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P:\01. MESSOR\01. ZAKÁZKY\25023_Úprava odvodnění a oprava Kostnické ulice, Chomutov\25023_VV_RO\Nová složka\JEN ETAPA 1\"/>
    </mc:Choice>
  </mc:AlternateContent>
  <bookViews>
    <workbookView xWindow="0" yWindow="0" windowWidth="0" windowHeight="0"/>
  </bookViews>
  <sheets>
    <sheet name="Rekapitulace stavby" sheetId="1" r:id="rId1"/>
    <sheet name="1 etapa - komunikace" sheetId="2" r:id="rId2"/>
    <sheet name="1 etapa_ - výměna odvodňo...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'1 etapa - komunikace'!$C$127:$K$323</definedName>
    <definedName name="_xlnm.Print_Area" localSheetId="1">'1 etapa - komunikace'!$C$4:$J$76,'1 etapa - komunikace'!$C$82:$J$109,'1 etapa - komunikace'!$C$115:$K$323</definedName>
    <definedName name="_xlnm.Print_Titles" localSheetId="1">'1 etapa - komunikace'!$127:$127</definedName>
    <definedName name="_xlnm._FilterDatabase" localSheetId="2" hidden="1">'1 etapa_ - výměna odvodňo...'!$C$123:$K$291</definedName>
    <definedName name="_xlnm.Print_Area" localSheetId="2">'1 etapa_ - výměna odvodňo...'!$C$4:$J$76,'1 etapa_ - výměna odvodňo...'!$C$82:$J$105,'1 etapa_ - výměna odvodňo...'!$C$111:$K$291</definedName>
    <definedName name="_xlnm.Print_Titles" localSheetId="2">'1 etapa_ - výměna odvodňo...'!$123:$123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289"/>
  <c r="BH289"/>
  <c r="BG289"/>
  <c r="BF289"/>
  <c r="T289"/>
  <c r="T288"/>
  <c r="R289"/>
  <c r="R288"/>
  <c r="P289"/>
  <c r="P288"/>
  <c r="BI284"/>
  <c r="BH284"/>
  <c r="BG284"/>
  <c r="BF284"/>
  <c r="T284"/>
  <c r="R284"/>
  <c r="P284"/>
  <c r="BI281"/>
  <c r="BH281"/>
  <c r="BG281"/>
  <c r="BF281"/>
  <c r="T281"/>
  <c r="R281"/>
  <c r="P281"/>
  <c r="BI277"/>
  <c r="BH277"/>
  <c r="BG277"/>
  <c r="BF277"/>
  <c r="T277"/>
  <c r="R277"/>
  <c r="P277"/>
  <c r="BI274"/>
  <c r="BH274"/>
  <c r="BG274"/>
  <c r="BF274"/>
  <c r="T274"/>
  <c r="R274"/>
  <c r="P274"/>
  <c r="BI271"/>
  <c r="BH271"/>
  <c r="BG271"/>
  <c r="BF271"/>
  <c r="T271"/>
  <c r="R271"/>
  <c r="P271"/>
  <c r="BI267"/>
  <c r="BH267"/>
  <c r="BG267"/>
  <c r="BF267"/>
  <c r="T267"/>
  <c r="R267"/>
  <c r="P267"/>
  <c r="BI265"/>
  <c r="BH265"/>
  <c r="BG265"/>
  <c r="BF265"/>
  <c r="T265"/>
  <c r="R265"/>
  <c r="P265"/>
  <c r="BI262"/>
  <c r="BH262"/>
  <c r="BG262"/>
  <c r="BF262"/>
  <c r="T262"/>
  <c r="R262"/>
  <c r="P262"/>
  <c r="BI259"/>
  <c r="BH259"/>
  <c r="BG259"/>
  <c r="BF259"/>
  <c r="T259"/>
  <c r="R259"/>
  <c r="P259"/>
  <c r="BI255"/>
  <c r="BH255"/>
  <c r="BG255"/>
  <c r="BF255"/>
  <c r="T255"/>
  <c r="R255"/>
  <c r="P255"/>
  <c r="BI252"/>
  <c r="BH252"/>
  <c r="BG252"/>
  <c r="BF252"/>
  <c r="T252"/>
  <c r="R252"/>
  <c r="P252"/>
  <c r="BI248"/>
  <c r="BH248"/>
  <c r="BG248"/>
  <c r="BF248"/>
  <c r="T248"/>
  <c r="R248"/>
  <c r="P248"/>
  <c r="BI243"/>
  <c r="BH243"/>
  <c r="BG243"/>
  <c r="BF243"/>
  <c r="T243"/>
  <c r="R243"/>
  <c r="P243"/>
  <c r="BI238"/>
  <c r="BH238"/>
  <c r="BG238"/>
  <c r="BF238"/>
  <c r="T238"/>
  <c r="R238"/>
  <c r="P238"/>
  <c r="BI234"/>
  <c r="BH234"/>
  <c r="BG234"/>
  <c r="BF234"/>
  <c r="T234"/>
  <c r="R234"/>
  <c r="P234"/>
  <c r="BI230"/>
  <c r="BH230"/>
  <c r="BG230"/>
  <c r="BF230"/>
  <c r="T230"/>
  <c r="R230"/>
  <c r="P230"/>
  <c r="BI226"/>
  <c r="BH226"/>
  <c r="BG226"/>
  <c r="BF226"/>
  <c r="T226"/>
  <c r="R226"/>
  <c r="P226"/>
  <c r="BI221"/>
  <c r="BH221"/>
  <c r="BG221"/>
  <c r="BF221"/>
  <c r="T221"/>
  <c r="R221"/>
  <c r="P221"/>
  <c r="BI218"/>
  <c r="BH218"/>
  <c r="BG218"/>
  <c r="BF218"/>
  <c r="T218"/>
  <c r="R218"/>
  <c r="P218"/>
  <c r="BI213"/>
  <c r="BH213"/>
  <c r="BG213"/>
  <c r="BF213"/>
  <c r="T213"/>
  <c r="R213"/>
  <c r="P213"/>
  <c r="BI210"/>
  <c r="BH210"/>
  <c r="BG210"/>
  <c r="BF210"/>
  <c r="T210"/>
  <c r="R210"/>
  <c r="P210"/>
  <c r="BI207"/>
  <c r="BH207"/>
  <c r="BG207"/>
  <c r="BF207"/>
  <c r="T207"/>
  <c r="R207"/>
  <c r="P207"/>
  <c r="BI205"/>
  <c r="BH205"/>
  <c r="BG205"/>
  <c r="BF205"/>
  <c r="T205"/>
  <c r="R205"/>
  <c r="P205"/>
  <c r="BI202"/>
  <c r="BH202"/>
  <c r="BG202"/>
  <c r="BF202"/>
  <c r="T202"/>
  <c r="R202"/>
  <c r="P202"/>
  <c r="BI200"/>
  <c r="BH200"/>
  <c r="BG200"/>
  <c r="BF200"/>
  <c r="T200"/>
  <c r="R200"/>
  <c r="P200"/>
  <c r="BI197"/>
  <c r="BH197"/>
  <c r="BG197"/>
  <c r="BF197"/>
  <c r="T197"/>
  <c r="R197"/>
  <c r="P197"/>
  <c r="BI193"/>
  <c r="BH193"/>
  <c r="BG193"/>
  <c r="BF193"/>
  <c r="T193"/>
  <c r="R193"/>
  <c r="P193"/>
  <c r="BI188"/>
  <c r="BH188"/>
  <c r="BG188"/>
  <c r="BF188"/>
  <c r="T188"/>
  <c r="R188"/>
  <c r="P188"/>
  <c r="BI185"/>
  <c r="BH185"/>
  <c r="BG185"/>
  <c r="BF185"/>
  <c r="T185"/>
  <c r="R185"/>
  <c r="P185"/>
  <c r="BI179"/>
  <c r="BH179"/>
  <c r="BG179"/>
  <c r="BF179"/>
  <c r="T179"/>
  <c r="T178"/>
  <c r="R179"/>
  <c r="R178"/>
  <c r="P179"/>
  <c r="P178"/>
  <c r="BI173"/>
  <c r="BH173"/>
  <c r="BG173"/>
  <c r="BF173"/>
  <c r="T173"/>
  <c r="T172"/>
  <c r="R173"/>
  <c r="R172"/>
  <c r="P173"/>
  <c r="P172"/>
  <c r="BI168"/>
  <c r="BH168"/>
  <c r="BG168"/>
  <c r="BF168"/>
  <c r="T168"/>
  <c r="R168"/>
  <c r="P168"/>
  <c r="BI163"/>
  <c r="BH163"/>
  <c r="BG163"/>
  <c r="BF163"/>
  <c r="T163"/>
  <c r="R163"/>
  <c r="P163"/>
  <c r="BI159"/>
  <c r="BH159"/>
  <c r="BG159"/>
  <c r="BF159"/>
  <c r="T159"/>
  <c r="R159"/>
  <c r="P159"/>
  <c r="BI154"/>
  <c r="BH154"/>
  <c r="BG154"/>
  <c r="BF154"/>
  <c r="T154"/>
  <c r="R154"/>
  <c r="P154"/>
  <c r="BI149"/>
  <c r="BH149"/>
  <c r="BG149"/>
  <c r="BF149"/>
  <c r="T149"/>
  <c r="R149"/>
  <c r="P149"/>
  <c r="BI145"/>
  <c r="BH145"/>
  <c r="BG145"/>
  <c r="BF145"/>
  <c r="T145"/>
  <c r="R145"/>
  <c r="P145"/>
  <c r="BI141"/>
  <c r="BH141"/>
  <c r="BG141"/>
  <c r="BF141"/>
  <c r="T141"/>
  <c r="R141"/>
  <c r="P141"/>
  <c r="BI136"/>
  <c r="BH136"/>
  <c r="BG136"/>
  <c r="BF136"/>
  <c r="T136"/>
  <c r="R136"/>
  <c r="P136"/>
  <c r="BI131"/>
  <c r="BH131"/>
  <c r="BG131"/>
  <c r="BF131"/>
  <c r="T131"/>
  <c r="R131"/>
  <c r="P131"/>
  <c r="BI127"/>
  <c r="BH127"/>
  <c r="BG127"/>
  <c r="BF127"/>
  <c r="T127"/>
  <c r="R127"/>
  <c r="P127"/>
  <c r="J121"/>
  <c r="J120"/>
  <c r="F120"/>
  <c r="F118"/>
  <c r="E116"/>
  <c r="J92"/>
  <c r="J91"/>
  <c r="F91"/>
  <c r="F89"/>
  <c r="E87"/>
  <c r="J18"/>
  <c r="E18"/>
  <c r="F92"/>
  <c r="J17"/>
  <c r="J12"/>
  <c r="J118"/>
  <c r="E7"/>
  <c r="E85"/>
  <c i="2" r="J37"/>
  <c r="J36"/>
  <c i="1" r="AY95"/>
  <c i="2" r="J35"/>
  <c i="1" r="AX95"/>
  <c i="2" r="BI321"/>
  <c r="BH321"/>
  <c r="BG321"/>
  <c r="BF321"/>
  <c r="T321"/>
  <c r="R321"/>
  <c r="P321"/>
  <c r="BI318"/>
  <c r="BH318"/>
  <c r="BG318"/>
  <c r="BF318"/>
  <c r="T318"/>
  <c r="R318"/>
  <c r="P318"/>
  <c r="BI315"/>
  <c r="BH315"/>
  <c r="BG315"/>
  <c r="BF315"/>
  <c r="T315"/>
  <c r="R315"/>
  <c r="P315"/>
  <c r="BI311"/>
  <c r="BH311"/>
  <c r="BG311"/>
  <c r="BF311"/>
  <c r="T311"/>
  <c r="T310"/>
  <c r="R311"/>
  <c r="R310"/>
  <c r="P311"/>
  <c r="P310"/>
  <c r="BI307"/>
  <c r="BH307"/>
  <c r="BG307"/>
  <c r="BF307"/>
  <c r="T307"/>
  <c r="T306"/>
  <c r="R307"/>
  <c r="R306"/>
  <c r="P307"/>
  <c r="P306"/>
  <c r="BI303"/>
  <c r="BH303"/>
  <c r="BG303"/>
  <c r="BF303"/>
  <c r="T303"/>
  <c r="R303"/>
  <c r="P303"/>
  <c r="BI297"/>
  <c r="BH297"/>
  <c r="BG297"/>
  <c r="BF297"/>
  <c r="T297"/>
  <c r="R297"/>
  <c r="P297"/>
  <c r="BI294"/>
  <c r="BH294"/>
  <c r="BG294"/>
  <c r="BF294"/>
  <c r="T294"/>
  <c r="R294"/>
  <c r="P294"/>
  <c r="BI289"/>
  <c r="BH289"/>
  <c r="BG289"/>
  <c r="BF289"/>
  <c r="T289"/>
  <c r="T288"/>
  <c r="R289"/>
  <c r="R288"/>
  <c r="P289"/>
  <c r="P288"/>
  <c r="BI284"/>
  <c r="BH284"/>
  <c r="BG284"/>
  <c r="BF284"/>
  <c r="T284"/>
  <c r="R284"/>
  <c r="P284"/>
  <c r="BI281"/>
  <c r="BH281"/>
  <c r="BG281"/>
  <c r="BF281"/>
  <c r="T281"/>
  <c r="R281"/>
  <c r="P281"/>
  <c r="BI277"/>
  <c r="BH277"/>
  <c r="BG277"/>
  <c r="BF277"/>
  <c r="T277"/>
  <c r="R277"/>
  <c r="P277"/>
  <c r="BI273"/>
  <c r="BH273"/>
  <c r="BG273"/>
  <c r="BF273"/>
  <c r="T273"/>
  <c r="R273"/>
  <c r="P273"/>
  <c r="BI270"/>
  <c r="BH270"/>
  <c r="BG270"/>
  <c r="BF270"/>
  <c r="T270"/>
  <c r="R270"/>
  <c r="P270"/>
  <c r="BI264"/>
  <c r="BH264"/>
  <c r="BG264"/>
  <c r="BF264"/>
  <c r="T264"/>
  <c r="R264"/>
  <c r="P264"/>
  <c r="BI259"/>
  <c r="BH259"/>
  <c r="BG259"/>
  <c r="BF259"/>
  <c r="T259"/>
  <c r="R259"/>
  <c r="P259"/>
  <c r="BI255"/>
  <c r="BH255"/>
  <c r="BG255"/>
  <c r="BF255"/>
  <c r="T255"/>
  <c r="R255"/>
  <c r="P255"/>
  <c r="BI247"/>
  <c r="BH247"/>
  <c r="BG247"/>
  <c r="BF247"/>
  <c r="T247"/>
  <c r="R247"/>
  <c r="P247"/>
  <c r="BI243"/>
  <c r="BH243"/>
  <c r="BG243"/>
  <c r="BF243"/>
  <c r="T243"/>
  <c r="R243"/>
  <c r="P243"/>
  <c r="BI238"/>
  <c r="BH238"/>
  <c r="BG238"/>
  <c r="BF238"/>
  <c r="T238"/>
  <c r="R238"/>
  <c r="P238"/>
  <c r="BI233"/>
  <c r="BH233"/>
  <c r="BG233"/>
  <c r="BF233"/>
  <c r="T233"/>
  <c r="R233"/>
  <c r="P233"/>
  <c r="BI228"/>
  <c r="BH228"/>
  <c r="BG228"/>
  <c r="BF228"/>
  <c r="T228"/>
  <c r="R228"/>
  <c r="P228"/>
  <c r="BI223"/>
  <c r="BH223"/>
  <c r="BG223"/>
  <c r="BF223"/>
  <c r="T223"/>
  <c r="R223"/>
  <c r="P223"/>
  <c r="BI219"/>
  <c r="BH219"/>
  <c r="BG219"/>
  <c r="BF219"/>
  <c r="T219"/>
  <c r="R219"/>
  <c r="P219"/>
  <c r="BI215"/>
  <c r="BH215"/>
  <c r="BG215"/>
  <c r="BF215"/>
  <c r="T215"/>
  <c r="R215"/>
  <c r="P215"/>
  <c r="BI212"/>
  <c r="BH212"/>
  <c r="BG212"/>
  <c r="BF212"/>
  <c r="T212"/>
  <c r="R212"/>
  <c r="P212"/>
  <c r="BI208"/>
  <c r="BH208"/>
  <c r="BG208"/>
  <c r="BF208"/>
  <c r="T208"/>
  <c r="R208"/>
  <c r="P208"/>
  <c r="BI204"/>
  <c r="BH204"/>
  <c r="BG204"/>
  <c r="BF204"/>
  <c r="T204"/>
  <c r="R204"/>
  <c r="P204"/>
  <c r="BI200"/>
  <c r="BH200"/>
  <c r="BG200"/>
  <c r="BF200"/>
  <c r="T200"/>
  <c r="R200"/>
  <c r="P200"/>
  <c r="BI196"/>
  <c r="BH196"/>
  <c r="BG196"/>
  <c r="BF196"/>
  <c r="T196"/>
  <c r="R196"/>
  <c r="P196"/>
  <c r="BI192"/>
  <c r="BH192"/>
  <c r="BG192"/>
  <c r="BF192"/>
  <c r="T192"/>
  <c r="R192"/>
  <c r="P192"/>
  <c r="BI188"/>
  <c r="BH188"/>
  <c r="BG188"/>
  <c r="BF188"/>
  <c r="T188"/>
  <c r="R188"/>
  <c r="P188"/>
  <c r="BI184"/>
  <c r="BH184"/>
  <c r="BG184"/>
  <c r="BF184"/>
  <c r="T184"/>
  <c r="R184"/>
  <c r="P184"/>
  <c r="BI179"/>
  <c r="BH179"/>
  <c r="BG179"/>
  <c r="BF179"/>
  <c r="T179"/>
  <c r="R179"/>
  <c r="P179"/>
  <c r="BI174"/>
  <c r="BH174"/>
  <c r="BG174"/>
  <c r="BF174"/>
  <c r="T174"/>
  <c r="R174"/>
  <c r="P174"/>
  <c r="BI170"/>
  <c r="BH170"/>
  <c r="BG170"/>
  <c r="BF170"/>
  <c r="T170"/>
  <c r="R170"/>
  <c r="P170"/>
  <c r="BI166"/>
  <c r="BH166"/>
  <c r="BG166"/>
  <c r="BF166"/>
  <c r="T166"/>
  <c r="R166"/>
  <c r="P166"/>
  <c r="BI159"/>
  <c r="BH159"/>
  <c r="BG159"/>
  <c r="BF159"/>
  <c r="T159"/>
  <c r="R159"/>
  <c r="P159"/>
  <c r="BI155"/>
  <c r="BH155"/>
  <c r="BG155"/>
  <c r="BF155"/>
  <c r="T155"/>
  <c r="R155"/>
  <c r="P155"/>
  <c r="BI151"/>
  <c r="BH151"/>
  <c r="BG151"/>
  <c r="BF151"/>
  <c r="T151"/>
  <c r="R151"/>
  <c r="P151"/>
  <c r="BI147"/>
  <c r="BH147"/>
  <c r="BG147"/>
  <c r="BF147"/>
  <c r="T147"/>
  <c r="R147"/>
  <c r="P147"/>
  <c r="BI143"/>
  <c r="BH143"/>
  <c r="BG143"/>
  <c r="BF143"/>
  <c r="T143"/>
  <c r="R143"/>
  <c r="P143"/>
  <c r="BI139"/>
  <c r="BH139"/>
  <c r="BG139"/>
  <c r="BF139"/>
  <c r="T139"/>
  <c r="R139"/>
  <c r="P139"/>
  <c r="BI135"/>
  <c r="BH135"/>
  <c r="BG135"/>
  <c r="BF135"/>
  <c r="T135"/>
  <c r="R135"/>
  <c r="P135"/>
  <c r="BI131"/>
  <c r="BH131"/>
  <c r="BG131"/>
  <c r="BF131"/>
  <c r="T131"/>
  <c r="R131"/>
  <c r="P131"/>
  <c r="J125"/>
  <c r="J124"/>
  <c r="F124"/>
  <c r="F122"/>
  <c r="E120"/>
  <c r="J92"/>
  <c r="J91"/>
  <c r="F91"/>
  <c r="F89"/>
  <c r="E87"/>
  <c r="J18"/>
  <c r="E18"/>
  <c r="F92"/>
  <c r="J17"/>
  <c r="J12"/>
  <c r="J122"/>
  <c r="E7"/>
  <c r="E118"/>
  <c i="1" r="L90"/>
  <c r="AM90"/>
  <c r="AM89"/>
  <c r="L89"/>
  <c r="AM87"/>
  <c r="L87"/>
  <c r="L85"/>
  <c r="L84"/>
  <c i="2" r="J188"/>
  <c r="J179"/>
  <c r="J174"/>
  <c r="BK143"/>
  <c r="J139"/>
  <c r="BK135"/>
  <c r="BK273"/>
  <c r="J270"/>
  <c r="BK247"/>
  <c r="BK233"/>
  <c r="J223"/>
  <c r="BK215"/>
  <c r="BK184"/>
  <c r="J170"/>
  <c r="BK159"/>
  <c r="J155"/>
  <c r="BK147"/>
  <c r="J143"/>
  <c r="J131"/>
  <c i="3" r="J259"/>
  <c r="BK255"/>
  <c r="J218"/>
  <c r="J210"/>
  <c r="J197"/>
  <c r="BK159"/>
  <c r="J136"/>
  <c r="J131"/>
  <c i="2" r="BK318"/>
  <c r="BK307"/>
  <c r="J297"/>
  <c r="BK284"/>
  <c r="J281"/>
  <c r="BK277"/>
  <c r="BK166"/>
  <c i="3" r="BK284"/>
  <c r="J255"/>
  <c r="J252"/>
  <c r="J226"/>
  <c r="BK221"/>
  <c r="J213"/>
  <c r="J207"/>
  <c r="J205"/>
  <c r="BK200"/>
  <c r="J188"/>
  <c r="J185"/>
  <c r="J168"/>
  <c r="BK154"/>
  <c r="J149"/>
  <c r="J127"/>
  <c i="2" r="BK311"/>
  <c r="BK228"/>
  <c r="J219"/>
  <c r="J208"/>
  <c r="BK204"/>
  <c r="BK196"/>
  <c r="J192"/>
  <c r="J184"/>
  <c r="BK174"/>
  <c r="J166"/>
  <c i="3" r="BK252"/>
  <c r="BK210"/>
  <c r="BK207"/>
  <c r="BK197"/>
  <c r="BK193"/>
  <c r="BK149"/>
  <c r="BK141"/>
  <c i="2" r="J321"/>
  <c r="J315"/>
  <c r="BK297"/>
  <c r="J294"/>
  <c r="J259"/>
  <c r="J212"/>
  <c r="BK170"/>
  <c r="BK139"/>
  <c i="3" r="J289"/>
  <c r="BK281"/>
  <c r="J281"/>
  <c r="BK289"/>
  <c r="J248"/>
  <c r="J243"/>
  <c r="J238"/>
  <c r="BK234"/>
  <c r="J221"/>
  <c i="2" r="BK281"/>
  <c r="BK243"/>
  <c r="BK219"/>
  <c i="3" r="J277"/>
  <c r="BK274"/>
  <c r="BK271"/>
  <c r="BK267"/>
  <c r="J141"/>
  <c r="BK136"/>
  <c i="2" r="BK321"/>
  <c r="J318"/>
  <c r="BK315"/>
  <c r="J311"/>
  <c r="BK303"/>
  <c r="BK264"/>
  <c r="J255"/>
  <c r="J243"/>
  <c r="BK208"/>
  <c r="BK155"/>
  <c r="BK151"/>
  <c i="3" r="BK277"/>
  <c r="J274"/>
  <c r="J271"/>
  <c r="J267"/>
  <c r="BK265"/>
  <c r="J262"/>
  <c r="BK259"/>
  <c r="BK248"/>
  <c r="BK243"/>
  <c r="BK238"/>
  <c r="J230"/>
  <c r="BK205"/>
  <c r="J202"/>
  <c r="J193"/>
  <c i="2" r="J228"/>
  <c r="BK212"/>
  <c r="J196"/>
  <c r="BK192"/>
  <c r="BK270"/>
  <c i="1" r="AS94"/>
  <c i="3" r="J234"/>
  <c r="BK230"/>
  <c r="BK226"/>
  <c r="BK218"/>
  <c r="BK213"/>
  <c r="BK202"/>
  <c r="J200"/>
  <c r="BK185"/>
  <c r="BK179"/>
  <c r="BK168"/>
  <c r="J163"/>
  <c r="J159"/>
  <c r="BK145"/>
  <c r="J145"/>
  <c i="2" r="J303"/>
  <c r="J289"/>
  <c r="J273"/>
  <c r="BK238"/>
  <c r="J233"/>
  <c r="BK223"/>
  <c r="J204"/>
  <c i="3" r="J284"/>
  <c r="J265"/>
  <c r="BK262"/>
  <c r="J173"/>
  <c r="BK131"/>
  <c r="BK127"/>
  <c i="2" r="BK289"/>
  <c r="J277"/>
  <c r="BK259"/>
  <c r="BK255"/>
  <c r="J200"/>
  <c r="BK188"/>
  <c r="BK179"/>
  <c r="J159"/>
  <c r="J151"/>
  <c r="J147"/>
  <c r="J135"/>
  <c r="BK131"/>
  <c i="3" r="BK188"/>
  <c r="J179"/>
  <c r="BK173"/>
  <c r="BK163"/>
  <c r="J154"/>
  <c i="2" r="J307"/>
  <c r="BK294"/>
  <c r="J284"/>
  <c r="J264"/>
  <c r="J247"/>
  <c r="J238"/>
  <c r="J215"/>
  <c r="BK200"/>
  <c i="3" l="1" r="T184"/>
  <c i="2" r="R183"/>
  <c r="P269"/>
  <c r="T293"/>
  <c r="T292"/>
  <c r="R314"/>
  <c i="3" r="BK212"/>
  <c r="J212"/>
  <c r="J102"/>
  <c i="2" r="BK183"/>
  <c r="J183"/>
  <c r="J99"/>
  <c r="P227"/>
  <c r="P293"/>
  <c r="P292"/>
  <c r="P314"/>
  <c i="3" r="BK184"/>
  <c r="J184"/>
  <c r="J101"/>
  <c i="2" r="T183"/>
  <c r="T211"/>
  <c r="R293"/>
  <c r="R292"/>
  <c r="T314"/>
  <c i="3" r="P212"/>
  <c i="2" r="BK227"/>
  <c r="J227"/>
  <c r="J101"/>
  <c i="3" r="R212"/>
  <c r="P126"/>
  <c r="T212"/>
  <c i="2" r="T130"/>
  <c r="T129"/>
  <c r="T128"/>
  <c r="P211"/>
  <c r="BK269"/>
  <c r="J269"/>
  <c r="J102"/>
  <c r="BK293"/>
  <c r="J293"/>
  <c r="J105"/>
  <c i="3" r="R126"/>
  <c r="BK273"/>
  <c r="J273"/>
  <c r="J103"/>
  <c r="BK126"/>
  <c r="J126"/>
  <c r="J98"/>
  <c r="T273"/>
  <c i="2" r="P130"/>
  <c r="R227"/>
  <c i="3" r="P273"/>
  <c i="2" r="BK130"/>
  <c r="J130"/>
  <c r="J98"/>
  <c r="T227"/>
  <c i="3" r="R184"/>
  <c i="2" r="BK211"/>
  <c r="J211"/>
  <c r="J100"/>
  <c r="T269"/>
  <c i="3" r="P184"/>
  <c i="2" r="R130"/>
  <c r="P183"/>
  <c r="R211"/>
  <c r="R269"/>
  <c r="BK314"/>
  <c r="J314"/>
  <c r="J108"/>
  <c i="3" r="R273"/>
  <c r="T126"/>
  <c r="T125"/>
  <c r="T124"/>
  <c r="BE284"/>
  <c i="2" r="BE196"/>
  <c r="BE204"/>
  <c r="BE228"/>
  <c r="BE270"/>
  <c r="BE289"/>
  <c i="3" r="E114"/>
  <c r="F121"/>
  <c i="2" r="BE131"/>
  <c r="BE215"/>
  <c r="BE219"/>
  <c r="BE223"/>
  <c r="BE247"/>
  <c i="3" r="BE136"/>
  <c r="BE262"/>
  <c i="2" r="BE200"/>
  <c r="BE208"/>
  <c r="BE284"/>
  <c r="BK288"/>
  <c r="J288"/>
  <c r="J103"/>
  <c i="3" r="BE141"/>
  <c r="BE149"/>
  <c r="BE154"/>
  <c r="BE193"/>
  <c r="BE202"/>
  <c r="BE205"/>
  <c r="BE218"/>
  <c r="BE221"/>
  <c i="2" r="BE139"/>
  <c r="BE297"/>
  <c i="3" r="BE131"/>
  <c r="BE145"/>
  <c r="BE159"/>
  <c r="BE185"/>
  <c r="BE188"/>
  <c r="BE197"/>
  <c i="2" r="BE170"/>
  <c r="BE184"/>
  <c i="3" r="BE213"/>
  <c r="BE230"/>
  <c r="BE234"/>
  <c r="BE238"/>
  <c r="BE259"/>
  <c r="BE274"/>
  <c r="BE289"/>
  <c i="2" r="J89"/>
  <c r="F125"/>
  <c r="BE166"/>
  <c r="BE192"/>
  <c r="BE212"/>
  <c r="BE233"/>
  <c r="BE238"/>
  <c r="BE259"/>
  <c r="BE273"/>
  <c r="BE321"/>
  <c i="3" r="J89"/>
  <c r="BE168"/>
  <c r="BE265"/>
  <c r="BE267"/>
  <c r="BE271"/>
  <c r="BE277"/>
  <c i="2" r="BE151"/>
  <c r="BE255"/>
  <c i="3" r="BE200"/>
  <c r="BE207"/>
  <c r="BE226"/>
  <c r="BE243"/>
  <c r="BE281"/>
  <c r="BK288"/>
  <c r="J288"/>
  <c r="J104"/>
  <c i="2" r="BE155"/>
  <c r="BE159"/>
  <c r="BE281"/>
  <c r="BE303"/>
  <c r="BE315"/>
  <c r="BE318"/>
  <c i="3" r="BE127"/>
  <c r="BE255"/>
  <c i="2" r="BE135"/>
  <c r="BE143"/>
  <c r="BE307"/>
  <c r="BK310"/>
  <c r="J310"/>
  <c r="J107"/>
  <c i="3" r="BE173"/>
  <c r="BE179"/>
  <c r="BE210"/>
  <c r="BE248"/>
  <c r="BE252"/>
  <c i="2" r="BE179"/>
  <c r="BE311"/>
  <c r="BK306"/>
  <c r="J306"/>
  <c r="J106"/>
  <c i="3" r="BE163"/>
  <c i="2" r="E85"/>
  <c r="BE174"/>
  <c r="BE188"/>
  <c r="BE243"/>
  <c r="BE264"/>
  <c r="BE277"/>
  <c r="BE294"/>
  <c r="BE147"/>
  <c i="3" r="BK172"/>
  <c r="J172"/>
  <c r="J99"/>
  <c r="BK178"/>
  <c r="J178"/>
  <c r="J100"/>
  <c i="2" r="F36"/>
  <c i="1" r="BC95"/>
  <c i="3" r="F34"/>
  <c i="1" r="BA96"/>
  <c i="2" r="F34"/>
  <c i="1" r="BA95"/>
  <c i="3" r="F37"/>
  <c i="1" r="BD96"/>
  <c i="2" r="F35"/>
  <c i="1" r="BB95"/>
  <c i="2" r="F37"/>
  <c i="1" r="BD95"/>
  <c i="3" r="J34"/>
  <c i="1" r="AW96"/>
  <c i="3" r="F35"/>
  <c i="1" r="BB96"/>
  <c i="2" r="J34"/>
  <c i="1" r="AW95"/>
  <c i="3" r="F36"/>
  <c i="1" r="BC96"/>
  <c i="2" l="1" r="R129"/>
  <c r="R128"/>
  <c r="P129"/>
  <c r="P128"/>
  <c i="1" r="AU95"/>
  <c i="3" r="P125"/>
  <c r="P124"/>
  <c i="1" r="AU96"/>
  <c i="3" r="R125"/>
  <c r="R124"/>
  <c i="2" r="BK129"/>
  <c r="J129"/>
  <c r="J97"/>
  <c i="3" r="BK125"/>
  <c r="J125"/>
  <c r="J97"/>
  <c i="2" r="BK292"/>
  <c r="J292"/>
  <c r="J104"/>
  <c i="1" r="BB94"/>
  <c r="W31"/>
  <c r="BD94"/>
  <c r="W33"/>
  <c i="3" r="J33"/>
  <c i="1" r="AV96"/>
  <c r="AT96"/>
  <c i="2" r="J33"/>
  <c i="1" r="AV95"/>
  <c r="AT95"/>
  <c r="BA94"/>
  <c r="AW94"/>
  <c r="AK30"/>
  <c i="3" r="F33"/>
  <c i="1" r="AZ96"/>
  <c i="2" r="F33"/>
  <c i="1" r="AZ95"/>
  <c r="BC94"/>
  <c r="W32"/>
  <c i="3" l="1" r="BK124"/>
  <c r="J124"/>
  <c i="2" r="BK128"/>
  <c r="J128"/>
  <c i="1" r="AU94"/>
  <c r="AZ94"/>
  <c r="W29"/>
  <c i="3" r="J30"/>
  <c i="1" r="AG96"/>
  <c r="AN96"/>
  <c i="2" r="J30"/>
  <c i="1" r="AG95"/>
  <c r="AN95"/>
  <c r="AY94"/>
  <c r="AX94"/>
  <c r="W30"/>
  <c i="2" l="1" r="J96"/>
  <c i="3" r="J96"/>
  <c r="J39"/>
  <c i="2" r="J39"/>
  <c i="1" r="AG94"/>
  <c r="AK26"/>
  <c r="AV94"/>
  <c r="AK29"/>
  <c l="1"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<sst xmlns="http://schemas.openxmlformats.org/spreadsheetml/2006/main">
  <si>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</si>
  <si>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</si>
  <si>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</si>
  <si>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</si>
  <si>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</si>
  <si>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{fa5ca399-0eb1-4b4f-81f9-3640c4744760}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</si>
  <si>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</si>
  <si>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</si>
  <si>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</si>
  <si>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</si>
  <si>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</si>
  <si>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</si>
  <si>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</si>
  <si>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</si>
  <si>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25023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</si>
  <si>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</si>
  <si>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</si>
  <si>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Úprava odvodnění a sanace ulice Kostnická</t>
  </si>
  <si>
    <t>KSO:</t>
  </si>
  <si>
    <t>CC-CZ:</t>
  </si>
  <si>
    <t>Místo:</t>
  </si>
  <si>
    <t>Chomutov</t>
  </si>
  <si>
    <t>Datum:</t>
  </si>
  <si>
    <t>26. 1. 2026</t>
  </si>
  <si>
    <t>Zadavatel:</t>
  </si>
  <si>
    <t>IČ:</t>
  </si>
  <si>
    <t>Statutární město Chomutov</t>
  </si>
  <si>
    <t>DIČ:</t>
  </si>
  <si>
    <t>Uchazeč:</t>
  </si>
  <si>
    <t>Vyplň údaj</t>
  </si>
  <si>
    <t>Projektant:</t>
  </si>
  <si>
    <t>28738217</t>
  </si>
  <si>
    <t>MESSOR s.r.o.</t>
  </si>
  <si>
    <t>CZ28738217</t>
  </si>
  <si>
    <t>True</t>
  </si>
  <si>
    <t>Zpracovatel:</t>
  </si>
  <si>
    <t>Ing. Ota Vettermann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</si>
  <si>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</si>
  <si>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</si>
  <si>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</si>
  <si>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</si>
  <si>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</si>
  <si>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</si>
  <si>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</si>
  <si>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</si>
  <si>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</si>
  <si>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</si>
  <si>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</si>
  <si>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</si>
  <si>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</si>
  <si>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</si>
  <si>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</si>
  <si>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</si>
  <si>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</si>
  <si>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</si>
  <si>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</si>
  <si>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</si>
  <si>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</si>
  <si>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</si>
  <si>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</si>
  <si>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</si>
  <si>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</si>
  <si>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</si>
  <si>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</si>
  <si>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</si>
  <si>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</si>
  <si>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</si>
  <si>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</si>
  <si>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</si>
  <si>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</si>
  <si>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</si>
  <si>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</si>
  <si>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</si>
  <si>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</si>
  <si>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</si>
  <si>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</si>
  <si>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</si>
  <si>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</si>
  <si>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</si>
  <si>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</si>
  <si>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</si>
  <si>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</si>
  <si>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</si>
  <si>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 etapa</t>
  </si>
  <si>
    <t>komunikace</t>
  </si>
  <si>
    <t>STA</t>
  </si>
  <si>
    <t>1</t>
  </si>
  <si>
    <t>{f3a2acc6-dd2c-43af-b326-4d36b00d2b72}</t>
  </si>
  <si>
    <t>2</t>
  </si>
  <si>
    <t>1 etapa_</t>
  </si>
  <si>
    <t>výměna odvodňovacích žlabů</t>
  </si>
  <si>
    <t>{7e97cbc5-bd68-4255-9a36-3d847da65186}</t>
  </si>
  <si>
    <t>KRYCÍ LIST SOUPISU PRACÍ</t>
  </si>
  <si>
    <t>Objekt:</t>
  </si>
  <si>
    <t>1 etapa - komunikace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</si>
  <si>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</si>
  <si>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</si>
  <si>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</si>
  <si>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</si>
  <si>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</si>
  <si>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</si>
  <si>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</si>
  <si>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</si>
  <si>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</si>
  <si>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</si>
  <si>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</si>
  <si>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</si>
  <si>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</si>
  <si>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</si>
  <si>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</si>
  <si>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</si>
  <si>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</si>
  <si>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</si>
  <si>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</si>
  <si>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</si>
  <si>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</si>
  <si>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</si>
  <si>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</si>
  <si>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</si>
  <si>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</si>
  <si>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</si>
  <si>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</si>
  <si>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</si>
  <si>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</si>
  <si>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</si>
  <si>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</si>
  <si>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</si>
  <si>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</si>
  <si>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</si>
  <si>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</si>
  <si>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113107171</t>
  </si>
  <si>
    <t>Odstranění podkladu z betonu prostého tl přes 100 do 150 mm strojně pl přes 50 do 200 m2</t>
  </si>
  <si>
    <t>m2</t>
  </si>
  <si>
    <t>CS ÚRS 2026 01</t>
  </si>
  <si>
    <t>4</t>
  </si>
  <si>
    <t>-133687443</t>
  </si>
  <si>
    <t>PP</t>
  </si>
  <si>
    <t>Odstranění podkladů nebo krytů strojně plochy jednotlivě přes 50 m2 do 200 m2 s přemístěním hmot na skládku na vzdálenost do 20 m nebo s naložením na dopravní prostředek z betonu prostého, o tl. vrstvy přes 100 do 150 mm</t>
  </si>
  <si>
    <t>Online PSC</t>
  </si>
  <si>
    <t>https://podminky.urs.cz/item/CS_URS_2026_01/113107171</t>
  </si>
  <si>
    <t>VV</t>
  </si>
  <si>
    <t>99,4+85,9+124,8</t>
  </si>
  <si>
    <t>113107181</t>
  </si>
  <si>
    <t>Odstranění podkladu živičného tl do 50 mm strojně pl přes 50 do 200 m2</t>
  </si>
  <si>
    <t>564547797</t>
  </si>
  <si>
    <t>Odstranění podkladů nebo krytů strojně plochy jednotlivě přes 50 m2 do 200 m2 s přemístěním hmot na skládku na vzdálenost do 20 m nebo s naložením na dopravní prostředek živičných, o tl. vrstvy do 50 mm</t>
  </si>
  <si>
    <t>https://podminky.urs.cz/item/CS_URS_2026_01/113107181</t>
  </si>
  <si>
    <t>111,2+98,8+138,8</t>
  </si>
  <si>
    <t>3</t>
  </si>
  <si>
    <t>113107231</t>
  </si>
  <si>
    <t>Odstranění podkladu z betonu prostého tl přes 100 do 150 mm strojně pl přes 200 m2</t>
  </si>
  <si>
    <t>-1248930997</t>
  </si>
  <si>
    <t>Odstranění podkladů nebo krytů strojně plochy jednotlivě přes 200 m2 s přemístěním hmot na skládku na vzdálenost do 20 m nebo s naložením na dopravní prostředek z betonu prostého, o tl. vrstvy přes 100 do 150 mm</t>
  </si>
  <si>
    <t>https://podminky.urs.cz/item/CS_URS_2026_01/113107231</t>
  </si>
  <si>
    <t>295,1</t>
  </si>
  <si>
    <t>113107241</t>
  </si>
  <si>
    <t>Odstranění podkladu živičného tl 50 mm strojně pl přes 200 m2</t>
  </si>
  <si>
    <t>1447143828</t>
  </si>
  <si>
    <t>Odstranění podkladů nebo krytů strojně plochy jednotlivě přes 200 m2 s přemístěním hmot na skládku na vzdálenost do 20 m nebo s naložením na dopravní prostředek živičných, o tl. vrstvy do 50 mm</t>
  </si>
  <si>
    <t>https://podminky.urs.cz/item/CS_URS_2026_01/113107241</t>
  </si>
  <si>
    <t>424,4</t>
  </si>
  <si>
    <t>5</t>
  </si>
  <si>
    <t>113107331</t>
  </si>
  <si>
    <t>Odstranění podkladu z betonu prostého tl přes 100 do 150 mm strojně pl do 50 m2</t>
  </si>
  <si>
    <t>1998905108</t>
  </si>
  <si>
    <t>Odstranění podkladů nebo krytů strojně plochy jednotlivě do 50 m2 s přemístěním hmot na skládku na vzdálenost do 3 m nebo s naložením na dopravní prostředek z betonu prostého, o tl. vrstvy přes 100 do 150 mm</t>
  </si>
  <si>
    <t>https://podminky.urs.cz/item/CS_URS_2026_01/113107331</t>
  </si>
  <si>
    <t>30,1</t>
  </si>
  <si>
    <t>6</t>
  </si>
  <si>
    <t>113107341</t>
  </si>
  <si>
    <t>Odstranění podkladu živičného tl 50 mm strojně pl do 50 m2</t>
  </si>
  <si>
    <t>1908416930</t>
  </si>
  <si>
    <t>Odstranění podkladů nebo krytů strojně plochy jednotlivě do 50 m2 s přemístěním hmot na skládku na vzdálenost do 3 m nebo s naložením na dopravní prostředek živičných, o tl. vrstvy do 50 mm</t>
  </si>
  <si>
    <t>https://podminky.urs.cz/item/CS_URS_2026_01/113107341</t>
  </si>
  <si>
    <t>24,7</t>
  </si>
  <si>
    <t>7</t>
  </si>
  <si>
    <t>113154552</t>
  </si>
  <si>
    <t>Frézování živičného krytu tl 40 mm pl přes 2000 do 10000 m2</t>
  </si>
  <si>
    <t>1058704089</t>
  </si>
  <si>
    <t>Frézování živičného podkladu nebo krytu s naložením hmot na dopravní prostředek plochy přes 2 000 do 10 000 m2 tloušťky vrstvy 40 mm</t>
  </si>
  <si>
    <t>https://podminky.urs.cz/item/CS_URS_2026_01/113154552</t>
  </si>
  <si>
    <t>"celoplošná fréza"1684,2</t>
  </si>
  <si>
    <t>8</t>
  </si>
  <si>
    <t>122257204</t>
  </si>
  <si>
    <t>Odkopávky a prokopávky nezapažené pro silnice a dálnice v hornině třídy těžitelnosti I objem přes 100 m3 strojně v omezeném prostoru</t>
  </si>
  <si>
    <t>m3</t>
  </si>
  <si>
    <t>-1381591649</t>
  </si>
  <si>
    <t>Odkopávky a prokopávky nezapažené pro silnice a dálnice strojně v omezeném prostoru v hornině třídy těžitelnosti I přes 100 m3</t>
  </si>
  <si>
    <t>https://podminky.urs.cz/item/CS_URS_2026_01/122257204</t>
  </si>
  <si>
    <t>"dokopávka MZ na úroveň -0,44m, (v průměru 44-4-5-14=21cm)"</t>
  </si>
  <si>
    <t>"základní sanovaná plocha"(16,3+75,0+62,2+220,9+95,8)*0,21</t>
  </si>
  <si>
    <t xml:space="preserve">"rozpočtová rezerva v příp. neúnosné pl. 50% tl. 30 cm  "(16,3+75,0+62,2+220,9+95,8)*0,3*0,5</t>
  </si>
  <si>
    <t>Součet</t>
  </si>
  <si>
    <t>9</t>
  </si>
  <si>
    <t>162651111</t>
  </si>
  <si>
    <t>Vodorovné přemístění přes 3 000 do 4000 m výkopku/sypaniny z horniny třídy těžitelnosti I skupiny 1 až 3</t>
  </si>
  <si>
    <t>1809419918</t>
  </si>
  <si>
    <t>Vodorovné přemístění výkopku nebo sypaniny po suchu na obvyklém dopravním prostředku, bez naložení výkopku, avšak se složením bez rozhrnutí z horniny třídy těžitelnosti I skupiny 1 až 3 na vzdálenost přes 3 000 do 4 000 m</t>
  </si>
  <si>
    <t>https://podminky.urs.cz/item/CS_URS_2026_01/162651111</t>
  </si>
  <si>
    <t>169,272</t>
  </si>
  <si>
    <t>10</t>
  </si>
  <si>
    <t>167151111</t>
  </si>
  <si>
    <t>Nakládání výkopku z hornin třídy těžitelnosti I skupiny 1 až 3 přes 100 m3</t>
  </si>
  <si>
    <t>1284158501</t>
  </si>
  <si>
    <t>Nakládání, skládání a překládání neulehlého výkopku nebo sypaniny strojně nakládání, množství přes 100 m3, z hornin třídy těžitelnosti I, skupiny 1 až 3</t>
  </si>
  <si>
    <t>https://podminky.urs.cz/item/CS_URS_2026_01/167151111</t>
  </si>
  <si>
    <t>11</t>
  </si>
  <si>
    <t>171201231</t>
  </si>
  <si>
    <t>Poplatek za předání recyklačnímu zařízení zeminy a kamení kód odpadu 17 05 04</t>
  </si>
  <si>
    <t>t</t>
  </si>
  <si>
    <t>-1733411192</t>
  </si>
  <si>
    <t>Poplatek za předání zeminy a kamení recyklačnímu zařízení zatříděné do Katalogu odpadů pod kódem 17 05 04</t>
  </si>
  <si>
    <t>https://podminky.urs.cz/item/CS_URS_2026_01/171201231</t>
  </si>
  <si>
    <t>169,272*1,8 'Přepočtené koeficientem množství</t>
  </si>
  <si>
    <t>181152302</t>
  </si>
  <si>
    <t>Úprava pláně pro silnice a dálnice v zářezech se zhutněním</t>
  </si>
  <si>
    <t>-29396762</t>
  </si>
  <si>
    <t>Úprava pláně na stavbách silnic a dálnic strojně v zářezech mimo skalních se zhutněním</t>
  </si>
  <si>
    <t>https://podminky.urs.cz/item/CS_URS_2026_01/181152302</t>
  </si>
  <si>
    <t>"základní sanovaná plocha"16,3+75,0+62,2+220,9+95,8</t>
  </si>
  <si>
    <t>Komunikace pozemní</t>
  </si>
  <si>
    <t>13</t>
  </si>
  <si>
    <t>564861111</t>
  </si>
  <si>
    <t>Podklad ze štěrkodrtě ŠD plochy přes 100 m2 tl 200 mm</t>
  </si>
  <si>
    <t>-53909476</t>
  </si>
  <si>
    <t>Podklad ze štěrkodrti ŠD s rozprostřením a zhutněním plochy přes 100 m2, po zhutnění tl. 200 mm</t>
  </si>
  <si>
    <t>https://podminky.urs.cz/item/CS_URS_2026_01/564861111</t>
  </si>
  <si>
    <t>14</t>
  </si>
  <si>
    <t>564951313</t>
  </si>
  <si>
    <t>Podklad z betonového recyklátu plochy přes 100 m2 tl 150 mm</t>
  </si>
  <si>
    <t>-657753142</t>
  </si>
  <si>
    <t>Podklad nebo podsyp z betonového recyklátu s rozprostřením a zhutněním plochy přes 100 m2, po zhutnění tl. 150 mm</t>
  </si>
  <si>
    <t>https://podminky.urs.cz/item/CS_URS_2026_01/564951313</t>
  </si>
  <si>
    <t xml:space="preserve">"rozpočtová rezerva v příp. neúnosné pl. 50% tl. 30 cm  "(16,3+75,0+62,2+220,9+95,8)*2*0,5</t>
  </si>
  <si>
    <t>15</t>
  </si>
  <si>
    <t>567122112</t>
  </si>
  <si>
    <t>Podklad ze směsi stmelené cementem SC C 8/10 tl 130 mm</t>
  </si>
  <si>
    <t>-535074654</t>
  </si>
  <si>
    <t>Podklad ze směsi stmelené cementem SC bez dilatačních spár, s rozprostřením a zhutněním SC C 8/10, po zhutnění tl. 130 mm</t>
  </si>
  <si>
    <t>https://podminky.urs.cz/item/CS_URS_2026_01/567122112</t>
  </si>
  <si>
    <t>310,1+295,1+30,1</t>
  </si>
  <si>
    <t>16</t>
  </si>
  <si>
    <t>565135011</t>
  </si>
  <si>
    <t>Asfaltový beton vrstva podkladní ACP 16 + tl 50 mm š do 3 m z nemodifikovaného asfaltu</t>
  </si>
  <si>
    <t>-25838044</t>
  </si>
  <si>
    <t>Asfaltový beton vrstva podkladní ACP 16 z nemodifikovaného asfaltu s rozprostřením a zhutněním ACP 16 + v pruhu šířky přes 1,5 do 3 m, po zhutnění tl. 50 mm</t>
  </si>
  <si>
    <t>https://podminky.urs.cz/item/CS_URS_2026_01/565135011</t>
  </si>
  <si>
    <t>348,8+424,4+24,7</t>
  </si>
  <si>
    <t>17</t>
  </si>
  <si>
    <t>572141111</t>
  </si>
  <si>
    <t>Vyrovnání povrchu dosavadních krytů asfaltovým betonem ACO tl přes 20 do 40 mm</t>
  </si>
  <si>
    <t>-1438338892</t>
  </si>
  <si>
    <t>Vyrovnání povrchu dosavadních krytů s rozprostřením hmot a zhutněním asfaltovým betonem ACO tl. od 20 do 40 mm</t>
  </si>
  <si>
    <t>https://podminky.urs.cz/item/CS_URS_2026_01/572141111</t>
  </si>
  <si>
    <t>"celoplošný kryt"1684,2</t>
  </si>
  <si>
    <t>18</t>
  </si>
  <si>
    <t>573231108</t>
  </si>
  <si>
    <t>Postřik živičný spojovací ze silniční emulze v množství 0,50 kg/m2</t>
  </si>
  <si>
    <t>-181661238</t>
  </si>
  <si>
    <t>Postřik spojovací PS bez posypu kamenivem ze silniční emulze, v množství 0,50 kg/m2</t>
  </si>
  <si>
    <t>https://podminky.urs.cz/item/CS_URS_2026_01/573231108</t>
  </si>
  <si>
    <t>1684,2</t>
  </si>
  <si>
    <t>19</t>
  </si>
  <si>
    <t>577134131</t>
  </si>
  <si>
    <t>Asfaltový beton vrstva obrusná ACO 11+ tl 40 mm š do 3 m z modifikovaného asfaltu</t>
  </si>
  <si>
    <t>-1489246716</t>
  </si>
  <si>
    <t>Asfaltový beton vrstva obrusná ACO 11 z modifikovaného asfaltu s rozprostřením a se zhutněním ACO 11+ v pruhu šířky přes do 1,5 do 3 m, po zhutnění tl. 40 mm</t>
  </si>
  <si>
    <t>https://podminky.urs.cz/item/CS_URS_2026_01/577134131</t>
  </si>
  <si>
    <t>Vedení trubní dálková a přípojná</t>
  </si>
  <si>
    <t>20</t>
  </si>
  <si>
    <t>899132121</t>
  </si>
  <si>
    <t>Výměna (výšková úprava) poklopu kanalizačního pevného s ošetřením podkladu hloubky do 25 cm</t>
  </si>
  <si>
    <t>kus</t>
  </si>
  <si>
    <t>-96022667</t>
  </si>
  <si>
    <t>Výměna (výšková úprava) poklopu kanalizačního s rámem pevným s ošetřením podkladních vrstev hloubky do 25 cm</t>
  </si>
  <si>
    <t>https://podminky.urs.cz/item/CS_URS_2026_01/899132121</t>
  </si>
  <si>
    <t>899132211</t>
  </si>
  <si>
    <t>Výměna (výšková úprava) poklopu vodovodního samonivelačního nebo pevného ventilového</t>
  </si>
  <si>
    <t>-1100770392</t>
  </si>
  <si>
    <t>https://podminky.urs.cz/item/CS_URS_2026_01/899132211</t>
  </si>
  <si>
    <t>22</t>
  </si>
  <si>
    <t>899132212</t>
  </si>
  <si>
    <t>Výměna (výšková úprava) poklopu vodovodního samonivelačního nebo pevného šoupátkového</t>
  </si>
  <si>
    <t>19506256</t>
  </si>
  <si>
    <t>https://podminky.urs.cz/item/CS_URS_2026_01/899132212</t>
  </si>
  <si>
    <t>28</t>
  </si>
  <si>
    <t>23</t>
  </si>
  <si>
    <t>899132213</t>
  </si>
  <si>
    <t>Výměna (výšková úprava) poklopu vodovodního samonivelačního nebo pevného hydrantového</t>
  </si>
  <si>
    <t>1392695240</t>
  </si>
  <si>
    <t>https://podminky.urs.cz/item/CS_URS_2026_01/899132213</t>
  </si>
  <si>
    <t>Ostatní konstrukce a práce, bourání</t>
  </si>
  <si>
    <t>24</t>
  </si>
  <si>
    <t>915131111</t>
  </si>
  <si>
    <t>Vodorovné dopravní značení přechody pro chodce, šipky, symboly základní bílá barva</t>
  </si>
  <si>
    <t>1047041204</t>
  </si>
  <si>
    <t>Vodorovné dopravní značení stříkané barvou přechody pro chodce, šipky, symboly bílé základní</t>
  </si>
  <si>
    <t>https://podminky.urs.cz/item/CS_URS_2026_01/915131111</t>
  </si>
  <si>
    <t>"přechod pro chodce"</t>
  </si>
  <si>
    <t>4*0,5*6</t>
  </si>
  <si>
    <t>25</t>
  </si>
  <si>
    <t>915231111</t>
  </si>
  <si>
    <t>Vodorovné dopravní značení přechody pro chodce, šipky, symboly bílý plast</t>
  </si>
  <si>
    <t>307745322</t>
  </si>
  <si>
    <t>Vodorovné dopravní značení stříkaným plastem přechody pro chodce, šipky, symboly nápisy bílé základní</t>
  </si>
  <si>
    <t>https://podminky.urs.cz/item/CS_URS_2026_01/915231111</t>
  </si>
  <si>
    <t>26</t>
  </si>
  <si>
    <t>915621111</t>
  </si>
  <si>
    <t>Předznačení vodorovného plošného značení</t>
  </si>
  <si>
    <t>1024864473</t>
  </si>
  <si>
    <t>Předznačení pro vodorovné značení stříkané barvou nebo prováděné z nátěrových hmot plošné šipky, symboly, nápisy</t>
  </si>
  <si>
    <t>https://podminky.urs.cz/item/CS_URS_2026_01/915621111</t>
  </si>
  <si>
    <t>27</t>
  </si>
  <si>
    <t>919731112</t>
  </si>
  <si>
    <t>Zarovnání styčné plochy podkladu nebo krytu z betonu tl do 150 mm</t>
  </si>
  <si>
    <t>m</t>
  </si>
  <si>
    <t>-2139607696</t>
  </si>
  <si>
    <t>Zarovnání styčné plochy podkladu nebo krytu podél vybourané části komunikace nebo zpevněné plochy z betonu prostého tl. do 150 mm</t>
  </si>
  <si>
    <t>https://podminky.urs.cz/item/CS_URS_2026_01/919731112</t>
  </si>
  <si>
    <t>703,1</t>
  </si>
  <si>
    <t>919731121</t>
  </si>
  <si>
    <t>Zarovnání styčné plochy podkladu nebo krytu živičného tl do 50 mm</t>
  </si>
  <si>
    <t>1235464299</t>
  </si>
  <si>
    <t>Zarovnání styčné plochy podkladu nebo krytu podél vybourané části komunikace nebo zpevněné plochy živičné tl. do 50 mm</t>
  </si>
  <si>
    <t>https://podminky.urs.cz/item/CS_URS_2026_01/919731121</t>
  </si>
  <si>
    <t>"začištění do prům hl. živ krytu 8,8 cm - poruchy"</t>
  </si>
  <si>
    <t>697,3</t>
  </si>
  <si>
    <t>"začištění podél nedotčených ploch - parkovišť, okraje vozovek"</t>
  </si>
  <si>
    <t>9,5+39,7+27,2+21,0+9,7+14,1</t>
  </si>
  <si>
    <t>29</t>
  </si>
  <si>
    <t>919732211</t>
  </si>
  <si>
    <t>Styčná spára napojení nového živičného povrchu na stávající za tepla š 15 mm hl 25 mm s prořezáním</t>
  </si>
  <si>
    <t>-1015459119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</si>
  <si>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</si>
  <si>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https://podminky.urs.cz/item/CS_URS_2026_01/919732211</t>
  </si>
  <si>
    <t>"napojení na okolní vozovky"9,5+39,7+27,2+21,0+9,7+14,1</t>
  </si>
  <si>
    <t>30</t>
  </si>
  <si>
    <t>919735111</t>
  </si>
  <si>
    <t>Řezání stávajícího živičného krytu hl do 50 mm</t>
  </si>
  <si>
    <t>-90676890</t>
  </si>
  <si>
    <t>Řezání stávajícího živičného krytu nebo podkladu hloubky do 50 mm</t>
  </si>
  <si>
    <t>https://podminky.urs.cz/item/CS_URS_2026_01/919735111</t>
  </si>
  <si>
    <t>"řezání do prům hl. živ krytu 8,8 cm"</t>
  </si>
  <si>
    <t>22,0+107,4+104,0+246,8+41,8+48,2+127,1</t>
  </si>
  <si>
    <t>31</t>
  </si>
  <si>
    <t>919735123</t>
  </si>
  <si>
    <t>Řezání stávajícího betonového krytu hl přes 100 do 150 mm</t>
  </si>
  <si>
    <t>1806059742</t>
  </si>
  <si>
    <t>Řezání stávajícího betonového krytu nebo podkladu hloubky přes 100 do 150 mm</t>
  </si>
  <si>
    <t>https://podminky.urs.cz/item/CS_URS_2026_01/919735123</t>
  </si>
  <si>
    <t>"prům hloubka sonda 1-4: (21,5+13,5+12,4+9,5)/4=14,2 cm"</t>
  </si>
  <si>
    <t>107,4+102,8+257,0+52,2+56,5+127,2</t>
  </si>
  <si>
    <t>997</t>
  </si>
  <si>
    <t>Doprava suti a vybouraných hmot</t>
  </si>
  <si>
    <t>32</t>
  </si>
  <si>
    <t>997221611</t>
  </si>
  <si>
    <t>Nakládání suti na dopravní prostředky pro vodorovnou dopravu</t>
  </si>
  <si>
    <t>-2039112294</t>
  </si>
  <si>
    <t>Nakládání na dopravní prostředky pro vodorovnou dopravu suti</t>
  </si>
  <si>
    <t>https://podminky.urs.cz/item/CS_URS_2026_01/997221611</t>
  </si>
  <si>
    <t>33</t>
  </si>
  <si>
    <t>997221861</t>
  </si>
  <si>
    <t>Poplatek za předání recyklačnímu zařízení stavebního odpadu z prostého betonu kód odpadu 17 01 01</t>
  </si>
  <si>
    <t>-929794743</t>
  </si>
  <si>
    <t>Poplatek za předání stavebního odpadu recyklačnímu zařízení z prostého betonu zatříděného do Katalogu odpadů pod kódem 17 01 01</t>
  </si>
  <si>
    <t>https://podminky.urs.cz/item/CS_URS_2026_01/997221861</t>
  </si>
  <si>
    <t>100,8+95,9+9,8</t>
  </si>
  <si>
    <t>34</t>
  </si>
  <si>
    <t>997221875</t>
  </si>
  <si>
    <t>Poplatek za předání recyklačnímu zařízení stavebního odpadu asfaltového bez obsahu dehtu kód odpadu 17 03 02</t>
  </si>
  <si>
    <t>-1978383688</t>
  </si>
  <si>
    <t>Poplatek za předání stavebního odpadu recyklačnímu zařízení asfaltového bez obsahu dehtu zatříděného do Katalogu odpadů pod kódem 17 03 02</t>
  </si>
  <si>
    <t>https://podminky.urs.cz/item/CS_URS_2026_01/997221875</t>
  </si>
  <si>
    <t>34,182+41,59+2,42+154,95</t>
  </si>
  <si>
    <t>35</t>
  </si>
  <si>
    <t>997231111</t>
  </si>
  <si>
    <t>Vodorovná doprava suti a vybouraných hmot do 1 km</t>
  </si>
  <si>
    <t>-1720481858</t>
  </si>
  <si>
    <t>Vodorovná doprava suti a vybouraných hmot s vyložením a hrubým urovnáním na vzdálenost do 1 km</t>
  </si>
  <si>
    <t>https://podminky.urs.cz/item/CS_URS_2026_01/997231111</t>
  </si>
  <si>
    <t>36</t>
  </si>
  <si>
    <t>997231119</t>
  </si>
  <si>
    <t>Příplatek ZKD 1 km vodorovné dopravy suti a vybouraných hmot</t>
  </si>
  <si>
    <t>1504081641</t>
  </si>
  <si>
    <t>Vodorovná doprava suti a vybouraných hmot s vyložením a hrubým urovnáním na vzdálenost Příplatek k cenám za každý další započatý 1 km</t>
  </si>
  <si>
    <t>https://podminky.urs.cz/item/CS_URS_2026_01/997231119</t>
  </si>
  <si>
    <t>445,963*3 'Přepočtené koeficientem množství</t>
  </si>
  <si>
    <t>998</t>
  </si>
  <si>
    <t>Přesun hmot</t>
  </si>
  <si>
    <t>37</t>
  </si>
  <si>
    <t>998225111</t>
  </si>
  <si>
    <t>Přesun hmot pro pozemní komunikace s krytem z kamene, monolitickým betonovým nebo živičným</t>
  </si>
  <si>
    <t>1351413148</t>
  </si>
  <si>
    <t>Přesun hmot pro komunikace s krytem z kameniva, monolitickým betonovým nebo živičným dopravní vzdálenost do 200 m jakékoliv délky objektu</t>
  </si>
  <si>
    <t>https://podminky.urs.cz/item/CS_URS_2026_01/998225111</t>
  </si>
  <si>
    <t>VRN</t>
  </si>
  <si>
    <t>Vedlejší rozpočtové náklady</t>
  </si>
  <si>
    <t>VRN1</t>
  </si>
  <si>
    <t>Průzkumné, geodetické a projektové práce</t>
  </si>
  <si>
    <t>38</t>
  </si>
  <si>
    <t>012203000</t>
  </si>
  <si>
    <t>Geodetické práce při provádění stavby</t>
  </si>
  <si>
    <t>soub</t>
  </si>
  <si>
    <t>CS ÚRS 2022 01</t>
  </si>
  <si>
    <t>1024</t>
  </si>
  <si>
    <t>1051000580</t>
  </si>
  <si>
    <t>https://podminky.urs.cz/item/CS_URS_2022_01/012203000</t>
  </si>
  <si>
    <t>39</t>
  </si>
  <si>
    <t>012303000</t>
  </si>
  <si>
    <t>Geodetické práce po výstavbě</t>
  </si>
  <si>
    <t>-585010049</t>
  </si>
  <si>
    <t>https://podminky.urs.cz/item/CS_URS_2022_01/012303000</t>
  </si>
  <si>
    <t>"geometrický plán"1</t>
  </si>
  <si>
    <t>"skutečné zaměření"1</t>
  </si>
  <si>
    <t>40</t>
  </si>
  <si>
    <t>013254000</t>
  </si>
  <si>
    <t>Dokumentace skutečného provedení stavby</t>
  </si>
  <si>
    <t>kompl</t>
  </si>
  <si>
    <t>1068964622</t>
  </si>
  <si>
    <t>https://podminky.urs.cz/item/CS_URS_2022_01/013254000</t>
  </si>
  <si>
    <t>VRN3</t>
  </si>
  <si>
    <t>Zařízení staveniště</t>
  </si>
  <si>
    <t>41</t>
  </si>
  <si>
    <t>030001000</t>
  </si>
  <si>
    <t>1955125732</t>
  </si>
  <si>
    <t>https://podminky.urs.cz/item/CS_URS_2022_01/030001000</t>
  </si>
  <si>
    <t>VRN4</t>
  </si>
  <si>
    <t>Inženýrská činnost</t>
  </si>
  <si>
    <t>42</t>
  </si>
  <si>
    <t>043154000</t>
  </si>
  <si>
    <t>Zkoušky hutnicí</t>
  </si>
  <si>
    <t>kpl</t>
  </si>
  <si>
    <t>345890601</t>
  </si>
  <si>
    <t>https://podminky.urs.cz/item/CS_URS_2026_01/043154000</t>
  </si>
  <si>
    <t>VRN7</t>
  </si>
  <si>
    <t>Provozní vlivy</t>
  </si>
  <si>
    <t>43</t>
  </si>
  <si>
    <t>071203000</t>
  </si>
  <si>
    <t>Provoz dalšího subjektu</t>
  </si>
  <si>
    <t>CS ÚRS 2023 02</t>
  </si>
  <si>
    <t>-1105236890</t>
  </si>
  <si>
    <t>https://podminky.urs.cz/item/CS_URS_2023_02/071203000</t>
  </si>
  <si>
    <t>44</t>
  </si>
  <si>
    <t>072103001</t>
  </si>
  <si>
    <t>Projednání DIO a zajištění DIR komunikace II.a III. třídy</t>
  </si>
  <si>
    <t>CS ÚRS 2023 01</t>
  </si>
  <si>
    <t>1092789552</t>
  </si>
  <si>
    <t>https://podminky.urs.cz/item/CS_URS_2023_01/072103001</t>
  </si>
  <si>
    <t>45</t>
  </si>
  <si>
    <t>072203000</t>
  </si>
  <si>
    <t>Silniční provoz - zajištění DIO (dopravní značení)</t>
  </si>
  <si>
    <t>13113126</t>
  </si>
  <si>
    <t>https://podminky.urs.cz/item/CS_URS_2026_01/072203000</t>
  </si>
  <si>
    <t>1 etapa_ - výměna odvodňovacích žlabů</t>
  </si>
  <si>
    <t xml:space="preserve">    4 - Vodorovné konstrukce</t>
  </si>
  <si>
    <t>12765004</t>
  </si>
  <si>
    <t>24,29</t>
  </si>
  <si>
    <t>392105987</t>
  </si>
  <si>
    <t>"vybourání pro osazení žlabu 70 cm - v místech bez poruch"</t>
  </si>
  <si>
    <t>(14,5+9,0+6,4+4,8)*0,7</t>
  </si>
  <si>
    <t>132112131</t>
  </si>
  <si>
    <t>Hloubení nezapažených rýh šířky do 800 mm v soudržných horninách třídy těžitelnosti I skupiny 1 a 2 ručně</t>
  </si>
  <si>
    <t>-1471705184</t>
  </si>
  <si>
    <t>Hloubení nezapažených rýh šířky do 800 mm ručně s urovnáním dna do předepsaného profilu a spádu v hornině třídy těžitelnosti I skupiny 1 a 2 soudržných</t>
  </si>
  <si>
    <t>https://podminky.urs.cz/item/CS_URS_2026_01/132112131</t>
  </si>
  <si>
    <t>"přípojky k UV na kanalizaci, hloubka průměrně 1,0 m - DOPOJENÍ VPUSŤOVÝCH DÍLŮ +/- 1,0 DO STRANY"</t>
  </si>
  <si>
    <t>13*1,0*0,6*1,0</t>
  </si>
  <si>
    <t>1407682945</t>
  </si>
  <si>
    <t>7,8</t>
  </si>
  <si>
    <t>935541396</t>
  </si>
  <si>
    <t>-180973</t>
  </si>
  <si>
    <t>7,8*1,7 'Přepočtené koeficientem množství</t>
  </si>
  <si>
    <t>174151101</t>
  </si>
  <si>
    <t>Zásyp jam, šachet rýh nebo kolem objektů sypaninou se zhutněním</t>
  </si>
  <si>
    <t>-312342268</t>
  </si>
  <si>
    <t>Zásyp sypaninou z jakékoliv horniny strojně s uložením výkopku ve vrstvách se zhutněním jam, šachet, rýh nebo kolem objektů v těchto vykopávkách</t>
  </si>
  <si>
    <t>https://podminky.urs.cz/item/CS_URS_2026_01/174151101</t>
  </si>
  <si>
    <t>"přípojky k UV na kanalizaci, hloubka průměrně 1,0 m"</t>
  </si>
  <si>
    <t>0,6*13*1*(1,0-0,15-0,16-0,3)</t>
  </si>
  <si>
    <t>M</t>
  </si>
  <si>
    <t>58337600</t>
  </si>
  <si>
    <t>štěrkopísek frakce 0/45</t>
  </si>
  <si>
    <t>-2125025954</t>
  </si>
  <si>
    <t>3,042</t>
  </si>
  <si>
    <t>3,042*1,8 'Přepočtené koeficientem množství</t>
  </si>
  <si>
    <t>175151101</t>
  </si>
  <si>
    <t>Obsypání potrubí strojně sypaninou bez prohození, uloženou do 3 m</t>
  </si>
  <si>
    <t>452140478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</si>
  <si>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</si>
  <si>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https://podminky.urs.cz/item/CS_URS_2026_01/175151101</t>
  </si>
  <si>
    <t>0,6*13*1*(0,3+0,16)</t>
  </si>
  <si>
    <t>58331289</t>
  </si>
  <si>
    <t>kamenivo těžené drobné frakce 0/2</t>
  </si>
  <si>
    <t>411919610</t>
  </si>
  <si>
    <t>3,588</t>
  </si>
  <si>
    <t>3,588*1,8 'Přepočtené koeficientem množství</t>
  </si>
  <si>
    <t>Vodorovné konstrukce</t>
  </si>
  <si>
    <t>451572111</t>
  </si>
  <si>
    <t>Lože pod potrubí otevřený výkop z kameniva drobného těženého</t>
  </si>
  <si>
    <t>-1341092399</t>
  </si>
  <si>
    <t>Lože pod potrubí, stoky a drobné objekty v otevřeném výkopu z kameniva drobného těženého 0 až 4 mm</t>
  </si>
  <si>
    <t>https://podminky.urs.cz/item/CS_URS_2026_01/451572111</t>
  </si>
  <si>
    <t>0,6*13*1*0,15</t>
  </si>
  <si>
    <t>-688009590</t>
  </si>
  <si>
    <t>"přípojky k UV na kanalizaci"</t>
  </si>
  <si>
    <t>0,6*13*1</t>
  </si>
  <si>
    <t>8313121R1</t>
  </si>
  <si>
    <t>Příplatek k montáži plastového potrubí za napojení trub pomocí převlečné manžety DN 150</t>
  </si>
  <si>
    <t>-53619167</t>
  </si>
  <si>
    <t>Příplatek k montáži plastového potrubí za napojení trub pomocí převlečné manžety DN 150 do stávající kanalizace nebo uliční vpusti, včetně opatření otvoru, začištění a dodání manžety</t>
  </si>
  <si>
    <t>871313121</t>
  </si>
  <si>
    <t>Montáž kanalizačního potrubí hladkého plnostěnného SN 8 z PVC-U DN 160</t>
  </si>
  <si>
    <t>-23618717</t>
  </si>
  <si>
    <t>Montáž kanalizačního potrubí z tvrdého PVC-U hladkého plnostěnného tuhost SN 8 DN 160</t>
  </si>
  <si>
    <t>https://podminky.urs.cz/item/CS_URS_2026_01/871313121</t>
  </si>
  <si>
    <t>13*1,0</t>
  </si>
  <si>
    <t>28611164</t>
  </si>
  <si>
    <t>trubka kanalizační PVC-U plnostěnná jednovrstvá DN 160x1000mm SN8</t>
  </si>
  <si>
    <t>-1332766193</t>
  </si>
  <si>
    <t>13*1,08 'Přepočtené koeficientem množství</t>
  </si>
  <si>
    <t>894410231</t>
  </si>
  <si>
    <t>Osazení betonových dílců pro kanalizační šachty DN 800 skruž přechodová (konus)</t>
  </si>
  <si>
    <t>1210728958</t>
  </si>
  <si>
    <t>Osazení betonových dílců šachet kanalizačních skruž přechodová (konus) DN 800</t>
  </si>
  <si>
    <t>https://podminky.urs.cz/item/CS_URS_2026_01/894410231</t>
  </si>
  <si>
    <t>PFB.1121108OZ</t>
  </si>
  <si>
    <t>Konus TBR-Q 600/800x625/120 KPS</t>
  </si>
  <si>
    <t>1478874090</t>
  </si>
  <si>
    <t>895941301</t>
  </si>
  <si>
    <t>Osazení vpusti uliční DN 450 z betonových dílců dno s výtokem</t>
  </si>
  <si>
    <t>196658164</t>
  </si>
  <si>
    <t>Osazení vpusti uliční z betonových dílců DN 450 dno s výtokem</t>
  </si>
  <si>
    <t>https://podminky.urs.cz/item/CS_URS_2026_01/895941301</t>
  </si>
  <si>
    <t>59224498</t>
  </si>
  <si>
    <t>vpusť uliční DN 450 kaliště s odtokem 200mm 450/250x50mm</t>
  </si>
  <si>
    <t>1352437134</t>
  </si>
  <si>
    <t>895941313</t>
  </si>
  <si>
    <t>Osazení vpusti uliční DN 450 z betonových dílců skruž horní 295 mm</t>
  </si>
  <si>
    <t>83401308</t>
  </si>
  <si>
    <t>Osazení vpusti uliční z betonových dílců DN 450 skruž horní 295 mm</t>
  </si>
  <si>
    <t>https://podminky.urs.cz/item/CS_URS_2026_01/895941313</t>
  </si>
  <si>
    <t>59223857</t>
  </si>
  <si>
    <t>skruž betonová horní pro uliční vpusť 450x295x50mm</t>
  </si>
  <si>
    <t>743818290</t>
  </si>
  <si>
    <t>916131213</t>
  </si>
  <si>
    <t>Osazení silničního obrubníku betonového stojatého s boční opěrou do lože z betonu prostého</t>
  </si>
  <si>
    <t>1872884492</t>
  </si>
  <si>
    <t>Osazení silničního obrubníku betonového se zřízením lože, s vyplněním a zatřením spár cementovou maltou stojatého s boční opěrou z betonu prostého, do lože z betonu prostého</t>
  </si>
  <si>
    <t>https://podminky.urs.cz/item/CS_URS_2026_01/916131213</t>
  </si>
  <si>
    <t>"rezervní položka, v případě vypadnutí obrub"</t>
  </si>
  <si>
    <t>248/2</t>
  </si>
  <si>
    <t>59217072</t>
  </si>
  <si>
    <t>obrubník silniční betonový 1000x100x250mm</t>
  </si>
  <si>
    <t>-1505064121</t>
  </si>
  <si>
    <t>124*1,02 'Přepočtené koeficientem množství</t>
  </si>
  <si>
    <t>916991121</t>
  </si>
  <si>
    <t>Lože pod obrubníky, krajníky nebo obruby z dlažebních kostek z betonu prostého</t>
  </si>
  <si>
    <t>616306309</t>
  </si>
  <si>
    <t>https://podminky.urs.cz/item/CS_URS_2026_01/916991121</t>
  </si>
  <si>
    <t>"dobetonávky po vyřezávkách 2 x 10 cm, výška 15 cm"</t>
  </si>
  <si>
    <t>262,24*0,1*2*0,15</t>
  </si>
  <si>
    <t>-864521016</t>
  </si>
  <si>
    <t>296,94</t>
  </si>
  <si>
    <t>139384724</t>
  </si>
  <si>
    <t>919732221</t>
  </si>
  <si>
    <t>Styčná spára napojení nového živičného povrchu na stávající za tepla š 15 mm hl 25 mm bez prořezání</t>
  </si>
  <si>
    <t>1110139029</t>
  </si>
  <si>
    <t>Styčná pracovní spára při napojení nového živičného povrchu na stávající se zalitím za tepla modifikovanou asfaltovou hmotou s posypem vápenným hydrátem šířky do 15 mm, hloubky do 25 mm bez prořezání spáry</t>
  </si>
  <si>
    <t>https://podminky.urs.cz/item/CS_URS_2026_01/919732221</t>
  </si>
  <si>
    <t>"podél štěrbinových žlabů"2*262,24</t>
  </si>
  <si>
    <t>229788762</t>
  </si>
  <si>
    <t>"dořezávky v místě nových žlabů - místa bez poruch"</t>
  </si>
  <si>
    <t>14,5+9,0+6,4+4,8+262,24</t>
  </si>
  <si>
    <t>1144012939</t>
  </si>
  <si>
    <t>935114232</t>
  </si>
  <si>
    <t>Osazení štěrbinového odvodňovacího betonového žlabu 400/450x500 mm se spádem 0,5 %</t>
  </si>
  <si>
    <t>1754196098</t>
  </si>
  <si>
    <t>Osazení štěrbinového odvodňovacího betonového žlabu rozměru 400/450x500 mm bez obrubníku se spádem dna 0,5 %</t>
  </si>
  <si>
    <t>https://podminky.urs.cz/item/CS_URS_2026_01/935114232</t>
  </si>
  <si>
    <t>"žlab 4"5*4,0*10+4*4,0*3</t>
  </si>
  <si>
    <t>59221025</t>
  </si>
  <si>
    <t>trouba s přerušovanou štěrbinou betonová E600 spád dna 0,5% 400/450x500mm</t>
  </si>
  <si>
    <t>587872778</t>
  </si>
  <si>
    <t>248</t>
  </si>
  <si>
    <t>935114233</t>
  </si>
  <si>
    <t>Osazení záslepky štěrbinového odvodňovacího betonového žlabu 400/450x500 mm</t>
  </si>
  <si>
    <t>-763043750</t>
  </si>
  <si>
    <t>Osazení štěrbinového odvodňovacího betonového žlabu rozměru 400/450x500 mm bez obrubníku záslepky</t>
  </si>
  <si>
    <t>https://podminky.urs.cz/item/CS_URS_2026_01/935114233</t>
  </si>
  <si>
    <t>59221667</t>
  </si>
  <si>
    <t>záslepka pro štěrbinovou troubu D400/E600/F900 400/450x500x120mm</t>
  </si>
  <si>
    <t>-1170866130</t>
  </si>
  <si>
    <t>935114234</t>
  </si>
  <si>
    <t>Osazení čisticího kusu štěrbinového odvodňovacího betonového žlabu 400/450x500 mm</t>
  </si>
  <si>
    <t>-868561606</t>
  </si>
  <si>
    <t>Osazení štěrbinového odvodňovacího betonového žlabu rozměru 400/450x500 mm bez obrubníku čisticího kusu</t>
  </si>
  <si>
    <t>https://podminky.urs.cz/item/CS_URS_2026_01/935114234</t>
  </si>
  <si>
    <t>59221042</t>
  </si>
  <si>
    <t>kus čisticí pro štěrbinovou troubu E600 400/450x500x1000mm</t>
  </si>
  <si>
    <t>2141367356</t>
  </si>
  <si>
    <t>935114235</t>
  </si>
  <si>
    <t>Osazení vpusťového kompletu štěrbinového odvodňovacího betonového žlabu 400/450x500 mm</t>
  </si>
  <si>
    <t>-1008725087</t>
  </si>
  <si>
    <t>Osazení štěrbinového odvodňovacího betonového žlabu rozměru 400/450x500 mm bez obrubníku vpusťového kompletu</t>
  </si>
  <si>
    <t>https://podminky.urs.cz/item/CS_URS_2026_01/935114235</t>
  </si>
  <si>
    <t>59223302</t>
  </si>
  <si>
    <t>vpusťový komplet pro štěrbinovou trubku E600 400/450x500x1000mm</t>
  </si>
  <si>
    <t>-1552580982</t>
  </si>
  <si>
    <t>-68438964</t>
  </si>
  <si>
    <t>697696991</t>
  </si>
  <si>
    <t>10,275*1,8 'Přepočtené koeficientem množství</t>
  </si>
  <si>
    <t>-1548611460</t>
  </si>
  <si>
    <t>-1545780876</t>
  </si>
  <si>
    <t>10,275*3 'Přepočtené koeficientem množství</t>
  </si>
  <si>
    <t>998276101</t>
  </si>
  <si>
    <t>Přesun hmot pro trubní vedení z trub z plastických hmot otevřený výkop</t>
  </si>
  <si>
    <t>1837875001</t>
  </si>
  <si>
    <t>Přesun hmot pro trubní vedení hloubené z trub z plastických hmot nebo sklolaminátových pro vodovody, kanalizace, teplovody, produktovody v otevřeném výkopu dopravní vzdálenost do 15 m</t>
  </si>
  <si>
    <t>https://podminky.urs.cz/item/CS_URS_2026_01/998276101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</si>
</sst>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8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jpg" /><Relationship Id="rId2" Type="http://schemas.openxmlformats.org/officeDocument/2006/relationships/image" Target="../media/image9.jpg" /><Relationship Id="rId3" Type="http://schemas.openxmlformats.org/officeDocument/2006/relationships/image" Target="../media/image1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114</xdr:row>
      <xdr:rowOff>0</xdr:rowOff>
    </xdr:from>
    <xdr:to>
      <xdr:col>9</xdr:col>
      <xdr:colOff>1215390</xdr:colOff>
      <xdr:row>118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110</xdr:row>
      <xdr:rowOff>0</xdr:rowOff>
    </xdr:from>
    <xdr:to>
      <xdr:col>9</xdr:col>
      <xdr:colOff>1215390</xdr:colOff>
      <xdr:row>114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13107171" TargetMode="External" /><Relationship Id="rId2" Type="http://schemas.openxmlformats.org/officeDocument/2006/relationships/hyperlink" Target="https://podminky.urs.cz/item/CS_URS_2026_01/113107181" TargetMode="External" /><Relationship Id="rId3" Type="http://schemas.openxmlformats.org/officeDocument/2006/relationships/hyperlink" Target="https://podminky.urs.cz/item/CS_URS_2026_01/113107231" TargetMode="External" /><Relationship Id="rId4" Type="http://schemas.openxmlformats.org/officeDocument/2006/relationships/hyperlink" Target="https://podminky.urs.cz/item/CS_URS_2026_01/113107241" TargetMode="External" /><Relationship Id="rId5" Type="http://schemas.openxmlformats.org/officeDocument/2006/relationships/hyperlink" Target="https://podminky.urs.cz/item/CS_URS_2026_01/113107331" TargetMode="External" /><Relationship Id="rId6" Type="http://schemas.openxmlformats.org/officeDocument/2006/relationships/hyperlink" Target="https://podminky.urs.cz/item/CS_URS_2026_01/113107341" TargetMode="External" /><Relationship Id="rId7" Type="http://schemas.openxmlformats.org/officeDocument/2006/relationships/hyperlink" Target="https://podminky.urs.cz/item/CS_URS_2026_01/113154552" TargetMode="External" /><Relationship Id="rId8" Type="http://schemas.openxmlformats.org/officeDocument/2006/relationships/hyperlink" Target="https://podminky.urs.cz/item/CS_URS_2026_01/122257204" TargetMode="External" /><Relationship Id="rId9" Type="http://schemas.openxmlformats.org/officeDocument/2006/relationships/hyperlink" Target="https://podminky.urs.cz/item/CS_URS_2026_01/162651111" TargetMode="External" /><Relationship Id="rId10" Type="http://schemas.openxmlformats.org/officeDocument/2006/relationships/hyperlink" Target="https://podminky.urs.cz/item/CS_URS_2026_01/167151111" TargetMode="External" /><Relationship Id="rId11" Type="http://schemas.openxmlformats.org/officeDocument/2006/relationships/hyperlink" Target="https://podminky.urs.cz/item/CS_URS_2026_01/171201231" TargetMode="External" /><Relationship Id="rId12" Type="http://schemas.openxmlformats.org/officeDocument/2006/relationships/hyperlink" Target="https://podminky.urs.cz/item/CS_URS_2026_01/181152302" TargetMode="External" /><Relationship Id="rId13" Type="http://schemas.openxmlformats.org/officeDocument/2006/relationships/hyperlink" Target="https://podminky.urs.cz/item/CS_URS_2026_01/564861111" TargetMode="External" /><Relationship Id="rId14" Type="http://schemas.openxmlformats.org/officeDocument/2006/relationships/hyperlink" Target="https://podminky.urs.cz/item/CS_URS_2026_01/564951313" TargetMode="External" /><Relationship Id="rId15" Type="http://schemas.openxmlformats.org/officeDocument/2006/relationships/hyperlink" Target="https://podminky.urs.cz/item/CS_URS_2026_01/567122112" TargetMode="External" /><Relationship Id="rId16" Type="http://schemas.openxmlformats.org/officeDocument/2006/relationships/hyperlink" Target="https://podminky.urs.cz/item/CS_URS_2026_01/565135011" TargetMode="External" /><Relationship Id="rId17" Type="http://schemas.openxmlformats.org/officeDocument/2006/relationships/hyperlink" Target="https://podminky.urs.cz/item/CS_URS_2026_01/572141111" TargetMode="External" /><Relationship Id="rId18" Type="http://schemas.openxmlformats.org/officeDocument/2006/relationships/hyperlink" Target="https://podminky.urs.cz/item/CS_URS_2026_01/573231108" TargetMode="External" /><Relationship Id="rId19" Type="http://schemas.openxmlformats.org/officeDocument/2006/relationships/hyperlink" Target="https://podminky.urs.cz/item/CS_URS_2026_01/577134131" TargetMode="External" /><Relationship Id="rId20" Type="http://schemas.openxmlformats.org/officeDocument/2006/relationships/hyperlink" Target="https://podminky.urs.cz/item/CS_URS_2026_01/899132121" TargetMode="External" /><Relationship Id="rId21" Type="http://schemas.openxmlformats.org/officeDocument/2006/relationships/hyperlink" Target="https://podminky.urs.cz/item/CS_URS_2026_01/899132211" TargetMode="External" /><Relationship Id="rId22" Type="http://schemas.openxmlformats.org/officeDocument/2006/relationships/hyperlink" Target="https://podminky.urs.cz/item/CS_URS_2026_01/899132212" TargetMode="External" /><Relationship Id="rId23" Type="http://schemas.openxmlformats.org/officeDocument/2006/relationships/hyperlink" Target="https://podminky.urs.cz/item/CS_URS_2026_01/899132213" TargetMode="External" /><Relationship Id="rId24" Type="http://schemas.openxmlformats.org/officeDocument/2006/relationships/hyperlink" Target="https://podminky.urs.cz/item/CS_URS_2026_01/915131111" TargetMode="External" /><Relationship Id="rId25" Type="http://schemas.openxmlformats.org/officeDocument/2006/relationships/hyperlink" Target="https://podminky.urs.cz/item/CS_URS_2026_01/915231111" TargetMode="External" /><Relationship Id="rId26" Type="http://schemas.openxmlformats.org/officeDocument/2006/relationships/hyperlink" Target="https://podminky.urs.cz/item/CS_URS_2026_01/915621111" TargetMode="External" /><Relationship Id="rId27" Type="http://schemas.openxmlformats.org/officeDocument/2006/relationships/hyperlink" Target="https://podminky.urs.cz/item/CS_URS_2026_01/919731112" TargetMode="External" /><Relationship Id="rId28" Type="http://schemas.openxmlformats.org/officeDocument/2006/relationships/hyperlink" Target="https://podminky.urs.cz/item/CS_URS_2026_01/919731121" TargetMode="External" /><Relationship Id="rId29" Type="http://schemas.openxmlformats.org/officeDocument/2006/relationships/hyperlink" Target="https://podminky.urs.cz/item/CS_URS_2026_01/919732211" TargetMode="External" /><Relationship Id="rId30" Type="http://schemas.openxmlformats.org/officeDocument/2006/relationships/hyperlink" Target="https://podminky.urs.cz/item/CS_URS_2026_01/919735111" TargetMode="External" /><Relationship Id="rId31" Type="http://schemas.openxmlformats.org/officeDocument/2006/relationships/hyperlink" Target="https://podminky.urs.cz/item/CS_URS_2026_01/919735123" TargetMode="External" /><Relationship Id="rId32" Type="http://schemas.openxmlformats.org/officeDocument/2006/relationships/hyperlink" Target="https://podminky.urs.cz/item/CS_URS_2026_01/997221611" TargetMode="External" /><Relationship Id="rId33" Type="http://schemas.openxmlformats.org/officeDocument/2006/relationships/hyperlink" Target="https://podminky.urs.cz/item/CS_URS_2026_01/997221861" TargetMode="External" /><Relationship Id="rId34" Type="http://schemas.openxmlformats.org/officeDocument/2006/relationships/hyperlink" Target="https://podminky.urs.cz/item/CS_URS_2026_01/997221875" TargetMode="External" /><Relationship Id="rId35" Type="http://schemas.openxmlformats.org/officeDocument/2006/relationships/hyperlink" Target="https://podminky.urs.cz/item/CS_URS_2026_01/997231111" TargetMode="External" /><Relationship Id="rId36" Type="http://schemas.openxmlformats.org/officeDocument/2006/relationships/hyperlink" Target="https://podminky.urs.cz/item/CS_URS_2026_01/997231119" TargetMode="External" /><Relationship Id="rId37" Type="http://schemas.openxmlformats.org/officeDocument/2006/relationships/hyperlink" Target="https://podminky.urs.cz/item/CS_URS_2026_01/998225111" TargetMode="External" /><Relationship Id="rId38" Type="http://schemas.openxmlformats.org/officeDocument/2006/relationships/hyperlink" Target="https://podminky.urs.cz/item/CS_URS_2022_01/012203000" TargetMode="External" /><Relationship Id="rId39" Type="http://schemas.openxmlformats.org/officeDocument/2006/relationships/hyperlink" Target="https://podminky.urs.cz/item/CS_URS_2022_01/012303000" TargetMode="External" /><Relationship Id="rId40" Type="http://schemas.openxmlformats.org/officeDocument/2006/relationships/hyperlink" Target="https://podminky.urs.cz/item/CS_URS_2022_01/013254000" TargetMode="External" /><Relationship Id="rId41" Type="http://schemas.openxmlformats.org/officeDocument/2006/relationships/hyperlink" Target="https://podminky.urs.cz/item/CS_URS_2022_01/030001000" TargetMode="External" /><Relationship Id="rId42" Type="http://schemas.openxmlformats.org/officeDocument/2006/relationships/hyperlink" Target="https://podminky.urs.cz/item/CS_URS_2026_01/043154000" TargetMode="External" /><Relationship Id="rId43" Type="http://schemas.openxmlformats.org/officeDocument/2006/relationships/hyperlink" Target="https://podminky.urs.cz/item/CS_URS_2023_02/071203000" TargetMode="External" /><Relationship Id="rId44" Type="http://schemas.openxmlformats.org/officeDocument/2006/relationships/hyperlink" Target="https://podminky.urs.cz/item/CS_URS_2023_01/072103001" TargetMode="External" /><Relationship Id="rId45" Type="http://schemas.openxmlformats.org/officeDocument/2006/relationships/hyperlink" Target="https://podminky.urs.cz/item/CS_URS_2026_01/072203000" TargetMode="External" /><Relationship Id="rId4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13107331" TargetMode="External" /><Relationship Id="rId2" Type="http://schemas.openxmlformats.org/officeDocument/2006/relationships/hyperlink" Target="https://podminky.urs.cz/item/CS_URS_2026_01/113107341" TargetMode="External" /><Relationship Id="rId3" Type="http://schemas.openxmlformats.org/officeDocument/2006/relationships/hyperlink" Target="https://podminky.urs.cz/item/CS_URS_2026_01/132112131" TargetMode="External" /><Relationship Id="rId4" Type="http://schemas.openxmlformats.org/officeDocument/2006/relationships/hyperlink" Target="https://podminky.urs.cz/item/CS_URS_2026_01/162651111" TargetMode="External" /><Relationship Id="rId5" Type="http://schemas.openxmlformats.org/officeDocument/2006/relationships/hyperlink" Target="https://podminky.urs.cz/item/CS_URS_2026_01/167151111" TargetMode="External" /><Relationship Id="rId6" Type="http://schemas.openxmlformats.org/officeDocument/2006/relationships/hyperlink" Target="https://podminky.urs.cz/item/CS_URS_2026_01/171201231" TargetMode="External" /><Relationship Id="rId7" Type="http://schemas.openxmlformats.org/officeDocument/2006/relationships/hyperlink" Target="https://podminky.urs.cz/item/CS_URS_2026_01/174151101" TargetMode="External" /><Relationship Id="rId8" Type="http://schemas.openxmlformats.org/officeDocument/2006/relationships/hyperlink" Target="https://podminky.urs.cz/item/CS_URS_2026_01/175151101" TargetMode="External" /><Relationship Id="rId9" Type="http://schemas.openxmlformats.org/officeDocument/2006/relationships/hyperlink" Target="https://podminky.urs.cz/item/CS_URS_2026_01/451572111" TargetMode="External" /><Relationship Id="rId10" Type="http://schemas.openxmlformats.org/officeDocument/2006/relationships/hyperlink" Target="https://podminky.urs.cz/item/CS_URS_2026_01/567122112" TargetMode="External" /><Relationship Id="rId11" Type="http://schemas.openxmlformats.org/officeDocument/2006/relationships/hyperlink" Target="https://podminky.urs.cz/item/CS_URS_2026_01/871313121" TargetMode="External" /><Relationship Id="rId12" Type="http://schemas.openxmlformats.org/officeDocument/2006/relationships/hyperlink" Target="https://podminky.urs.cz/item/CS_URS_2026_01/894410231" TargetMode="External" /><Relationship Id="rId13" Type="http://schemas.openxmlformats.org/officeDocument/2006/relationships/hyperlink" Target="https://podminky.urs.cz/item/CS_URS_2026_01/895941301" TargetMode="External" /><Relationship Id="rId14" Type="http://schemas.openxmlformats.org/officeDocument/2006/relationships/hyperlink" Target="https://podminky.urs.cz/item/CS_URS_2026_01/895941313" TargetMode="External" /><Relationship Id="rId15" Type="http://schemas.openxmlformats.org/officeDocument/2006/relationships/hyperlink" Target="https://podminky.urs.cz/item/CS_URS_2026_01/916131213" TargetMode="External" /><Relationship Id="rId16" Type="http://schemas.openxmlformats.org/officeDocument/2006/relationships/hyperlink" Target="https://podminky.urs.cz/item/CS_URS_2026_01/916991121" TargetMode="External" /><Relationship Id="rId17" Type="http://schemas.openxmlformats.org/officeDocument/2006/relationships/hyperlink" Target="https://podminky.urs.cz/item/CS_URS_2026_01/919731112" TargetMode="External" /><Relationship Id="rId18" Type="http://schemas.openxmlformats.org/officeDocument/2006/relationships/hyperlink" Target="https://podminky.urs.cz/item/CS_URS_2026_01/919731121" TargetMode="External" /><Relationship Id="rId19" Type="http://schemas.openxmlformats.org/officeDocument/2006/relationships/hyperlink" Target="https://podminky.urs.cz/item/CS_URS_2026_01/919732221" TargetMode="External" /><Relationship Id="rId20" Type="http://schemas.openxmlformats.org/officeDocument/2006/relationships/hyperlink" Target="https://podminky.urs.cz/item/CS_URS_2026_01/919735111" TargetMode="External" /><Relationship Id="rId21" Type="http://schemas.openxmlformats.org/officeDocument/2006/relationships/hyperlink" Target="https://podminky.urs.cz/item/CS_URS_2026_01/919735123" TargetMode="External" /><Relationship Id="rId22" Type="http://schemas.openxmlformats.org/officeDocument/2006/relationships/hyperlink" Target="https://podminky.urs.cz/item/CS_URS_2026_01/935114232" TargetMode="External" /><Relationship Id="rId23" Type="http://schemas.openxmlformats.org/officeDocument/2006/relationships/hyperlink" Target="https://podminky.urs.cz/item/CS_URS_2026_01/935114233" TargetMode="External" /><Relationship Id="rId24" Type="http://schemas.openxmlformats.org/officeDocument/2006/relationships/hyperlink" Target="https://podminky.urs.cz/item/CS_URS_2026_01/935114234" TargetMode="External" /><Relationship Id="rId25" Type="http://schemas.openxmlformats.org/officeDocument/2006/relationships/hyperlink" Target="https://podminky.urs.cz/item/CS_URS_2026_01/935114235" TargetMode="External" /><Relationship Id="rId26" Type="http://schemas.openxmlformats.org/officeDocument/2006/relationships/hyperlink" Target="https://podminky.urs.cz/item/CS_URS_2026_01/997221611" TargetMode="External" /><Relationship Id="rId27" Type="http://schemas.openxmlformats.org/officeDocument/2006/relationships/hyperlink" Target="https://podminky.urs.cz/item/CS_URS_2026_01/997221861" TargetMode="External" /><Relationship Id="rId28" Type="http://schemas.openxmlformats.org/officeDocument/2006/relationships/hyperlink" Target="https://podminky.urs.cz/item/CS_URS_2026_01/997231111" TargetMode="External" /><Relationship Id="rId29" Type="http://schemas.openxmlformats.org/officeDocument/2006/relationships/hyperlink" Target="https://podminky.urs.cz/item/CS_URS_2026_01/997231119" TargetMode="External" /><Relationship Id="rId30" Type="http://schemas.openxmlformats.org/officeDocument/2006/relationships/hyperlink" Target="https://podminky.urs.cz/item/CS_URS_2026_01/998276101" TargetMode="External" /><Relationship Id="rId3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31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32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33</v>
      </c>
      <c r="AO17" s="22"/>
      <c r="AP17" s="22"/>
      <c r="AQ17" s="22"/>
      <c r="AR17" s="20"/>
      <c r="BE17" s="31"/>
      <c r="BS17" s="17" t="s">
        <v>34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35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36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37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38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39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40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41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42</v>
      </c>
      <c r="E29" s="47"/>
      <c r="F29" s="32" t="s">
        <v>43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44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45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46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47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48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49</v>
      </c>
      <c r="U35" s="54"/>
      <c r="V35" s="54"/>
      <c r="W35" s="54"/>
      <c r="X35" s="56" t="s">
        <v>50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51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52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53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54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53</v>
      </c>
      <c r="AI60" s="42"/>
      <c r="AJ60" s="42"/>
      <c r="AK60" s="42"/>
      <c r="AL60" s="42"/>
      <c r="AM60" s="64" t="s">
        <v>54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55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56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53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54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53</v>
      </c>
      <c r="AI75" s="42"/>
      <c r="AJ75" s="42"/>
      <c r="AK75" s="42"/>
      <c r="AL75" s="42"/>
      <c r="AM75" s="64" t="s">
        <v>54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57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25023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Úprava odvodnění a sanace ulice Kostnická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Chomutov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26. 1. 2026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Statutární město Chomutov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MESSOR s.r.o.</v>
      </c>
      <c r="AN89" s="71"/>
      <c r="AO89" s="71"/>
      <c r="AP89" s="71"/>
      <c r="AQ89" s="40"/>
      <c r="AR89" s="44"/>
      <c r="AS89" s="81" t="s">
        <v>58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35</v>
      </c>
      <c r="AJ90" s="40"/>
      <c r="AK90" s="40"/>
      <c r="AL90" s="40"/>
      <c r="AM90" s="80" t="str">
        <f>IF(E20="","",E20)</f>
        <v>Ing. Ota Vettermann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59</v>
      </c>
      <c r="D92" s="94"/>
      <c r="E92" s="94"/>
      <c r="F92" s="94"/>
      <c r="G92" s="94"/>
      <c r="H92" s="95"/>
      <c r="I92" s="96" t="s">
        <v>60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61</v>
      </c>
      <c r="AH92" s="94"/>
      <c r="AI92" s="94"/>
      <c r="AJ92" s="94"/>
      <c r="AK92" s="94"/>
      <c r="AL92" s="94"/>
      <c r="AM92" s="94"/>
      <c r="AN92" s="96" t="s">
        <v>62</v>
      </c>
      <c r="AO92" s="94"/>
      <c r="AP92" s="98"/>
      <c r="AQ92" s="99" t="s">
        <v>63</v>
      </c>
      <c r="AR92" s="44"/>
      <c r="AS92" s="100" t="s">
        <v>64</v>
      </c>
      <c r="AT92" s="101" t="s">
        <v>65</v>
      </c>
      <c r="AU92" s="101" t="s">
        <v>66</v>
      </c>
      <c r="AV92" s="101" t="s">
        <v>67</v>
      </c>
      <c r="AW92" s="101" t="s">
        <v>68</v>
      </c>
      <c r="AX92" s="101" t="s">
        <v>69</v>
      </c>
      <c r="AY92" s="101" t="s">
        <v>70</v>
      </c>
      <c r="AZ92" s="101" t="s">
        <v>71</v>
      </c>
      <c r="BA92" s="101" t="s">
        <v>72</v>
      </c>
      <c r="BB92" s="101" t="s">
        <v>73</v>
      </c>
      <c r="BC92" s="101" t="s">
        <v>74</v>
      </c>
      <c r="BD92" s="102" t="s">
        <v>75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76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ROUND(SUM(AG95:AG96),2)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ROUND(SUM(AS95:AS96),2)</f>
        <v>0</v>
      </c>
      <c r="AT94" s="114">
        <f>ROUND(SUM(AV94:AW94),2)</f>
        <v>0</v>
      </c>
      <c r="AU94" s="115">
        <f>ROUND(SUM(AU95:AU96),5)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ROUND(SUM(AZ95:AZ96),2)</f>
        <v>0</v>
      </c>
      <c r="BA94" s="114">
        <f>ROUND(SUM(BA95:BA96),2)</f>
        <v>0</v>
      </c>
      <c r="BB94" s="114">
        <f>ROUND(SUM(BB95:BB96),2)</f>
        <v>0</v>
      </c>
      <c r="BC94" s="114">
        <f>ROUND(SUM(BC95:BC96),2)</f>
        <v>0</v>
      </c>
      <c r="BD94" s="116">
        <f>ROUND(SUM(BD95:BD96),2)</f>
        <v>0</v>
      </c>
      <c r="BE94" s="6"/>
      <c r="BS94" s="117" t="s">
        <v>77</v>
      </c>
      <c r="BT94" s="117" t="s">
        <v>78</v>
      </c>
      <c r="BU94" s="118" t="s">
        <v>79</v>
      </c>
      <c r="BV94" s="117" t="s">
        <v>80</v>
      </c>
      <c r="BW94" s="117" t="s">
        <v>5</v>
      </c>
      <c r="BX94" s="117" t="s">
        <v>81</v>
      </c>
      <c r="CL94" s="117" t="s">
        <v>1</v>
      </c>
    </row>
    <row r="95" s="7" customFormat="1" ht="16.5" customHeight="1">
      <c r="A95" s="119" t="s">
        <v>82</v>
      </c>
      <c r="B95" s="120"/>
      <c r="C95" s="121"/>
      <c r="D95" s="122" t="s">
        <v>83</v>
      </c>
      <c r="E95" s="122"/>
      <c r="F95" s="122"/>
      <c r="G95" s="122"/>
      <c r="H95" s="122"/>
      <c r="I95" s="123"/>
      <c r="J95" s="122" t="s">
        <v>84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'1 etapa - komunikace'!J30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85</v>
      </c>
      <c r="AR95" s="126"/>
      <c r="AS95" s="127">
        <v>0</v>
      </c>
      <c r="AT95" s="128">
        <f>ROUND(SUM(AV95:AW95),2)</f>
        <v>0</v>
      </c>
      <c r="AU95" s="129">
        <f>'1 etapa - komunikace'!P128</f>
        <v>0</v>
      </c>
      <c r="AV95" s="128">
        <f>'1 etapa - komunikace'!J33</f>
        <v>0</v>
      </c>
      <c r="AW95" s="128">
        <f>'1 etapa - komunikace'!J34</f>
        <v>0</v>
      </c>
      <c r="AX95" s="128">
        <f>'1 etapa - komunikace'!J35</f>
        <v>0</v>
      </c>
      <c r="AY95" s="128">
        <f>'1 etapa - komunikace'!J36</f>
        <v>0</v>
      </c>
      <c r="AZ95" s="128">
        <f>'1 etapa - komunikace'!F33</f>
        <v>0</v>
      </c>
      <c r="BA95" s="128">
        <f>'1 etapa - komunikace'!F34</f>
        <v>0</v>
      </c>
      <c r="BB95" s="128">
        <f>'1 etapa - komunikace'!F35</f>
        <v>0</v>
      </c>
      <c r="BC95" s="128">
        <f>'1 etapa - komunikace'!F36</f>
        <v>0</v>
      </c>
      <c r="BD95" s="130">
        <f>'1 etapa - komunikace'!F37</f>
        <v>0</v>
      </c>
      <c r="BE95" s="7"/>
      <c r="BT95" s="131" t="s">
        <v>86</v>
      </c>
      <c r="BV95" s="131" t="s">
        <v>80</v>
      </c>
      <c r="BW95" s="131" t="s">
        <v>87</v>
      </c>
      <c r="BX95" s="131" t="s">
        <v>5</v>
      </c>
      <c r="CL95" s="131" t="s">
        <v>1</v>
      </c>
      <c r="CM95" s="131" t="s">
        <v>88</v>
      </c>
    </row>
    <row r="96" s="7" customFormat="1" ht="24.75" customHeight="1">
      <c r="A96" s="119" t="s">
        <v>82</v>
      </c>
      <c r="B96" s="120"/>
      <c r="C96" s="121"/>
      <c r="D96" s="122" t="s">
        <v>89</v>
      </c>
      <c r="E96" s="122"/>
      <c r="F96" s="122"/>
      <c r="G96" s="122"/>
      <c r="H96" s="122"/>
      <c r="I96" s="123"/>
      <c r="J96" s="122" t="s">
        <v>90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'1 etapa_ - výměna odvodňo...'!J30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85</v>
      </c>
      <c r="AR96" s="126"/>
      <c r="AS96" s="132">
        <v>0</v>
      </c>
      <c r="AT96" s="133">
        <f>ROUND(SUM(AV96:AW96),2)</f>
        <v>0</v>
      </c>
      <c r="AU96" s="134">
        <f>'1 etapa_ - výměna odvodňo...'!P124</f>
        <v>0</v>
      </c>
      <c r="AV96" s="133">
        <f>'1 etapa_ - výměna odvodňo...'!J33</f>
        <v>0</v>
      </c>
      <c r="AW96" s="133">
        <f>'1 etapa_ - výměna odvodňo...'!J34</f>
        <v>0</v>
      </c>
      <c r="AX96" s="133">
        <f>'1 etapa_ - výměna odvodňo...'!J35</f>
        <v>0</v>
      </c>
      <c r="AY96" s="133">
        <f>'1 etapa_ - výměna odvodňo...'!J36</f>
        <v>0</v>
      </c>
      <c r="AZ96" s="133">
        <f>'1 etapa_ - výměna odvodňo...'!F33</f>
        <v>0</v>
      </c>
      <c r="BA96" s="133">
        <f>'1 etapa_ - výměna odvodňo...'!F34</f>
        <v>0</v>
      </c>
      <c r="BB96" s="133">
        <f>'1 etapa_ - výměna odvodňo...'!F35</f>
        <v>0</v>
      </c>
      <c r="BC96" s="133">
        <f>'1 etapa_ - výměna odvodňo...'!F36</f>
        <v>0</v>
      </c>
      <c r="BD96" s="135">
        <f>'1 etapa_ - výměna odvodňo...'!F37</f>
        <v>0</v>
      </c>
      <c r="BE96" s="7"/>
      <c r="BT96" s="131" t="s">
        <v>86</v>
      </c>
      <c r="BV96" s="131" t="s">
        <v>80</v>
      </c>
      <c r="BW96" s="131" t="s">
        <v>91</v>
      </c>
      <c r="BX96" s="131" t="s">
        <v>5</v>
      </c>
      <c r="CL96" s="131" t="s">
        <v>1</v>
      </c>
      <c r="CM96" s="131" t="s">
        <v>88</v>
      </c>
    </row>
    <row r="97" s="2" customFormat="1" ht="30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="2" customFormat="1" ht="6.96" customHeight="1">
      <c r="A98" s="38"/>
      <c r="B98" s="66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44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</sheetData>
  <sheetProtection sheet="1" formatColumns="0" formatRows="0" objects="1" scenarios="1" spinCount="100000" saltValue="Olbx9TgCZsMeDvbbzyjZK08dX8OJT4h/JcJzngFOTdgN1x46Ae/qc/uH+IryNzFxmNiNWESlTA8DGAJOr9m7kA==" hashValue="LHl7E7IeXtJXEXFLJP9TQVlFTOpi9CnJzIVTG88QMBL5Ii+hNZwNOX8CCepKsqV9wQXADXEnoreeSNIEiM/6tg==" algorithmName="SHA-512" password="CC35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1 etapa - komunikace'!C2" display="/"/>
    <hyperlink ref="A96" location="'1 etapa_ - výměna odvodň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87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88</v>
      </c>
    </row>
    <row r="4" s="1" customFormat="1" ht="24.96" customHeight="1">
      <c r="B4" s="20"/>
      <c r="D4" s="138" t="s">
        <v>92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Úprava odvodnění a sanace ulice Kostnická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93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94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26. 1. 2026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31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32</v>
      </c>
      <c r="F21" s="38"/>
      <c r="G21" s="38"/>
      <c r="H21" s="38"/>
      <c r="I21" s="140" t="s">
        <v>27</v>
      </c>
      <c r="J21" s="143" t="s">
        <v>33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35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36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37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38</v>
      </c>
      <c r="E30" s="38"/>
      <c r="F30" s="38"/>
      <c r="G30" s="38"/>
      <c r="H30" s="38"/>
      <c r="I30" s="38"/>
      <c r="J30" s="151">
        <f>ROUND(J128,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40</v>
      </c>
      <c r="G32" s="38"/>
      <c r="H32" s="38"/>
      <c r="I32" s="152" t="s">
        <v>39</v>
      </c>
      <c r="J32" s="152" t="s">
        <v>41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42</v>
      </c>
      <c r="E33" s="140" t="s">
        <v>43</v>
      </c>
      <c r="F33" s="154">
        <f>ROUND((SUM(BE128:BE323)),  2)</f>
        <v>0</v>
      </c>
      <c r="G33" s="38"/>
      <c r="H33" s="38"/>
      <c r="I33" s="155">
        <v>0.20999999999999999</v>
      </c>
      <c r="J33" s="154">
        <f>ROUND(((SUM(BE128:BE323))*I33),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44</v>
      </c>
      <c r="F34" s="154">
        <f>ROUND((SUM(BF128:BF323)),  2)</f>
        <v>0</v>
      </c>
      <c r="G34" s="38"/>
      <c r="H34" s="38"/>
      <c r="I34" s="155">
        <v>0.12</v>
      </c>
      <c r="J34" s="154">
        <f>ROUND(((SUM(BF128:BF323))*I34),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45</v>
      </c>
      <c r="F35" s="154">
        <f>ROUND((SUM(BG128:BG323)),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46</v>
      </c>
      <c r="F36" s="154">
        <f>ROUND((SUM(BH128:BH323)),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47</v>
      </c>
      <c r="F37" s="154">
        <f>ROUND((SUM(BI128:BI323)),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48</v>
      </c>
      <c r="E39" s="158"/>
      <c r="F39" s="158"/>
      <c r="G39" s="159" t="s">
        <v>49</v>
      </c>
      <c r="H39" s="160" t="s">
        <v>50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51</v>
      </c>
      <c r="E50" s="164"/>
      <c r="F50" s="164"/>
      <c r="G50" s="163" t="s">
        <v>52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53</v>
      </c>
      <c r="E61" s="166"/>
      <c r="F61" s="167" t="s">
        <v>54</v>
      </c>
      <c r="G61" s="165" t="s">
        <v>53</v>
      </c>
      <c r="H61" s="166"/>
      <c r="I61" s="166"/>
      <c r="J61" s="168" t="s">
        <v>54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55</v>
      </c>
      <c r="E65" s="169"/>
      <c r="F65" s="169"/>
      <c r="G65" s="163" t="s">
        <v>56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53</v>
      </c>
      <c r="E76" s="166"/>
      <c r="F76" s="167" t="s">
        <v>54</v>
      </c>
      <c r="G76" s="165" t="s">
        <v>53</v>
      </c>
      <c r="H76" s="166"/>
      <c r="I76" s="166"/>
      <c r="J76" s="168" t="s">
        <v>54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Úprava odvodnění a sanace ulice Kostnická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93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1 etapa - komunikace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Chomutov</v>
      </c>
      <c r="G89" s="40"/>
      <c r="H89" s="40"/>
      <c r="I89" s="32" t="s">
        <v>22</v>
      </c>
      <c r="J89" s="79" t="str">
        <f>IF(J12="","",J12)</f>
        <v>26. 1. 2026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Statutární město Chomutov</v>
      </c>
      <c r="G91" s="40"/>
      <c r="H91" s="40"/>
      <c r="I91" s="32" t="s">
        <v>30</v>
      </c>
      <c r="J91" s="36" t="str">
        <f>E21</f>
        <v>MESSOR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35</v>
      </c>
      <c r="J92" s="36" t="str">
        <f>E24</f>
        <v>Ing. Ota Vettermann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96</v>
      </c>
      <c r="D94" s="176"/>
      <c r="E94" s="176"/>
      <c r="F94" s="176"/>
      <c r="G94" s="176"/>
      <c r="H94" s="176"/>
      <c r="I94" s="176"/>
      <c r="J94" s="177" t="s">
        <v>97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98</v>
      </c>
      <c r="D96" s="40"/>
      <c r="E96" s="40"/>
      <c r="F96" s="40"/>
      <c r="G96" s="40"/>
      <c r="H96" s="40"/>
      <c r="I96" s="40"/>
      <c r="J96" s="110">
        <f>J128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99</v>
      </c>
    </row>
    <row r="97" s="9" customFormat="1" ht="24.96" customHeight="1">
      <c r="A97" s="9"/>
      <c r="B97" s="179"/>
      <c r="C97" s="180"/>
      <c r="D97" s="181" t="s">
        <v>100</v>
      </c>
      <c r="E97" s="182"/>
      <c r="F97" s="182"/>
      <c r="G97" s="182"/>
      <c r="H97" s="182"/>
      <c r="I97" s="182"/>
      <c r="J97" s="183">
        <f>J129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101</v>
      </c>
      <c r="E98" s="188"/>
      <c r="F98" s="188"/>
      <c r="G98" s="188"/>
      <c r="H98" s="188"/>
      <c r="I98" s="188"/>
      <c r="J98" s="189">
        <f>J130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102</v>
      </c>
      <c r="E99" s="188"/>
      <c r="F99" s="188"/>
      <c r="G99" s="188"/>
      <c r="H99" s="188"/>
      <c r="I99" s="188"/>
      <c r="J99" s="189">
        <f>J183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103</v>
      </c>
      <c r="E100" s="188"/>
      <c r="F100" s="188"/>
      <c r="G100" s="188"/>
      <c r="H100" s="188"/>
      <c r="I100" s="188"/>
      <c r="J100" s="189">
        <f>J211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104</v>
      </c>
      <c r="E101" s="188"/>
      <c r="F101" s="188"/>
      <c r="G101" s="188"/>
      <c r="H101" s="188"/>
      <c r="I101" s="188"/>
      <c r="J101" s="189">
        <f>J227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105</v>
      </c>
      <c r="E102" s="188"/>
      <c r="F102" s="188"/>
      <c r="G102" s="188"/>
      <c r="H102" s="188"/>
      <c r="I102" s="188"/>
      <c r="J102" s="189">
        <f>J269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106</v>
      </c>
      <c r="E103" s="188"/>
      <c r="F103" s="188"/>
      <c r="G103" s="188"/>
      <c r="H103" s="188"/>
      <c r="I103" s="188"/>
      <c r="J103" s="189">
        <f>J288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79"/>
      <c r="C104" s="180"/>
      <c r="D104" s="181" t="s">
        <v>107</v>
      </c>
      <c r="E104" s="182"/>
      <c r="F104" s="182"/>
      <c r="G104" s="182"/>
      <c r="H104" s="182"/>
      <c r="I104" s="182"/>
      <c r="J104" s="183">
        <f>J292</f>
        <v>0</v>
      </c>
      <c r="K104" s="180"/>
      <c r="L104" s="18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85"/>
      <c r="C105" s="186"/>
      <c r="D105" s="187" t="s">
        <v>108</v>
      </c>
      <c r="E105" s="188"/>
      <c r="F105" s="188"/>
      <c r="G105" s="188"/>
      <c r="H105" s="188"/>
      <c r="I105" s="188"/>
      <c r="J105" s="189">
        <f>J293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5"/>
      <c r="C106" s="186"/>
      <c r="D106" s="187" t="s">
        <v>109</v>
      </c>
      <c r="E106" s="188"/>
      <c r="F106" s="188"/>
      <c r="G106" s="188"/>
      <c r="H106" s="188"/>
      <c r="I106" s="188"/>
      <c r="J106" s="189">
        <f>J306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5"/>
      <c r="C107" s="186"/>
      <c r="D107" s="187" t="s">
        <v>110</v>
      </c>
      <c r="E107" s="188"/>
      <c r="F107" s="188"/>
      <c r="G107" s="188"/>
      <c r="H107" s="188"/>
      <c r="I107" s="188"/>
      <c r="J107" s="189">
        <f>J310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5"/>
      <c r="C108" s="186"/>
      <c r="D108" s="187" t="s">
        <v>111</v>
      </c>
      <c r="E108" s="188"/>
      <c r="F108" s="188"/>
      <c r="G108" s="188"/>
      <c r="H108" s="188"/>
      <c r="I108" s="188"/>
      <c r="J108" s="189">
        <f>J314</f>
        <v>0</v>
      </c>
      <c r="K108" s="186"/>
      <c r="L108" s="19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66"/>
      <c r="C110" s="67"/>
      <c r="D110" s="67"/>
      <c r="E110" s="67"/>
      <c r="F110" s="67"/>
      <c r="G110" s="67"/>
      <c r="H110" s="67"/>
      <c r="I110" s="67"/>
      <c r="J110" s="67"/>
      <c r="K110" s="67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4" s="2" customFormat="1" ht="6.96" customHeight="1">
      <c r="A114" s="38"/>
      <c r="B114" s="68"/>
      <c r="C114" s="69"/>
      <c r="D114" s="69"/>
      <c r="E114" s="69"/>
      <c r="F114" s="69"/>
      <c r="G114" s="69"/>
      <c r="H114" s="69"/>
      <c r="I114" s="69"/>
      <c r="J114" s="69"/>
      <c r="K114" s="69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4.96" customHeight="1">
      <c r="A115" s="38"/>
      <c r="B115" s="39"/>
      <c r="C115" s="23" t="s">
        <v>112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16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174" t="str">
        <f>E7</f>
        <v>Úprava odvodnění a sanace ulice Kostnická</v>
      </c>
      <c r="F118" s="32"/>
      <c r="G118" s="32"/>
      <c r="H118" s="32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93</v>
      </c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6.5" customHeight="1">
      <c r="A120" s="38"/>
      <c r="B120" s="39"/>
      <c r="C120" s="40"/>
      <c r="D120" s="40"/>
      <c r="E120" s="76" t="str">
        <f>E9</f>
        <v>1 etapa - komunikace</v>
      </c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20</v>
      </c>
      <c r="D122" s="40"/>
      <c r="E122" s="40"/>
      <c r="F122" s="27" t="str">
        <f>F12</f>
        <v>Chomutov</v>
      </c>
      <c r="G122" s="40"/>
      <c r="H122" s="40"/>
      <c r="I122" s="32" t="s">
        <v>22</v>
      </c>
      <c r="J122" s="79" t="str">
        <f>IF(J12="","",J12)</f>
        <v>26. 1. 2026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24</v>
      </c>
      <c r="D124" s="40"/>
      <c r="E124" s="40"/>
      <c r="F124" s="27" t="str">
        <f>E15</f>
        <v>Statutární město Chomutov</v>
      </c>
      <c r="G124" s="40"/>
      <c r="H124" s="40"/>
      <c r="I124" s="32" t="s">
        <v>30</v>
      </c>
      <c r="J124" s="36" t="str">
        <f>E21</f>
        <v>MESSOR s.r.o.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28</v>
      </c>
      <c r="D125" s="40"/>
      <c r="E125" s="40"/>
      <c r="F125" s="27" t="str">
        <f>IF(E18="","",E18)</f>
        <v>Vyplň údaj</v>
      </c>
      <c r="G125" s="40"/>
      <c r="H125" s="40"/>
      <c r="I125" s="32" t="s">
        <v>35</v>
      </c>
      <c r="J125" s="36" t="str">
        <f>E24</f>
        <v>Ing. Ota Vettermann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0.32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11" customFormat="1" ht="29.28" customHeight="1">
      <c r="A127" s="191"/>
      <c r="B127" s="192"/>
      <c r="C127" s="193" t="s">
        <v>113</v>
      </c>
      <c r="D127" s="194" t="s">
        <v>63</v>
      </c>
      <c r="E127" s="194" t="s">
        <v>59</v>
      </c>
      <c r="F127" s="194" t="s">
        <v>60</v>
      </c>
      <c r="G127" s="194" t="s">
        <v>114</v>
      </c>
      <c r="H127" s="194" t="s">
        <v>115</v>
      </c>
      <c r="I127" s="194" t="s">
        <v>116</v>
      </c>
      <c r="J127" s="194" t="s">
        <v>97</v>
      </c>
      <c r="K127" s="195" t="s">
        <v>117</v>
      </c>
      <c r="L127" s="196"/>
      <c r="M127" s="100" t="s">
        <v>1</v>
      </c>
      <c r="N127" s="101" t="s">
        <v>42</v>
      </c>
      <c r="O127" s="101" t="s">
        <v>118</v>
      </c>
      <c r="P127" s="101" t="s">
        <v>119</v>
      </c>
      <c r="Q127" s="101" t="s">
        <v>120</v>
      </c>
      <c r="R127" s="101" t="s">
        <v>121</v>
      </c>
      <c r="S127" s="101" t="s">
        <v>122</v>
      </c>
      <c r="T127" s="102" t="s">
        <v>123</v>
      </c>
      <c r="U127" s="191"/>
      <c r="V127" s="191"/>
      <c r="W127" s="191"/>
      <c r="X127" s="191"/>
      <c r="Y127" s="191"/>
      <c r="Z127" s="191"/>
      <c r="AA127" s="191"/>
      <c r="AB127" s="191"/>
      <c r="AC127" s="191"/>
      <c r="AD127" s="191"/>
      <c r="AE127" s="191"/>
    </row>
    <row r="128" s="2" customFormat="1" ht="22.8" customHeight="1">
      <c r="A128" s="38"/>
      <c r="B128" s="39"/>
      <c r="C128" s="107" t="s">
        <v>124</v>
      </c>
      <c r="D128" s="40"/>
      <c r="E128" s="40"/>
      <c r="F128" s="40"/>
      <c r="G128" s="40"/>
      <c r="H128" s="40"/>
      <c r="I128" s="40"/>
      <c r="J128" s="197">
        <f>BK128</f>
        <v>0</v>
      </c>
      <c r="K128" s="40"/>
      <c r="L128" s="44"/>
      <c r="M128" s="103"/>
      <c r="N128" s="198"/>
      <c r="O128" s="104"/>
      <c r="P128" s="199">
        <f>P129+P292</f>
        <v>0</v>
      </c>
      <c r="Q128" s="104"/>
      <c r="R128" s="199">
        <f>R129+R292</f>
        <v>182.22870500000002</v>
      </c>
      <c r="S128" s="104"/>
      <c r="T128" s="200">
        <f>T129+T292</f>
        <v>445.96310000000005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77</v>
      </c>
      <c r="AU128" s="17" t="s">
        <v>99</v>
      </c>
      <c r="BK128" s="201">
        <f>BK129+BK292</f>
        <v>0</v>
      </c>
    </row>
    <row r="129" s="12" customFormat="1" ht="25.92" customHeight="1">
      <c r="A129" s="12"/>
      <c r="B129" s="202"/>
      <c r="C129" s="203"/>
      <c r="D129" s="204" t="s">
        <v>77</v>
      </c>
      <c r="E129" s="205" t="s">
        <v>125</v>
      </c>
      <c r="F129" s="205" t="s">
        <v>126</v>
      </c>
      <c r="G129" s="203"/>
      <c r="H129" s="203"/>
      <c r="I129" s="206"/>
      <c r="J129" s="207">
        <f>BK129</f>
        <v>0</v>
      </c>
      <c r="K129" s="203"/>
      <c r="L129" s="208"/>
      <c r="M129" s="209"/>
      <c r="N129" s="210"/>
      <c r="O129" s="210"/>
      <c r="P129" s="211">
        <f>P130+P183+P211+P227+P269+P288</f>
        <v>0</v>
      </c>
      <c r="Q129" s="210"/>
      <c r="R129" s="211">
        <f>R130+R183+R211+R227+R269+R288</f>
        <v>182.22870500000002</v>
      </c>
      <c r="S129" s="210"/>
      <c r="T129" s="212">
        <f>T130+T183+T211+T227+T269+T288</f>
        <v>445.96310000000005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3" t="s">
        <v>86</v>
      </c>
      <c r="AT129" s="214" t="s">
        <v>77</v>
      </c>
      <c r="AU129" s="214" t="s">
        <v>78</v>
      </c>
      <c r="AY129" s="213" t="s">
        <v>127</v>
      </c>
      <c r="BK129" s="215">
        <f>BK130+BK183+BK211+BK227+BK269+BK288</f>
        <v>0</v>
      </c>
    </row>
    <row r="130" s="12" customFormat="1" ht="22.8" customHeight="1">
      <c r="A130" s="12"/>
      <c r="B130" s="202"/>
      <c r="C130" s="203"/>
      <c r="D130" s="204" t="s">
        <v>77</v>
      </c>
      <c r="E130" s="216" t="s">
        <v>86</v>
      </c>
      <c r="F130" s="216" t="s">
        <v>128</v>
      </c>
      <c r="G130" s="203"/>
      <c r="H130" s="203"/>
      <c r="I130" s="206"/>
      <c r="J130" s="217">
        <f>BK130</f>
        <v>0</v>
      </c>
      <c r="K130" s="203"/>
      <c r="L130" s="208"/>
      <c r="M130" s="209"/>
      <c r="N130" s="210"/>
      <c r="O130" s="210"/>
      <c r="P130" s="211">
        <f>SUM(P131:P182)</f>
        <v>0</v>
      </c>
      <c r="Q130" s="210"/>
      <c r="R130" s="211">
        <f>SUM(R131:R182)</f>
        <v>0.016842000000000003</v>
      </c>
      <c r="S130" s="210"/>
      <c r="T130" s="212">
        <f>SUM(T131:T182)</f>
        <v>439.61310000000003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3" t="s">
        <v>86</v>
      </c>
      <c r="AT130" s="214" t="s">
        <v>77</v>
      </c>
      <c r="AU130" s="214" t="s">
        <v>86</v>
      </c>
      <c r="AY130" s="213" t="s">
        <v>127</v>
      </c>
      <c r="BK130" s="215">
        <f>SUM(BK131:BK182)</f>
        <v>0</v>
      </c>
    </row>
    <row r="131" s="2" customFormat="1" ht="33" customHeight="1">
      <c r="A131" s="38"/>
      <c r="B131" s="39"/>
      <c r="C131" s="218" t="s">
        <v>86</v>
      </c>
      <c r="D131" s="218" t="s">
        <v>129</v>
      </c>
      <c r="E131" s="219" t="s">
        <v>130</v>
      </c>
      <c r="F131" s="220" t="s">
        <v>131</v>
      </c>
      <c r="G131" s="221" t="s">
        <v>132</v>
      </c>
      <c r="H131" s="222">
        <v>310.10000000000002</v>
      </c>
      <c r="I131" s="223"/>
      <c r="J131" s="224">
        <f>ROUND(I131*H131,2)</f>
        <v>0</v>
      </c>
      <c r="K131" s="220" t="s">
        <v>133</v>
      </c>
      <c r="L131" s="44"/>
      <c r="M131" s="225" t="s">
        <v>1</v>
      </c>
      <c r="N131" s="226" t="s">
        <v>43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0.32500000000000001</v>
      </c>
      <c r="T131" s="228">
        <f>S131*H131</f>
        <v>100.78250000000001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134</v>
      </c>
      <c r="AT131" s="229" t="s">
        <v>129</v>
      </c>
      <c r="AU131" s="229" t="s">
        <v>88</v>
      </c>
      <c r="AY131" s="17" t="s">
        <v>127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86</v>
      </c>
      <c r="BK131" s="230">
        <f>ROUND(I131*H131,2)</f>
        <v>0</v>
      </c>
      <c r="BL131" s="17" t="s">
        <v>134</v>
      </c>
      <c r="BM131" s="229" t="s">
        <v>135</v>
      </c>
    </row>
    <row r="132" s="2" customFormat="1">
      <c r="A132" s="38"/>
      <c r="B132" s="39"/>
      <c r="C132" s="40"/>
      <c r="D132" s="231" t="s">
        <v>136</v>
      </c>
      <c r="E132" s="40"/>
      <c r="F132" s="232" t="s">
        <v>137</v>
      </c>
      <c r="G132" s="40"/>
      <c r="H132" s="40"/>
      <c r="I132" s="233"/>
      <c r="J132" s="40"/>
      <c r="K132" s="40"/>
      <c r="L132" s="44"/>
      <c r="M132" s="234"/>
      <c r="N132" s="235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136</v>
      </c>
      <c r="AU132" s="17" t="s">
        <v>88</v>
      </c>
    </row>
    <row r="133" s="2" customFormat="1">
      <c r="A133" s="38"/>
      <c r="B133" s="39"/>
      <c r="C133" s="40"/>
      <c r="D133" s="236" t="s">
        <v>138</v>
      </c>
      <c r="E133" s="40"/>
      <c r="F133" s="237" t="s">
        <v>139</v>
      </c>
      <c r="G133" s="40"/>
      <c r="H133" s="40"/>
      <c r="I133" s="233"/>
      <c r="J133" s="40"/>
      <c r="K133" s="40"/>
      <c r="L133" s="44"/>
      <c r="M133" s="234"/>
      <c r="N133" s="235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138</v>
      </c>
      <c r="AU133" s="17" t="s">
        <v>88</v>
      </c>
    </row>
    <row r="134" s="13" customFormat="1">
      <c r="A134" s="13"/>
      <c r="B134" s="238"/>
      <c r="C134" s="239"/>
      <c r="D134" s="231" t="s">
        <v>140</v>
      </c>
      <c r="E134" s="240" t="s">
        <v>1</v>
      </c>
      <c r="F134" s="241" t="s">
        <v>141</v>
      </c>
      <c r="G134" s="239"/>
      <c r="H134" s="242">
        <v>310.10000000000002</v>
      </c>
      <c r="I134" s="243"/>
      <c r="J134" s="239"/>
      <c r="K134" s="239"/>
      <c r="L134" s="244"/>
      <c r="M134" s="245"/>
      <c r="N134" s="246"/>
      <c r="O134" s="246"/>
      <c r="P134" s="246"/>
      <c r="Q134" s="246"/>
      <c r="R134" s="246"/>
      <c r="S134" s="246"/>
      <c r="T134" s="247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8" t="s">
        <v>140</v>
      </c>
      <c r="AU134" s="248" t="s">
        <v>88</v>
      </c>
      <c r="AV134" s="13" t="s">
        <v>88</v>
      </c>
      <c r="AW134" s="13" t="s">
        <v>34</v>
      </c>
      <c r="AX134" s="13" t="s">
        <v>86</v>
      </c>
      <c r="AY134" s="248" t="s">
        <v>127</v>
      </c>
    </row>
    <row r="135" s="2" customFormat="1" ht="24.15" customHeight="1">
      <c r="A135" s="38"/>
      <c r="B135" s="39"/>
      <c r="C135" s="218" t="s">
        <v>88</v>
      </c>
      <c r="D135" s="218" t="s">
        <v>129</v>
      </c>
      <c r="E135" s="219" t="s">
        <v>142</v>
      </c>
      <c r="F135" s="220" t="s">
        <v>143</v>
      </c>
      <c r="G135" s="221" t="s">
        <v>132</v>
      </c>
      <c r="H135" s="222">
        <v>348.80000000000001</v>
      </c>
      <c r="I135" s="223"/>
      <c r="J135" s="224">
        <f>ROUND(I135*H135,2)</f>
        <v>0</v>
      </c>
      <c r="K135" s="220" t="s">
        <v>133</v>
      </c>
      <c r="L135" s="44"/>
      <c r="M135" s="225" t="s">
        <v>1</v>
      </c>
      <c r="N135" s="226" t="s">
        <v>43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0.098000000000000004</v>
      </c>
      <c r="T135" s="228">
        <f>S135*H135</f>
        <v>34.182400000000001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134</v>
      </c>
      <c r="AT135" s="229" t="s">
        <v>129</v>
      </c>
      <c r="AU135" s="229" t="s">
        <v>88</v>
      </c>
      <c r="AY135" s="17" t="s">
        <v>127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86</v>
      </c>
      <c r="BK135" s="230">
        <f>ROUND(I135*H135,2)</f>
        <v>0</v>
      </c>
      <c r="BL135" s="17" t="s">
        <v>134</v>
      </c>
      <c r="BM135" s="229" t="s">
        <v>144</v>
      </c>
    </row>
    <row r="136" s="2" customFormat="1">
      <c r="A136" s="38"/>
      <c r="B136" s="39"/>
      <c r="C136" s="40"/>
      <c r="D136" s="231" t="s">
        <v>136</v>
      </c>
      <c r="E136" s="40"/>
      <c r="F136" s="232" t="s">
        <v>145</v>
      </c>
      <c r="G136" s="40"/>
      <c r="H136" s="40"/>
      <c r="I136" s="233"/>
      <c r="J136" s="40"/>
      <c r="K136" s="40"/>
      <c r="L136" s="44"/>
      <c r="M136" s="234"/>
      <c r="N136" s="235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136</v>
      </c>
      <c r="AU136" s="17" t="s">
        <v>88</v>
      </c>
    </row>
    <row r="137" s="2" customFormat="1">
      <c r="A137" s="38"/>
      <c r="B137" s="39"/>
      <c r="C137" s="40"/>
      <c r="D137" s="236" t="s">
        <v>138</v>
      </c>
      <c r="E137" s="40"/>
      <c r="F137" s="237" t="s">
        <v>146</v>
      </c>
      <c r="G137" s="40"/>
      <c r="H137" s="40"/>
      <c r="I137" s="233"/>
      <c r="J137" s="40"/>
      <c r="K137" s="40"/>
      <c r="L137" s="44"/>
      <c r="M137" s="234"/>
      <c r="N137" s="235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138</v>
      </c>
      <c r="AU137" s="17" t="s">
        <v>88</v>
      </c>
    </row>
    <row r="138" s="13" customFormat="1">
      <c r="A138" s="13"/>
      <c r="B138" s="238"/>
      <c r="C138" s="239"/>
      <c r="D138" s="231" t="s">
        <v>140</v>
      </c>
      <c r="E138" s="240" t="s">
        <v>1</v>
      </c>
      <c r="F138" s="241" t="s">
        <v>147</v>
      </c>
      <c r="G138" s="239"/>
      <c r="H138" s="242">
        <v>348.80000000000001</v>
      </c>
      <c r="I138" s="243"/>
      <c r="J138" s="239"/>
      <c r="K138" s="239"/>
      <c r="L138" s="244"/>
      <c r="M138" s="245"/>
      <c r="N138" s="246"/>
      <c r="O138" s="246"/>
      <c r="P138" s="246"/>
      <c r="Q138" s="246"/>
      <c r="R138" s="246"/>
      <c r="S138" s="246"/>
      <c r="T138" s="247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8" t="s">
        <v>140</v>
      </c>
      <c r="AU138" s="248" t="s">
        <v>88</v>
      </c>
      <c r="AV138" s="13" t="s">
        <v>88</v>
      </c>
      <c r="AW138" s="13" t="s">
        <v>34</v>
      </c>
      <c r="AX138" s="13" t="s">
        <v>86</v>
      </c>
      <c r="AY138" s="248" t="s">
        <v>127</v>
      </c>
    </row>
    <row r="139" s="2" customFormat="1" ht="24.15" customHeight="1">
      <c r="A139" s="38"/>
      <c r="B139" s="39"/>
      <c r="C139" s="218" t="s">
        <v>148</v>
      </c>
      <c r="D139" s="218" t="s">
        <v>129</v>
      </c>
      <c r="E139" s="219" t="s">
        <v>149</v>
      </c>
      <c r="F139" s="220" t="s">
        <v>150</v>
      </c>
      <c r="G139" s="221" t="s">
        <v>132</v>
      </c>
      <c r="H139" s="222">
        <v>295.10000000000002</v>
      </c>
      <c r="I139" s="223"/>
      <c r="J139" s="224">
        <f>ROUND(I139*H139,2)</f>
        <v>0</v>
      </c>
      <c r="K139" s="220" t="s">
        <v>133</v>
      </c>
      <c r="L139" s="44"/>
      <c r="M139" s="225" t="s">
        <v>1</v>
      </c>
      <c r="N139" s="226" t="s">
        <v>43</v>
      </c>
      <c r="O139" s="91"/>
      <c r="P139" s="227">
        <f>O139*H139</f>
        <v>0</v>
      </c>
      <c r="Q139" s="227">
        <v>0</v>
      </c>
      <c r="R139" s="227">
        <f>Q139*H139</f>
        <v>0</v>
      </c>
      <c r="S139" s="227">
        <v>0.32500000000000001</v>
      </c>
      <c r="T139" s="228">
        <f>S139*H139</f>
        <v>95.907500000000013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134</v>
      </c>
      <c r="AT139" s="229" t="s">
        <v>129</v>
      </c>
      <c r="AU139" s="229" t="s">
        <v>88</v>
      </c>
      <c r="AY139" s="17" t="s">
        <v>127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86</v>
      </c>
      <c r="BK139" s="230">
        <f>ROUND(I139*H139,2)</f>
        <v>0</v>
      </c>
      <c r="BL139" s="17" t="s">
        <v>134</v>
      </c>
      <c r="BM139" s="229" t="s">
        <v>151</v>
      </c>
    </row>
    <row r="140" s="2" customFormat="1">
      <c r="A140" s="38"/>
      <c r="B140" s="39"/>
      <c r="C140" s="40"/>
      <c r="D140" s="231" t="s">
        <v>136</v>
      </c>
      <c r="E140" s="40"/>
      <c r="F140" s="232" t="s">
        <v>152</v>
      </c>
      <c r="G140" s="40"/>
      <c r="H140" s="40"/>
      <c r="I140" s="233"/>
      <c r="J140" s="40"/>
      <c r="K140" s="40"/>
      <c r="L140" s="44"/>
      <c r="M140" s="234"/>
      <c r="N140" s="235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136</v>
      </c>
      <c r="AU140" s="17" t="s">
        <v>88</v>
      </c>
    </row>
    <row r="141" s="2" customFormat="1">
      <c r="A141" s="38"/>
      <c r="B141" s="39"/>
      <c r="C141" s="40"/>
      <c r="D141" s="236" t="s">
        <v>138</v>
      </c>
      <c r="E141" s="40"/>
      <c r="F141" s="237" t="s">
        <v>153</v>
      </c>
      <c r="G141" s="40"/>
      <c r="H141" s="40"/>
      <c r="I141" s="233"/>
      <c r="J141" s="40"/>
      <c r="K141" s="40"/>
      <c r="L141" s="44"/>
      <c r="M141" s="234"/>
      <c r="N141" s="235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138</v>
      </c>
      <c r="AU141" s="17" t="s">
        <v>88</v>
      </c>
    </row>
    <row r="142" s="13" customFormat="1">
      <c r="A142" s="13"/>
      <c r="B142" s="238"/>
      <c r="C142" s="239"/>
      <c r="D142" s="231" t="s">
        <v>140</v>
      </c>
      <c r="E142" s="240" t="s">
        <v>1</v>
      </c>
      <c r="F142" s="241" t="s">
        <v>154</v>
      </c>
      <c r="G142" s="239"/>
      <c r="H142" s="242">
        <v>295.10000000000002</v>
      </c>
      <c r="I142" s="243"/>
      <c r="J142" s="239"/>
      <c r="K142" s="239"/>
      <c r="L142" s="244"/>
      <c r="M142" s="245"/>
      <c r="N142" s="246"/>
      <c r="O142" s="246"/>
      <c r="P142" s="246"/>
      <c r="Q142" s="246"/>
      <c r="R142" s="246"/>
      <c r="S142" s="246"/>
      <c r="T142" s="247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8" t="s">
        <v>140</v>
      </c>
      <c r="AU142" s="248" t="s">
        <v>88</v>
      </c>
      <c r="AV142" s="13" t="s">
        <v>88</v>
      </c>
      <c r="AW142" s="13" t="s">
        <v>34</v>
      </c>
      <c r="AX142" s="13" t="s">
        <v>86</v>
      </c>
      <c r="AY142" s="248" t="s">
        <v>127</v>
      </c>
    </row>
    <row r="143" s="2" customFormat="1" ht="24.15" customHeight="1">
      <c r="A143" s="38"/>
      <c r="B143" s="39"/>
      <c r="C143" s="218" t="s">
        <v>134</v>
      </c>
      <c r="D143" s="218" t="s">
        <v>129</v>
      </c>
      <c r="E143" s="219" t="s">
        <v>155</v>
      </c>
      <c r="F143" s="220" t="s">
        <v>156</v>
      </c>
      <c r="G143" s="221" t="s">
        <v>132</v>
      </c>
      <c r="H143" s="222">
        <v>424.39999999999998</v>
      </c>
      <c r="I143" s="223"/>
      <c r="J143" s="224">
        <f>ROUND(I143*H143,2)</f>
        <v>0</v>
      </c>
      <c r="K143" s="220" t="s">
        <v>133</v>
      </c>
      <c r="L143" s="44"/>
      <c r="M143" s="225" t="s">
        <v>1</v>
      </c>
      <c r="N143" s="226" t="s">
        <v>43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0.098000000000000004</v>
      </c>
      <c r="T143" s="228">
        <f>S143*H143</f>
        <v>41.591200000000001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134</v>
      </c>
      <c r="AT143" s="229" t="s">
        <v>129</v>
      </c>
      <c r="AU143" s="229" t="s">
        <v>88</v>
      </c>
      <c r="AY143" s="17" t="s">
        <v>127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86</v>
      </c>
      <c r="BK143" s="230">
        <f>ROUND(I143*H143,2)</f>
        <v>0</v>
      </c>
      <c r="BL143" s="17" t="s">
        <v>134</v>
      </c>
      <c r="BM143" s="229" t="s">
        <v>157</v>
      </c>
    </row>
    <row r="144" s="2" customFormat="1">
      <c r="A144" s="38"/>
      <c r="B144" s="39"/>
      <c r="C144" s="40"/>
      <c r="D144" s="231" t="s">
        <v>136</v>
      </c>
      <c r="E144" s="40"/>
      <c r="F144" s="232" t="s">
        <v>158</v>
      </c>
      <c r="G144" s="40"/>
      <c r="H144" s="40"/>
      <c r="I144" s="233"/>
      <c r="J144" s="40"/>
      <c r="K144" s="40"/>
      <c r="L144" s="44"/>
      <c r="M144" s="234"/>
      <c r="N144" s="235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136</v>
      </c>
      <c r="AU144" s="17" t="s">
        <v>88</v>
      </c>
    </row>
    <row r="145" s="2" customFormat="1">
      <c r="A145" s="38"/>
      <c r="B145" s="39"/>
      <c r="C145" s="40"/>
      <c r="D145" s="236" t="s">
        <v>138</v>
      </c>
      <c r="E145" s="40"/>
      <c r="F145" s="237" t="s">
        <v>159</v>
      </c>
      <c r="G145" s="40"/>
      <c r="H145" s="40"/>
      <c r="I145" s="233"/>
      <c r="J145" s="40"/>
      <c r="K145" s="40"/>
      <c r="L145" s="44"/>
      <c r="M145" s="234"/>
      <c r="N145" s="235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138</v>
      </c>
      <c r="AU145" s="17" t="s">
        <v>88</v>
      </c>
    </row>
    <row r="146" s="13" customFormat="1">
      <c r="A146" s="13"/>
      <c r="B146" s="238"/>
      <c r="C146" s="239"/>
      <c r="D146" s="231" t="s">
        <v>140</v>
      </c>
      <c r="E146" s="240" t="s">
        <v>1</v>
      </c>
      <c r="F146" s="241" t="s">
        <v>160</v>
      </c>
      <c r="G146" s="239"/>
      <c r="H146" s="242">
        <v>424.39999999999998</v>
      </c>
      <c r="I146" s="243"/>
      <c r="J146" s="239"/>
      <c r="K146" s="239"/>
      <c r="L146" s="244"/>
      <c r="M146" s="245"/>
      <c r="N146" s="246"/>
      <c r="O146" s="246"/>
      <c r="P146" s="246"/>
      <c r="Q146" s="246"/>
      <c r="R146" s="246"/>
      <c r="S146" s="246"/>
      <c r="T146" s="247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8" t="s">
        <v>140</v>
      </c>
      <c r="AU146" s="248" t="s">
        <v>88</v>
      </c>
      <c r="AV146" s="13" t="s">
        <v>88</v>
      </c>
      <c r="AW146" s="13" t="s">
        <v>34</v>
      </c>
      <c r="AX146" s="13" t="s">
        <v>86</v>
      </c>
      <c r="AY146" s="248" t="s">
        <v>127</v>
      </c>
    </row>
    <row r="147" s="2" customFormat="1" ht="24.15" customHeight="1">
      <c r="A147" s="38"/>
      <c r="B147" s="39"/>
      <c r="C147" s="218" t="s">
        <v>161</v>
      </c>
      <c r="D147" s="218" t="s">
        <v>129</v>
      </c>
      <c r="E147" s="219" t="s">
        <v>162</v>
      </c>
      <c r="F147" s="220" t="s">
        <v>163</v>
      </c>
      <c r="G147" s="221" t="s">
        <v>132</v>
      </c>
      <c r="H147" s="222">
        <v>30.100000000000001</v>
      </c>
      <c r="I147" s="223"/>
      <c r="J147" s="224">
        <f>ROUND(I147*H147,2)</f>
        <v>0</v>
      </c>
      <c r="K147" s="220" t="s">
        <v>133</v>
      </c>
      <c r="L147" s="44"/>
      <c r="M147" s="225" t="s">
        <v>1</v>
      </c>
      <c r="N147" s="226" t="s">
        <v>43</v>
      </c>
      <c r="O147" s="91"/>
      <c r="P147" s="227">
        <f>O147*H147</f>
        <v>0</v>
      </c>
      <c r="Q147" s="227">
        <v>0</v>
      </c>
      <c r="R147" s="227">
        <f>Q147*H147</f>
        <v>0</v>
      </c>
      <c r="S147" s="227">
        <v>0.32500000000000001</v>
      </c>
      <c r="T147" s="228">
        <f>S147*H147</f>
        <v>9.7825000000000006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134</v>
      </c>
      <c r="AT147" s="229" t="s">
        <v>129</v>
      </c>
      <c r="AU147" s="229" t="s">
        <v>88</v>
      </c>
      <c r="AY147" s="17" t="s">
        <v>127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86</v>
      </c>
      <c r="BK147" s="230">
        <f>ROUND(I147*H147,2)</f>
        <v>0</v>
      </c>
      <c r="BL147" s="17" t="s">
        <v>134</v>
      </c>
      <c r="BM147" s="229" t="s">
        <v>164</v>
      </c>
    </row>
    <row r="148" s="2" customFormat="1">
      <c r="A148" s="38"/>
      <c r="B148" s="39"/>
      <c r="C148" s="40"/>
      <c r="D148" s="231" t="s">
        <v>136</v>
      </c>
      <c r="E148" s="40"/>
      <c r="F148" s="232" t="s">
        <v>165</v>
      </c>
      <c r="G148" s="40"/>
      <c r="H148" s="40"/>
      <c r="I148" s="233"/>
      <c r="J148" s="40"/>
      <c r="K148" s="40"/>
      <c r="L148" s="44"/>
      <c r="M148" s="234"/>
      <c r="N148" s="235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136</v>
      </c>
      <c r="AU148" s="17" t="s">
        <v>88</v>
      </c>
    </row>
    <row r="149" s="2" customFormat="1">
      <c r="A149" s="38"/>
      <c r="B149" s="39"/>
      <c r="C149" s="40"/>
      <c r="D149" s="236" t="s">
        <v>138</v>
      </c>
      <c r="E149" s="40"/>
      <c r="F149" s="237" t="s">
        <v>166</v>
      </c>
      <c r="G149" s="40"/>
      <c r="H149" s="40"/>
      <c r="I149" s="233"/>
      <c r="J149" s="40"/>
      <c r="K149" s="40"/>
      <c r="L149" s="44"/>
      <c r="M149" s="234"/>
      <c r="N149" s="235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138</v>
      </c>
      <c r="AU149" s="17" t="s">
        <v>88</v>
      </c>
    </row>
    <row r="150" s="13" customFormat="1">
      <c r="A150" s="13"/>
      <c r="B150" s="238"/>
      <c r="C150" s="239"/>
      <c r="D150" s="231" t="s">
        <v>140</v>
      </c>
      <c r="E150" s="240" t="s">
        <v>1</v>
      </c>
      <c r="F150" s="241" t="s">
        <v>167</v>
      </c>
      <c r="G150" s="239"/>
      <c r="H150" s="242">
        <v>30.100000000000001</v>
      </c>
      <c r="I150" s="243"/>
      <c r="J150" s="239"/>
      <c r="K150" s="239"/>
      <c r="L150" s="244"/>
      <c r="M150" s="245"/>
      <c r="N150" s="246"/>
      <c r="O150" s="246"/>
      <c r="P150" s="246"/>
      <c r="Q150" s="246"/>
      <c r="R150" s="246"/>
      <c r="S150" s="246"/>
      <c r="T150" s="247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8" t="s">
        <v>140</v>
      </c>
      <c r="AU150" s="248" t="s">
        <v>88</v>
      </c>
      <c r="AV150" s="13" t="s">
        <v>88</v>
      </c>
      <c r="AW150" s="13" t="s">
        <v>34</v>
      </c>
      <c r="AX150" s="13" t="s">
        <v>86</v>
      </c>
      <c r="AY150" s="248" t="s">
        <v>127</v>
      </c>
    </row>
    <row r="151" s="2" customFormat="1" ht="24.15" customHeight="1">
      <c r="A151" s="38"/>
      <c r="B151" s="39"/>
      <c r="C151" s="218" t="s">
        <v>168</v>
      </c>
      <c r="D151" s="218" t="s">
        <v>129</v>
      </c>
      <c r="E151" s="219" t="s">
        <v>169</v>
      </c>
      <c r="F151" s="220" t="s">
        <v>170</v>
      </c>
      <c r="G151" s="221" t="s">
        <v>132</v>
      </c>
      <c r="H151" s="222">
        <v>24.699999999999999</v>
      </c>
      <c r="I151" s="223"/>
      <c r="J151" s="224">
        <f>ROUND(I151*H151,2)</f>
        <v>0</v>
      </c>
      <c r="K151" s="220" t="s">
        <v>133</v>
      </c>
      <c r="L151" s="44"/>
      <c r="M151" s="225" t="s">
        <v>1</v>
      </c>
      <c r="N151" s="226" t="s">
        <v>43</v>
      </c>
      <c r="O151" s="91"/>
      <c r="P151" s="227">
        <f>O151*H151</f>
        <v>0</v>
      </c>
      <c r="Q151" s="227">
        <v>0</v>
      </c>
      <c r="R151" s="227">
        <f>Q151*H151</f>
        <v>0</v>
      </c>
      <c r="S151" s="227">
        <v>0.098000000000000004</v>
      </c>
      <c r="T151" s="228">
        <f>S151*H151</f>
        <v>2.4205999999999999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9" t="s">
        <v>134</v>
      </c>
      <c r="AT151" s="229" t="s">
        <v>129</v>
      </c>
      <c r="AU151" s="229" t="s">
        <v>88</v>
      </c>
      <c r="AY151" s="17" t="s">
        <v>127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7" t="s">
        <v>86</v>
      </c>
      <c r="BK151" s="230">
        <f>ROUND(I151*H151,2)</f>
        <v>0</v>
      </c>
      <c r="BL151" s="17" t="s">
        <v>134</v>
      </c>
      <c r="BM151" s="229" t="s">
        <v>171</v>
      </c>
    </row>
    <row r="152" s="2" customFormat="1">
      <c r="A152" s="38"/>
      <c r="B152" s="39"/>
      <c r="C152" s="40"/>
      <c r="D152" s="231" t="s">
        <v>136</v>
      </c>
      <c r="E152" s="40"/>
      <c r="F152" s="232" t="s">
        <v>172</v>
      </c>
      <c r="G152" s="40"/>
      <c r="H152" s="40"/>
      <c r="I152" s="233"/>
      <c r="J152" s="40"/>
      <c r="K152" s="40"/>
      <c r="L152" s="44"/>
      <c r="M152" s="234"/>
      <c r="N152" s="235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136</v>
      </c>
      <c r="AU152" s="17" t="s">
        <v>88</v>
      </c>
    </row>
    <row r="153" s="2" customFormat="1">
      <c r="A153" s="38"/>
      <c r="B153" s="39"/>
      <c r="C153" s="40"/>
      <c r="D153" s="236" t="s">
        <v>138</v>
      </c>
      <c r="E153" s="40"/>
      <c r="F153" s="237" t="s">
        <v>173</v>
      </c>
      <c r="G153" s="40"/>
      <c r="H153" s="40"/>
      <c r="I153" s="233"/>
      <c r="J153" s="40"/>
      <c r="K153" s="40"/>
      <c r="L153" s="44"/>
      <c r="M153" s="234"/>
      <c r="N153" s="235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138</v>
      </c>
      <c r="AU153" s="17" t="s">
        <v>88</v>
      </c>
    </row>
    <row r="154" s="13" customFormat="1">
      <c r="A154" s="13"/>
      <c r="B154" s="238"/>
      <c r="C154" s="239"/>
      <c r="D154" s="231" t="s">
        <v>140</v>
      </c>
      <c r="E154" s="240" t="s">
        <v>1</v>
      </c>
      <c r="F154" s="241" t="s">
        <v>174</v>
      </c>
      <c r="G154" s="239"/>
      <c r="H154" s="242">
        <v>24.699999999999999</v>
      </c>
      <c r="I154" s="243"/>
      <c r="J154" s="239"/>
      <c r="K154" s="239"/>
      <c r="L154" s="244"/>
      <c r="M154" s="245"/>
      <c r="N154" s="246"/>
      <c r="O154" s="246"/>
      <c r="P154" s="246"/>
      <c r="Q154" s="246"/>
      <c r="R154" s="246"/>
      <c r="S154" s="246"/>
      <c r="T154" s="247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8" t="s">
        <v>140</v>
      </c>
      <c r="AU154" s="248" t="s">
        <v>88</v>
      </c>
      <c r="AV154" s="13" t="s">
        <v>88</v>
      </c>
      <c r="AW154" s="13" t="s">
        <v>34</v>
      </c>
      <c r="AX154" s="13" t="s">
        <v>86</v>
      </c>
      <c r="AY154" s="248" t="s">
        <v>127</v>
      </c>
    </row>
    <row r="155" s="2" customFormat="1" ht="24.15" customHeight="1">
      <c r="A155" s="38"/>
      <c r="B155" s="39"/>
      <c r="C155" s="218" t="s">
        <v>175</v>
      </c>
      <c r="D155" s="218" t="s">
        <v>129</v>
      </c>
      <c r="E155" s="219" t="s">
        <v>176</v>
      </c>
      <c r="F155" s="220" t="s">
        <v>177</v>
      </c>
      <c r="G155" s="221" t="s">
        <v>132</v>
      </c>
      <c r="H155" s="222">
        <v>1684.2000000000001</v>
      </c>
      <c r="I155" s="223"/>
      <c r="J155" s="224">
        <f>ROUND(I155*H155,2)</f>
        <v>0</v>
      </c>
      <c r="K155" s="220" t="s">
        <v>133</v>
      </c>
      <c r="L155" s="44"/>
      <c r="M155" s="225" t="s">
        <v>1</v>
      </c>
      <c r="N155" s="226" t="s">
        <v>43</v>
      </c>
      <c r="O155" s="91"/>
      <c r="P155" s="227">
        <f>O155*H155</f>
        <v>0</v>
      </c>
      <c r="Q155" s="227">
        <v>1.0000000000000001E-05</v>
      </c>
      <c r="R155" s="227">
        <f>Q155*H155</f>
        <v>0.016842000000000003</v>
      </c>
      <c r="S155" s="227">
        <v>0.091999999999999998</v>
      </c>
      <c r="T155" s="228">
        <f>S155*H155</f>
        <v>154.94640000000001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9" t="s">
        <v>134</v>
      </c>
      <c r="AT155" s="229" t="s">
        <v>129</v>
      </c>
      <c r="AU155" s="229" t="s">
        <v>88</v>
      </c>
      <c r="AY155" s="17" t="s">
        <v>127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7" t="s">
        <v>86</v>
      </c>
      <c r="BK155" s="230">
        <f>ROUND(I155*H155,2)</f>
        <v>0</v>
      </c>
      <c r="BL155" s="17" t="s">
        <v>134</v>
      </c>
      <c r="BM155" s="229" t="s">
        <v>178</v>
      </c>
    </row>
    <row r="156" s="2" customFormat="1">
      <c r="A156" s="38"/>
      <c r="B156" s="39"/>
      <c r="C156" s="40"/>
      <c r="D156" s="231" t="s">
        <v>136</v>
      </c>
      <c r="E156" s="40"/>
      <c r="F156" s="232" t="s">
        <v>179</v>
      </c>
      <c r="G156" s="40"/>
      <c r="H156" s="40"/>
      <c r="I156" s="233"/>
      <c r="J156" s="40"/>
      <c r="K156" s="40"/>
      <c r="L156" s="44"/>
      <c r="M156" s="234"/>
      <c r="N156" s="235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136</v>
      </c>
      <c r="AU156" s="17" t="s">
        <v>88</v>
      </c>
    </row>
    <row r="157" s="2" customFormat="1">
      <c r="A157" s="38"/>
      <c r="B157" s="39"/>
      <c r="C157" s="40"/>
      <c r="D157" s="236" t="s">
        <v>138</v>
      </c>
      <c r="E157" s="40"/>
      <c r="F157" s="237" t="s">
        <v>180</v>
      </c>
      <c r="G157" s="40"/>
      <c r="H157" s="40"/>
      <c r="I157" s="233"/>
      <c r="J157" s="40"/>
      <c r="K157" s="40"/>
      <c r="L157" s="44"/>
      <c r="M157" s="234"/>
      <c r="N157" s="235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138</v>
      </c>
      <c r="AU157" s="17" t="s">
        <v>88</v>
      </c>
    </row>
    <row r="158" s="13" customFormat="1">
      <c r="A158" s="13"/>
      <c r="B158" s="238"/>
      <c r="C158" s="239"/>
      <c r="D158" s="231" t="s">
        <v>140</v>
      </c>
      <c r="E158" s="240" t="s">
        <v>1</v>
      </c>
      <c r="F158" s="241" t="s">
        <v>181</v>
      </c>
      <c r="G158" s="239"/>
      <c r="H158" s="242">
        <v>1684.2000000000001</v>
      </c>
      <c r="I158" s="243"/>
      <c r="J158" s="239"/>
      <c r="K158" s="239"/>
      <c r="L158" s="244"/>
      <c r="M158" s="245"/>
      <c r="N158" s="246"/>
      <c r="O158" s="246"/>
      <c r="P158" s="246"/>
      <c r="Q158" s="246"/>
      <c r="R158" s="246"/>
      <c r="S158" s="246"/>
      <c r="T158" s="247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8" t="s">
        <v>140</v>
      </c>
      <c r="AU158" s="248" t="s">
        <v>88</v>
      </c>
      <c r="AV158" s="13" t="s">
        <v>88</v>
      </c>
      <c r="AW158" s="13" t="s">
        <v>34</v>
      </c>
      <c r="AX158" s="13" t="s">
        <v>86</v>
      </c>
      <c r="AY158" s="248" t="s">
        <v>127</v>
      </c>
    </row>
    <row r="159" s="2" customFormat="1" ht="37.8" customHeight="1">
      <c r="A159" s="38"/>
      <c r="B159" s="39"/>
      <c r="C159" s="218" t="s">
        <v>182</v>
      </c>
      <c r="D159" s="218" t="s">
        <v>129</v>
      </c>
      <c r="E159" s="219" t="s">
        <v>183</v>
      </c>
      <c r="F159" s="220" t="s">
        <v>184</v>
      </c>
      <c r="G159" s="221" t="s">
        <v>185</v>
      </c>
      <c r="H159" s="222">
        <v>169.27199999999999</v>
      </c>
      <c r="I159" s="223"/>
      <c r="J159" s="224">
        <f>ROUND(I159*H159,2)</f>
        <v>0</v>
      </c>
      <c r="K159" s="220" t="s">
        <v>133</v>
      </c>
      <c r="L159" s="44"/>
      <c r="M159" s="225" t="s">
        <v>1</v>
      </c>
      <c r="N159" s="226" t="s">
        <v>43</v>
      </c>
      <c r="O159" s="91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134</v>
      </c>
      <c r="AT159" s="229" t="s">
        <v>129</v>
      </c>
      <c r="AU159" s="229" t="s">
        <v>88</v>
      </c>
      <c r="AY159" s="17" t="s">
        <v>127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86</v>
      </c>
      <c r="BK159" s="230">
        <f>ROUND(I159*H159,2)</f>
        <v>0</v>
      </c>
      <c r="BL159" s="17" t="s">
        <v>134</v>
      </c>
      <c r="BM159" s="229" t="s">
        <v>186</v>
      </c>
    </row>
    <row r="160" s="2" customFormat="1">
      <c r="A160" s="38"/>
      <c r="B160" s="39"/>
      <c r="C160" s="40"/>
      <c r="D160" s="231" t="s">
        <v>136</v>
      </c>
      <c r="E160" s="40"/>
      <c r="F160" s="232" t="s">
        <v>187</v>
      </c>
      <c r="G160" s="40"/>
      <c r="H160" s="40"/>
      <c r="I160" s="233"/>
      <c r="J160" s="40"/>
      <c r="K160" s="40"/>
      <c r="L160" s="44"/>
      <c r="M160" s="234"/>
      <c r="N160" s="235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136</v>
      </c>
      <c r="AU160" s="17" t="s">
        <v>88</v>
      </c>
    </row>
    <row r="161" s="2" customFormat="1">
      <c r="A161" s="38"/>
      <c r="B161" s="39"/>
      <c r="C161" s="40"/>
      <c r="D161" s="236" t="s">
        <v>138</v>
      </c>
      <c r="E161" s="40"/>
      <c r="F161" s="237" t="s">
        <v>188</v>
      </c>
      <c r="G161" s="40"/>
      <c r="H161" s="40"/>
      <c r="I161" s="233"/>
      <c r="J161" s="40"/>
      <c r="K161" s="40"/>
      <c r="L161" s="44"/>
      <c r="M161" s="234"/>
      <c r="N161" s="235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138</v>
      </c>
      <c r="AU161" s="17" t="s">
        <v>88</v>
      </c>
    </row>
    <row r="162" s="14" customFormat="1">
      <c r="A162" s="14"/>
      <c r="B162" s="249"/>
      <c r="C162" s="250"/>
      <c r="D162" s="231" t="s">
        <v>140</v>
      </c>
      <c r="E162" s="251" t="s">
        <v>1</v>
      </c>
      <c r="F162" s="252" t="s">
        <v>189</v>
      </c>
      <c r="G162" s="250"/>
      <c r="H162" s="251" t="s">
        <v>1</v>
      </c>
      <c r="I162" s="253"/>
      <c r="J162" s="250"/>
      <c r="K162" s="250"/>
      <c r="L162" s="254"/>
      <c r="M162" s="255"/>
      <c r="N162" s="256"/>
      <c r="O162" s="256"/>
      <c r="P162" s="256"/>
      <c r="Q162" s="256"/>
      <c r="R162" s="256"/>
      <c r="S162" s="256"/>
      <c r="T162" s="257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8" t="s">
        <v>140</v>
      </c>
      <c r="AU162" s="258" t="s">
        <v>88</v>
      </c>
      <c r="AV162" s="14" t="s">
        <v>86</v>
      </c>
      <c r="AW162" s="14" t="s">
        <v>34</v>
      </c>
      <c r="AX162" s="14" t="s">
        <v>78</v>
      </c>
      <c r="AY162" s="258" t="s">
        <v>127</v>
      </c>
    </row>
    <row r="163" s="13" customFormat="1">
      <c r="A163" s="13"/>
      <c r="B163" s="238"/>
      <c r="C163" s="239"/>
      <c r="D163" s="231" t="s">
        <v>140</v>
      </c>
      <c r="E163" s="240" t="s">
        <v>1</v>
      </c>
      <c r="F163" s="241" t="s">
        <v>190</v>
      </c>
      <c r="G163" s="239"/>
      <c r="H163" s="242">
        <v>98.742000000000004</v>
      </c>
      <c r="I163" s="243"/>
      <c r="J163" s="239"/>
      <c r="K163" s="239"/>
      <c r="L163" s="244"/>
      <c r="M163" s="245"/>
      <c r="N163" s="246"/>
      <c r="O163" s="246"/>
      <c r="P163" s="246"/>
      <c r="Q163" s="246"/>
      <c r="R163" s="246"/>
      <c r="S163" s="246"/>
      <c r="T163" s="247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8" t="s">
        <v>140</v>
      </c>
      <c r="AU163" s="248" t="s">
        <v>88</v>
      </c>
      <c r="AV163" s="13" t="s">
        <v>88</v>
      </c>
      <c r="AW163" s="13" t="s">
        <v>34</v>
      </c>
      <c r="AX163" s="13" t="s">
        <v>78</v>
      </c>
      <c r="AY163" s="248" t="s">
        <v>127</v>
      </c>
    </row>
    <row r="164" s="13" customFormat="1">
      <c r="A164" s="13"/>
      <c r="B164" s="238"/>
      <c r="C164" s="239"/>
      <c r="D164" s="231" t="s">
        <v>140</v>
      </c>
      <c r="E164" s="240" t="s">
        <v>1</v>
      </c>
      <c r="F164" s="241" t="s">
        <v>191</v>
      </c>
      <c r="G164" s="239"/>
      <c r="H164" s="242">
        <v>70.530000000000001</v>
      </c>
      <c r="I164" s="243"/>
      <c r="J164" s="239"/>
      <c r="K164" s="239"/>
      <c r="L164" s="244"/>
      <c r="M164" s="245"/>
      <c r="N164" s="246"/>
      <c r="O164" s="246"/>
      <c r="P164" s="246"/>
      <c r="Q164" s="246"/>
      <c r="R164" s="246"/>
      <c r="S164" s="246"/>
      <c r="T164" s="247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8" t="s">
        <v>140</v>
      </c>
      <c r="AU164" s="248" t="s">
        <v>88</v>
      </c>
      <c r="AV164" s="13" t="s">
        <v>88</v>
      </c>
      <c r="AW164" s="13" t="s">
        <v>34</v>
      </c>
      <c r="AX164" s="13" t="s">
        <v>78</v>
      </c>
      <c r="AY164" s="248" t="s">
        <v>127</v>
      </c>
    </row>
    <row r="165" s="15" customFormat="1">
      <c r="A165" s="15"/>
      <c r="B165" s="259"/>
      <c r="C165" s="260"/>
      <c r="D165" s="231" t="s">
        <v>140</v>
      </c>
      <c r="E165" s="261" t="s">
        <v>1</v>
      </c>
      <c r="F165" s="262" t="s">
        <v>192</v>
      </c>
      <c r="G165" s="260"/>
      <c r="H165" s="263">
        <v>169.27199999999999</v>
      </c>
      <c r="I165" s="264"/>
      <c r="J165" s="260"/>
      <c r="K165" s="260"/>
      <c r="L165" s="265"/>
      <c r="M165" s="266"/>
      <c r="N165" s="267"/>
      <c r="O165" s="267"/>
      <c r="P165" s="267"/>
      <c r="Q165" s="267"/>
      <c r="R165" s="267"/>
      <c r="S165" s="267"/>
      <c r="T165" s="268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9" t="s">
        <v>140</v>
      </c>
      <c r="AU165" s="269" t="s">
        <v>88</v>
      </c>
      <c r="AV165" s="15" t="s">
        <v>134</v>
      </c>
      <c r="AW165" s="15" t="s">
        <v>34</v>
      </c>
      <c r="AX165" s="15" t="s">
        <v>86</v>
      </c>
      <c r="AY165" s="269" t="s">
        <v>127</v>
      </c>
    </row>
    <row r="166" s="2" customFormat="1" ht="37.8" customHeight="1">
      <c r="A166" s="38"/>
      <c r="B166" s="39"/>
      <c r="C166" s="218" t="s">
        <v>193</v>
      </c>
      <c r="D166" s="218" t="s">
        <v>129</v>
      </c>
      <c r="E166" s="219" t="s">
        <v>194</v>
      </c>
      <c r="F166" s="220" t="s">
        <v>195</v>
      </c>
      <c r="G166" s="221" t="s">
        <v>185</v>
      </c>
      <c r="H166" s="222">
        <v>169.27199999999999</v>
      </c>
      <c r="I166" s="223"/>
      <c r="J166" s="224">
        <f>ROUND(I166*H166,2)</f>
        <v>0</v>
      </c>
      <c r="K166" s="220" t="s">
        <v>133</v>
      </c>
      <c r="L166" s="44"/>
      <c r="M166" s="225" t="s">
        <v>1</v>
      </c>
      <c r="N166" s="226" t="s">
        <v>43</v>
      </c>
      <c r="O166" s="91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9" t="s">
        <v>134</v>
      </c>
      <c r="AT166" s="229" t="s">
        <v>129</v>
      </c>
      <c r="AU166" s="229" t="s">
        <v>88</v>
      </c>
      <c r="AY166" s="17" t="s">
        <v>127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7" t="s">
        <v>86</v>
      </c>
      <c r="BK166" s="230">
        <f>ROUND(I166*H166,2)</f>
        <v>0</v>
      </c>
      <c r="BL166" s="17" t="s">
        <v>134</v>
      </c>
      <c r="BM166" s="229" t="s">
        <v>196</v>
      </c>
    </row>
    <row r="167" s="2" customFormat="1">
      <c r="A167" s="38"/>
      <c r="B167" s="39"/>
      <c r="C167" s="40"/>
      <c r="D167" s="231" t="s">
        <v>136</v>
      </c>
      <c r="E167" s="40"/>
      <c r="F167" s="232" t="s">
        <v>197</v>
      </c>
      <c r="G167" s="40"/>
      <c r="H167" s="40"/>
      <c r="I167" s="233"/>
      <c r="J167" s="40"/>
      <c r="K167" s="40"/>
      <c r="L167" s="44"/>
      <c r="M167" s="234"/>
      <c r="N167" s="235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136</v>
      </c>
      <c r="AU167" s="17" t="s">
        <v>88</v>
      </c>
    </row>
    <row r="168" s="2" customFormat="1">
      <c r="A168" s="38"/>
      <c r="B168" s="39"/>
      <c r="C168" s="40"/>
      <c r="D168" s="236" t="s">
        <v>138</v>
      </c>
      <c r="E168" s="40"/>
      <c r="F168" s="237" t="s">
        <v>198</v>
      </c>
      <c r="G168" s="40"/>
      <c r="H168" s="40"/>
      <c r="I168" s="233"/>
      <c r="J168" s="40"/>
      <c r="K168" s="40"/>
      <c r="L168" s="44"/>
      <c r="M168" s="234"/>
      <c r="N168" s="235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138</v>
      </c>
      <c r="AU168" s="17" t="s">
        <v>88</v>
      </c>
    </row>
    <row r="169" s="13" customFormat="1">
      <c r="A169" s="13"/>
      <c r="B169" s="238"/>
      <c r="C169" s="239"/>
      <c r="D169" s="231" t="s">
        <v>140</v>
      </c>
      <c r="E169" s="240" t="s">
        <v>1</v>
      </c>
      <c r="F169" s="241" t="s">
        <v>199</v>
      </c>
      <c r="G169" s="239"/>
      <c r="H169" s="242">
        <v>169.27199999999999</v>
      </c>
      <c r="I169" s="243"/>
      <c r="J169" s="239"/>
      <c r="K169" s="239"/>
      <c r="L169" s="244"/>
      <c r="M169" s="245"/>
      <c r="N169" s="246"/>
      <c r="O169" s="246"/>
      <c r="P169" s="246"/>
      <c r="Q169" s="246"/>
      <c r="R169" s="246"/>
      <c r="S169" s="246"/>
      <c r="T169" s="24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8" t="s">
        <v>140</v>
      </c>
      <c r="AU169" s="248" t="s">
        <v>88</v>
      </c>
      <c r="AV169" s="13" t="s">
        <v>88</v>
      </c>
      <c r="AW169" s="13" t="s">
        <v>34</v>
      </c>
      <c r="AX169" s="13" t="s">
        <v>86</v>
      </c>
      <c r="AY169" s="248" t="s">
        <v>127</v>
      </c>
    </row>
    <row r="170" s="2" customFormat="1" ht="24.15" customHeight="1">
      <c r="A170" s="38"/>
      <c r="B170" s="39"/>
      <c r="C170" s="218" t="s">
        <v>200</v>
      </c>
      <c r="D170" s="218" t="s">
        <v>129</v>
      </c>
      <c r="E170" s="219" t="s">
        <v>201</v>
      </c>
      <c r="F170" s="220" t="s">
        <v>202</v>
      </c>
      <c r="G170" s="221" t="s">
        <v>185</v>
      </c>
      <c r="H170" s="222">
        <v>169.27199999999999</v>
      </c>
      <c r="I170" s="223"/>
      <c r="J170" s="224">
        <f>ROUND(I170*H170,2)</f>
        <v>0</v>
      </c>
      <c r="K170" s="220" t="s">
        <v>133</v>
      </c>
      <c r="L170" s="44"/>
      <c r="M170" s="225" t="s">
        <v>1</v>
      </c>
      <c r="N170" s="226" t="s">
        <v>43</v>
      </c>
      <c r="O170" s="91"/>
      <c r="P170" s="227">
        <f>O170*H170</f>
        <v>0</v>
      </c>
      <c r="Q170" s="227">
        <v>0</v>
      </c>
      <c r="R170" s="227">
        <f>Q170*H170</f>
        <v>0</v>
      </c>
      <c r="S170" s="227">
        <v>0</v>
      </c>
      <c r="T170" s="22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9" t="s">
        <v>134</v>
      </c>
      <c r="AT170" s="229" t="s">
        <v>129</v>
      </c>
      <c r="AU170" s="229" t="s">
        <v>88</v>
      </c>
      <c r="AY170" s="17" t="s">
        <v>127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7" t="s">
        <v>86</v>
      </c>
      <c r="BK170" s="230">
        <f>ROUND(I170*H170,2)</f>
        <v>0</v>
      </c>
      <c r="BL170" s="17" t="s">
        <v>134</v>
      </c>
      <c r="BM170" s="229" t="s">
        <v>203</v>
      </c>
    </row>
    <row r="171" s="2" customFormat="1">
      <c r="A171" s="38"/>
      <c r="B171" s="39"/>
      <c r="C171" s="40"/>
      <c r="D171" s="231" t="s">
        <v>136</v>
      </c>
      <c r="E171" s="40"/>
      <c r="F171" s="232" t="s">
        <v>204</v>
      </c>
      <c r="G171" s="40"/>
      <c r="H171" s="40"/>
      <c r="I171" s="233"/>
      <c r="J171" s="40"/>
      <c r="K171" s="40"/>
      <c r="L171" s="44"/>
      <c r="M171" s="234"/>
      <c r="N171" s="235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136</v>
      </c>
      <c r="AU171" s="17" t="s">
        <v>88</v>
      </c>
    </row>
    <row r="172" s="2" customFormat="1">
      <c r="A172" s="38"/>
      <c r="B172" s="39"/>
      <c r="C172" s="40"/>
      <c r="D172" s="236" t="s">
        <v>138</v>
      </c>
      <c r="E172" s="40"/>
      <c r="F172" s="237" t="s">
        <v>205</v>
      </c>
      <c r="G172" s="40"/>
      <c r="H172" s="40"/>
      <c r="I172" s="233"/>
      <c r="J172" s="40"/>
      <c r="K172" s="40"/>
      <c r="L172" s="44"/>
      <c r="M172" s="234"/>
      <c r="N172" s="235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138</v>
      </c>
      <c r="AU172" s="17" t="s">
        <v>88</v>
      </c>
    </row>
    <row r="173" s="13" customFormat="1">
      <c r="A173" s="13"/>
      <c r="B173" s="238"/>
      <c r="C173" s="239"/>
      <c r="D173" s="231" t="s">
        <v>140</v>
      </c>
      <c r="E173" s="240" t="s">
        <v>1</v>
      </c>
      <c r="F173" s="241" t="s">
        <v>199</v>
      </c>
      <c r="G173" s="239"/>
      <c r="H173" s="242">
        <v>169.27199999999999</v>
      </c>
      <c r="I173" s="243"/>
      <c r="J173" s="239"/>
      <c r="K173" s="239"/>
      <c r="L173" s="244"/>
      <c r="M173" s="245"/>
      <c r="N173" s="246"/>
      <c r="O173" s="246"/>
      <c r="P173" s="246"/>
      <c r="Q173" s="246"/>
      <c r="R173" s="246"/>
      <c r="S173" s="246"/>
      <c r="T173" s="247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8" t="s">
        <v>140</v>
      </c>
      <c r="AU173" s="248" t="s">
        <v>88</v>
      </c>
      <c r="AV173" s="13" t="s">
        <v>88</v>
      </c>
      <c r="AW173" s="13" t="s">
        <v>34</v>
      </c>
      <c r="AX173" s="13" t="s">
        <v>86</v>
      </c>
      <c r="AY173" s="248" t="s">
        <v>127</v>
      </c>
    </row>
    <row r="174" s="2" customFormat="1" ht="24.15" customHeight="1">
      <c r="A174" s="38"/>
      <c r="B174" s="39"/>
      <c r="C174" s="218" t="s">
        <v>206</v>
      </c>
      <c r="D174" s="218" t="s">
        <v>129</v>
      </c>
      <c r="E174" s="219" t="s">
        <v>207</v>
      </c>
      <c r="F174" s="220" t="s">
        <v>208</v>
      </c>
      <c r="G174" s="221" t="s">
        <v>209</v>
      </c>
      <c r="H174" s="222">
        <v>304.69</v>
      </c>
      <c r="I174" s="223"/>
      <c r="J174" s="224">
        <f>ROUND(I174*H174,2)</f>
        <v>0</v>
      </c>
      <c r="K174" s="220" t="s">
        <v>133</v>
      </c>
      <c r="L174" s="44"/>
      <c r="M174" s="225" t="s">
        <v>1</v>
      </c>
      <c r="N174" s="226" t="s">
        <v>43</v>
      </c>
      <c r="O174" s="91"/>
      <c r="P174" s="227">
        <f>O174*H174</f>
        <v>0</v>
      </c>
      <c r="Q174" s="227">
        <v>0</v>
      </c>
      <c r="R174" s="227">
        <f>Q174*H174</f>
        <v>0</v>
      </c>
      <c r="S174" s="227">
        <v>0</v>
      </c>
      <c r="T174" s="22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9" t="s">
        <v>134</v>
      </c>
      <c r="AT174" s="229" t="s">
        <v>129</v>
      </c>
      <c r="AU174" s="229" t="s">
        <v>88</v>
      </c>
      <c r="AY174" s="17" t="s">
        <v>127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7" t="s">
        <v>86</v>
      </c>
      <c r="BK174" s="230">
        <f>ROUND(I174*H174,2)</f>
        <v>0</v>
      </c>
      <c r="BL174" s="17" t="s">
        <v>134</v>
      </c>
      <c r="BM174" s="229" t="s">
        <v>210</v>
      </c>
    </row>
    <row r="175" s="2" customFormat="1">
      <c r="A175" s="38"/>
      <c r="B175" s="39"/>
      <c r="C175" s="40"/>
      <c r="D175" s="231" t="s">
        <v>136</v>
      </c>
      <c r="E175" s="40"/>
      <c r="F175" s="232" t="s">
        <v>211</v>
      </c>
      <c r="G175" s="40"/>
      <c r="H175" s="40"/>
      <c r="I175" s="233"/>
      <c r="J175" s="40"/>
      <c r="K175" s="40"/>
      <c r="L175" s="44"/>
      <c r="M175" s="234"/>
      <c r="N175" s="235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136</v>
      </c>
      <c r="AU175" s="17" t="s">
        <v>88</v>
      </c>
    </row>
    <row r="176" s="2" customFormat="1">
      <c r="A176" s="38"/>
      <c r="B176" s="39"/>
      <c r="C176" s="40"/>
      <c r="D176" s="236" t="s">
        <v>138</v>
      </c>
      <c r="E176" s="40"/>
      <c r="F176" s="237" t="s">
        <v>212</v>
      </c>
      <c r="G176" s="40"/>
      <c r="H176" s="40"/>
      <c r="I176" s="233"/>
      <c r="J176" s="40"/>
      <c r="K176" s="40"/>
      <c r="L176" s="44"/>
      <c r="M176" s="234"/>
      <c r="N176" s="235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138</v>
      </c>
      <c r="AU176" s="17" t="s">
        <v>88</v>
      </c>
    </row>
    <row r="177" s="13" customFormat="1">
      <c r="A177" s="13"/>
      <c r="B177" s="238"/>
      <c r="C177" s="239"/>
      <c r="D177" s="231" t="s">
        <v>140</v>
      </c>
      <c r="E177" s="240" t="s">
        <v>1</v>
      </c>
      <c r="F177" s="241" t="s">
        <v>199</v>
      </c>
      <c r="G177" s="239"/>
      <c r="H177" s="242">
        <v>169.27199999999999</v>
      </c>
      <c r="I177" s="243"/>
      <c r="J177" s="239"/>
      <c r="K177" s="239"/>
      <c r="L177" s="244"/>
      <c r="M177" s="245"/>
      <c r="N177" s="246"/>
      <c r="O177" s="246"/>
      <c r="P177" s="246"/>
      <c r="Q177" s="246"/>
      <c r="R177" s="246"/>
      <c r="S177" s="246"/>
      <c r="T177" s="247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8" t="s">
        <v>140</v>
      </c>
      <c r="AU177" s="248" t="s">
        <v>88</v>
      </c>
      <c r="AV177" s="13" t="s">
        <v>88</v>
      </c>
      <c r="AW177" s="13" t="s">
        <v>34</v>
      </c>
      <c r="AX177" s="13" t="s">
        <v>86</v>
      </c>
      <c r="AY177" s="248" t="s">
        <v>127</v>
      </c>
    </row>
    <row r="178" s="13" customFormat="1">
      <c r="A178" s="13"/>
      <c r="B178" s="238"/>
      <c r="C178" s="239"/>
      <c r="D178" s="231" t="s">
        <v>140</v>
      </c>
      <c r="E178" s="239"/>
      <c r="F178" s="241" t="s">
        <v>213</v>
      </c>
      <c r="G178" s="239"/>
      <c r="H178" s="242">
        <v>304.69</v>
      </c>
      <c r="I178" s="243"/>
      <c r="J178" s="239"/>
      <c r="K178" s="239"/>
      <c r="L178" s="244"/>
      <c r="M178" s="245"/>
      <c r="N178" s="246"/>
      <c r="O178" s="246"/>
      <c r="P178" s="246"/>
      <c r="Q178" s="246"/>
      <c r="R178" s="246"/>
      <c r="S178" s="246"/>
      <c r="T178" s="247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8" t="s">
        <v>140</v>
      </c>
      <c r="AU178" s="248" t="s">
        <v>88</v>
      </c>
      <c r="AV178" s="13" t="s">
        <v>88</v>
      </c>
      <c r="AW178" s="13" t="s">
        <v>4</v>
      </c>
      <c r="AX178" s="13" t="s">
        <v>86</v>
      </c>
      <c r="AY178" s="248" t="s">
        <v>127</v>
      </c>
    </row>
    <row r="179" s="2" customFormat="1" ht="24.15" customHeight="1">
      <c r="A179" s="38"/>
      <c r="B179" s="39"/>
      <c r="C179" s="218" t="s">
        <v>8</v>
      </c>
      <c r="D179" s="218" t="s">
        <v>129</v>
      </c>
      <c r="E179" s="219" t="s">
        <v>214</v>
      </c>
      <c r="F179" s="220" t="s">
        <v>215</v>
      </c>
      <c r="G179" s="221" t="s">
        <v>132</v>
      </c>
      <c r="H179" s="222">
        <v>470.19999999999999</v>
      </c>
      <c r="I179" s="223"/>
      <c r="J179" s="224">
        <f>ROUND(I179*H179,2)</f>
        <v>0</v>
      </c>
      <c r="K179" s="220" t="s">
        <v>133</v>
      </c>
      <c r="L179" s="44"/>
      <c r="M179" s="225" t="s">
        <v>1</v>
      </c>
      <c r="N179" s="226" t="s">
        <v>43</v>
      </c>
      <c r="O179" s="91"/>
      <c r="P179" s="227">
        <f>O179*H179</f>
        <v>0</v>
      </c>
      <c r="Q179" s="227">
        <v>0</v>
      </c>
      <c r="R179" s="227">
        <f>Q179*H179</f>
        <v>0</v>
      </c>
      <c r="S179" s="227">
        <v>0</v>
      </c>
      <c r="T179" s="228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9" t="s">
        <v>134</v>
      </c>
      <c r="AT179" s="229" t="s">
        <v>129</v>
      </c>
      <c r="AU179" s="229" t="s">
        <v>88</v>
      </c>
      <c r="AY179" s="17" t="s">
        <v>127</v>
      </c>
      <c r="BE179" s="230">
        <f>IF(N179="základní",J179,0)</f>
        <v>0</v>
      </c>
      <c r="BF179" s="230">
        <f>IF(N179="snížená",J179,0)</f>
        <v>0</v>
      </c>
      <c r="BG179" s="230">
        <f>IF(N179="zákl. přenesená",J179,0)</f>
        <v>0</v>
      </c>
      <c r="BH179" s="230">
        <f>IF(N179="sníž. přenesená",J179,0)</f>
        <v>0</v>
      </c>
      <c r="BI179" s="230">
        <f>IF(N179="nulová",J179,0)</f>
        <v>0</v>
      </c>
      <c r="BJ179" s="17" t="s">
        <v>86</v>
      </c>
      <c r="BK179" s="230">
        <f>ROUND(I179*H179,2)</f>
        <v>0</v>
      </c>
      <c r="BL179" s="17" t="s">
        <v>134</v>
      </c>
      <c r="BM179" s="229" t="s">
        <v>216</v>
      </c>
    </row>
    <row r="180" s="2" customFormat="1">
      <c r="A180" s="38"/>
      <c r="B180" s="39"/>
      <c r="C180" s="40"/>
      <c r="D180" s="231" t="s">
        <v>136</v>
      </c>
      <c r="E180" s="40"/>
      <c r="F180" s="232" t="s">
        <v>217</v>
      </c>
      <c r="G180" s="40"/>
      <c r="H180" s="40"/>
      <c r="I180" s="233"/>
      <c r="J180" s="40"/>
      <c r="K180" s="40"/>
      <c r="L180" s="44"/>
      <c r="M180" s="234"/>
      <c r="N180" s="235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136</v>
      </c>
      <c r="AU180" s="17" t="s">
        <v>88</v>
      </c>
    </row>
    <row r="181" s="2" customFormat="1">
      <c r="A181" s="38"/>
      <c r="B181" s="39"/>
      <c r="C181" s="40"/>
      <c r="D181" s="236" t="s">
        <v>138</v>
      </c>
      <c r="E181" s="40"/>
      <c r="F181" s="237" t="s">
        <v>218</v>
      </c>
      <c r="G181" s="40"/>
      <c r="H181" s="40"/>
      <c r="I181" s="233"/>
      <c r="J181" s="40"/>
      <c r="K181" s="40"/>
      <c r="L181" s="44"/>
      <c r="M181" s="234"/>
      <c r="N181" s="235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138</v>
      </c>
      <c r="AU181" s="17" t="s">
        <v>88</v>
      </c>
    </row>
    <row r="182" s="13" customFormat="1">
      <c r="A182" s="13"/>
      <c r="B182" s="238"/>
      <c r="C182" s="239"/>
      <c r="D182" s="231" t="s">
        <v>140</v>
      </c>
      <c r="E182" s="240" t="s">
        <v>1</v>
      </c>
      <c r="F182" s="241" t="s">
        <v>219</v>
      </c>
      <c r="G182" s="239"/>
      <c r="H182" s="242">
        <v>470.19999999999999</v>
      </c>
      <c r="I182" s="243"/>
      <c r="J182" s="239"/>
      <c r="K182" s="239"/>
      <c r="L182" s="244"/>
      <c r="M182" s="245"/>
      <c r="N182" s="246"/>
      <c r="O182" s="246"/>
      <c r="P182" s="246"/>
      <c r="Q182" s="246"/>
      <c r="R182" s="246"/>
      <c r="S182" s="246"/>
      <c r="T182" s="247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8" t="s">
        <v>140</v>
      </c>
      <c r="AU182" s="248" t="s">
        <v>88</v>
      </c>
      <c r="AV182" s="13" t="s">
        <v>88</v>
      </c>
      <c r="AW182" s="13" t="s">
        <v>34</v>
      </c>
      <c r="AX182" s="13" t="s">
        <v>86</v>
      </c>
      <c r="AY182" s="248" t="s">
        <v>127</v>
      </c>
    </row>
    <row r="183" s="12" customFormat="1" ht="22.8" customHeight="1">
      <c r="A183" s="12"/>
      <c r="B183" s="202"/>
      <c r="C183" s="203"/>
      <c r="D183" s="204" t="s">
        <v>77</v>
      </c>
      <c r="E183" s="216" t="s">
        <v>161</v>
      </c>
      <c r="F183" s="216" t="s">
        <v>220</v>
      </c>
      <c r="G183" s="203"/>
      <c r="H183" s="203"/>
      <c r="I183" s="206"/>
      <c r="J183" s="217">
        <f>BK183</f>
        <v>0</v>
      </c>
      <c r="K183" s="203"/>
      <c r="L183" s="208"/>
      <c r="M183" s="209"/>
      <c r="N183" s="210"/>
      <c r="O183" s="210"/>
      <c r="P183" s="211">
        <f>SUM(P184:P210)</f>
        <v>0</v>
      </c>
      <c r="Q183" s="210"/>
      <c r="R183" s="211">
        <f>SUM(R184:R210)</f>
        <v>175.72942800000001</v>
      </c>
      <c r="S183" s="210"/>
      <c r="T183" s="212">
        <f>SUM(T184:T210)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13" t="s">
        <v>86</v>
      </c>
      <c r="AT183" s="214" t="s">
        <v>77</v>
      </c>
      <c r="AU183" s="214" t="s">
        <v>86</v>
      </c>
      <c r="AY183" s="213" t="s">
        <v>127</v>
      </c>
      <c r="BK183" s="215">
        <f>SUM(BK184:BK210)</f>
        <v>0</v>
      </c>
    </row>
    <row r="184" s="2" customFormat="1" ht="24.15" customHeight="1">
      <c r="A184" s="38"/>
      <c r="B184" s="39"/>
      <c r="C184" s="218" t="s">
        <v>221</v>
      </c>
      <c r="D184" s="218" t="s">
        <v>129</v>
      </c>
      <c r="E184" s="219" t="s">
        <v>222</v>
      </c>
      <c r="F184" s="220" t="s">
        <v>223</v>
      </c>
      <c r="G184" s="221" t="s">
        <v>132</v>
      </c>
      <c r="H184" s="222">
        <v>470.19999999999999</v>
      </c>
      <c r="I184" s="223"/>
      <c r="J184" s="224">
        <f>ROUND(I184*H184,2)</f>
        <v>0</v>
      </c>
      <c r="K184" s="220" t="s">
        <v>133</v>
      </c>
      <c r="L184" s="44"/>
      <c r="M184" s="225" t="s">
        <v>1</v>
      </c>
      <c r="N184" s="226" t="s">
        <v>43</v>
      </c>
      <c r="O184" s="91"/>
      <c r="P184" s="227">
        <f>O184*H184</f>
        <v>0</v>
      </c>
      <c r="Q184" s="227">
        <v>0</v>
      </c>
      <c r="R184" s="227">
        <f>Q184*H184</f>
        <v>0</v>
      </c>
      <c r="S184" s="227">
        <v>0</v>
      </c>
      <c r="T184" s="228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9" t="s">
        <v>134</v>
      </c>
      <c r="AT184" s="229" t="s">
        <v>129</v>
      </c>
      <c r="AU184" s="229" t="s">
        <v>88</v>
      </c>
      <c r="AY184" s="17" t="s">
        <v>127</v>
      </c>
      <c r="BE184" s="230">
        <f>IF(N184="základní",J184,0)</f>
        <v>0</v>
      </c>
      <c r="BF184" s="230">
        <f>IF(N184="snížená",J184,0)</f>
        <v>0</v>
      </c>
      <c r="BG184" s="230">
        <f>IF(N184="zákl. přenesená",J184,0)</f>
        <v>0</v>
      </c>
      <c r="BH184" s="230">
        <f>IF(N184="sníž. přenesená",J184,0)</f>
        <v>0</v>
      </c>
      <c r="BI184" s="230">
        <f>IF(N184="nulová",J184,0)</f>
        <v>0</v>
      </c>
      <c r="BJ184" s="17" t="s">
        <v>86</v>
      </c>
      <c r="BK184" s="230">
        <f>ROUND(I184*H184,2)</f>
        <v>0</v>
      </c>
      <c r="BL184" s="17" t="s">
        <v>134</v>
      </c>
      <c r="BM184" s="229" t="s">
        <v>224</v>
      </c>
    </row>
    <row r="185" s="2" customFormat="1">
      <c r="A185" s="38"/>
      <c r="B185" s="39"/>
      <c r="C185" s="40"/>
      <c r="D185" s="231" t="s">
        <v>136</v>
      </c>
      <c r="E185" s="40"/>
      <c r="F185" s="232" t="s">
        <v>225</v>
      </c>
      <c r="G185" s="40"/>
      <c r="H185" s="40"/>
      <c r="I185" s="233"/>
      <c r="J185" s="40"/>
      <c r="K185" s="40"/>
      <c r="L185" s="44"/>
      <c r="M185" s="234"/>
      <c r="N185" s="235"/>
      <c r="O185" s="91"/>
      <c r="P185" s="91"/>
      <c r="Q185" s="91"/>
      <c r="R185" s="91"/>
      <c r="S185" s="91"/>
      <c r="T185" s="92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136</v>
      </c>
      <c r="AU185" s="17" t="s">
        <v>88</v>
      </c>
    </row>
    <row r="186" s="2" customFormat="1">
      <c r="A186" s="38"/>
      <c r="B186" s="39"/>
      <c r="C186" s="40"/>
      <c r="D186" s="236" t="s">
        <v>138</v>
      </c>
      <c r="E186" s="40"/>
      <c r="F186" s="237" t="s">
        <v>226</v>
      </c>
      <c r="G186" s="40"/>
      <c r="H186" s="40"/>
      <c r="I186" s="233"/>
      <c r="J186" s="40"/>
      <c r="K186" s="40"/>
      <c r="L186" s="44"/>
      <c r="M186" s="234"/>
      <c r="N186" s="235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138</v>
      </c>
      <c r="AU186" s="17" t="s">
        <v>88</v>
      </c>
    </row>
    <row r="187" s="13" customFormat="1">
      <c r="A187" s="13"/>
      <c r="B187" s="238"/>
      <c r="C187" s="239"/>
      <c r="D187" s="231" t="s">
        <v>140</v>
      </c>
      <c r="E187" s="240" t="s">
        <v>1</v>
      </c>
      <c r="F187" s="241" t="s">
        <v>219</v>
      </c>
      <c r="G187" s="239"/>
      <c r="H187" s="242">
        <v>470.19999999999999</v>
      </c>
      <c r="I187" s="243"/>
      <c r="J187" s="239"/>
      <c r="K187" s="239"/>
      <c r="L187" s="244"/>
      <c r="M187" s="245"/>
      <c r="N187" s="246"/>
      <c r="O187" s="246"/>
      <c r="P187" s="246"/>
      <c r="Q187" s="246"/>
      <c r="R187" s="246"/>
      <c r="S187" s="246"/>
      <c r="T187" s="247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8" t="s">
        <v>140</v>
      </c>
      <c r="AU187" s="248" t="s">
        <v>88</v>
      </c>
      <c r="AV187" s="13" t="s">
        <v>88</v>
      </c>
      <c r="AW187" s="13" t="s">
        <v>34</v>
      </c>
      <c r="AX187" s="13" t="s">
        <v>86</v>
      </c>
      <c r="AY187" s="248" t="s">
        <v>127</v>
      </c>
    </row>
    <row r="188" s="2" customFormat="1" ht="24.15" customHeight="1">
      <c r="A188" s="38"/>
      <c r="B188" s="39"/>
      <c r="C188" s="218" t="s">
        <v>227</v>
      </c>
      <c r="D188" s="218" t="s">
        <v>129</v>
      </c>
      <c r="E188" s="219" t="s">
        <v>228</v>
      </c>
      <c r="F188" s="220" t="s">
        <v>229</v>
      </c>
      <c r="G188" s="221" t="s">
        <v>132</v>
      </c>
      <c r="H188" s="222">
        <v>470.19999999999999</v>
      </c>
      <c r="I188" s="223"/>
      <c r="J188" s="224">
        <f>ROUND(I188*H188,2)</f>
        <v>0</v>
      </c>
      <c r="K188" s="220" t="s">
        <v>133</v>
      </c>
      <c r="L188" s="44"/>
      <c r="M188" s="225" t="s">
        <v>1</v>
      </c>
      <c r="N188" s="226" t="s">
        <v>43</v>
      </c>
      <c r="O188" s="91"/>
      <c r="P188" s="227">
        <f>O188*H188</f>
        <v>0</v>
      </c>
      <c r="Q188" s="227">
        <v>0</v>
      </c>
      <c r="R188" s="227">
        <f>Q188*H188</f>
        <v>0</v>
      </c>
      <c r="S188" s="227">
        <v>0</v>
      </c>
      <c r="T188" s="228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9" t="s">
        <v>134</v>
      </c>
      <c r="AT188" s="229" t="s">
        <v>129</v>
      </c>
      <c r="AU188" s="229" t="s">
        <v>88</v>
      </c>
      <c r="AY188" s="17" t="s">
        <v>127</v>
      </c>
      <c r="BE188" s="230">
        <f>IF(N188="základní",J188,0)</f>
        <v>0</v>
      </c>
      <c r="BF188" s="230">
        <f>IF(N188="snížená",J188,0)</f>
        <v>0</v>
      </c>
      <c r="BG188" s="230">
        <f>IF(N188="zákl. přenesená",J188,0)</f>
        <v>0</v>
      </c>
      <c r="BH188" s="230">
        <f>IF(N188="sníž. přenesená",J188,0)</f>
        <v>0</v>
      </c>
      <c r="BI188" s="230">
        <f>IF(N188="nulová",J188,0)</f>
        <v>0</v>
      </c>
      <c r="BJ188" s="17" t="s">
        <v>86</v>
      </c>
      <c r="BK188" s="230">
        <f>ROUND(I188*H188,2)</f>
        <v>0</v>
      </c>
      <c r="BL188" s="17" t="s">
        <v>134</v>
      </c>
      <c r="BM188" s="229" t="s">
        <v>230</v>
      </c>
    </row>
    <row r="189" s="2" customFormat="1">
      <c r="A189" s="38"/>
      <c r="B189" s="39"/>
      <c r="C189" s="40"/>
      <c r="D189" s="231" t="s">
        <v>136</v>
      </c>
      <c r="E189" s="40"/>
      <c r="F189" s="232" t="s">
        <v>231</v>
      </c>
      <c r="G189" s="40"/>
      <c r="H189" s="40"/>
      <c r="I189" s="233"/>
      <c r="J189" s="40"/>
      <c r="K189" s="40"/>
      <c r="L189" s="44"/>
      <c r="M189" s="234"/>
      <c r="N189" s="235"/>
      <c r="O189" s="91"/>
      <c r="P189" s="91"/>
      <c r="Q189" s="91"/>
      <c r="R189" s="91"/>
      <c r="S189" s="91"/>
      <c r="T189" s="92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136</v>
      </c>
      <c r="AU189" s="17" t="s">
        <v>88</v>
      </c>
    </row>
    <row r="190" s="2" customFormat="1">
      <c r="A190" s="38"/>
      <c r="B190" s="39"/>
      <c r="C190" s="40"/>
      <c r="D190" s="236" t="s">
        <v>138</v>
      </c>
      <c r="E190" s="40"/>
      <c r="F190" s="237" t="s">
        <v>232</v>
      </c>
      <c r="G190" s="40"/>
      <c r="H190" s="40"/>
      <c r="I190" s="233"/>
      <c r="J190" s="40"/>
      <c r="K190" s="40"/>
      <c r="L190" s="44"/>
      <c r="M190" s="234"/>
      <c r="N190" s="235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138</v>
      </c>
      <c r="AU190" s="17" t="s">
        <v>88</v>
      </c>
    </row>
    <row r="191" s="13" customFormat="1">
      <c r="A191" s="13"/>
      <c r="B191" s="238"/>
      <c r="C191" s="239"/>
      <c r="D191" s="231" t="s">
        <v>140</v>
      </c>
      <c r="E191" s="240" t="s">
        <v>1</v>
      </c>
      <c r="F191" s="241" t="s">
        <v>233</v>
      </c>
      <c r="G191" s="239"/>
      <c r="H191" s="242">
        <v>470.19999999999999</v>
      </c>
      <c r="I191" s="243"/>
      <c r="J191" s="239"/>
      <c r="K191" s="239"/>
      <c r="L191" s="244"/>
      <c r="M191" s="245"/>
      <c r="N191" s="246"/>
      <c r="O191" s="246"/>
      <c r="P191" s="246"/>
      <c r="Q191" s="246"/>
      <c r="R191" s="246"/>
      <c r="S191" s="246"/>
      <c r="T191" s="247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8" t="s">
        <v>140</v>
      </c>
      <c r="AU191" s="248" t="s">
        <v>88</v>
      </c>
      <c r="AV191" s="13" t="s">
        <v>88</v>
      </c>
      <c r="AW191" s="13" t="s">
        <v>34</v>
      </c>
      <c r="AX191" s="13" t="s">
        <v>86</v>
      </c>
      <c r="AY191" s="248" t="s">
        <v>127</v>
      </c>
    </row>
    <row r="192" s="2" customFormat="1" ht="24.15" customHeight="1">
      <c r="A192" s="38"/>
      <c r="B192" s="39"/>
      <c r="C192" s="218" t="s">
        <v>234</v>
      </c>
      <c r="D192" s="218" t="s">
        <v>129</v>
      </c>
      <c r="E192" s="219" t="s">
        <v>235</v>
      </c>
      <c r="F192" s="220" t="s">
        <v>236</v>
      </c>
      <c r="G192" s="221" t="s">
        <v>132</v>
      </c>
      <c r="H192" s="222">
        <v>635.29999999999995</v>
      </c>
      <c r="I192" s="223"/>
      <c r="J192" s="224">
        <f>ROUND(I192*H192,2)</f>
        <v>0</v>
      </c>
      <c r="K192" s="220" t="s">
        <v>133</v>
      </c>
      <c r="L192" s="44"/>
      <c r="M192" s="225" t="s">
        <v>1</v>
      </c>
      <c r="N192" s="226" t="s">
        <v>43</v>
      </c>
      <c r="O192" s="91"/>
      <c r="P192" s="227">
        <f>O192*H192</f>
        <v>0</v>
      </c>
      <c r="Q192" s="227">
        <v>0</v>
      </c>
      <c r="R192" s="227">
        <f>Q192*H192</f>
        <v>0</v>
      </c>
      <c r="S192" s="227">
        <v>0</v>
      </c>
      <c r="T192" s="228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9" t="s">
        <v>134</v>
      </c>
      <c r="AT192" s="229" t="s">
        <v>129</v>
      </c>
      <c r="AU192" s="229" t="s">
        <v>88</v>
      </c>
      <c r="AY192" s="17" t="s">
        <v>127</v>
      </c>
      <c r="BE192" s="230">
        <f>IF(N192="základní",J192,0)</f>
        <v>0</v>
      </c>
      <c r="BF192" s="230">
        <f>IF(N192="snížená",J192,0)</f>
        <v>0</v>
      </c>
      <c r="BG192" s="230">
        <f>IF(N192="zákl. přenesená",J192,0)</f>
        <v>0</v>
      </c>
      <c r="BH192" s="230">
        <f>IF(N192="sníž. přenesená",J192,0)</f>
        <v>0</v>
      </c>
      <c r="BI192" s="230">
        <f>IF(N192="nulová",J192,0)</f>
        <v>0</v>
      </c>
      <c r="BJ192" s="17" t="s">
        <v>86</v>
      </c>
      <c r="BK192" s="230">
        <f>ROUND(I192*H192,2)</f>
        <v>0</v>
      </c>
      <c r="BL192" s="17" t="s">
        <v>134</v>
      </c>
      <c r="BM192" s="229" t="s">
        <v>237</v>
      </c>
    </row>
    <row r="193" s="2" customFormat="1">
      <c r="A193" s="38"/>
      <c r="B193" s="39"/>
      <c r="C193" s="40"/>
      <c r="D193" s="231" t="s">
        <v>136</v>
      </c>
      <c r="E193" s="40"/>
      <c r="F193" s="232" t="s">
        <v>238</v>
      </c>
      <c r="G193" s="40"/>
      <c r="H193" s="40"/>
      <c r="I193" s="233"/>
      <c r="J193" s="40"/>
      <c r="K193" s="40"/>
      <c r="L193" s="44"/>
      <c r="M193" s="234"/>
      <c r="N193" s="235"/>
      <c r="O193" s="91"/>
      <c r="P193" s="91"/>
      <c r="Q193" s="91"/>
      <c r="R193" s="91"/>
      <c r="S193" s="91"/>
      <c r="T193" s="92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136</v>
      </c>
      <c r="AU193" s="17" t="s">
        <v>88</v>
      </c>
    </row>
    <row r="194" s="2" customFormat="1">
      <c r="A194" s="38"/>
      <c r="B194" s="39"/>
      <c r="C194" s="40"/>
      <c r="D194" s="236" t="s">
        <v>138</v>
      </c>
      <c r="E194" s="40"/>
      <c r="F194" s="237" t="s">
        <v>239</v>
      </c>
      <c r="G194" s="40"/>
      <c r="H194" s="40"/>
      <c r="I194" s="233"/>
      <c r="J194" s="40"/>
      <c r="K194" s="40"/>
      <c r="L194" s="44"/>
      <c r="M194" s="234"/>
      <c r="N194" s="235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138</v>
      </c>
      <c r="AU194" s="17" t="s">
        <v>88</v>
      </c>
    </row>
    <row r="195" s="13" customFormat="1">
      <c r="A195" s="13"/>
      <c r="B195" s="238"/>
      <c r="C195" s="239"/>
      <c r="D195" s="231" t="s">
        <v>140</v>
      </c>
      <c r="E195" s="240" t="s">
        <v>1</v>
      </c>
      <c r="F195" s="241" t="s">
        <v>240</v>
      </c>
      <c r="G195" s="239"/>
      <c r="H195" s="242">
        <v>635.29999999999995</v>
      </c>
      <c r="I195" s="243"/>
      <c r="J195" s="239"/>
      <c r="K195" s="239"/>
      <c r="L195" s="244"/>
      <c r="M195" s="245"/>
      <c r="N195" s="246"/>
      <c r="O195" s="246"/>
      <c r="P195" s="246"/>
      <c r="Q195" s="246"/>
      <c r="R195" s="246"/>
      <c r="S195" s="246"/>
      <c r="T195" s="247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8" t="s">
        <v>140</v>
      </c>
      <c r="AU195" s="248" t="s">
        <v>88</v>
      </c>
      <c r="AV195" s="13" t="s">
        <v>88</v>
      </c>
      <c r="AW195" s="13" t="s">
        <v>34</v>
      </c>
      <c r="AX195" s="13" t="s">
        <v>86</v>
      </c>
      <c r="AY195" s="248" t="s">
        <v>127</v>
      </c>
    </row>
    <row r="196" s="2" customFormat="1" ht="24.15" customHeight="1">
      <c r="A196" s="38"/>
      <c r="B196" s="39"/>
      <c r="C196" s="218" t="s">
        <v>241</v>
      </c>
      <c r="D196" s="218" t="s">
        <v>129</v>
      </c>
      <c r="E196" s="219" t="s">
        <v>242</v>
      </c>
      <c r="F196" s="220" t="s">
        <v>243</v>
      </c>
      <c r="G196" s="221" t="s">
        <v>132</v>
      </c>
      <c r="H196" s="222">
        <v>797.89999999999998</v>
      </c>
      <c r="I196" s="223"/>
      <c r="J196" s="224">
        <f>ROUND(I196*H196,2)</f>
        <v>0</v>
      </c>
      <c r="K196" s="220" t="s">
        <v>133</v>
      </c>
      <c r="L196" s="44"/>
      <c r="M196" s="225" t="s">
        <v>1</v>
      </c>
      <c r="N196" s="226" t="s">
        <v>43</v>
      </c>
      <c r="O196" s="91"/>
      <c r="P196" s="227">
        <f>O196*H196</f>
        <v>0</v>
      </c>
      <c r="Q196" s="227">
        <v>0</v>
      </c>
      <c r="R196" s="227">
        <f>Q196*H196</f>
        <v>0</v>
      </c>
      <c r="S196" s="227">
        <v>0</v>
      </c>
      <c r="T196" s="228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9" t="s">
        <v>134</v>
      </c>
      <c r="AT196" s="229" t="s">
        <v>129</v>
      </c>
      <c r="AU196" s="229" t="s">
        <v>88</v>
      </c>
      <c r="AY196" s="17" t="s">
        <v>127</v>
      </c>
      <c r="BE196" s="230">
        <f>IF(N196="základní",J196,0)</f>
        <v>0</v>
      </c>
      <c r="BF196" s="230">
        <f>IF(N196="snížená",J196,0)</f>
        <v>0</v>
      </c>
      <c r="BG196" s="230">
        <f>IF(N196="zákl. přenesená",J196,0)</f>
        <v>0</v>
      </c>
      <c r="BH196" s="230">
        <f>IF(N196="sníž. přenesená",J196,0)</f>
        <v>0</v>
      </c>
      <c r="BI196" s="230">
        <f>IF(N196="nulová",J196,0)</f>
        <v>0</v>
      </c>
      <c r="BJ196" s="17" t="s">
        <v>86</v>
      </c>
      <c r="BK196" s="230">
        <f>ROUND(I196*H196,2)</f>
        <v>0</v>
      </c>
      <c r="BL196" s="17" t="s">
        <v>134</v>
      </c>
      <c r="BM196" s="229" t="s">
        <v>244</v>
      </c>
    </row>
    <row r="197" s="2" customFormat="1">
      <c r="A197" s="38"/>
      <c r="B197" s="39"/>
      <c r="C197" s="40"/>
      <c r="D197" s="231" t="s">
        <v>136</v>
      </c>
      <c r="E197" s="40"/>
      <c r="F197" s="232" t="s">
        <v>245</v>
      </c>
      <c r="G197" s="40"/>
      <c r="H197" s="40"/>
      <c r="I197" s="233"/>
      <c r="J197" s="40"/>
      <c r="K197" s="40"/>
      <c r="L197" s="44"/>
      <c r="M197" s="234"/>
      <c r="N197" s="235"/>
      <c r="O197" s="91"/>
      <c r="P197" s="91"/>
      <c r="Q197" s="91"/>
      <c r="R197" s="91"/>
      <c r="S197" s="91"/>
      <c r="T197" s="92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136</v>
      </c>
      <c r="AU197" s="17" t="s">
        <v>88</v>
      </c>
    </row>
    <row r="198" s="2" customFormat="1">
      <c r="A198" s="38"/>
      <c r="B198" s="39"/>
      <c r="C198" s="40"/>
      <c r="D198" s="236" t="s">
        <v>138</v>
      </c>
      <c r="E198" s="40"/>
      <c r="F198" s="237" t="s">
        <v>246</v>
      </c>
      <c r="G198" s="40"/>
      <c r="H198" s="40"/>
      <c r="I198" s="233"/>
      <c r="J198" s="40"/>
      <c r="K198" s="40"/>
      <c r="L198" s="44"/>
      <c r="M198" s="234"/>
      <c r="N198" s="235"/>
      <c r="O198" s="91"/>
      <c r="P198" s="91"/>
      <c r="Q198" s="91"/>
      <c r="R198" s="91"/>
      <c r="S198" s="91"/>
      <c r="T198" s="92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138</v>
      </c>
      <c r="AU198" s="17" t="s">
        <v>88</v>
      </c>
    </row>
    <row r="199" s="13" customFormat="1">
      <c r="A199" s="13"/>
      <c r="B199" s="238"/>
      <c r="C199" s="239"/>
      <c r="D199" s="231" t="s">
        <v>140</v>
      </c>
      <c r="E199" s="240" t="s">
        <v>1</v>
      </c>
      <c r="F199" s="241" t="s">
        <v>247</v>
      </c>
      <c r="G199" s="239"/>
      <c r="H199" s="242">
        <v>797.89999999999998</v>
      </c>
      <c r="I199" s="243"/>
      <c r="J199" s="239"/>
      <c r="K199" s="239"/>
      <c r="L199" s="244"/>
      <c r="M199" s="245"/>
      <c r="N199" s="246"/>
      <c r="O199" s="246"/>
      <c r="P199" s="246"/>
      <c r="Q199" s="246"/>
      <c r="R199" s="246"/>
      <c r="S199" s="246"/>
      <c r="T199" s="247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8" t="s">
        <v>140</v>
      </c>
      <c r="AU199" s="248" t="s">
        <v>88</v>
      </c>
      <c r="AV199" s="13" t="s">
        <v>88</v>
      </c>
      <c r="AW199" s="13" t="s">
        <v>34</v>
      </c>
      <c r="AX199" s="13" t="s">
        <v>86</v>
      </c>
      <c r="AY199" s="248" t="s">
        <v>127</v>
      </c>
    </row>
    <row r="200" s="2" customFormat="1" ht="24.15" customHeight="1">
      <c r="A200" s="38"/>
      <c r="B200" s="39"/>
      <c r="C200" s="218" t="s">
        <v>248</v>
      </c>
      <c r="D200" s="218" t="s">
        <v>129</v>
      </c>
      <c r="E200" s="219" t="s">
        <v>249</v>
      </c>
      <c r="F200" s="220" t="s">
        <v>250</v>
      </c>
      <c r="G200" s="221" t="s">
        <v>132</v>
      </c>
      <c r="H200" s="222">
        <v>1684.2000000000001</v>
      </c>
      <c r="I200" s="223"/>
      <c r="J200" s="224">
        <f>ROUND(I200*H200,2)</f>
        <v>0</v>
      </c>
      <c r="K200" s="220" t="s">
        <v>133</v>
      </c>
      <c r="L200" s="44"/>
      <c r="M200" s="225" t="s">
        <v>1</v>
      </c>
      <c r="N200" s="226" t="s">
        <v>43</v>
      </c>
      <c r="O200" s="91"/>
      <c r="P200" s="227">
        <f>O200*H200</f>
        <v>0</v>
      </c>
      <c r="Q200" s="227">
        <v>0.10434</v>
      </c>
      <c r="R200" s="227">
        <f>Q200*H200</f>
        <v>175.72942800000001</v>
      </c>
      <c r="S200" s="227">
        <v>0</v>
      </c>
      <c r="T200" s="228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9" t="s">
        <v>134</v>
      </c>
      <c r="AT200" s="229" t="s">
        <v>129</v>
      </c>
      <c r="AU200" s="229" t="s">
        <v>88</v>
      </c>
      <c r="AY200" s="17" t="s">
        <v>127</v>
      </c>
      <c r="BE200" s="230">
        <f>IF(N200="základní",J200,0)</f>
        <v>0</v>
      </c>
      <c r="BF200" s="230">
        <f>IF(N200="snížená",J200,0)</f>
        <v>0</v>
      </c>
      <c r="BG200" s="230">
        <f>IF(N200="zákl. přenesená",J200,0)</f>
        <v>0</v>
      </c>
      <c r="BH200" s="230">
        <f>IF(N200="sníž. přenesená",J200,0)</f>
        <v>0</v>
      </c>
      <c r="BI200" s="230">
        <f>IF(N200="nulová",J200,0)</f>
        <v>0</v>
      </c>
      <c r="BJ200" s="17" t="s">
        <v>86</v>
      </c>
      <c r="BK200" s="230">
        <f>ROUND(I200*H200,2)</f>
        <v>0</v>
      </c>
      <c r="BL200" s="17" t="s">
        <v>134</v>
      </c>
      <c r="BM200" s="229" t="s">
        <v>251</v>
      </c>
    </row>
    <row r="201" s="2" customFormat="1">
      <c r="A201" s="38"/>
      <c r="B201" s="39"/>
      <c r="C201" s="40"/>
      <c r="D201" s="231" t="s">
        <v>136</v>
      </c>
      <c r="E201" s="40"/>
      <c r="F201" s="232" t="s">
        <v>252</v>
      </c>
      <c r="G201" s="40"/>
      <c r="H201" s="40"/>
      <c r="I201" s="233"/>
      <c r="J201" s="40"/>
      <c r="K201" s="40"/>
      <c r="L201" s="44"/>
      <c r="M201" s="234"/>
      <c r="N201" s="235"/>
      <c r="O201" s="91"/>
      <c r="P201" s="91"/>
      <c r="Q201" s="91"/>
      <c r="R201" s="91"/>
      <c r="S201" s="91"/>
      <c r="T201" s="92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136</v>
      </c>
      <c r="AU201" s="17" t="s">
        <v>88</v>
      </c>
    </row>
    <row r="202" s="2" customFormat="1">
      <c r="A202" s="38"/>
      <c r="B202" s="39"/>
      <c r="C202" s="40"/>
      <c r="D202" s="236" t="s">
        <v>138</v>
      </c>
      <c r="E202" s="40"/>
      <c r="F202" s="237" t="s">
        <v>253</v>
      </c>
      <c r="G202" s="40"/>
      <c r="H202" s="40"/>
      <c r="I202" s="233"/>
      <c r="J202" s="40"/>
      <c r="K202" s="40"/>
      <c r="L202" s="44"/>
      <c r="M202" s="234"/>
      <c r="N202" s="235"/>
      <c r="O202" s="91"/>
      <c r="P202" s="91"/>
      <c r="Q202" s="91"/>
      <c r="R202" s="91"/>
      <c r="S202" s="91"/>
      <c r="T202" s="92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138</v>
      </c>
      <c r="AU202" s="17" t="s">
        <v>88</v>
      </c>
    </row>
    <row r="203" s="13" customFormat="1">
      <c r="A203" s="13"/>
      <c r="B203" s="238"/>
      <c r="C203" s="239"/>
      <c r="D203" s="231" t="s">
        <v>140</v>
      </c>
      <c r="E203" s="240" t="s">
        <v>1</v>
      </c>
      <c r="F203" s="241" t="s">
        <v>254</v>
      </c>
      <c r="G203" s="239"/>
      <c r="H203" s="242">
        <v>1684.2000000000001</v>
      </c>
      <c r="I203" s="243"/>
      <c r="J203" s="239"/>
      <c r="K203" s="239"/>
      <c r="L203" s="244"/>
      <c r="M203" s="245"/>
      <c r="N203" s="246"/>
      <c r="O203" s="246"/>
      <c r="P203" s="246"/>
      <c r="Q203" s="246"/>
      <c r="R203" s="246"/>
      <c r="S203" s="246"/>
      <c r="T203" s="247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8" t="s">
        <v>140</v>
      </c>
      <c r="AU203" s="248" t="s">
        <v>88</v>
      </c>
      <c r="AV203" s="13" t="s">
        <v>88</v>
      </c>
      <c r="AW203" s="13" t="s">
        <v>34</v>
      </c>
      <c r="AX203" s="13" t="s">
        <v>86</v>
      </c>
      <c r="AY203" s="248" t="s">
        <v>127</v>
      </c>
    </row>
    <row r="204" s="2" customFormat="1" ht="24.15" customHeight="1">
      <c r="A204" s="38"/>
      <c r="B204" s="39"/>
      <c r="C204" s="218" t="s">
        <v>255</v>
      </c>
      <c r="D204" s="218" t="s">
        <v>129</v>
      </c>
      <c r="E204" s="219" t="s">
        <v>256</v>
      </c>
      <c r="F204" s="220" t="s">
        <v>257</v>
      </c>
      <c r="G204" s="221" t="s">
        <v>132</v>
      </c>
      <c r="H204" s="222">
        <v>1684.2000000000001</v>
      </c>
      <c r="I204" s="223"/>
      <c r="J204" s="224">
        <f>ROUND(I204*H204,2)</f>
        <v>0</v>
      </c>
      <c r="K204" s="220" t="s">
        <v>133</v>
      </c>
      <c r="L204" s="44"/>
      <c r="M204" s="225" t="s">
        <v>1</v>
      </c>
      <c r="N204" s="226" t="s">
        <v>43</v>
      </c>
      <c r="O204" s="91"/>
      <c r="P204" s="227">
        <f>O204*H204</f>
        <v>0</v>
      </c>
      <c r="Q204" s="227">
        <v>0</v>
      </c>
      <c r="R204" s="227">
        <f>Q204*H204</f>
        <v>0</v>
      </c>
      <c r="S204" s="227">
        <v>0</v>
      </c>
      <c r="T204" s="228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9" t="s">
        <v>134</v>
      </c>
      <c r="AT204" s="229" t="s">
        <v>129</v>
      </c>
      <c r="AU204" s="229" t="s">
        <v>88</v>
      </c>
      <c r="AY204" s="17" t="s">
        <v>127</v>
      </c>
      <c r="BE204" s="230">
        <f>IF(N204="základní",J204,0)</f>
        <v>0</v>
      </c>
      <c r="BF204" s="230">
        <f>IF(N204="snížená",J204,0)</f>
        <v>0</v>
      </c>
      <c r="BG204" s="230">
        <f>IF(N204="zákl. přenesená",J204,0)</f>
        <v>0</v>
      </c>
      <c r="BH204" s="230">
        <f>IF(N204="sníž. přenesená",J204,0)</f>
        <v>0</v>
      </c>
      <c r="BI204" s="230">
        <f>IF(N204="nulová",J204,0)</f>
        <v>0</v>
      </c>
      <c r="BJ204" s="17" t="s">
        <v>86</v>
      </c>
      <c r="BK204" s="230">
        <f>ROUND(I204*H204,2)</f>
        <v>0</v>
      </c>
      <c r="BL204" s="17" t="s">
        <v>134</v>
      </c>
      <c r="BM204" s="229" t="s">
        <v>258</v>
      </c>
    </row>
    <row r="205" s="2" customFormat="1">
      <c r="A205" s="38"/>
      <c r="B205" s="39"/>
      <c r="C205" s="40"/>
      <c r="D205" s="231" t="s">
        <v>136</v>
      </c>
      <c r="E205" s="40"/>
      <c r="F205" s="232" t="s">
        <v>259</v>
      </c>
      <c r="G205" s="40"/>
      <c r="H205" s="40"/>
      <c r="I205" s="233"/>
      <c r="J205" s="40"/>
      <c r="K205" s="40"/>
      <c r="L205" s="44"/>
      <c r="M205" s="234"/>
      <c r="N205" s="235"/>
      <c r="O205" s="91"/>
      <c r="P205" s="91"/>
      <c r="Q205" s="91"/>
      <c r="R205" s="91"/>
      <c r="S205" s="91"/>
      <c r="T205" s="92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136</v>
      </c>
      <c r="AU205" s="17" t="s">
        <v>88</v>
      </c>
    </row>
    <row r="206" s="2" customFormat="1">
      <c r="A206" s="38"/>
      <c r="B206" s="39"/>
      <c r="C206" s="40"/>
      <c r="D206" s="236" t="s">
        <v>138</v>
      </c>
      <c r="E206" s="40"/>
      <c r="F206" s="237" t="s">
        <v>260</v>
      </c>
      <c r="G206" s="40"/>
      <c r="H206" s="40"/>
      <c r="I206" s="233"/>
      <c r="J206" s="40"/>
      <c r="K206" s="40"/>
      <c r="L206" s="44"/>
      <c r="M206" s="234"/>
      <c r="N206" s="235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138</v>
      </c>
      <c r="AU206" s="17" t="s">
        <v>88</v>
      </c>
    </row>
    <row r="207" s="13" customFormat="1">
      <c r="A207" s="13"/>
      <c r="B207" s="238"/>
      <c r="C207" s="239"/>
      <c r="D207" s="231" t="s">
        <v>140</v>
      </c>
      <c r="E207" s="240" t="s">
        <v>1</v>
      </c>
      <c r="F207" s="241" t="s">
        <v>261</v>
      </c>
      <c r="G207" s="239"/>
      <c r="H207" s="242">
        <v>1684.2000000000001</v>
      </c>
      <c r="I207" s="243"/>
      <c r="J207" s="239"/>
      <c r="K207" s="239"/>
      <c r="L207" s="244"/>
      <c r="M207" s="245"/>
      <c r="N207" s="246"/>
      <c r="O207" s="246"/>
      <c r="P207" s="246"/>
      <c r="Q207" s="246"/>
      <c r="R207" s="246"/>
      <c r="S207" s="246"/>
      <c r="T207" s="247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8" t="s">
        <v>140</v>
      </c>
      <c r="AU207" s="248" t="s">
        <v>88</v>
      </c>
      <c r="AV207" s="13" t="s">
        <v>88</v>
      </c>
      <c r="AW207" s="13" t="s">
        <v>34</v>
      </c>
      <c r="AX207" s="13" t="s">
        <v>86</v>
      </c>
      <c r="AY207" s="248" t="s">
        <v>127</v>
      </c>
    </row>
    <row r="208" s="2" customFormat="1" ht="24.15" customHeight="1">
      <c r="A208" s="38"/>
      <c r="B208" s="39"/>
      <c r="C208" s="218" t="s">
        <v>262</v>
      </c>
      <c r="D208" s="218" t="s">
        <v>129</v>
      </c>
      <c r="E208" s="219" t="s">
        <v>263</v>
      </c>
      <c r="F208" s="220" t="s">
        <v>264</v>
      </c>
      <c r="G208" s="221" t="s">
        <v>132</v>
      </c>
      <c r="H208" s="222">
        <v>1684.2000000000001</v>
      </c>
      <c r="I208" s="223"/>
      <c r="J208" s="224">
        <f>ROUND(I208*H208,2)</f>
        <v>0</v>
      </c>
      <c r="K208" s="220" t="s">
        <v>133</v>
      </c>
      <c r="L208" s="44"/>
      <c r="M208" s="225" t="s">
        <v>1</v>
      </c>
      <c r="N208" s="226" t="s">
        <v>43</v>
      </c>
      <c r="O208" s="91"/>
      <c r="P208" s="227">
        <f>O208*H208</f>
        <v>0</v>
      </c>
      <c r="Q208" s="227">
        <v>0</v>
      </c>
      <c r="R208" s="227">
        <f>Q208*H208</f>
        <v>0</v>
      </c>
      <c r="S208" s="227">
        <v>0</v>
      </c>
      <c r="T208" s="228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9" t="s">
        <v>134</v>
      </c>
      <c r="AT208" s="229" t="s">
        <v>129</v>
      </c>
      <c r="AU208" s="229" t="s">
        <v>88</v>
      </c>
      <c r="AY208" s="17" t="s">
        <v>127</v>
      </c>
      <c r="BE208" s="230">
        <f>IF(N208="základní",J208,0)</f>
        <v>0</v>
      </c>
      <c r="BF208" s="230">
        <f>IF(N208="snížená",J208,0)</f>
        <v>0</v>
      </c>
      <c r="BG208" s="230">
        <f>IF(N208="zákl. přenesená",J208,0)</f>
        <v>0</v>
      </c>
      <c r="BH208" s="230">
        <f>IF(N208="sníž. přenesená",J208,0)</f>
        <v>0</v>
      </c>
      <c r="BI208" s="230">
        <f>IF(N208="nulová",J208,0)</f>
        <v>0</v>
      </c>
      <c r="BJ208" s="17" t="s">
        <v>86</v>
      </c>
      <c r="BK208" s="230">
        <f>ROUND(I208*H208,2)</f>
        <v>0</v>
      </c>
      <c r="BL208" s="17" t="s">
        <v>134</v>
      </c>
      <c r="BM208" s="229" t="s">
        <v>265</v>
      </c>
    </row>
    <row r="209" s="2" customFormat="1">
      <c r="A209" s="38"/>
      <c r="B209" s="39"/>
      <c r="C209" s="40"/>
      <c r="D209" s="231" t="s">
        <v>136</v>
      </c>
      <c r="E209" s="40"/>
      <c r="F209" s="232" t="s">
        <v>266</v>
      </c>
      <c r="G209" s="40"/>
      <c r="H209" s="40"/>
      <c r="I209" s="233"/>
      <c r="J209" s="40"/>
      <c r="K209" s="40"/>
      <c r="L209" s="44"/>
      <c r="M209" s="234"/>
      <c r="N209" s="235"/>
      <c r="O209" s="91"/>
      <c r="P209" s="91"/>
      <c r="Q209" s="91"/>
      <c r="R209" s="91"/>
      <c r="S209" s="91"/>
      <c r="T209" s="92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136</v>
      </c>
      <c r="AU209" s="17" t="s">
        <v>88</v>
      </c>
    </row>
    <row r="210" s="2" customFormat="1">
      <c r="A210" s="38"/>
      <c r="B210" s="39"/>
      <c r="C210" s="40"/>
      <c r="D210" s="236" t="s">
        <v>138</v>
      </c>
      <c r="E210" s="40"/>
      <c r="F210" s="237" t="s">
        <v>267</v>
      </c>
      <c r="G210" s="40"/>
      <c r="H210" s="40"/>
      <c r="I210" s="233"/>
      <c r="J210" s="40"/>
      <c r="K210" s="40"/>
      <c r="L210" s="44"/>
      <c r="M210" s="234"/>
      <c r="N210" s="235"/>
      <c r="O210" s="91"/>
      <c r="P210" s="91"/>
      <c r="Q210" s="91"/>
      <c r="R210" s="91"/>
      <c r="S210" s="91"/>
      <c r="T210" s="92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138</v>
      </c>
      <c r="AU210" s="17" t="s">
        <v>88</v>
      </c>
    </row>
    <row r="211" s="12" customFormat="1" ht="22.8" customHeight="1">
      <c r="A211" s="12"/>
      <c r="B211" s="202"/>
      <c r="C211" s="203"/>
      <c r="D211" s="204" t="s">
        <v>77</v>
      </c>
      <c r="E211" s="216" t="s">
        <v>182</v>
      </c>
      <c r="F211" s="216" t="s">
        <v>268</v>
      </c>
      <c r="G211" s="203"/>
      <c r="H211" s="203"/>
      <c r="I211" s="206"/>
      <c r="J211" s="217">
        <f>BK211</f>
        <v>0</v>
      </c>
      <c r="K211" s="203"/>
      <c r="L211" s="208"/>
      <c r="M211" s="209"/>
      <c r="N211" s="210"/>
      <c r="O211" s="210"/>
      <c r="P211" s="211">
        <f>SUM(P212:P226)</f>
        <v>0</v>
      </c>
      <c r="Q211" s="210"/>
      <c r="R211" s="211">
        <f>SUM(R212:R226)</f>
        <v>6.3536900000000003</v>
      </c>
      <c r="S211" s="210"/>
      <c r="T211" s="212">
        <f>SUM(T212:T226)</f>
        <v>6.3499999999999996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13" t="s">
        <v>86</v>
      </c>
      <c r="AT211" s="214" t="s">
        <v>77</v>
      </c>
      <c r="AU211" s="214" t="s">
        <v>86</v>
      </c>
      <c r="AY211" s="213" t="s">
        <v>127</v>
      </c>
      <c r="BK211" s="215">
        <f>SUM(BK212:BK226)</f>
        <v>0</v>
      </c>
    </row>
    <row r="212" s="2" customFormat="1" ht="33" customHeight="1">
      <c r="A212" s="38"/>
      <c r="B212" s="39"/>
      <c r="C212" s="218" t="s">
        <v>269</v>
      </c>
      <c r="D212" s="218" t="s">
        <v>129</v>
      </c>
      <c r="E212" s="219" t="s">
        <v>270</v>
      </c>
      <c r="F212" s="220" t="s">
        <v>271</v>
      </c>
      <c r="G212" s="221" t="s">
        <v>272</v>
      </c>
      <c r="H212" s="222">
        <v>5</v>
      </c>
      <c r="I212" s="223"/>
      <c r="J212" s="224">
        <f>ROUND(I212*H212,2)</f>
        <v>0</v>
      </c>
      <c r="K212" s="220" t="s">
        <v>133</v>
      </c>
      <c r="L212" s="44"/>
      <c r="M212" s="225" t="s">
        <v>1</v>
      </c>
      <c r="N212" s="226" t="s">
        <v>43</v>
      </c>
      <c r="O212" s="91"/>
      <c r="P212" s="227">
        <f>O212*H212</f>
        <v>0</v>
      </c>
      <c r="Q212" s="227">
        <v>0.65847999999999995</v>
      </c>
      <c r="R212" s="227">
        <f>Q212*H212</f>
        <v>3.2923999999999998</v>
      </c>
      <c r="S212" s="227">
        <v>0.66000000000000003</v>
      </c>
      <c r="T212" s="228">
        <f>S212*H212</f>
        <v>3.3000000000000003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9" t="s">
        <v>134</v>
      </c>
      <c r="AT212" s="229" t="s">
        <v>129</v>
      </c>
      <c r="AU212" s="229" t="s">
        <v>88</v>
      </c>
      <c r="AY212" s="17" t="s">
        <v>127</v>
      </c>
      <c r="BE212" s="230">
        <f>IF(N212="základní",J212,0)</f>
        <v>0</v>
      </c>
      <c r="BF212" s="230">
        <f>IF(N212="snížená",J212,0)</f>
        <v>0</v>
      </c>
      <c r="BG212" s="230">
        <f>IF(N212="zákl. přenesená",J212,0)</f>
        <v>0</v>
      </c>
      <c r="BH212" s="230">
        <f>IF(N212="sníž. přenesená",J212,0)</f>
        <v>0</v>
      </c>
      <c r="BI212" s="230">
        <f>IF(N212="nulová",J212,0)</f>
        <v>0</v>
      </c>
      <c r="BJ212" s="17" t="s">
        <v>86</v>
      </c>
      <c r="BK212" s="230">
        <f>ROUND(I212*H212,2)</f>
        <v>0</v>
      </c>
      <c r="BL212" s="17" t="s">
        <v>134</v>
      </c>
      <c r="BM212" s="229" t="s">
        <v>273</v>
      </c>
    </row>
    <row r="213" s="2" customFormat="1">
      <c r="A213" s="38"/>
      <c r="B213" s="39"/>
      <c r="C213" s="40"/>
      <c r="D213" s="231" t="s">
        <v>136</v>
      </c>
      <c r="E213" s="40"/>
      <c r="F213" s="232" t="s">
        <v>274</v>
      </c>
      <c r="G213" s="40"/>
      <c r="H213" s="40"/>
      <c r="I213" s="233"/>
      <c r="J213" s="40"/>
      <c r="K213" s="40"/>
      <c r="L213" s="44"/>
      <c r="M213" s="234"/>
      <c r="N213" s="235"/>
      <c r="O213" s="91"/>
      <c r="P213" s="91"/>
      <c r="Q213" s="91"/>
      <c r="R213" s="91"/>
      <c r="S213" s="91"/>
      <c r="T213" s="92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136</v>
      </c>
      <c r="AU213" s="17" t="s">
        <v>88</v>
      </c>
    </row>
    <row r="214" s="2" customFormat="1">
      <c r="A214" s="38"/>
      <c r="B214" s="39"/>
      <c r="C214" s="40"/>
      <c r="D214" s="236" t="s">
        <v>138</v>
      </c>
      <c r="E214" s="40"/>
      <c r="F214" s="237" t="s">
        <v>275</v>
      </c>
      <c r="G214" s="40"/>
      <c r="H214" s="40"/>
      <c r="I214" s="233"/>
      <c r="J214" s="40"/>
      <c r="K214" s="40"/>
      <c r="L214" s="44"/>
      <c r="M214" s="234"/>
      <c r="N214" s="235"/>
      <c r="O214" s="91"/>
      <c r="P214" s="91"/>
      <c r="Q214" s="91"/>
      <c r="R214" s="91"/>
      <c r="S214" s="91"/>
      <c r="T214" s="9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138</v>
      </c>
      <c r="AU214" s="17" t="s">
        <v>88</v>
      </c>
    </row>
    <row r="215" s="2" customFormat="1" ht="24.15" customHeight="1">
      <c r="A215" s="38"/>
      <c r="B215" s="39"/>
      <c r="C215" s="218" t="s">
        <v>7</v>
      </c>
      <c r="D215" s="218" t="s">
        <v>129</v>
      </c>
      <c r="E215" s="219" t="s">
        <v>276</v>
      </c>
      <c r="F215" s="220" t="s">
        <v>277</v>
      </c>
      <c r="G215" s="221" t="s">
        <v>272</v>
      </c>
      <c r="H215" s="222">
        <v>1</v>
      </c>
      <c r="I215" s="223"/>
      <c r="J215" s="224">
        <f>ROUND(I215*H215,2)</f>
        <v>0</v>
      </c>
      <c r="K215" s="220" t="s">
        <v>133</v>
      </c>
      <c r="L215" s="44"/>
      <c r="M215" s="225" t="s">
        <v>1</v>
      </c>
      <c r="N215" s="226" t="s">
        <v>43</v>
      </c>
      <c r="O215" s="91"/>
      <c r="P215" s="227">
        <f>O215*H215</f>
        <v>0</v>
      </c>
      <c r="Q215" s="227">
        <v>0.10037</v>
      </c>
      <c r="R215" s="227">
        <f>Q215*H215</f>
        <v>0.10037</v>
      </c>
      <c r="S215" s="227">
        <v>0.10000000000000001</v>
      </c>
      <c r="T215" s="228">
        <f>S215*H215</f>
        <v>0.10000000000000001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9" t="s">
        <v>134</v>
      </c>
      <c r="AT215" s="229" t="s">
        <v>129</v>
      </c>
      <c r="AU215" s="229" t="s">
        <v>88</v>
      </c>
      <c r="AY215" s="17" t="s">
        <v>127</v>
      </c>
      <c r="BE215" s="230">
        <f>IF(N215="základní",J215,0)</f>
        <v>0</v>
      </c>
      <c r="BF215" s="230">
        <f>IF(N215="snížená",J215,0)</f>
        <v>0</v>
      </c>
      <c r="BG215" s="230">
        <f>IF(N215="zákl. přenesená",J215,0)</f>
        <v>0</v>
      </c>
      <c r="BH215" s="230">
        <f>IF(N215="sníž. přenesená",J215,0)</f>
        <v>0</v>
      </c>
      <c r="BI215" s="230">
        <f>IF(N215="nulová",J215,0)</f>
        <v>0</v>
      </c>
      <c r="BJ215" s="17" t="s">
        <v>86</v>
      </c>
      <c r="BK215" s="230">
        <f>ROUND(I215*H215,2)</f>
        <v>0</v>
      </c>
      <c r="BL215" s="17" t="s">
        <v>134</v>
      </c>
      <c r="BM215" s="229" t="s">
        <v>278</v>
      </c>
    </row>
    <row r="216" s="2" customFormat="1">
      <c r="A216" s="38"/>
      <c r="B216" s="39"/>
      <c r="C216" s="40"/>
      <c r="D216" s="231" t="s">
        <v>136</v>
      </c>
      <c r="E216" s="40"/>
      <c r="F216" s="232" t="s">
        <v>277</v>
      </c>
      <c r="G216" s="40"/>
      <c r="H216" s="40"/>
      <c r="I216" s="233"/>
      <c r="J216" s="40"/>
      <c r="K216" s="40"/>
      <c r="L216" s="44"/>
      <c r="M216" s="234"/>
      <c r="N216" s="235"/>
      <c r="O216" s="91"/>
      <c r="P216" s="91"/>
      <c r="Q216" s="91"/>
      <c r="R216" s="91"/>
      <c r="S216" s="91"/>
      <c r="T216" s="92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136</v>
      </c>
      <c r="AU216" s="17" t="s">
        <v>88</v>
      </c>
    </row>
    <row r="217" s="2" customFormat="1">
      <c r="A217" s="38"/>
      <c r="B217" s="39"/>
      <c r="C217" s="40"/>
      <c r="D217" s="236" t="s">
        <v>138</v>
      </c>
      <c r="E217" s="40"/>
      <c r="F217" s="237" t="s">
        <v>279</v>
      </c>
      <c r="G217" s="40"/>
      <c r="H217" s="40"/>
      <c r="I217" s="233"/>
      <c r="J217" s="40"/>
      <c r="K217" s="40"/>
      <c r="L217" s="44"/>
      <c r="M217" s="234"/>
      <c r="N217" s="235"/>
      <c r="O217" s="91"/>
      <c r="P217" s="91"/>
      <c r="Q217" s="91"/>
      <c r="R217" s="91"/>
      <c r="S217" s="91"/>
      <c r="T217" s="92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138</v>
      </c>
      <c r="AU217" s="17" t="s">
        <v>88</v>
      </c>
    </row>
    <row r="218" s="13" customFormat="1">
      <c r="A218" s="13"/>
      <c r="B218" s="238"/>
      <c r="C218" s="239"/>
      <c r="D218" s="231" t="s">
        <v>140</v>
      </c>
      <c r="E218" s="240" t="s">
        <v>1</v>
      </c>
      <c r="F218" s="241" t="s">
        <v>86</v>
      </c>
      <c r="G218" s="239"/>
      <c r="H218" s="242">
        <v>1</v>
      </c>
      <c r="I218" s="243"/>
      <c r="J218" s="239"/>
      <c r="K218" s="239"/>
      <c r="L218" s="244"/>
      <c r="M218" s="245"/>
      <c r="N218" s="246"/>
      <c r="O218" s="246"/>
      <c r="P218" s="246"/>
      <c r="Q218" s="246"/>
      <c r="R218" s="246"/>
      <c r="S218" s="246"/>
      <c r="T218" s="247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8" t="s">
        <v>140</v>
      </c>
      <c r="AU218" s="248" t="s">
        <v>88</v>
      </c>
      <c r="AV218" s="13" t="s">
        <v>88</v>
      </c>
      <c r="AW218" s="13" t="s">
        <v>34</v>
      </c>
      <c r="AX218" s="13" t="s">
        <v>86</v>
      </c>
      <c r="AY218" s="248" t="s">
        <v>127</v>
      </c>
    </row>
    <row r="219" s="2" customFormat="1" ht="24.15" customHeight="1">
      <c r="A219" s="38"/>
      <c r="B219" s="39"/>
      <c r="C219" s="218" t="s">
        <v>280</v>
      </c>
      <c r="D219" s="218" t="s">
        <v>129</v>
      </c>
      <c r="E219" s="219" t="s">
        <v>281</v>
      </c>
      <c r="F219" s="220" t="s">
        <v>282</v>
      </c>
      <c r="G219" s="221" t="s">
        <v>272</v>
      </c>
      <c r="H219" s="222">
        <v>28</v>
      </c>
      <c r="I219" s="223"/>
      <c r="J219" s="224">
        <f>ROUND(I219*H219,2)</f>
        <v>0</v>
      </c>
      <c r="K219" s="220" t="s">
        <v>133</v>
      </c>
      <c r="L219" s="44"/>
      <c r="M219" s="225" t="s">
        <v>1</v>
      </c>
      <c r="N219" s="226" t="s">
        <v>43</v>
      </c>
      <c r="O219" s="91"/>
      <c r="P219" s="227">
        <f>O219*H219</f>
        <v>0</v>
      </c>
      <c r="Q219" s="227">
        <v>0.10037</v>
      </c>
      <c r="R219" s="227">
        <f>Q219*H219</f>
        <v>2.8103600000000002</v>
      </c>
      <c r="S219" s="227">
        <v>0.10000000000000001</v>
      </c>
      <c r="T219" s="228">
        <f>S219*H219</f>
        <v>2.8000000000000003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9" t="s">
        <v>134</v>
      </c>
      <c r="AT219" s="229" t="s">
        <v>129</v>
      </c>
      <c r="AU219" s="229" t="s">
        <v>88</v>
      </c>
      <c r="AY219" s="17" t="s">
        <v>127</v>
      </c>
      <c r="BE219" s="230">
        <f>IF(N219="základní",J219,0)</f>
        <v>0</v>
      </c>
      <c r="BF219" s="230">
        <f>IF(N219="snížená",J219,0)</f>
        <v>0</v>
      </c>
      <c r="BG219" s="230">
        <f>IF(N219="zákl. přenesená",J219,0)</f>
        <v>0</v>
      </c>
      <c r="BH219" s="230">
        <f>IF(N219="sníž. přenesená",J219,0)</f>
        <v>0</v>
      </c>
      <c r="BI219" s="230">
        <f>IF(N219="nulová",J219,0)</f>
        <v>0</v>
      </c>
      <c r="BJ219" s="17" t="s">
        <v>86</v>
      </c>
      <c r="BK219" s="230">
        <f>ROUND(I219*H219,2)</f>
        <v>0</v>
      </c>
      <c r="BL219" s="17" t="s">
        <v>134</v>
      </c>
      <c r="BM219" s="229" t="s">
        <v>283</v>
      </c>
    </row>
    <row r="220" s="2" customFormat="1">
      <c r="A220" s="38"/>
      <c r="B220" s="39"/>
      <c r="C220" s="40"/>
      <c r="D220" s="231" t="s">
        <v>136</v>
      </c>
      <c r="E220" s="40"/>
      <c r="F220" s="232" t="s">
        <v>282</v>
      </c>
      <c r="G220" s="40"/>
      <c r="H220" s="40"/>
      <c r="I220" s="233"/>
      <c r="J220" s="40"/>
      <c r="K220" s="40"/>
      <c r="L220" s="44"/>
      <c r="M220" s="234"/>
      <c r="N220" s="235"/>
      <c r="O220" s="91"/>
      <c r="P220" s="91"/>
      <c r="Q220" s="91"/>
      <c r="R220" s="91"/>
      <c r="S220" s="91"/>
      <c r="T220" s="92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136</v>
      </c>
      <c r="AU220" s="17" t="s">
        <v>88</v>
      </c>
    </row>
    <row r="221" s="2" customFormat="1">
      <c r="A221" s="38"/>
      <c r="B221" s="39"/>
      <c r="C221" s="40"/>
      <c r="D221" s="236" t="s">
        <v>138</v>
      </c>
      <c r="E221" s="40"/>
      <c r="F221" s="237" t="s">
        <v>284</v>
      </c>
      <c r="G221" s="40"/>
      <c r="H221" s="40"/>
      <c r="I221" s="233"/>
      <c r="J221" s="40"/>
      <c r="K221" s="40"/>
      <c r="L221" s="44"/>
      <c r="M221" s="234"/>
      <c r="N221" s="235"/>
      <c r="O221" s="91"/>
      <c r="P221" s="91"/>
      <c r="Q221" s="91"/>
      <c r="R221" s="91"/>
      <c r="S221" s="91"/>
      <c r="T221" s="92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138</v>
      </c>
      <c r="AU221" s="17" t="s">
        <v>88</v>
      </c>
    </row>
    <row r="222" s="13" customFormat="1">
      <c r="A222" s="13"/>
      <c r="B222" s="238"/>
      <c r="C222" s="239"/>
      <c r="D222" s="231" t="s">
        <v>140</v>
      </c>
      <c r="E222" s="240" t="s">
        <v>1</v>
      </c>
      <c r="F222" s="241" t="s">
        <v>285</v>
      </c>
      <c r="G222" s="239"/>
      <c r="H222" s="242">
        <v>28</v>
      </c>
      <c r="I222" s="243"/>
      <c r="J222" s="239"/>
      <c r="K222" s="239"/>
      <c r="L222" s="244"/>
      <c r="M222" s="245"/>
      <c r="N222" s="246"/>
      <c r="O222" s="246"/>
      <c r="P222" s="246"/>
      <c r="Q222" s="246"/>
      <c r="R222" s="246"/>
      <c r="S222" s="246"/>
      <c r="T222" s="247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8" t="s">
        <v>140</v>
      </c>
      <c r="AU222" s="248" t="s">
        <v>88</v>
      </c>
      <c r="AV222" s="13" t="s">
        <v>88</v>
      </c>
      <c r="AW222" s="13" t="s">
        <v>34</v>
      </c>
      <c r="AX222" s="13" t="s">
        <v>86</v>
      </c>
      <c r="AY222" s="248" t="s">
        <v>127</v>
      </c>
    </row>
    <row r="223" s="2" customFormat="1" ht="24.15" customHeight="1">
      <c r="A223" s="38"/>
      <c r="B223" s="39"/>
      <c r="C223" s="218" t="s">
        <v>286</v>
      </c>
      <c r="D223" s="218" t="s">
        <v>129</v>
      </c>
      <c r="E223" s="219" t="s">
        <v>287</v>
      </c>
      <c r="F223" s="220" t="s">
        <v>288</v>
      </c>
      <c r="G223" s="221" t="s">
        <v>272</v>
      </c>
      <c r="H223" s="222">
        <v>1</v>
      </c>
      <c r="I223" s="223"/>
      <c r="J223" s="224">
        <f>ROUND(I223*H223,2)</f>
        <v>0</v>
      </c>
      <c r="K223" s="220" t="s">
        <v>133</v>
      </c>
      <c r="L223" s="44"/>
      <c r="M223" s="225" t="s">
        <v>1</v>
      </c>
      <c r="N223" s="226" t="s">
        <v>43</v>
      </c>
      <c r="O223" s="91"/>
      <c r="P223" s="227">
        <f>O223*H223</f>
        <v>0</v>
      </c>
      <c r="Q223" s="227">
        <v>0.15056</v>
      </c>
      <c r="R223" s="227">
        <f>Q223*H223</f>
        <v>0.15056</v>
      </c>
      <c r="S223" s="227">
        <v>0.14999999999999999</v>
      </c>
      <c r="T223" s="228">
        <f>S223*H223</f>
        <v>0.14999999999999999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9" t="s">
        <v>134</v>
      </c>
      <c r="AT223" s="229" t="s">
        <v>129</v>
      </c>
      <c r="AU223" s="229" t="s">
        <v>88</v>
      </c>
      <c r="AY223" s="17" t="s">
        <v>127</v>
      </c>
      <c r="BE223" s="230">
        <f>IF(N223="základní",J223,0)</f>
        <v>0</v>
      </c>
      <c r="BF223" s="230">
        <f>IF(N223="snížená",J223,0)</f>
        <v>0</v>
      </c>
      <c r="BG223" s="230">
        <f>IF(N223="zákl. přenesená",J223,0)</f>
        <v>0</v>
      </c>
      <c r="BH223" s="230">
        <f>IF(N223="sníž. přenesená",J223,0)</f>
        <v>0</v>
      </c>
      <c r="BI223" s="230">
        <f>IF(N223="nulová",J223,0)</f>
        <v>0</v>
      </c>
      <c r="BJ223" s="17" t="s">
        <v>86</v>
      </c>
      <c r="BK223" s="230">
        <f>ROUND(I223*H223,2)</f>
        <v>0</v>
      </c>
      <c r="BL223" s="17" t="s">
        <v>134</v>
      </c>
      <c r="BM223" s="229" t="s">
        <v>289</v>
      </c>
    </row>
    <row r="224" s="2" customFormat="1">
      <c r="A224" s="38"/>
      <c r="B224" s="39"/>
      <c r="C224" s="40"/>
      <c r="D224" s="231" t="s">
        <v>136</v>
      </c>
      <c r="E224" s="40"/>
      <c r="F224" s="232" t="s">
        <v>288</v>
      </c>
      <c r="G224" s="40"/>
      <c r="H224" s="40"/>
      <c r="I224" s="233"/>
      <c r="J224" s="40"/>
      <c r="K224" s="40"/>
      <c r="L224" s="44"/>
      <c r="M224" s="234"/>
      <c r="N224" s="235"/>
      <c r="O224" s="91"/>
      <c r="P224" s="91"/>
      <c r="Q224" s="91"/>
      <c r="R224" s="91"/>
      <c r="S224" s="91"/>
      <c r="T224" s="92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7" t="s">
        <v>136</v>
      </c>
      <c r="AU224" s="17" t="s">
        <v>88</v>
      </c>
    </row>
    <row r="225" s="2" customFormat="1">
      <c r="A225" s="38"/>
      <c r="B225" s="39"/>
      <c r="C225" s="40"/>
      <c r="D225" s="236" t="s">
        <v>138</v>
      </c>
      <c r="E225" s="40"/>
      <c r="F225" s="237" t="s">
        <v>290</v>
      </c>
      <c r="G225" s="40"/>
      <c r="H225" s="40"/>
      <c r="I225" s="233"/>
      <c r="J225" s="40"/>
      <c r="K225" s="40"/>
      <c r="L225" s="44"/>
      <c r="M225" s="234"/>
      <c r="N225" s="235"/>
      <c r="O225" s="91"/>
      <c r="P225" s="91"/>
      <c r="Q225" s="91"/>
      <c r="R225" s="91"/>
      <c r="S225" s="91"/>
      <c r="T225" s="92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138</v>
      </c>
      <c r="AU225" s="17" t="s">
        <v>88</v>
      </c>
    </row>
    <row r="226" s="13" customFormat="1">
      <c r="A226" s="13"/>
      <c r="B226" s="238"/>
      <c r="C226" s="239"/>
      <c r="D226" s="231" t="s">
        <v>140</v>
      </c>
      <c r="E226" s="240" t="s">
        <v>1</v>
      </c>
      <c r="F226" s="241" t="s">
        <v>86</v>
      </c>
      <c r="G226" s="239"/>
      <c r="H226" s="242">
        <v>1</v>
      </c>
      <c r="I226" s="243"/>
      <c r="J226" s="239"/>
      <c r="K226" s="239"/>
      <c r="L226" s="244"/>
      <c r="M226" s="245"/>
      <c r="N226" s="246"/>
      <c r="O226" s="246"/>
      <c r="P226" s="246"/>
      <c r="Q226" s="246"/>
      <c r="R226" s="246"/>
      <c r="S226" s="246"/>
      <c r="T226" s="247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8" t="s">
        <v>140</v>
      </c>
      <c r="AU226" s="248" t="s">
        <v>88</v>
      </c>
      <c r="AV226" s="13" t="s">
        <v>88</v>
      </c>
      <c r="AW226" s="13" t="s">
        <v>34</v>
      </c>
      <c r="AX226" s="13" t="s">
        <v>86</v>
      </c>
      <c r="AY226" s="248" t="s">
        <v>127</v>
      </c>
    </row>
    <row r="227" s="12" customFormat="1" ht="22.8" customHeight="1">
      <c r="A227" s="12"/>
      <c r="B227" s="202"/>
      <c r="C227" s="203"/>
      <c r="D227" s="204" t="s">
        <v>77</v>
      </c>
      <c r="E227" s="216" t="s">
        <v>193</v>
      </c>
      <c r="F227" s="216" t="s">
        <v>291</v>
      </c>
      <c r="G227" s="203"/>
      <c r="H227" s="203"/>
      <c r="I227" s="206"/>
      <c r="J227" s="217">
        <f>BK227</f>
        <v>0</v>
      </c>
      <c r="K227" s="203"/>
      <c r="L227" s="208"/>
      <c r="M227" s="209"/>
      <c r="N227" s="210"/>
      <c r="O227" s="210"/>
      <c r="P227" s="211">
        <f>SUM(P228:P268)</f>
        <v>0</v>
      </c>
      <c r="Q227" s="210"/>
      <c r="R227" s="211">
        <f>SUM(R228:R268)</f>
        <v>0.128745</v>
      </c>
      <c r="S227" s="210"/>
      <c r="T227" s="212">
        <f>SUM(T228:T268)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13" t="s">
        <v>86</v>
      </c>
      <c r="AT227" s="214" t="s">
        <v>77</v>
      </c>
      <c r="AU227" s="214" t="s">
        <v>86</v>
      </c>
      <c r="AY227" s="213" t="s">
        <v>127</v>
      </c>
      <c r="BK227" s="215">
        <f>SUM(BK228:BK268)</f>
        <v>0</v>
      </c>
    </row>
    <row r="228" s="2" customFormat="1" ht="24.15" customHeight="1">
      <c r="A228" s="38"/>
      <c r="B228" s="39"/>
      <c r="C228" s="218" t="s">
        <v>292</v>
      </c>
      <c r="D228" s="218" t="s">
        <v>129</v>
      </c>
      <c r="E228" s="219" t="s">
        <v>293</v>
      </c>
      <c r="F228" s="220" t="s">
        <v>294</v>
      </c>
      <c r="G228" s="221" t="s">
        <v>132</v>
      </c>
      <c r="H228" s="222">
        <v>12</v>
      </c>
      <c r="I228" s="223"/>
      <c r="J228" s="224">
        <f>ROUND(I228*H228,2)</f>
        <v>0</v>
      </c>
      <c r="K228" s="220" t="s">
        <v>133</v>
      </c>
      <c r="L228" s="44"/>
      <c r="M228" s="225" t="s">
        <v>1</v>
      </c>
      <c r="N228" s="226" t="s">
        <v>43</v>
      </c>
      <c r="O228" s="91"/>
      <c r="P228" s="227">
        <f>O228*H228</f>
        <v>0</v>
      </c>
      <c r="Q228" s="227">
        <v>0.0011999999999999999</v>
      </c>
      <c r="R228" s="227">
        <f>Q228*H228</f>
        <v>0.0144</v>
      </c>
      <c r="S228" s="227">
        <v>0</v>
      </c>
      <c r="T228" s="228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9" t="s">
        <v>134</v>
      </c>
      <c r="AT228" s="229" t="s">
        <v>129</v>
      </c>
      <c r="AU228" s="229" t="s">
        <v>88</v>
      </c>
      <c r="AY228" s="17" t="s">
        <v>127</v>
      </c>
      <c r="BE228" s="230">
        <f>IF(N228="základní",J228,0)</f>
        <v>0</v>
      </c>
      <c r="BF228" s="230">
        <f>IF(N228="snížená",J228,0)</f>
        <v>0</v>
      </c>
      <c r="BG228" s="230">
        <f>IF(N228="zákl. přenesená",J228,0)</f>
        <v>0</v>
      </c>
      <c r="BH228" s="230">
        <f>IF(N228="sníž. přenesená",J228,0)</f>
        <v>0</v>
      </c>
      <c r="BI228" s="230">
        <f>IF(N228="nulová",J228,0)</f>
        <v>0</v>
      </c>
      <c r="BJ228" s="17" t="s">
        <v>86</v>
      </c>
      <c r="BK228" s="230">
        <f>ROUND(I228*H228,2)</f>
        <v>0</v>
      </c>
      <c r="BL228" s="17" t="s">
        <v>134</v>
      </c>
      <c r="BM228" s="229" t="s">
        <v>295</v>
      </c>
    </row>
    <row r="229" s="2" customFormat="1">
      <c r="A229" s="38"/>
      <c r="B229" s="39"/>
      <c r="C229" s="40"/>
      <c r="D229" s="231" t="s">
        <v>136</v>
      </c>
      <c r="E229" s="40"/>
      <c r="F229" s="232" t="s">
        <v>296</v>
      </c>
      <c r="G229" s="40"/>
      <c r="H229" s="40"/>
      <c r="I229" s="233"/>
      <c r="J229" s="40"/>
      <c r="K229" s="40"/>
      <c r="L229" s="44"/>
      <c r="M229" s="234"/>
      <c r="N229" s="235"/>
      <c r="O229" s="91"/>
      <c r="P229" s="91"/>
      <c r="Q229" s="91"/>
      <c r="R229" s="91"/>
      <c r="S229" s="91"/>
      <c r="T229" s="92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136</v>
      </c>
      <c r="AU229" s="17" t="s">
        <v>88</v>
      </c>
    </row>
    <row r="230" s="2" customFormat="1">
      <c r="A230" s="38"/>
      <c r="B230" s="39"/>
      <c r="C230" s="40"/>
      <c r="D230" s="236" t="s">
        <v>138</v>
      </c>
      <c r="E230" s="40"/>
      <c r="F230" s="237" t="s">
        <v>297</v>
      </c>
      <c r="G230" s="40"/>
      <c r="H230" s="40"/>
      <c r="I230" s="233"/>
      <c r="J230" s="40"/>
      <c r="K230" s="40"/>
      <c r="L230" s="44"/>
      <c r="M230" s="234"/>
      <c r="N230" s="235"/>
      <c r="O230" s="91"/>
      <c r="P230" s="91"/>
      <c r="Q230" s="91"/>
      <c r="R230" s="91"/>
      <c r="S230" s="91"/>
      <c r="T230" s="92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138</v>
      </c>
      <c r="AU230" s="17" t="s">
        <v>88</v>
      </c>
    </row>
    <row r="231" s="14" customFormat="1">
      <c r="A231" s="14"/>
      <c r="B231" s="249"/>
      <c r="C231" s="250"/>
      <c r="D231" s="231" t="s">
        <v>140</v>
      </c>
      <c r="E231" s="251" t="s">
        <v>1</v>
      </c>
      <c r="F231" s="252" t="s">
        <v>298</v>
      </c>
      <c r="G231" s="250"/>
      <c r="H231" s="251" t="s">
        <v>1</v>
      </c>
      <c r="I231" s="253"/>
      <c r="J231" s="250"/>
      <c r="K231" s="250"/>
      <c r="L231" s="254"/>
      <c r="M231" s="255"/>
      <c r="N231" s="256"/>
      <c r="O231" s="256"/>
      <c r="P231" s="256"/>
      <c r="Q231" s="256"/>
      <c r="R231" s="256"/>
      <c r="S231" s="256"/>
      <c r="T231" s="257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8" t="s">
        <v>140</v>
      </c>
      <c r="AU231" s="258" t="s">
        <v>88</v>
      </c>
      <c r="AV231" s="14" t="s">
        <v>86</v>
      </c>
      <c r="AW231" s="14" t="s">
        <v>34</v>
      </c>
      <c r="AX231" s="14" t="s">
        <v>78</v>
      </c>
      <c r="AY231" s="258" t="s">
        <v>127</v>
      </c>
    </row>
    <row r="232" s="13" customFormat="1">
      <c r="A232" s="13"/>
      <c r="B232" s="238"/>
      <c r="C232" s="239"/>
      <c r="D232" s="231" t="s">
        <v>140</v>
      </c>
      <c r="E232" s="240" t="s">
        <v>1</v>
      </c>
      <c r="F232" s="241" t="s">
        <v>299</v>
      </c>
      <c r="G232" s="239"/>
      <c r="H232" s="242">
        <v>12</v>
      </c>
      <c r="I232" s="243"/>
      <c r="J232" s="239"/>
      <c r="K232" s="239"/>
      <c r="L232" s="244"/>
      <c r="M232" s="245"/>
      <c r="N232" s="246"/>
      <c r="O232" s="246"/>
      <c r="P232" s="246"/>
      <c r="Q232" s="246"/>
      <c r="R232" s="246"/>
      <c r="S232" s="246"/>
      <c r="T232" s="247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8" t="s">
        <v>140</v>
      </c>
      <c r="AU232" s="248" t="s">
        <v>88</v>
      </c>
      <c r="AV232" s="13" t="s">
        <v>88</v>
      </c>
      <c r="AW232" s="13" t="s">
        <v>34</v>
      </c>
      <c r="AX232" s="13" t="s">
        <v>86</v>
      </c>
      <c r="AY232" s="248" t="s">
        <v>127</v>
      </c>
    </row>
    <row r="233" s="2" customFormat="1" ht="24.15" customHeight="1">
      <c r="A233" s="38"/>
      <c r="B233" s="39"/>
      <c r="C233" s="218" t="s">
        <v>300</v>
      </c>
      <c r="D233" s="218" t="s">
        <v>129</v>
      </c>
      <c r="E233" s="219" t="s">
        <v>301</v>
      </c>
      <c r="F233" s="220" t="s">
        <v>302</v>
      </c>
      <c r="G233" s="221" t="s">
        <v>132</v>
      </c>
      <c r="H233" s="222">
        <v>12</v>
      </c>
      <c r="I233" s="223"/>
      <c r="J233" s="224">
        <f>ROUND(I233*H233,2)</f>
        <v>0</v>
      </c>
      <c r="K233" s="220" t="s">
        <v>133</v>
      </c>
      <c r="L233" s="44"/>
      <c r="M233" s="225" t="s">
        <v>1</v>
      </c>
      <c r="N233" s="226" t="s">
        <v>43</v>
      </c>
      <c r="O233" s="91"/>
      <c r="P233" s="227">
        <f>O233*H233</f>
        <v>0</v>
      </c>
      <c r="Q233" s="227">
        <v>0.0016000000000000001</v>
      </c>
      <c r="R233" s="227">
        <f>Q233*H233</f>
        <v>0.019200000000000002</v>
      </c>
      <c r="S233" s="227">
        <v>0</v>
      </c>
      <c r="T233" s="228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9" t="s">
        <v>134</v>
      </c>
      <c r="AT233" s="229" t="s">
        <v>129</v>
      </c>
      <c r="AU233" s="229" t="s">
        <v>88</v>
      </c>
      <c r="AY233" s="17" t="s">
        <v>127</v>
      </c>
      <c r="BE233" s="230">
        <f>IF(N233="základní",J233,0)</f>
        <v>0</v>
      </c>
      <c r="BF233" s="230">
        <f>IF(N233="snížená",J233,0)</f>
        <v>0</v>
      </c>
      <c r="BG233" s="230">
        <f>IF(N233="zákl. přenesená",J233,0)</f>
        <v>0</v>
      </c>
      <c r="BH233" s="230">
        <f>IF(N233="sníž. přenesená",J233,0)</f>
        <v>0</v>
      </c>
      <c r="BI233" s="230">
        <f>IF(N233="nulová",J233,0)</f>
        <v>0</v>
      </c>
      <c r="BJ233" s="17" t="s">
        <v>86</v>
      </c>
      <c r="BK233" s="230">
        <f>ROUND(I233*H233,2)</f>
        <v>0</v>
      </c>
      <c r="BL233" s="17" t="s">
        <v>134</v>
      </c>
      <c r="BM233" s="229" t="s">
        <v>303</v>
      </c>
    </row>
    <row r="234" s="2" customFormat="1">
      <c r="A234" s="38"/>
      <c r="B234" s="39"/>
      <c r="C234" s="40"/>
      <c r="D234" s="231" t="s">
        <v>136</v>
      </c>
      <c r="E234" s="40"/>
      <c r="F234" s="232" t="s">
        <v>304</v>
      </c>
      <c r="G234" s="40"/>
      <c r="H234" s="40"/>
      <c r="I234" s="233"/>
      <c r="J234" s="40"/>
      <c r="K234" s="40"/>
      <c r="L234" s="44"/>
      <c r="M234" s="234"/>
      <c r="N234" s="235"/>
      <c r="O234" s="91"/>
      <c r="P234" s="91"/>
      <c r="Q234" s="91"/>
      <c r="R234" s="91"/>
      <c r="S234" s="91"/>
      <c r="T234" s="92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136</v>
      </c>
      <c r="AU234" s="17" t="s">
        <v>88</v>
      </c>
    </row>
    <row r="235" s="2" customFormat="1">
      <c r="A235" s="38"/>
      <c r="B235" s="39"/>
      <c r="C235" s="40"/>
      <c r="D235" s="236" t="s">
        <v>138</v>
      </c>
      <c r="E235" s="40"/>
      <c r="F235" s="237" t="s">
        <v>305</v>
      </c>
      <c r="G235" s="40"/>
      <c r="H235" s="40"/>
      <c r="I235" s="233"/>
      <c r="J235" s="40"/>
      <c r="K235" s="40"/>
      <c r="L235" s="44"/>
      <c r="M235" s="234"/>
      <c r="N235" s="235"/>
      <c r="O235" s="91"/>
      <c r="P235" s="91"/>
      <c r="Q235" s="91"/>
      <c r="R235" s="91"/>
      <c r="S235" s="91"/>
      <c r="T235" s="92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138</v>
      </c>
      <c r="AU235" s="17" t="s">
        <v>88</v>
      </c>
    </row>
    <row r="236" s="14" customFormat="1">
      <c r="A236" s="14"/>
      <c r="B236" s="249"/>
      <c r="C236" s="250"/>
      <c r="D236" s="231" t="s">
        <v>140</v>
      </c>
      <c r="E236" s="251" t="s">
        <v>1</v>
      </c>
      <c r="F236" s="252" t="s">
        <v>298</v>
      </c>
      <c r="G236" s="250"/>
      <c r="H236" s="251" t="s">
        <v>1</v>
      </c>
      <c r="I236" s="253"/>
      <c r="J236" s="250"/>
      <c r="K236" s="250"/>
      <c r="L236" s="254"/>
      <c r="M236" s="255"/>
      <c r="N236" s="256"/>
      <c r="O236" s="256"/>
      <c r="P236" s="256"/>
      <c r="Q236" s="256"/>
      <c r="R236" s="256"/>
      <c r="S236" s="256"/>
      <c r="T236" s="257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8" t="s">
        <v>140</v>
      </c>
      <c r="AU236" s="258" t="s">
        <v>88</v>
      </c>
      <c r="AV236" s="14" t="s">
        <v>86</v>
      </c>
      <c r="AW236" s="14" t="s">
        <v>34</v>
      </c>
      <c r="AX236" s="14" t="s">
        <v>78</v>
      </c>
      <c r="AY236" s="258" t="s">
        <v>127</v>
      </c>
    </row>
    <row r="237" s="13" customFormat="1">
      <c r="A237" s="13"/>
      <c r="B237" s="238"/>
      <c r="C237" s="239"/>
      <c r="D237" s="231" t="s">
        <v>140</v>
      </c>
      <c r="E237" s="240" t="s">
        <v>1</v>
      </c>
      <c r="F237" s="241" t="s">
        <v>299</v>
      </c>
      <c r="G237" s="239"/>
      <c r="H237" s="242">
        <v>12</v>
      </c>
      <c r="I237" s="243"/>
      <c r="J237" s="239"/>
      <c r="K237" s="239"/>
      <c r="L237" s="244"/>
      <c r="M237" s="245"/>
      <c r="N237" s="246"/>
      <c r="O237" s="246"/>
      <c r="P237" s="246"/>
      <c r="Q237" s="246"/>
      <c r="R237" s="246"/>
      <c r="S237" s="246"/>
      <c r="T237" s="247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8" t="s">
        <v>140</v>
      </c>
      <c r="AU237" s="248" t="s">
        <v>88</v>
      </c>
      <c r="AV237" s="13" t="s">
        <v>88</v>
      </c>
      <c r="AW237" s="13" t="s">
        <v>34</v>
      </c>
      <c r="AX237" s="13" t="s">
        <v>86</v>
      </c>
      <c r="AY237" s="248" t="s">
        <v>127</v>
      </c>
    </row>
    <row r="238" s="2" customFormat="1" ht="16.5" customHeight="1">
      <c r="A238" s="38"/>
      <c r="B238" s="39"/>
      <c r="C238" s="218" t="s">
        <v>306</v>
      </c>
      <c r="D238" s="218" t="s">
        <v>129</v>
      </c>
      <c r="E238" s="219" t="s">
        <v>307</v>
      </c>
      <c r="F238" s="220" t="s">
        <v>308</v>
      </c>
      <c r="G238" s="221" t="s">
        <v>132</v>
      </c>
      <c r="H238" s="222">
        <v>12</v>
      </c>
      <c r="I238" s="223"/>
      <c r="J238" s="224">
        <f>ROUND(I238*H238,2)</f>
        <v>0</v>
      </c>
      <c r="K238" s="220" t="s">
        <v>133</v>
      </c>
      <c r="L238" s="44"/>
      <c r="M238" s="225" t="s">
        <v>1</v>
      </c>
      <c r="N238" s="226" t="s">
        <v>43</v>
      </c>
      <c r="O238" s="91"/>
      <c r="P238" s="227">
        <f>O238*H238</f>
        <v>0</v>
      </c>
      <c r="Q238" s="227">
        <v>1.0000000000000001E-05</v>
      </c>
      <c r="R238" s="227">
        <f>Q238*H238</f>
        <v>0.00012000000000000002</v>
      </c>
      <c r="S238" s="227">
        <v>0</v>
      </c>
      <c r="T238" s="228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29" t="s">
        <v>134</v>
      </c>
      <c r="AT238" s="229" t="s">
        <v>129</v>
      </c>
      <c r="AU238" s="229" t="s">
        <v>88</v>
      </c>
      <c r="AY238" s="17" t="s">
        <v>127</v>
      </c>
      <c r="BE238" s="230">
        <f>IF(N238="základní",J238,0)</f>
        <v>0</v>
      </c>
      <c r="BF238" s="230">
        <f>IF(N238="snížená",J238,0)</f>
        <v>0</v>
      </c>
      <c r="BG238" s="230">
        <f>IF(N238="zákl. přenesená",J238,0)</f>
        <v>0</v>
      </c>
      <c r="BH238" s="230">
        <f>IF(N238="sníž. přenesená",J238,0)</f>
        <v>0</v>
      </c>
      <c r="BI238" s="230">
        <f>IF(N238="nulová",J238,0)</f>
        <v>0</v>
      </c>
      <c r="BJ238" s="17" t="s">
        <v>86</v>
      </c>
      <c r="BK238" s="230">
        <f>ROUND(I238*H238,2)</f>
        <v>0</v>
      </c>
      <c r="BL238" s="17" t="s">
        <v>134</v>
      </c>
      <c r="BM238" s="229" t="s">
        <v>309</v>
      </c>
    </row>
    <row r="239" s="2" customFormat="1">
      <c r="A239" s="38"/>
      <c r="B239" s="39"/>
      <c r="C239" s="40"/>
      <c r="D239" s="231" t="s">
        <v>136</v>
      </c>
      <c r="E239" s="40"/>
      <c r="F239" s="232" t="s">
        <v>310</v>
      </c>
      <c r="G239" s="40"/>
      <c r="H239" s="40"/>
      <c r="I239" s="233"/>
      <c r="J239" s="40"/>
      <c r="K239" s="40"/>
      <c r="L239" s="44"/>
      <c r="M239" s="234"/>
      <c r="N239" s="235"/>
      <c r="O239" s="91"/>
      <c r="P239" s="91"/>
      <c r="Q239" s="91"/>
      <c r="R239" s="91"/>
      <c r="S239" s="91"/>
      <c r="T239" s="92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136</v>
      </c>
      <c r="AU239" s="17" t="s">
        <v>88</v>
      </c>
    </row>
    <row r="240" s="2" customFormat="1">
      <c r="A240" s="38"/>
      <c r="B240" s="39"/>
      <c r="C240" s="40"/>
      <c r="D240" s="236" t="s">
        <v>138</v>
      </c>
      <c r="E240" s="40"/>
      <c r="F240" s="237" t="s">
        <v>311</v>
      </c>
      <c r="G240" s="40"/>
      <c r="H240" s="40"/>
      <c r="I240" s="233"/>
      <c r="J240" s="40"/>
      <c r="K240" s="40"/>
      <c r="L240" s="44"/>
      <c r="M240" s="234"/>
      <c r="N240" s="235"/>
      <c r="O240" s="91"/>
      <c r="P240" s="91"/>
      <c r="Q240" s="91"/>
      <c r="R240" s="91"/>
      <c r="S240" s="91"/>
      <c r="T240" s="92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138</v>
      </c>
      <c r="AU240" s="17" t="s">
        <v>88</v>
      </c>
    </row>
    <row r="241" s="14" customFormat="1">
      <c r="A241" s="14"/>
      <c r="B241" s="249"/>
      <c r="C241" s="250"/>
      <c r="D241" s="231" t="s">
        <v>140</v>
      </c>
      <c r="E241" s="251" t="s">
        <v>1</v>
      </c>
      <c r="F241" s="252" t="s">
        <v>298</v>
      </c>
      <c r="G241" s="250"/>
      <c r="H241" s="251" t="s">
        <v>1</v>
      </c>
      <c r="I241" s="253"/>
      <c r="J241" s="250"/>
      <c r="K241" s="250"/>
      <c r="L241" s="254"/>
      <c r="M241" s="255"/>
      <c r="N241" s="256"/>
      <c r="O241" s="256"/>
      <c r="P241" s="256"/>
      <c r="Q241" s="256"/>
      <c r="R241" s="256"/>
      <c r="S241" s="256"/>
      <c r="T241" s="257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8" t="s">
        <v>140</v>
      </c>
      <c r="AU241" s="258" t="s">
        <v>88</v>
      </c>
      <c r="AV241" s="14" t="s">
        <v>86</v>
      </c>
      <c r="AW241" s="14" t="s">
        <v>34</v>
      </c>
      <c r="AX241" s="14" t="s">
        <v>78</v>
      </c>
      <c r="AY241" s="258" t="s">
        <v>127</v>
      </c>
    </row>
    <row r="242" s="13" customFormat="1">
      <c r="A242" s="13"/>
      <c r="B242" s="238"/>
      <c r="C242" s="239"/>
      <c r="D242" s="231" t="s">
        <v>140</v>
      </c>
      <c r="E242" s="240" t="s">
        <v>1</v>
      </c>
      <c r="F242" s="241" t="s">
        <v>299</v>
      </c>
      <c r="G242" s="239"/>
      <c r="H242" s="242">
        <v>12</v>
      </c>
      <c r="I242" s="243"/>
      <c r="J242" s="239"/>
      <c r="K242" s="239"/>
      <c r="L242" s="244"/>
      <c r="M242" s="245"/>
      <c r="N242" s="246"/>
      <c r="O242" s="246"/>
      <c r="P242" s="246"/>
      <c r="Q242" s="246"/>
      <c r="R242" s="246"/>
      <c r="S242" s="246"/>
      <c r="T242" s="247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8" t="s">
        <v>140</v>
      </c>
      <c r="AU242" s="248" t="s">
        <v>88</v>
      </c>
      <c r="AV242" s="13" t="s">
        <v>88</v>
      </c>
      <c r="AW242" s="13" t="s">
        <v>34</v>
      </c>
      <c r="AX242" s="13" t="s">
        <v>86</v>
      </c>
      <c r="AY242" s="248" t="s">
        <v>127</v>
      </c>
    </row>
    <row r="243" s="2" customFormat="1" ht="24.15" customHeight="1">
      <c r="A243" s="38"/>
      <c r="B243" s="39"/>
      <c r="C243" s="218" t="s">
        <v>312</v>
      </c>
      <c r="D243" s="218" t="s">
        <v>129</v>
      </c>
      <c r="E243" s="219" t="s">
        <v>313</v>
      </c>
      <c r="F243" s="220" t="s">
        <v>314</v>
      </c>
      <c r="G243" s="221" t="s">
        <v>315</v>
      </c>
      <c r="H243" s="222">
        <v>703.10000000000002</v>
      </c>
      <c r="I243" s="223"/>
      <c r="J243" s="224">
        <f>ROUND(I243*H243,2)</f>
        <v>0</v>
      </c>
      <c r="K243" s="220" t="s">
        <v>133</v>
      </c>
      <c r="L243" s="44"/>
      <c r="M243" s="225" t="s">
        <v>1</v>
      </c>
      <c r="N243" s="226" t="s">
        <v>43</v>
      </c>
      <c r="O243" s="91"/>
      <c r="P243" s="227">
        <f>O243*H243</f>
        <v>0</v>
      </c>
      <c r="Q243" s="227">
        <v>0</v>
      </c>
      <c r="R243" s="227">
        <f>Q243*H243</f>
        <v>0</v>
      </c>
      <c r="S243" s="227">
        <v>0</v>
      </c>
      <c r="T243" s="228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9" t="s">
        <v>134</v>
      </c>
      <c r="AT243" s="229" t="s">
        <v>129</v>
      </c>
      <c r="AU243" s="229" t="s">
        <v>88</v>
      </c>
      <c r="AY243" s="17" t="s">
        <v>127</v>
      </c>
      <c r="BE243" s="230">
        <f>IF(N243="základní",J243,0)</f>
        <v>0</v>
      </c>
      <c r="BF243" s="230">
        <f>IF(N243="snížená",J243,0)</f>
        <v>0</v>
      </c>
      <c r="BG243" s="230">
        <f>IF(N243="zákl. přenesená",J243,0)</f>
        <v>0</v>
      </c>
      <c r="BH243" s="230">
        <f>IF(N243="sníž. přenesená",J243,0)</f>
        <v>0</v>
      </c>
      <c r="BI243" s="230">
        <f>IF(N243="nulová",J243,0)</f>
        <v>0</v>
      </c>
      <c r="BJ243" s="17" t="s">
        <v>86</v>
      </c>
      <c r="BK243" s="230">
        <f>ROUND(I243*H243,2)</f>
        <v>0</v>
      </c>
      <c r="BL243" s="17" t="s">
        <v>134</v>
      </c>
      <c r="BM243" s="229" t="s">
        <v>316</v>
      </c>
    </row>
    <row r="244" s="2" customFormat="1">
      <c r="A244" s="38"/>
      <c r="B244" s="39"/>
      <c r="C244" s="40"/>
      <c r="D244" s="231" t="s">
        <v>136</v>
      </c>
      <c r="E244" s="40"/>
      <c r="F244" s="232" t="s">
        <v>317</v>
      </c>
      <c r="G244" s="40"/>
      <c r="H244" s="40"/>
      <c r="I244" s="233"/>
      <c r="J244" s="40"/>
      <c r="K244" s="40"/>
      <c r="L244" s="44"/>
      <c r="M244" s="234"/>
      <c r="N244" s="235"/>
      <c r="O244" s="91"/>
      <c r="P244" s="91"/>
      <c r="Q244" s="91"/>
      <c r="R244" s="91"/>
      <c r="S244" s="91"/>
      <c r="T244" s="92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T244" s="17" t="s">
        <v>136</v>
      </c>
      <c r="AU244" s="17" t="s">
        <v>88</v>
      </c>
    </row>
    <row r="245" s="2" customFormat="1">
      <c r="A245" s="38"/>
      <c r="B245" s="39"/>
      <c r="C245" s="40"/>
      <c r="D245" s="236" t="s">
        <v>138</v>
      </c>
      <c r="E245" s="40"/>
      <c r="F245" s="237" t="s">
        <v>318</v>
      </c>
      <c r="G245" s="40"/>
      <c r="H245" s="40"/>
      <c r="I245" s="233"/>
      <c r="J245" s="40"/>
      <c r="K245" s="40"/>
      <c r="L245" s="44"/>
      <c r="M245" s="234"/>
      <c r="N245" s="235"/>
      <c r="O245" s="91"/>
      <c r="P245" s="91"/>
      <c r="Q245" s="91"/>
      <c r="R245" s="91"/>
      <c r="S245" s="91"/>
      <c r="T245" s="92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138</v>
      </c>
      <c r="AU245" s="17" t="s">
        <v>88</v>
      </c>
    </row>
    <row r="246" s="13" customFormat="1">
      <c r="A246" s="13"/>
      <c r="B246" s="238"/>
      <c r="C246" s="239"/>
      <c r="D246" s="231" t="s">
        <v>140</v>
      </c>
      <c r="E246" s="240" t="s">
        <v>1</v>
      </c>
      <c r="F246" s="241" t="s">
        <v>319</v>
      </c>
      <c r="G246" s="239"/>
      <c r="H246" s="242">
        <v>703.10000000000002</v>
      </c>
      <c r="I246" s="243"/>
      <c r="J246" s="239"/>
      <c r="K246" s="239"/>
      <c r="L246" s="244"/>
      <c r="M246" s="245"/>
      <c r="N246" s="246"/>
      <c r="O246" s="246"/>
      <c r="P246" s="246"/>
      <c r="Q246" s="246"/>
      <c r="R246" s="246"/>
      <c r="S246" s="246"/>
      <c r="T246" s="247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8" t="s">
        <v>140</v>
      </c>
      <c r="AU246" s="248" t="s">
        <v>88</v>
      </c>
      <c r="AV246" s="13" t="s">
        <v>88</v>
      </c>
      <c r="AW246" s="13" t="s">
        <v>34</v>
      </c>
      <c r="AX246" s="13" t="s">
        <v>86</v>
      </c>
      <c r="AY246" s="248" t="s">
        <v>127</v>
      </c>
    </row>
    <row r="247" s="2" customFormat="1" ht="24.15" customHeight="1">
      <c r="A247" s="38"/>
      <c r="B247" s="39"/>
      <c r="C247" s="218" t="s">
        <v>285</v>
      </c>
      <c r="D247" s="218" t="s">
        <v>129</v>
      </c>
      <c r="E247" s="219" t="s">
        <v>320</v>
      </c>
      <c r="F247" s="220" t="s">
        <v>321</v>
      </c>
      <c r="G247" s="221" t="s">
        <v>315</v>
      </c>
      <c r="H247" s="222">
        <v>818.5</v>
      </c>
      <c r="I247" s="223"/>
      <c r="J247" s="224">
        <f>ROUND(I247*H247,2)</f>
        <v>0</v>
      </c>
      <c r="K247" s="220" t="s">
        <v>133</v>
      </c>
      <c r="L247" s="44"/>
      <c r="M247" s="225" t="s">
        <v>1</v>
      </c>
      <c r="N247" s="226" t="s">
        <v>43</v>
      </c>
      <c r="O247" s="91"/>
      <c r="P247" s="227">
        <f>O247*H247</f>
        <v>0</v>
      </c>
      <c r="Q247" s="227">
        <v>0</v>
      </c>
      <c r="R247" s="227">
        <f>Q247*H247</f>
        <v>0</v>
      </c>
      <c r="S247" s="227">
        <v>0</v>
      </c>
      <c r="T247" s="228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29" t="s">
        <v>134</v>
      </c>
      <c r="AT247" s="229" t="s">
        <v>129</v>
      </c>
      <c r="AU247" s="229" t="s">
        <v>88</v>
      </c>
      <c r="AY247" s="17" t="s">
        <v>127</v>
      </c>
      <c r="BE247" s="230">
        <f>IF(N247="základní",J247,0)</f>
        <v>0</v>
      </c>
      <c r="BF247" s="230">
        <f>IF(N247="snížená",J247,0)</f>
        <v>0</v>
      </c>
      <c r="BG247" s="230">
        <f>IF(N247="zákl. přenesená",J247,0)</f>
        <v>0</v>
      </c>
      <c r="BH247" s="230">
        <f>IF(N247="sníž. přenesená",J247,0)</f>
        <v>0</v>
      </c>
      <c r="BI247" s="230">
        <f>IF(N247="nulová",J247,0)</f>
        <v>0</v>
      </c>
      <c r="BJ247" s="17" t="s">
        <v>86</v>
      </c>
      <c r="BK247" s="230">
        <f>ROUND(I247*H247,2)</f>
        <v>0</v>
      </c>
      <c r="BL247" s="17" t="s">
        <v>134</v>
      </c>
      <c r="BM247" s="229" t="s">
        <v>322</v>
      </c>
    </row>
    <row r="248" s="2" customFormat="1">
      <c r="A248" s="38"/>
      <c r="B248" s="39"/>
      <c r="C248" s="40"/>
      <c r="D248" s="231" t="s">
        <v>136</v>
      </c>
      <c r="E248" s="40"/>
      <c r="F248" s="232" t="s">
        <v>323</v>
      </c>
      <c r="G248" s="40"/>
      <c r="H248" s="40"/>
      <c r="I248" s="233"/>
      <c r="J248" s="40"/>
      <c r="K248" s="40"/>
      <c r="L248" s="44"/>
      <c r="M248" s="234"/>
      <c r="N248" s="235"/>
      <c r="O248" s="91"/>
      <c r="P248" s="91"/>
      <c r="Q248" s="91"/>
      <c r="R248" s="91"/>
      <c r="S248" s="91"/>
      <c r="T248" s="92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7" t="s">
        <v>136</v>
      </c>
      <c r="AU248" s="17" t="s">
        <v>88</v>
      </c>
    </row>
    <row r="249" s="2" customFormat="1">
      <c r="A249" s="38"/>
      <c r="B249" s="39"/>
      <c r="C249" s="40"/>
      <c r="D249" s="236" t="s">
        <v>138</v>
      </c>
      <c r="E249" s="40"/>
      <c r="F249" s="237" t="s">
        <v>324</v>
      </c>
      <c r="G249" s="40"/>
      <c r="H249" s="40"/>
      <c r="I249" s="233"/>
      <c r="J249" s="40"/>
      <c r="K249" s="40"/>
      <c r="L249" s="44"/>
      <c r="M249" s="234"/>
      <c r="N249" s="235"/>
      <c r="O249" s="91"/>
      <c r="P249" s="91"/>
      <c r="Q249" s="91"/>
      <c r="R249" s="91"/>
      <c r="S249" s="91"/>
      <c r="T249" s="92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7" t="s">
        <v>138</v>
      </c>
      <c r="AU249" s="17" t="s">
        <v>88</v>
      </c>
    </row>
    <row r="250" s="14" customFormat="1">
      <c r="A250" s="14"/>
      <c r="B250" s="249"/>
      <c r="C250" s="250"/>
      <c r="D250" s="231" t="s">
        <v>140</v>
      </c>
      <c r="E250" s="251" t="s">
        <v>1</v>
      </c>
      <c r="F250" s="252" t="s">
        <v>325</v>
      </c>
      <c r="G250" s="250"/>
      <c r="H250" s="251" t="s">
        <v>1</v>
      </c>
      <c r="I250" s="253"/>
      <c r="J250" s="250"/>
      <c r="K250" s="250"/>
      <c r="L250" s="254"/>
      <c r="M250" s="255"/>
      <c r="N250" s="256"/>
      <c r="O250" s="256"/>
      <c r="P250" s="256"/>
      <c r="Q250" s="256"/>
      <c r="R250" s="256"/>
      <c r="S250" s="256"/>
      <c r="T250" s="257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8" t="s">
        <v>140</v>
      </c>
      <c r="AU250" s="258" t="s">
        <v>88</v>
      </c>
      <c r="AV250" s="14" t="s">
        <v>86</v>
      </c>
      <c r="AW250" s="14" t="s">
        <v>34</v>
      </c>
      <c r="AX250" s="14" t="s">
        <v>78</v>
      </c>
      <c r="AY250" s="258" t="s">
        <v>127</v>
      </c>
    </row>
    <row r="251" s="13" customFormat="1">
      <c r="A251" s="13"/>
      <c r="B251" s="238"/>
      <c r="C251" s="239"/>
      <c r="D251" s="231" t="s">
        <v>140</v>
      </c>
      <c r="E251" s="240" t="s">
        <v>1</v>
      </c>
      <c r="F251" s="241" t="s">
        <v>326</v>
      </c>
      <c r="G251" s="239"/>
      <c r="H251" s="242">
        <v>697.29999999999995</v>
      </c>
      <c r="I251" s="243"/>
      <c r="J251" s="239"/>
      <c r="K251" s="239"/>
      <c r="L251" s="244"/>
      <c r="M251" s="245"/>
      <c r="N251" s="246"/>
      <c r="O251" s="246"/>
      <c r="P251" s="246"/>
      <c r="Q251" s="246"/>
      <c r="R251" s="246"/>
      <c r="S251" s="246"/>
      <c r="T251" s="247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8" t="s">
        <v>140</v>
      </c>
      <c r="AU251" s="248" t="s">
        <v>88</v>
      </c>
      <c r="AV251" s="13" t="s">
        <v>88</v>
      </c>
      <c r="AW251" s="13" t="s">
        <v>34</v>
      </c>
      <c r="AX251" s="13" t="s">
        <v>78</v>
      </c>
      <c r="AY251" s="248" t="s">
        <v>127</v>
      </c>
    </row>
    <row r="252" s="14" customFormat="1">
      <c r="A252" s="14"/>
      <c r="B252" s="249"/>
      <c r="C252" s="250"/>
      <c r="D252" s="231" t="s">
        <v>140</v>
      </c>
      <c r="E252" s="251" t="s">
        <v>1</v>
      </c>
      <c r="F252" s="252" t="s">
        <v>327</v>
      </c>
      <c r="G252" s="250"/>
      <c r="H252" s="251" t="s">
        <v>1</v>
      </c>
      <c r="I252" s="253"/>
      <c r="J252" s="250"/>
      <c r="K252" s="250"/>
      <c r="L252" s="254"/>
      <c r="M252" s="255"/>
      <c r="N252" s="256"/>
      <c r="O252" s="256"/>
      <c r="P252" s="256"/>
      <c r="Q252" s="256"/>
      <c r="R252" s="256"/>
      <c r="S252" s="256"/>
      <c r="T252" s="257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8" t="s">
        <v>140</v>
      </c>
      <c r="AU252" s="258" t="s">
        <v>88</v>
      </c>
      <c r="AV252" s="14" t="s">
        <v>86</v>
      </c>
      <c r="AW252" s="14" t="s">
        <v>34</v>
      </c>
      <c r="AX252" s="14" t="s">
        <v>78</v>
      </c>
      <c r="AY252" s="258" t="s">
        <v>127</v>
      </c>
    </row>
    <row r="253" s="13" customFormat="1">
      <c r="A253" s="13"/>
      <c r="B253" s="238"/>
      <c r="C253" s="239"/>
      <c r="D253" s="231" t="s">
        <v>140</v>
      </c>
      <c r="E253" s="240" t="s">
        <v>1</v>
      </c>
      <c r="F253" s="241" t="s">
        <v>328</v>
      </c>
      <c r="G253" s="239"/>
      <c r="H253" s="242">
        <v>121.2</v>
      </c>
      <c r="I253" s="243"/>
      <c r="J253" s="239"/>
      <c r="K253" s="239"/>
      <c r="L253" s="244"/>
      <c r="M253" s="245"/>
      <c r="N253" s="246"/>
      <c r="O253" s="246"/>
      <c r="P253" s="246"/>
      <c r="Q253" s="246"/>
      <c r="R253" s="246"/>
      <c r="S253" s="246"/>
      <c r="T253" s="247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8" t="s">
        <v>140</v>
      </c>
      <c r="AU253" s="248" t="s">
        <v>88</v>
      </c>
      <c r="AV253" s="13" t="s">
        <v>88</v>
      </c>
      <c r="AW253" s="13" t="s">
        <v>34</v>
      </c>
      <c r="AX253" s="13" t="s">
        <v>78</v>
      </c>
      <c r="AY253" s="248" t="s">
        <v>127</v>
      </c>
    </row>
    <row r="254" s="15" customFormat="1">
      <c r="A254" s="15"/>
      <c r="B254" s="259"/>
      <c r="C254" s="260"/>
      <c r="D254" s="231" t="s">
        <v>140</v>
      </c>
      <c r="E254" s="261" t="s">
        <v>1</v>
      </c>
      <c r="F254" s="262" t="s">
        <v>192</v>
      </c>
      <c r="G254" s="260"/>
      <c r="H254" s="263">
        <v>818.5</v>
      </c>
      <c r="I254" s="264"/>
      <c r="J254" s="260"/>
      <c r="K254" s="260"/>
      <c r="L254" s="265"/>
      <c r="M254" s="266"/>
      <c r="N254" s="267"/>
      <c r="O254" s="267"/>
      <c r="P254" s="267"/>
      <c r="Q254" s="267"/>
      <c r="R254" s="267"/>
      <c r="S254" s="267"/>
      <c r="T254" s="268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69" t="s">
        <v>140</v>
      </c>
      <c r="AU254" s="269" t="s">
        <v>88</v>
      </c>
      <c r="AV254" s="15" t="s">
        <v>134</v>
      </c>
      <c r="AW254" s="15" t="s">
        <v>34</v>
      </c>
      <c r="AX254" s="15" t="s">
        <v>86</v>
      </c>
      <c r="AY254" s="269" t="s">
        <v>127</v>
      </c>
    </row>
    <row r="255" s="2" customFormat="1" ht="33" customHeight="1">
      <c r="A255" s="38"/>
      <c r="B255" s="39"/>
      <c r="C255" s="218" t="s">
        <v>329</v>
      </c>
      <c r="D255" s="218" t="s">
        <v>129</v>
      </c>
      <c r="E255" s="219" t="s">
        <v>330</v>
      </c>
      <c r="F255" s="220" t="s">
        <v>331</v>
      </c>
      <c r="G255" s="221" t="s">
        <v>315</v>
      </c>
      <c r="H255" s="222">
        <v>121.2</v>
      </c>
      <c r="I255" s="223"/>
      <c r="J255" s="224">
        <f>ROUND(I255*H255,2)</f>
        <v>0</v>
      </c>
      <c r="K255" s="220" t="s">
        <v>133</v>
      </c>
      <c r="L255" s="44"/>
      <c r="M255" s="225" t="s">
        <v>1</v>
      </c>
      <c r="N255" s="226" t="s">
        <v>43</v>
      </c>
      <c r="O255" s="91"/>
      <c r="P255" s="227">
        <f>O255*H255</f>
        <v>0</v>
      </c>
      <c r="Q255" s="227">
        <v>0.00060999999999999997</v>
      </c>
      <c r="R255" s="227">
        <f>Q255*H255</f>
        <v>0.073931999999999998</v>
      </c>
      <c r="S255" s="227">
        <v>0</v>
      </c>
      <c r="T255" s="228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9" t="s">
        <v>134</v>
      </c>
      <c r="AT255" s="229" t="s">
        <v>129</v>
      </c>
      <c r="AU255" s="229" t="s">
        <v>88</v>
      </c>
      <c r="AY255" s="17" t="s">
        <v>127</v>
      </c>
      <c r="BE255" s="230">
        <f>IF(N255="základní",J255,0)</f>
        <v>0</v>
      </c>
      <c r="BF255" s="230">
        <f>IF(N255="snížená",J255,0)</f>
        <v>0</v>
      </c>
      <c r="BG255" s="230">
        <f>IF(N255="zákl. přenesená",J255,0)</f>
        <v>0</v>
      </c>
      <c r="BH255" s="230">
        <f>IF(N255="sníž. přenesená",J255,0)</f>
        <v>0</v>
      </c>
      <c r="BI255" s="230">
        <f>IF(N255="nulová",J255,0)</f>
        <v>0</v>
      </c>
      <c r="BJ255" s="17" t="s">
        <v>86</v>
      </c>
      <c r="BK255" s="230">
        <f>ROUND(I255*H255,2)</f>
        <v>0</v>
      </c>
      <c r="BL255" s="17" t="s">
        <v>134</v>
      </c>
      <c r="BM255" s="229" t="s">
        <v>332</v>
      </c>
    </row>
    <row r="256" s="2" customFormat="1">
      <c r="A256" s="38"/>
      <c r="B256" s="39"/>
      <c r="C256" s="40"/>
      <c r="D256" s="231" t="s">
        <v>136</v>
      </c>
      <c r="E256" s="40"/>
      <c r="F256" s="232" t="s">
        <v>333</v>
      </c>
      <c r="G256" s="40"/>
      <c r="H256" s="40"/>
      <c r="I256" s="233"/>
      <c r="J256" s="40"/>
      <c r="K256" s="40"/>
      <c r="L256" s="44"/>
      <c r="M256" s="234"/>
      <c r="N256" s="235"/>
      <c r="O256" s="91"/>
      <c r="P256" s="91"/>
      <c r="Q256" s="91"/>
      <c r="R256" s="91"/>
      <c r="S256" s="91"/>
      <c r="T256" s="92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136</v>
      </c>
      <c r="AU256" s="17" t="s">
        <v>88</v>
      </c>
    </row>
    <row r="257" s="2" customFormat="1">
      <c r="A257" s="38"/>
      <c r="B257" s="39"/>
      <c r="C257" s="40"/>
      <c r="D257" s="236" t="s">
        <v>138</v>
      </c>
      <c r="E257" s="40"/>
      <c r="F257" s="237" t="s">
        <v>334</v>
      </c>
      <c r="G257" s="40"/>
      <c r="H257" s="40"/>
      <c r="I257" s="233"/>
      <c r="J257" s="40"/>
      <c r="K257" s="40"/>
      <c r="L257" s="44"/>
      <c r="M257" s="234"/>
      <c r="N257" s="235"/>
      <c r="O257" s="91"/>
      <c r="P257" s="91"/>
      <c r="Q257" s="91"/>
      <c r="R257" s="91"/>
      <c r="S257" s="91"/>
      <c r="T257" s="92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T257" s="17" t="s">
        <v>138</v>
      </c>
      <c r="AU257" s="17" t="s">
        <v>88</v>
      </c>
    </row>
    <row r="258" s="13" customFormat="1">
      <c r="A258" s="13"/>
      <c r="B258" s="238"/>
      <c r="C258" s="239"/>
      <c r="D258" s="231" t="s">
        <v>140</v>
      </c>
      <c r="E258" s="240" t="s">
        <v>1</v>
      </c>
      <c r="F258" s="241" t="s">
        <v>335</v>
      </c>
      <c r="G258" s="239"/>
      <c r="H258" s="242">
        <v>121.2</v>
      </c>
      <c r="I258" s="243"/>
      <c r="J258" s="239"/>
      <c r="K258" s="239"/>
      <c r="L258" s="244"/>
      <c r="M258" s="245"/>
      <c r="N258" s="246"/>
      <c r="O258" s="246"/>
      <c r="P258" s="246"/>
      <c r="Q258" s="246"/>
      <c r="R258" s="246"/>
      <c r="S258" s="246"/>
      <c r="T258" s="247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8" t="s">
        <v>140</v>
      </c>
      <c r="AU258" s="248" t="s">
        <v>88</v>
      </c>
      <c r="AV258" s="13" t="s">
        <v>88</v>
      </c>
      <c r="AW258" s="13" t="s">
        <v>34</v>
      </c>
      <c r="AX258" s="13" t="s">
        <v>86</v>
      </c>
      <c r="AY258" s="248" t="s">
        <v>127</v>
      </c>
    </row>
    <row r="259" s="2" customFormat="1" ht="16.5" customHeight="1">
      <c r="A259" s="38"/>
      <c r="B259" s="39"/>
      <c r="C259" s="218" t="s">
        <v>336</v>
      </c>
      <c r="D259" s="218" t="s">
        <v>129</v>
      </c>
      <c r="E259" s="219" t="s">
        <v>337</v>
      </c>
      <c r="F259" s="220" t="s">
        <v>338</v>
      </c>
      <c r="G259" s="221" t="s">
        <v>315</v>
      </c>
      <c r="H259" s="222">
        <v>697.29999999999995</v>
      </c>
      <c r="I259" s="223"/>
      <c r="J259" s="224">
        <f>ROUND(I259*H259,2)</f>
        <v>0</v>
      </c>
      <c r="K259" s="220" t="s">
        <v>133</v>
      </c>
      <c r="L259" s="44"/>
      <c r="M259" s="225" t="s">
        <v>1</v>
      </c>
      <c r="N259" s="226" t="s">
        <v>43</v>
      </c>
      <c r="O259" s="91"/>
      <c r="P259" s="227">
        <f>O259*H259</f>
        <v>0</v>
      </c>
      <c r="Q259" s="227">
        <v>0</v>
      </c>
      <c r="R259" s="227">
        <f>Q259*H259</f>
        <v>0</v>
      </c>
      <c r="S259" s="227">
        <v>0</v>
      </c>
      <c r="T259" s="228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29" t="s">
        <v>134</v>
      </c>
      <c r="AT259" s="229" t="s">
        <v>129</v>
      </c>
      <c r="AU259" s="229" t="s">
        <v>88</v>
      </c>
      <c r="AY259" s="17" t="s">
        <v>127</v>
      </c>
      <c r="BE259" s="230">
        <f>IF(N259="základní",J259,0)</f>
        <v>0</v>
      </c>
      <c r="BF259" s="230">
        <f>IF(N259="snížená",J259,0)</f>
        <v>0</v>
      </c>
      <c r="BG259" s="230">
        <f>IF(N259="zákl. přenesená",J259,0)</f>
        <v>0</v>
      </c>
      <c r="BH259" s="230">
        <f>IF(N259="sníž. přenesená",J259,0)</f>
        <v>0</v>
      </c>
      <c r="BI259" s="230">
        <f>IF(N259="nulová",J259,0)</f>
        <v>0</v>
      </c>
      <c r="BJ259" s="17" t="s">
        <v>86</v>
      </c>
      <c r="BK259" s="230">
        <f>ROUND(I259*H259,2)</f>
        <v>0</v>
      </c>
      <c r="BL259" s="17" t="s">
        <v>134</v>
      </c>
      <c r="BM259" s="229" t="s">
        <v>339</v>
      </c>
    </row>
    <row r="260" s="2" customFormat="1">
      <c r="A260" s="38"/>
      <c r="B260" s="39"/>
      <c r="C260" s="40"/>
      <c r="D260" s="231" t="s">
        <v>136</v>
      </c>
      <c r="E260" s="40"/>
      <c r="F260" s="232" t="s">
        <v>340</v>
      </c>
      <c r="G260" s="40"/>
      <c r="H260" s="40"/>
      <c r="I260" s="233"/>
      <c r="J260" s="40"/>
      <c r="K260" s="40"/>
      <c r="L260" s="44"/>
      <c r="M260" s="234"/>
      <c r="N260" s="235"/>
      <c r="O260" s="91"/>
      <c r="P260" s="91"/>
      <c r="Q260" s="91"/>
      <c r="R260" s="91"/>
      <c r="S260" s="91"/>
      <c r="T260" s="92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T260" s="17" t="s">
        <v>136</v>
      </c>
      <c r="AU260" s="17" t="s">
        <v>88</v>
      </c>
    </row>
    <row r="261" s="2" customFormat="1">
      <c r="A261" s="38"/>
      <c r="B261" s="39"/>
      <c r="C261" s="40"/>
      <c r="D261" s="236" t="s">
        <v>138</v>
      </c>
      <c r="E261" s="40"/>
      <c r="F261" s="237" t="s">
        <v>341</v>
      </c>
      <c r="G261" s="40"/>
      <c r="H261" s="40"/>
      <c r="I261" s="233"/>
      <c r="J261" s="40"/>
      <c r="K261" s="40"/>
      <c r="L261" s="44"/>
      <c r="M261" s="234"/>
      <c r="N261" s="235"/>
      <c r="O261" s="91"/>
      <c r="P261" s="91"/>
      <c r="Q261" s="91"/>
      <c r="R261" s="91"/>
      <c r="S261" s="91"/>
      <c r="T261" s="92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7" t="s">
        <v>138</v>
      </c>
      <c r="AU261" s="17" t="s">
        <v>88</v>
      </c>
    </row>
    <row r="262" s="14" customFormat="1">
      <c r="A262" s="14"/>
      <c r="B262" s="249"/>
      <c r="C262" s="250"/>
      <c r="D262" s="231" t="s">
        <v>140</v>
      </c>
      <c r="E262" s="251" t="s">
        <v>1</v>
      </c>
      <c r="F262" s="252" t="s">
        <v>342</v>
      </c>
      <c r="G262" s="250"/>
      <c r="H262" s="251" t="s">
        <v>1</v>
      </c>
      <c r="I262" s="253"/>
      <c r="J262" s="250"/>
      <c r="K262" s="250"/>
      <c r="L262" s="254"/>
      <c r="M262" s="255"/>
      <c r="N262" s="256"/>
      <c r="O262" s="256"/>
      <c r="P262" s="256"/>
      <c r="Q262" s="256"/>
      <c r="R262" s="256"/>
      <c r="S262" s="256"/>
      <c r="T262" s="257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8" t="s">
        <v>140</v>
      </c>
      <c r="AU262" s="258" t="s">
        <v>88</v>
      </c>
      <c r="AV262" s="14" t="s">
        <v>86</v>
      </c>
      <c r="AW262" s="14" t="s">
        <v>34</v>
      </c>
      <c r="AX262" s="14" t="s">
        <v>78</v>
      </c>
      <c r="AY262" s="258" t="s">
        <v>127</v>
      </c>
    </row>
    <row r="263" s="13" customFormat="1">
      <c r="A263" s="13"/>
      <c r="B263" s="238"/>
      <c r="C263" s="239"/>
      <c r="D263" s="231" t="s">
        <v>140</v>
      </c>
      <c r="E263" s="240" t="s">
        <v>1</v>
      </c>
      <c r="F263" s="241" t="s">
        <v>343</v>
      </c>
      <c r="G263" s="239"/>
      <c r="H263" s="242">
        <v>697.29999999999995</v>
      </c>
      <c r="I263" s="243"/>
      <c r="J263" s="239"/>
      <c r="K263" s="239"/>
      <c r="L263" s="244"/>
      <c r="M263" s="245"/>
      <c r="N263" s="246"/>
      <c r="O263" s="246"/>
      <c r="P263" s="246"/>
      <c r="Q263" s="246"/>
      <c r="R263" s="246"/>
      <c r="S263" s="246"/>
      <c r="T263" s="247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8" t="s">
        <v>140</v>
      </c>
      <c r="AU263" s="248" t="s">
        <v>88</v>
      </c>
      <c r="AV263" s="13" t="s">
        <v>88</v>
      </c>
      <c r="AW263" s="13" t="s">
        <v>34</v>
      </c>
      <c r="AX263" s="13" t="s">
        <v>86</v>
      </c>
      <c r="AY263" s="248" t="s">
        <v>127</v>
      </c>
    </row>
    <row r="264" s="2" customFormat="1" ht="24.15" customHeight="1">
      <c r="A264" s="38"/>
      <c r="B264" s="39"/>
      <c r="C264" s="218" t="s">
        <v>344</v>
      </c>
      <c r="D264" s="218" t="s">
        <v>129</v>
      </c>
      <c r="E264" s="219" t="s">
        <v>345</v>
      </c>
      <c r="F264" s="220" t="s">
        <v>346</v>
      </c>
      <c r="G264" s="221" t="s">
        <v>315</v>
      </c>
      <c r="H264" s="222">
        <v>703.10000000000002</v>
      </c>
      <c r="I264" s="223"/>
      <c r="J264" s="224">
        <f>ROUND(I264*H264,2)</f>
        <v>0</v>
      </c>
      <c r="K264" s="220" t="s">
        <v>133</v>
      </c>
      <c r="L264" s="44"/>
      <c r="M264" s="225" t="s">
        <v>1</v>
      </c>
      <c r="N264" s="226" t="s">
        <v>43</v>
      </c>
      <c r="O264" s="91"/>
      <c r="P264" s="227">
        <f>O264*H264</f>
        <v>0</v>
      </c>
      <c r="Q264" s="227">
        <v>3.0000000000000001E-05</v>
      </c>
      <c r="R264" s="227">
        <f>Q264*H264</f>
        <v>0.021093000000000001</v>
      </c>
      <c r="S264" s="227">
        <v>0</v>
      </c>
      <c r="T264" s="228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29" t="s">
        <v>134</v>
      </c>
      <c r="AT264" s="229" t="s">
        <v>129</v>
      </c>
      <c r="AU264" s="229" t="s">
        <v>88</v>
      </c>
      <c r="AY264" s="17" t="s">
        <v>127</v>
      </c>
      <c r="BE264" s="230">
        <f>IF(N264="základní",J264,0)</f>
        <v>0</v>
      </c>
      <c r="BF264" s="230">
        <f>IF(N264="snížená",J264,0)</f>
        <v>0</v>
      </c>
      <c r="BG264" s="230">
        <f>IF(N264="zákl. přenesená",J264,0)</f>
        <v>0</v>
      </c>
      <c r="BH264" s="230">
        <f>IF(N264="sníž. přenesená",J264,0)</f>
        <v>0</v>
      </c>
      <c r="BI264" s="230">
        <f>IF(N264="nulová",J264,0)</f>
        <v>0</v>
      </c>
      <c r="BJ264" s="17" t="s">
        <v>86</v>
      </c>
      <c r="BK264" s="230">
        <f>ROUND(I264*H264,2)</f>
        <v>0</v>
      </c>
      <c r="BL264" s="17" t="s">
        <v>134</v>
      </c>
      <c r="BM264" s="229" t="s">
        <v>347</v>
      </c>
    </row>
    <row r="265" s="2" customFormat="1">
      <c r="A265" s="38"/>
      <c r="B265" s="39"/>
      <c r="C265" s="40"/>
      <c r="D265" s="231" t="s">
        <v>136</v>
      </c>
      <c r="E265" s="40"/>
      <c r="F265" s="232" t="s">
        <v>348</v>
      </c>
      <c r="G265" s="40"/>
      <c r="H265" s="40"/>
      <c r="I265" s="233"/>
      <c r="J265" s="40"/>
      <c r="K265" s="40"/>
      <c r="L265" s="44"/>
      <c r="M265" s="234"/>
      <c r="N265" s="235"/>
      <c r="O265" s="91"/>
      <c r="P265" s="91"/>
      <c r="Q265" s="91"/>
      <c r="R265" s="91"/>
      <c r="S265" s="91"/>
      <c r="T265" s="92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T265" s="17" t="s">
        <v>136</v>
      </c>
      <c r="AU265" s="17" t="s">
        <v>88</v>
      </c>
    </row>
    <row r="266" s="2" customFormat="1">
      <c r="A266" s="38"/>
      <c r="B266" s="39"/>
      <c r="C266" s="40"/>
      <c r="D266" s="236" t="s">
        <v>138</v>
      </c>
      <c r="E266" s="40"/>
      <c r="F266" s="237" t="s">
        <v>349</v>
      </c>
      <c r="G266" s="40"/>
      <c r="H266" s="40"/>
      <c r="I266" s="233"/>
      <c r="J266" s="40"/>
      <c r="K266" s="40"/>
      <c r="L266" s="44"/>
      <c r="M266" s="234"/>
      <c r="N266" s="235"/>
      <c r="O266" s="91"/>
      <c r="P266" s="91"/>
      <c r="Q266" s="91"/>
      <c r="R266" s="91"/>
      <c r="S266" s="91"/>
      <c r="T266" s="92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T266" s="17" t="s">
        <v>138</v>
      </c>
      <c r="AU266" s="17" t="s">
        <v>88</v>
      </c>
    </row>
    <row r="267" s="14" customFormat="1">
      <c r="A267" s="14"/>
      <c r="B267" s="249"/>
      <c r="C267" s="250"/>
      <c r="D267" s="231" t="s">
        <v>140</v>
      </c>
      <c r="E267" s="251" t="s">
        <v>1</v>
      </c>
      <c r="F267" s="252" t="s">
        <v>350</v>
      </c>
      <c r="G267" s="250"/>
      <c r="H267" s="251" t="s">
        <v>1</v>
      </c>
      <c r="I267" s="253"/>
      <c r="J267" s="250"/>
      <c r="K267" s="250"/>
      <c r="L267" s="254"/>
      <c r="M267" s="255"/>
      <c r="N267" s="256"/>
      <c r="O267" s="256"/>
      <c r="P267" s="256"/>
      <c r="Q267" s="256"/>
      <c r="R267" s="256"/>
      <c r="S267" s="256"/>
      <c r="T267" s="257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8" t="s">
        <v>140</v>
      </c>
      <c r="AU267" s="258" t="s">
        <v>88</v>
      </c>
      <c r="AV267" s="14" t="s">
        <v>86</v>
      </c>
      <c r="AW267" s="14" t="s">
        <v>34</v>
      </c>
      <c r="AX267" s="14" t="s">
        <v>78</v>
      </c>
      <c r="AY267" s="258" t="s">
        <v>127</v>
      </c>
    </row>
    <row r="268" s="13" customFormat="1">
      <c r="A268" s="13"/>
      <c r="B268" s="238"/>
      <c r="C268" s="239"/>
      <c r="D268" s="231" t="s">
        <v>140</v>
      </c>
      <c r="E268" s="240" t="s">
        <v>1</v>
      </c>
      <c r="F268" s="241" t="s">
        <v>351</v>
      </c>
      <c r="G268" s="239"/>
      <c r="H268" s="242">
        <v>703.10000000000002</v>
      </c>
      <c r="I268" s="243"/>
      <c r="J268" s="239"/>
      <c r="K268" s="239"/>
      <c r="L268" s="244"/>
      <c r="M268" s="245"/>
      <c r="N268" s="246"/>
      <c r="O268" s="246"/>
      <c r="P268" s="246"/>
      <c r="Q268" s="246"/>
      <c r="R268" s="246"/>
      <c r="S268" s="246"/>
      <c r="T268" s="247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8" t="s">
        <v>140</v>
      </c>
      <c r="AU268" s="248" t="s">
        <v>88</v>
      </c>
      <c r="AV268" s="13" t="s">
        <v>88</v>
      </c>
      <c r="AW268" s="13" t="s">
        <v>34</v>
      </c>
      <c r="AX268" s="13" t="s">
        <v>86</v>
      </c>
      <c r="AY268" s="248" t="s">
        <v>127</v>
      </c>
    </row>
    <row r="269" s="12" customFormat="1" ht="22.8" customHeight="1">
      <c r="A269" s="12"/>
      <c r="B269" s="202"/>
      <c r="C269" s="203"/>
      <c r="D269" s="204" t="s">
        <v>77</v>
      </c>
      <c r="E269" s="216" t="s">
        <v>352</v>
      </c>
      <c r="F269" s="216" t="s">
        <v>353</v>
      </c>
      <c r="G269" s="203"/>
      <c r="H269" s="203"/>
      <c r="I269" s="206"/>
      <c r="J269" s="217">
        <f>BK269</f>
        <v>0</v>
      </c>
      <c r="K269" s="203"/>
      <c r="L269" s="208"/>
      <c r="M269" s="209"/>
      <c r="N269" s="210"/>
      <c r="O269" s="210"/>
      <c r="P269" s="211">
        <f>SUM(P270:P287)</f>
        <v>0</v>
      </c>
      <c r="Q269" s="210"/>
      <c r="R269" s="211">
        <f>SUM(R270:R287)</f>
        <v>0</v>
      </c>
      <c r="S269" s="210"/>
      <c r="T269" s="212">
        <f>SUM(T270:T287)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13" t="s">
        <v>86</v>
      </c>
      <c r="AT269" s="214" t="s">
        <v>77</v>
      </c>
      <c r="AU269" s="214" t="s">
        <v>86</v>
      </c>
      <c r="AY269" s="213" t="s">
        <v>127</v>
      </c>
      <c r="BK269" s="215">
        <f>SUM(BK270:BK287)</f>
        <v>0</v>
      </c>
    </row>
    <row r="270" s="2" customFormat="1" ht="24.15" customHeight="1">
      <c r="A270" s="38"/>
      <c r="B270" s="39"/>
      <c r="C270" s="218" t="s">
        <v>354</v>
      </c>
      <c r="D270" s="218" t="s">
        <v>129</v>
      </c>
      <c r="E270" s="219" t="s">
        <v>355</v>
      </c>
      <c r="F270" s="220" t="s">
        <v>356</v>
      </c>
      <c r="G270" s="221" t="s">
        <v>209</v>
      </c>
      <c r="H270" s="222">
        <v>445.96300000000002</v>
      </c>
      <c r="I270" s="223"/>
      <c r="J270" s="224">
        <f>ROUND(I270*H270,2)</f>
        <v>0</v>
      </c>
      <c r="K270" s="220" t="s">
        <v>133</v>
      </c>
      <c r="L270" s="44"/>
      <c r="M270" s="225" t="s">
        <v>1</v>
      </c>
      <c r="N270" s="226" t="s">
        <v>43</v>
      </c>
      <c r="O270" s="91"/>
      <c r="P270" s="227">
        <f>O270*H270</f>
        <v>0</v>
      </c>
      <c r="Q270" s="227">
        <v>0</v>
      </c>
      <c r="R270" s="227">
        <f>Q270*H270</f>
        <v>0</v>
      </c>
      <c r="S270" s="227">
        <v>0</v>
      </c>
      <c r="T270" s="228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29" t="s">
        <v>134</v>
      </c>
      <c r="AT270" s="229" t="s">
        <v>129</v>
      </c>
      <c r="AU270" s="229" t="s">
        <v>88</v>
      </c>
      <c r="AY270" s="17" t="s">
        <v>127</v>
      </c>
      <c r="BE270" s="230">
        <f>IF(N270="základní",J270,0)</f>
        <v>0</v>
      </c>
      <c r="BF270" s="230">
        <f>IF(N270="snížená",J270,0)</f>
        <v>0</v>
      </c>
      <c r="BG270" s="230">
        <f>IF(N270="zákl. přenesená",J270,0)</f>
        <v>0</v>
      </c>
      <c r="BH270" s="230">
        <f>IF(N270="sníž. přenesená",J270,0)</f>
        <v>0</v>
      </c>
      <c r="BI270" s="230">
        <f>IF(N270="nulová",J270,0)</f>
        <v>0</v>
      </c>
      <c r="BJ270" s="17" t="s">
        <v>86</v>
      </c>
      <c r="BK270" s="230">
        <f>ROUND(I270*H270,2)</f>
        <v>0</v>
      </c>
      <c r="BL270" s="17" t="s">
        <v>134</v>
      </c>
      <c r="BM270" s="229" t="s">
        <v>357</v>
      </c>
    </row>
    <row r="271" s="2" customFormat="1">
      <c r="A271" s="38"/>
      <c r="B271" s="39"/>
      <c r="C271" s="40"/>
      <c r="D271" s="231" t="s">
        <v>136</v>
      </c>
      <c r="E271" s="40"/>
      <c r="F271" s="232" t="s">
        <v>358</v>
      </c>
      <c r="G271" s="40"/>
      <c r="H271" s="40"/>
      <c r="I271" s="233"/>
      <c r="J271" s="40"/>
      <c r="K271" s="40"/>
      <c r="L271" s="44"/>
      <c r="M271" s="234"/>
      <c r="N271" s="235"/>
      <c r="O271" s="91"/>
      <c r="P271" s="91"/>
      <c r="Q271" s="91"/>
      <c r="R271" s="91"/>
      <c r="S271" s="91"/>
      <c r="T271" s="92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T271" s="17" t="s">
        <v>136</v>
      </c>
      <c r="AU271" s="17" t="s">
        <v>88</v>
      </c>
    </row>
    <row r="272" s="2" customFormat="1">
      <c r="A272" s="38"/>
      <c r="B272" s="39"/>
      <c r="C272" s="40"/>
      <c r="D272" s="236" t="s">
        <v>138</v>
      </c>
      <c r="E272" s="40"/>
      <c r="F272" s="237" t="s">
        <v>359</v>
      </c>
      <c r="G272" s="40"/>
      <c r="H272" s="40"/>
      <c r="I272" s="233"/>
      <c r="J272" s="40"/>
      <c r="K272" s="40"/>
      <c r="L272" s="44"/>
      <c r="M272" s="234"/>
      <c r="N272" s="235"/>
      <c r="O272" s="91"/>
      <c r="P272" s="91"/>
      <c r="Q272" s="91"/>
      <c r="R272" s="91"/>
      <c r="S272" s="91"/>
      <c r="T272" s="92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T272" s="17" t="s">
        <v>138</v>
      </c>
      <c r="AU272" s="17" t="s">
        <v>88</v>
      </c>
    </row>
    <row r="273" s="2" customFormat="1" ht="33" customHeight="1">
      <c r="A273" s="38"/>
      <c r="B273" s="39"/>
      <c r="C273" s="218" t="s">
        <v>360</v>
      </c>
      <c r="D273" s="218" t="s">
        <v>129</v>
      </c>
      <c r="E273" s="219" t="s">
        <v>361</v>
      </c>
      <c r="F273" s="220" t="s">
        <v>362</v>
      </c>
      <c r="G273" s="221" t="s">
        <v>209</v>
      </c>
      <c r="H273" s="222">
        <v>206.5</v>
      </c>
      <c r="I273" s="223"/>
      <c r="J273" s="224">
        <f>ROUND(I273*H273,2)</f>
        <v>0</v>
      </c>
      <c r="K273" s="220" t="s">
        <v>133</v>
      </c>
      <c r="L273" s="44"/>
      <c r="M273" s="225" t="s">
        <v>1</v>
      </c>
      <c r="N273" s="226" t="s">
        <v>43</v>
      </c>
      <c r="O273" s="91"/>
      <c r="P273" s="227">
        <f>O273*H273</f>
        <v>0</v>
      </c>
      <c r="Q273" s="227">
        <v>0</v>
      </c>
      <c r="R273" s="227">
        <f>Q273*H273</f>
        <v>0</v>
      </c>
      <c r="S273" s="227">
        <v>0</v>
      </c>
      <c r="T273" s="228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29" t="s">
        <v>134</v>
      </c>
      <c r="AT273" s="229" t="s">
        <v>129</v>
      </c>
      <c r="AU273" s="229" t="s">
        <v>88</v>
      </c>
      <c r="AY273" s="17" t="s">
        <v>127</v>
      </c>
      <c r="BE273" s="230">
        <f>IF(N273="základní",J273,0)</f>
        <v>0</v>
      </c>
      <c r="BF273" s="230">
        <f>IF(N273="snížená",J273,0)</f>
        <v>0</v>
      </c>
      <c r="BG273" s="230">
        <f>IF(N273="zákl. přenesená",J273,0)</f>
        <v>0</v>
      </c>
      <c r="BH273" s="230">
        <f>IF(N273="sníž. přenesená",J273,0)</f>
        <v>0</v>
      </c>
      <c r="BI273" s="230">
        <f>IF(N273="nulová",J273,0)</f>
        <v>0</v>
      </c>
      <c r="BJ273" s="17" t="s">
        <v>86</v>
      </c>
      <c r="BK273" s="230">
        <f>ROUND(I273*H273,2)</f>
        <v>0</v>
      </c>
      <c r="BL273" s="17" t="s">
        <v>134</v>
      </c>
      <c r="BM273" s="229" t="s">
        <v>363</v>
      </c>
    </row>
    <row r="274" s="2" customFormat="1">
      <c r="A274" s="38"/>
      <c r="B274" s="39"/>
      <c r="C274" s="40"/>
      <c r="D274" s="231" t="s">
        <v>136</v>
      </c>
      <c r="E274" s="40"/>
      <c r="F274" s="232" t="s">
        <v>364</v>
      </c>
      <c r="G274" s="40"/>
      <c r="H274" s="40"/>
      <c r="I274" s="233"/>
      <c r="J274" s="40"/>
      <c r="K274" s="40"/>
      <c r="L274" s="44"/>
      <c r="M274" s="234"/>
      <c r="N274" s="235"/>
      <c r="O274" s="91"/>
      <c r="P274" s="91"/>
      <c r="Q274" s="91"/>
      <c r="R274" s="91"/>
      <c r="S274" s="91"/>
      <c r="T274" s="92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T274" s="17" t="s">
        <v>136</v>
      </c>
      <c r="AU274" s="17" t="s">
        <v>88</v>
      </c>
    </row>
    <row r="275" s="2" customFormat="1">
      <c r="A275" s="38"/>
      <c r="B275" s="39"/>
      <c r="C275" s="40"/>
      <c r="D275" s="236" t="s">
        <v>138</v>
      </c>
      <c r="E275" s="40"/>
      <c r="F275" s="237" t="s">
        <v>365</v>
      </c>
      <c r="G275" s="40"/>
      <c r="H275" s="40"/>
      <c r="I275" s="233"/>
      <c r="J275" s="40"/>
      <c r="K275" s="40"/>
      <c r="L275" s="44"/>
      <c r="M275" s="234"/>
      <c r="N275" s="235"/>
      <c r="O275" s="91"/>
      <c r="P275" s="91"/>
      <c r="Q275" s="91"/>
      <c r="R275" s="91"/>
      <c r="S275" s="91"/>
      <c r="T275" s="92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T275" s="17" t="s">
        <v>138</v>
      </c>
      <c r="AU275" s="17" t="s">
        <v>88</v>
      </c>
    </row>
    <row r="276" s="13" customFormat="1">
      <c r="A276" s="13"/>
      <c r="B276" s="238"/>
      <c r="C276" s="239"/>
      <c r="D276" s="231" t="s">
        <v>140</v>
      </c>
      <c r="E276" s="240" t="s">
        <v>1</v>
      </c>
      <c r="F276" s="241" t="s">
        <v>366</v>
      </c>
      <c r="G276" s="239"/>
      <c r="H276" s="242">
        <v>206.5</v>
      </c>
      <c r="I276" s="243"/>
      <c r="J276" s="239"/>
      <c r="K276" s="239"/>
      <c r="L276" s="244"/>
      <c r="M276" s="245"/>
      <c r="N276" s="246"/>
      <c r="O276" s="246"/>
      <c r="P276" s="246"/>
      <c r="Q276" s="246"/>
      <c r="R276" s="246"/>
      <c r="S276" s="246"/>
      <c r="T276" s="247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8" t="s">
        <v>140</v>
      </c>
      <c r="AU276" s="248" t="s">
        <v>88</v>
      </c>
      <c r="AV276" s="13" t="s">
        <v>88</v>
      </c>
      <c r="AW276" s="13" t="s">
        <v>34</v>
      </c>
      <c r="AX276" s="13" t="s">
        <v>86</v>
      </c>
      <c r="AY276" s="248" t="s">
        <v>127</v>
      </c>
    </row>
    <row r="277" s="2" customFormat="1" ht="37.8" customHeight="1">
      <c r="A277" s="38"/>
      <c r="B277" s="39"/>
      <c r="C277" s="218" t="s">
        <v>367</v>
      </c>
      <c r="D277" s="218" t="s">
        <v>129</v>
      </c>
      <c r="E277" s="219" t="s">
        <v>368</v>
      </c>
      <c r="F277" s="220" t="s">
        <v>369</v>
      </c>
      <c r="G277" s="221" t="s">
        <v>209</v>
      </c>
      <c r="H277" s="222">
        <v>233.142</v>
      </c>
      <c r="I277" s="223"/>
      <c r="J277" s="224">
        <f>ROUND(I277*H277,2)</f>
        <v>0</v>
      </c>
      <c r="K277" s="220" t="s">
        <v>133</v>
      </c>
      <c r="L277" s="44"/>
      <c r="M277" s="225" t="s">
        <v>1</v>
      </c>
      <c r="N277" s="226" t="s">
        <v>43</v>
      </c>
      <c r="O277" s="91"/>
      <c r="P277" s="227">
        <f>O277*H277</f>
        <v>0</v>
      </c>
      <c r="Q277" s="227">
        <v>0</v>
      </c>
      <c r="R277" s="227">
        <f>Q277*H277</f>
        <v>0</v>
      </c>
      <c r="S277" s="227">
        <v>0</v>
      </c>
      <c r="T277" s="228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29" t="s">
        <v>134</v>
      </c>
      <c r="AT277" s="229" t="s">
        <v>129</v>
      </c>
      <c r="AU277" s="229" t="s">
        <v>88</v>
      </c>
      <c r="AY277" s="17" t="s">
        <v>127</v>
      </c>
      <c r="BE277" s="230">
        <f>IF(N277="základní",J277,0)</f>
        <v>0</v>
      </c>
      <c r="BF277" s="230">
        <f>IF(N277="snížená",J277,0)</f>
        <v>0</v>
      </c>
      <c r="BG277" s="230">
        <f>IF(N277="zákl. přenesená",J277,0)</f>
        <v>0</v>
      </c>
      <c r="BH277" s="230">
        <f>IF(N277="sníž. přenesená",J277,0)</f>
        <v>0</v>
      </c>
      <c r="BI277" s="230">
        <f>IF(N277="nulová",J277,0)</f>
        <v>0</v>
      </c>
      <c r="BJ277" s="17" t="s">
        <v>86</v>
      </c>
      <c r="BK277" s="230">
        <f>ROUND(I277*H277,2)</f>
        <v>0</v>
      </c>
      <c r="BL277" s="17" t="s">
        <v>134</v>
      </c>
      <c r="BM277" s="229" t="s">
        <v>370</v>
      </c>
    </row>
    <row r="278" s="2" customFormat="1">
      <c r="A278" s="38"/>
      <c r="B278" s="39"/>
      <c r="C278" s="40"/>
      <c r="D278" s="231" t="s">
        <v>136</v>
      </c>
      <c r="E278" s="40"/>
      <c r="F278" s="232" t="s">
        <v>371</v>
      </c>
      <c r="G278" s="40"/>
      <c r="H278" s="40"/>
      <c r="I278" s="233"/>
      <c r="J278" s="40"/>
      <c r="K278" s="40"/>
      <c r="L278" s="44"/>
      <c r="M278" s="234"/>
      <c r="N278" s="235"/>
      <c r="O278" s="91"/>
      <c r="P278" s="91"/>
      <c r="Q278" s="91"/>
      <c r="R278" s="91"/>
      <c r="S278" s="91"/>
      <c r="T278" s="92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T278" s="17" t="s">
        <v>136</v>
      </c>
      <c r="AU278" s="17" t="s">
        <v>88</v>
      </c>
    </row>
    <row r="279" s="2" customFormat="1">
      <c r="A279" s="38"/>
      <c r="B279" s="39"/>
      <c r="C279" s="40"/>
      <c r="D279" s="236" t="s">
        <v>138</v>
      </c>
      <c r="E279" s="40"/>
      <c r="F279" s="237" t="s">
        <v>372</v>
      </c>
      <c r="G279" s="40"/>
      <c r="H279" s="40"/>
      <c r="I279" s="233"/>
      <c r="J279" s="40"/>
      <c r="K279" s="40"/>
      <c r="L279" s="44"/>
      <c r="M279" s="234"/>
      <c r="N279" s="235"/>
      <c r="O279" s="91"/>
      <c r="P279" s="91"/>
      <c r="Q279" s="91"/>
      <c r="R279" s="91"/>
      <c r="S279" s="91"/>
      <c r="T279" s="92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T279" s="17" t="s">
        <v>138</v>
      </c>
      <c r="AU279" s="17" t="s">
        <v>88</v>
      </c>
    </row>
    <row r="280" s="13" customFormat="1">
      <c r="A280" s="13"/>
      <c r="B280" s="238"/>
      <c r="C280" s="239"/>
      <c r="D280" s="231" t="s">
        <v>140</v>
      </c>
      <c r="E280" s="240" t="s">
        <v>1</v>
      </c>
      <c r="F280" s="241" t="s">
        <v>373</v>
      </c>
      <c r="G280" s="239"/>
      <c r="H280" s="242">
        <v>233.142</v>
      </c>
      <c r="I280" s="243"/>
      <c r="J280" s="239"/>
      <c r="K280" s="239"/>
      <c r="L280" s="244"/>
      <c r="M280" s="245"/>
      <c r="N280" s="246"/>
      <c r="O280" s="246"/>
      <c r="P280" s="246"/>
      <c r="Q280" s="246"/>
      <c r="R280" s="246"/>
      <c r="S280" s="246"/>
      <c r="T280" s="247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8" t="s">
        <v>140</v>
      </c>
      <c r="AU280" s="248" t="s">
        <v>88</v>
      </c>
      <c r="AV280" s="13" t="s">
        <v>88</v>
      </c>
      <c r="AW280" s="13" t="s">
        <v>34</v>
      </c>
      <c r="AX280" s="13" t="s">
        <v>86</v>
      </c>
      <c r="AY280" s="248" t="s">
        <v>127</v>
      </c>
    </row>
    <row r="281" s="2" customFormat="1" ht="21.75" customHeight="1">
      <c r="A281" s="38"/>
      <c r="B281" s="39"/>
      <c r="C281" s="218" t="s">
        <v>374</v>
      </c>
      <c r="D281" s="218" t="s">
        <v>129</v>
      </c>
      <c r="E281" s="219" t="s">
        <v>375</v>
      </c>
      <c r="F281" s="220" t="s">
        <v>376</v>
      </c>
      <c r="G281" s="221" t="s">
        <v>209</v>
      </c>
      <c r="H281" s="222">
        <v>445.96300000000002</v>
      </c>
      <c r="I281" s="223"/>
      <c r="J281" s="224">
        <f>ROUND(I281*H281,2)</f>
        <v>0</v>
      </c>
      <c r="K281" s="220" t="s">
        <v>133</v>
      </c>
      <c r="L281" s="44"/>
      <c r="M281" s="225" t="s">
        <v>1</v>
      </c>
      <c r="N281" s="226" t="s">
        <v>43</v>
      </c>
      <c r="O281" s="91"/>
      <c r="P281" s="227">
        <f>O281*H281</f>
        <v>0</v>
      </c>
      <c r="Q281" s="227">
        <v>0</v>
      </c>
      <c r="R281" s="227">
        <f>Q281*H281</f>
        <v>0</v>
      </c>
      <c r="S281" s="227">
        <v>0</v>
      </c>
      <c r="T281" s="228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29" t="s">
        <v>134</v>
      </c>
      <c r="AT281" s="229" t="s">
        <v>129</v>
      </c>
      <c r="AU281" s="229" t="s">
        <v>88</v>
      </c>
      <c r="AY281" s="17" t="s">
        <v>127</v>
      </c>
      <c r="BE281" s="230">
        <f>IF(N281="základní",J281,0)</f>
        <v>0</v>
      </c>
      <c r="BF281" s="230">
        <f>IF(N281="snížená",J281,0)</f>
        <v>0</v>
      </c>
      <c r="BG281" s="230">
        <f>IF(N281="zákl. přenesená",J281,0)</f>
        <v>0</v>
      </c>
      <c r="BH281" s="230">
        <f>IF(N281="sníž. přenesená",J281,0)</f>
        <v>0</v>
      </c>
      <c r="BI281" s="230">
        <f>IF(N281="nulová",J281,0)</f>
        <v>0</v>
      </c>
      <c r="BJ281" s="17" t="s">
        <v>86</v>
      </c>
      <c r="BK281" s="230">
        <f>ROUND(I281*H281,2)</f>
        <v>0</v>
      </c>
      <c r="BL281" s="17" t="s">
        <v>134</v>
      </c>
      <c r="BM281" s="229" t="s">
        <v>377</v>
      </c>
    </row>
    <row r="282" s="2" customFormat="1">
      <c r="A282" s="38"/>
      <c r="B282" s="39"/>
      <c r="C282" s="40"/>
      <c r="D282" s="231" t="s">
        <v>136</v>
      </c>
      <c r="E282" s="40"/>
      <c r="F282" s="232" t="s">
        <v>378</v>
      </c>
      <c r="G282" s="40"/>
      <c r="H282" s="40"/>
      <c r="I282" s="233"/>
      <c r="J282" s="40"/>
      <c r="K282" s="40"/>
      <c r="L282" s="44"/>
      <c r="M282" s="234"/>
      <c r="N282" s="235"/>
      <c r="O282" s="91"/>
      <c r="P282" s="91"/>
      <c r="Q282" s="91"/>
      <c r="R282" s="91"/>
      <c r="S282" s="91"/>
      <c r="T282" s="92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T282" s="17" t="s">
        <v>136</v>
      </c>
      <c r="AU282" s="17" t="s">
        <v>88</v>
      </c>
    </row>
    <row r="283" s="2" customFormat="1">
      <c r="A283" s="38"/>
      <c r="B283" s="39"/>
      <c r="C283" s="40"/>
      <c r="D283" s="236" t="s">
        <v>138</v>
      </c>
      <c r="E283" s="40"/>
      <c r="F283" s="237" t="s">
        <v>379</v>
      </c>
      <c r="G283" s="40"/>
      <c r="H283" s="40"/>
      <c r="I283" s="233"/>
      <c r="J283" s="40"/>
      <c r="K283" s="40"/>
      <c r="L283" s="44"/>
      <c r="M283" s="234"/>
      <c r="N283" s="235"/>
      <c r="O283" s="91"/>
      <c r="P283" s="91"/>
      <c r="Q283" s="91"/>
      <c r="R283" s="91"/>
      <c r="S283" s="91"/>
      <c r="T283" s="92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T283" s="17" t="s">
        <v>138</v>
      </c>
      <c r="AU283" s="17" t="s">
        <v>88</v>
      </c>
    </row>
    <row r="284" s="2" customFormat="1" ht="24.15" customHeight="1">
      <c r="A284" s="38"/>
      <c r="B284" s="39"/>
      <c r="C284" s="218" t="s">
        <v>380</v>
      </c>
      <c r="D284" s="218" t="s">
        <v>129</v>
      </c>
      <c r="E284" s="219" t="s">
        <v>381</v>
      </c>
      <c r="F284" s="220" t="s">
        <v>382</v>
      </c>
      <c r="G284" s="221" t="s">
        <v>209</v>
      </c>
      <c r="H284" s="222">
        <v>1337.8889999999999</v>
      </c>
      <c r="I284" s="223"/>
      <c r="J284" s="224">
        <f>ROUND(I284*H284,2)</f>
        <v>0</v>
      </c>
      <c r="K284" s="220" t="s">
        <v>133</v>
      </c>
      <c r="L284" s="44"/>
      <c r="M284" s="225" t="s">
        <v>1</v>
      </c>
      <c r="N284" s="226" t="s">
        <v>43</v>
      </c>
      <c r="O284" s="91"/>
      <c r="P284" s="227">
        <f>O284*H284</f>
        <v>0</v>
      </c>
      <c r="Q284" s="227">
        <v>0</v>
      </c>
      <c r="R284" s="227">
        <f>Q284*H284</f>
        <v>0</v>
      </c>
      <c r="S284" s="227">
        <v>0</v>
      </c>
      <c r="T284" s="228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29" t="s">
        <v>134</v>
      </c>
      <c r="AT284" s="229" t="s">
        <v>129</v>
      </c>
      <c r="AU284" s="229" t="s">
        <v>88</v>
      </c>
      <c r="AY284" s="17" t="s">
        <v>127</v>
      </c>
      <c r="BE284" s="230">
        <f>IF(N284="základní",J284,0)</f>
        <v>0</v>
      </c>
      <c r="BF284" s="230">
        <f>IF(N284="snížená",J284,0)</f>
        <v>0</v>
      </c>
      <c r="BG284" s="230">
        <f>IF(N284="zákl. přenesená",J284,0)</f>
        <v>0</v>
      </c>
      <c r="BH284" s="230">
        <f>IF(N284="sníž. přenesená",J284,0)</f>
        <v>0</v>
      </c>
      <c r="BI284" s="230">
        <f>IF(N284="nulová",J284,0)</f>
        <v>0</v>
      </c>
      <c r="BJ284" s="17" t="s">
        <v>86</v>
      </c>
      <c r="BK284" s="230">
        <f>ROUND(I284*H284,2)</f>
        <v>0</v>
      </c>
      <c r="BL284" s="17" t="s">
        <v>134</v>
      </c>
      <c r="BM284" s="229" t="s">
        <v>383</v>
      </c>
    </row>
    <row r="285" s="2" customFormat="1">
      <c r="A285" s="38"/>
      <c r="B285" s="39"/>
      <c r="C285" s="40"/>
      <c r="D285" s="231" t="s">
        <v>136</v>
      </c>
      <c r="E285" s="40"/>
      <c r="F285" s="232" t="s">
        <v>384</v>
      </c>
      <c r="G285" s="40"/>
      <c r="H285" s="40"/>
      <c r="I285" s="233"/>
      <c r="J285" s="40"/>
      <c r="K285" s="40"/>
      <c r="L285" s="44"/>
      <c r="M285" s="234"/>
      <c r="N285" s="235"/>
      <c r="O285" s="91"/>
      <c r="P285" s="91"/>
      <c r="Q285" s="91"/>
      <c r="R285" s="91"/>
      <c r="S285" s="91"/>
      <c r="T285" s="92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T285" s="17" t="s">
        <v>136</v>
      </c>
      <c r="AU285" s="17" t="s">
        <v>88</v>
      </c>
    </row>
    <row r="286" s="2" customFormat="1">
      <c r="A286" s="38"/>
      <c r="B286" s="39"/>
      <c r="C286" s="40"/>
      <c r="D286" s="236" t="s">
        <v>138</v>
      </c>
      <c r="E286" s="40"/>
      <c r="F286" s="237" t="s">
        <v>385</v>
      </c>
      <c r="G286" s="40"/>
      <c r="H286" s="40"/>
      <c r="I286" s="233"/>
      <c r="J286" s="40"/>
      <c r="K286" s="40"/>
      <c r="L286" s="44"/>
      <c r="M286" s="234"/>
      <c r="N286" s="235"/>
      <c r="O286" s="91"/>
      <c r="P286" s="91"/>
      <c r="Q286" s="91"/>
      <c r="R286" s="91"/>
      <c r="S286" s="91"/>
      <c r="T286" s="92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T286" s="17" t="s">
        <v>138</v>
      </c>
      <c r="AU286" s="17" t="s">
        <v>88</v>
      </c>
    </row>
    <row r="287" s="13" customFormat="1">
      <c r="A287" s="13"/>
      <c r="B287" s="238"/>
      <c r="C287" s="239"/>
      <c r="D287" s="231" t="s">
        <v>140</v>
      </c>
      <c r="E287" s="239"/>
      <c r="F287" s="241" t="s">
        <v>386</v>
      </c>
      <c r="G287" s="239"/>
      <c r="H287" s="242">
        <v>1337.8889999999999</v>
      </c>
      <c r="I287" s="243"/>
      <c r="J287" s="239"/>
      <c r="K287" s="239"/>
      <c r="L287" s="244"/>
      <c r="M287" s="245"/>
      <c r="N287" s="246"/>
      <c r="O287" s="246"/>
      <c r="P287" s="246"/>
      <c r="Q287" s="246"/>
      <c r="R287" s="246"/>
      <c r="S287" s="246"/>
      <c r="T287" s="247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8" t="s">
        <v>140</v>
      </c>
      <c r="AU287" s="248" t="s">
        <v>88</v>
      </c>
      <c r="AV287" s="13" t="s">
        <v>88</v>
      </c>
      <c r="AW287" s="13" t="s">
        <v>4</v>
      </c>
      <c r="AX287" s="13" t="s">
        <v>86</v>
      </c>
      <c r="AY287" s="248" t="s">
        <v>127</v>
      </c>
    </row>
    <row r="288" s="12" customFormat="1" ht="22.8" customHeight="1">
      <c r="A288" s="12"/>
      <c r="B288" s="202"/>
      <c r="C288" s="203"/>
      <c r="D288" s="204" t="s">
        <v>77</v>
      </c>
      <c r="E288" s="216" t="s">
        <v>387</v>
      </c>
      <c r="F288" s="216" t="s">
        <v>388</v>
      </c>
      <c r="G288" s="203"/>
      <c r="H288" s="203"/>
      <c r="I288" s="206"/>
      <c r="J288" s="217">
        <f>BK288</f>
        <v>0</v>
      </c>
      <c r="K288" s="203"/>
      <c r="L288" s="208"/>
      <c r="M288" s="209"/>
      <c r="N288" s="210"/>
      <c r="O288" s="210"/>
      <c r="P288" s="211">
        <f>SUM(P289:P291)</f>
        <v>0</v>
      </c>
      <c r="Q288" s="210"/>
      <c r="R288" s="211">
        <f>SUM(R289:R291)</f>
        <v>0</v>
      </c>
      <c r="S288" s="210"/>
      <c r="T288" s="212">
        <f>SUM(T289:T291)</f>
        <v>0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213" t="s">
        <v>86</v>
      </c>
      <c r="AT288" s="214" t="s">
        <v>77</v>
      </c>
      <c r="AU288" s="214" t="s">
        <v>86</v>
      </c>
      <c r="AY288" s="213" t="s">
        <v>127</v>
      </c>
      <c r="BK288" s="215">
        <f>SUM(BK289:BK291)</f>
        <v>0</v>
      </c>
    </row>
    <row r="289" s="2" customFormat="1" ht="33" customHeight="1">
      <c r="A289" s="38"/>
      <c r="B289" s="39"/>
      <c r="C289" s="218" t="s">
        <v>389</v>
      </c>
      <c r="D289" s="218" t="s">
        <v>129</v>
      </c>
      <c r="E289" s="219" t="s">
        <v>390</v>
      </c>
      <c r="F289" s="220" t="s">
        <v>391</v>
      </c>
      <c r="G289" s="221" t="s">
        <v>209</v>
      </c>
      <c r="H289" s="222">
        <v>182.22900000000001</v>
      </c>
      <c r="I289" s="223"/>
      <c r="J289" s="224">
        <f>ROUND(I289*H289,2)</f>
        <v>0</v>
      </c>
      <c r="K289" s="220" t="s">
        <v>133</v>
      </c>
      <c r="L289" s="44"/>
      <c r="M289" s="225" t="s">
        <v>1</v>
      </c>
      <c r="N289" s="226" t="s">
        <v>43</v>
      </c>
      <c r="O289" s="91"/>
      <c r="P289" s="227">
        <f>O289*H289</f>
        <v>0</v>
      </c>
      <c r="Q289" s="227">
        <v>0</v>
      </c>
      <c r="R289" s="227">
        <f>Q289*H289</f>
        <v>0</v>
      </c>
      <c r="S289" s="227">
        <v>0</v>
      </c>
      <c r="T289" s="228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29" t="s">
        <v>134</v>
      </c>
      <c r="AT289" s="229" t="s">
        <v>129</v>
      </c>
      <c r="AU289" s="229" t="s">
        <v>88</v>
      </c>
      <c r="AY289" s="17" t="s">
        <v>127</v>
      </c>
      <c r="BE289" s="230">
        <f>IF(N289="základní",J289,0)</f>
        <v>0</v>
      </c>
      <c r="BF289" s="230">
        <f>IF(N289="snížená",J289,0)</f>
        <v>0</v>
      </c>
      <c r="BG289" s="230">
        <f>IF(N289="zákl. přenesená",J289,0)</f>
        <v>0</v>
      </c>
      <c r="BH289" s="230">
        <f>IF(N289="sníž. přenesená",J289,0)</f>
        <v>0</v>
      </c>
      <c r="BI289" s="230">
        <f>IF(N289="nulová",J289,0)</f>
        <v>0</v>
      </c>
      <c r="BJ289" s="17" t="s">
        <v>86</v>
      </c>
      <c r="BK289" s="230">
        <f>ROUND(I289*H289,2)</f>
        <v>0</v>
      </c>
      <c r="BL289" s="17" t="s">
        <v>134</v>
      </c>
      <c r="BM289" s="229" t="s">
        <v>392</v>
      </c>
    </row>
    <row r="290" s="2" customFormat="1">
      <c r="A290" s="38"/>
      <c r="B290" s="39"/>
      <c r="C290" s="40"/>
      <c r="D290" s="231" t="s">
        <v>136</v>
      </c>
      <c r="E290" s="40"/>
      <c r="F290" s="232" t="s">
        <v>393</v>
      </c>
      <c r="G290" s="40"/>
      <c r="H290" s="40"/>
      <c r="I290" s="233"/>
      <c r="J290" s="40"/>
      <c r="K290" s="40"/>
      <c r="L290" s="44"/>
      <c r="M290" s="234"/>
      <c r="N290" s="235"/>
      <c r="O290" s="91"/>
      <c r="P290" s="91"/>
      <c r="Q290" s="91"/>
      <c r="R290" s="91"/>
      <c r="S290" s="91"/>
      <c r="T290" s="92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17" t="s">
        <v>136</v>
      </c>
      <c r="AU290" s="17" t="s">
        <v>88</v>
      </c>
    </row>
    <row r="291" s="2" customFormat="1">
      <c r="A291" s="38"/>
      <c r="B291" s="39"/>
      <c r="C291" s="40"/>
      <c r="D291" s="236" t="s">
        <v>138</v>
      </c>
      <c r="E291" s="40"/>
      <c r="F291" s="237" t="s">
        <v>394</v>
      </c>
      <c r="G291" s="40"/>
      <c r="H291" s="40"/>
      <c r="I291" s="233"/>
      <c r="J291" s="40"/>
      <c r="K291" s="40"/>
      <c r="L291" s="44"/>
      <c r="M291" s="234"/>
      <c r="N291" s="235"/>
      <c r="O291" s="91"/>
      <c r="P291" s="91"/>
      <c r="Q291" s="91"/>
      <c r="R291" s="91"/>
      <c r="S291" s="91"/>
      <c r="T291" s="92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T291" s="17" t="s">
        <v>138</v>
      </c>
      <c r="AU291" s="17" t="s">
        <v>88</v>
      </c>
    </row>
    <row r="292" s="12" customFormat="1" ht="25.92" customHeight="1">
      <c r="A292" s="12"/>
      <c r="B292" s="202"/>
      <c r="C292" s="203"/>
      <c r="D292" s="204" t="s">
        <v>77</v>
      </c>
      <c r="E292" s="205" t="s">
        <v>395</v>
      </c>
      <c r="F292" s="205" t="s">
        <v>396</v>
      </c>
      <c r="G292" s="203"/>
      <c r="H292" s="203"/>
      <c r="I292" s="206"/>
      <c r="J292" s="207">
        <f>BK292</f>
        <v>0</v>
      </c>
      <c r="K292" s="203"/>
      <c r="L292" s="208"/>
      <c r="M292" s="209"/>
      <c r="N292" s="210"/>
      <c r="O292" s="210"/>
      <c r="P292" s="211">
        <f>P293+P306+P310+P314</f>
        <v>0</v>
      </c>
      <c r="Q292" s="210"/>
      <c r="R292" s="211">
        <f>R293+R306+R310+R314</f>
        <v>0</v>
      </c>
      <c r="S292" s="210"/>
      <c r="T292" s="212">
        <f>T293+T306+T310+T314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13" t="s">
        <v>161</v>
      </c>
      <c r="AT292" s="214" t="s">
        <v>77</v>
      </c>
      <c r="AU292" s="214" t="s">
        <v>78</v>
      </c>
      <c r="AY292" s="213" t="s">
        <v>127</v>
      </c>
      <c r="BK292" s="215">
        <f>BK293+BK306+BK310+BK314</f>
        <v>0</v>
      </c>
    </row>
    <row r="293" s="12" customFormat="1" ht="22.8" customHeight="1">
      <c r="A293" s="12"/>
      <c r="B293" s="202"/>
      <c r="C293" s="203"/>
      <c r="D293" s="204" t="s">
        <v>77</v>
      </c>
      <c r="E293" s="216" t="s">
        <v>397</v>
      </c>
      <c r="F293" s="216" t="s">
        <v>398</v>
      </c>
      <c r="G293" s="203"/>
      <c r="H293" s="203"/>
      <c r="I293" s="206"/>
      <c r="J293" s="217">
        <f>BK293</f>
        <v>0</v>
      </c>
      <c r="K293" s="203"/>
      <c r="L293" s="208"/>
      <c r="M293" s="209"/>
      <c r="N293" s="210"/>
      <c r="O293" s="210"/>
      <c r="P293" s="211">
        <f>SUM(P294:P305)</f>
        <v>0</v>
      </c>
      <c r="Q293" s="210"/>
      <c r="R293" s="211">
        <f>SUM(R294:R305)</f>
        <v>0</v>
      </c>
      <c r="S293" s="210"/>
      <c r="T293" s="212">
        <f>SUM(T294:T305)</f>
        <v>0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213" t="s">
        <v>161</v>
      </c>
      <c r="AT293" s="214" t="s">
        <v>77</v>
      </c>
      <c r="AU293" s="214" t="s">
        <v>86</v>
      </c>
      <c r="AY293" s="213" t="s">
        <v>127</v>
      </c>
      <c r="BK293" s="215">
        <f>SUM(BK294:BK305)</f>
        <v>0</v>
      </c>
    </row>
    <row r="294" s="2" customFormat="1" ht="16.5" customHeight="1">
      <c r="A294" s="38"/>
      <c r="B294" s="39"/>
      <c r="C294" s="218" t="s">
        <v>399</v>
      </c>
      <c r="D294" s="218" t="s">
        <v>129</v>
      </c>
      <c r="E294" s="219" t="s">
        <v>400</v>
      </c>
      <c r="F294" s="220" t="s">
        <v>401</v>
      </c>
      <c r="G294" s="221" t="s">
        <v>402</v>
      </c>
      <c r="H294" s="222">
        <v>1</v>
      </c>
      <c r="I294" s="223"/>
      <c r="J294" s="224">
        <f>ROUND(I294*H294,2)</f>
        <v>0</v>
      </c>
      <c r="K294" s="220" t="s">
        <v>403</v>
      </c>
      <c r="L294" s="44"/>
      <c r="M294" s="225" t="s">
        <v>1</v>
      </c>
      <c r="N294" s="226" t="s">
        <v>43</v>
      </c>
      <c r="O294" s="91"/>
      <c r="P294" s="227">
        <f>O294*H294</f>
        <v>0</v>
      </c>
      <c r="Q294" s="227">
        <v>0</v>
      </c>
      <c r="R294" s="227">
        <f>Q294*H294</f>
        <v>0</v>
      </c>
      <c r="S294" s="227">
        <v>0</v>
      </c>
      <c r="T294" s="228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29" t="s">
        <v>404</v>
      </c>
      <c r="AT294" s="229" t="s">
        <v>129</v>
      </c>
      <c r="AU294" s="229" t="s">
        <v>88</v>
      </c>
      <c r="AY294" s="17" t="s">
        <v>127</v>
      </c>
      <c r="BE294" s="230">
        <f>IF(N294="základní",J294,0)</f>
        <v>0</v>
      </c>
      <c r="BF294" s="230">
        <f>IF(N294="snížená",J294,0)</f>
        <v>0</v>
      </c>
      <c r="BG294" s="230">
        <f>IF(N294="zákl. přenesená",J294,0)</f>
        <v>0</v>
      </c>
      <c r="BH294" s="230">
        <f>IF(N294="sníž. přenesená",J294,0)</f>
        <v>0</v>
      </c>
      <c r="BI294" s="230">
        <f>IF(N294="nulová",J294,0)</f>
        <v>0</v>
      </c>
      <c r="BJ294" s="17" t="s">
        <v>86</v>
      </c>
      <c r="BK294" s="230">
        <f>ROUND(I294*H294,2)</f>
        <v>0</v>
      </c>
      <c r="BL294" s="17" t="s">
        <v>404</v>
      </c>
      <c r="BM294" s="229" t="s">
        <v>405</v>
      </c>
    </row>
    <row r="295" s="2" customFormat="1">
      <c r="A295" s="38"/>
      <c r="B295" s="39"/>
      <c r="C295" s="40"/>
      <c r="D295" s="231" t="s">
        <v>136</v>
      </c>
      <c r="E295" s="40"/>
      <c r="F295" s="232" t="s">
        <v>401</v>
      </c>
      <c r="G295" s="40"/>
      <c r="H295" s="40"/>
      <c r="I295" s="233"/>
      <c r="J295" s="40"/>
      <c r="K295" s="40"/>
      <c r="L295" s="44"/>
      <c r="M295" s="234"/>
      <c r="N295" s="235"/>
      <c r="O295" s="91"/>
      <c r="P295" s="91"/>
      <c r="Q295" s="91"/>
      <c r="R295" s="91"/>
      <c r="S295" s="91"/>
      <c r="T295" s="92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T295" s="17" t="s">
        <v>136</v>
      </c>
      <c r="AU295" s="17" t="s">
        <v>88</v>
      </c>
    </row>
    <row r="296" s="2" customFormat="1">
      <c r="A296" s="38"/>
      <c r="B296" s="39"/>
      <c r="C296" s="40"/>
      <c r="D296" s="236" t="s">
        <v>138</v>
      </c>
      <c r="E296" s="40"/>
      <c r="F296" s="237" t="s">
        <v>406</v>
      </c>
      <c r="G296" s="40"/>
      <c r="H296" s="40"/>
      <c r="I296" s="233"/>
      <c r="J296" s="40"/>
      <c r="K296" s="40"/>
      <c r="L296" s="44"/>
      <c r="M296" s="234"/>
      <c r="N296" s="235"/>
      <c r="O296" s="91"/>
      <c r="P296" s="91"/>
      <c r="Q296" s="91"/>
      <c r="R296" s="91"/>
      <c r="S296" s="91"/>
      <c r="T296" s="92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T296" s="17" t="s">
        <v>138</v>
      </c>
      <c r="AU296" s="17" t="s">
        <v>88</v>
      </c>
    </row>
    <row r="297" s="2" customFormat="1" ht="16.5" customHeight="1">
      <c r="A297" s="38"/>
      <c r="B297" s="39"/>
      <c r="C297" s="218" t="s">
        <v>407</v>
      </c>
      <c r="D297" s="218" t="s">
        <v>129</v>
      </c>
      <c r="E297" s="219" t="s">
        <v>408</v>
      </c>
      <c r="F297" s="220" t="s">
        <v>409</v>
      </c>
      <c r="G297" s="221" t="s">
        <v>402</v>
      </c>
      <c r="H297" s="222">
        <v>2</v>
      </c>
      <c r="I297" s="223"/>
      <c r="J297" s="224">
        <f>ROUND(I297*H297,2)</f>
        <v>0</v>
      </c>
      <c r="K297" s="220" t="s">
        <v>403</v>
      </c>
      <c r="L297" s="44"/>
      <c r="M297" s="225" t="s">
        <v>1</v>
      </c>
      <c r="N297" s="226" t="s">
        <v>43</v>
      </c>
      <c r="O297" s="91"/>
      <c r="P297" s="227">
        <f>O297*H297</f>
        <v>0</v>
      </c>
      <c r="Q297" s="227">
        <v>0</v>
      </c>
      <c r="R297" s="227">
        <f>Q297*H297</f>
        <v>0</v>
      </c>
      <c r="S297" s="227">
        <v>0</v>
      </c>
      <c r="T297" s="228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29" t="s">
        <v>404</v>
      </c>
      <c r="AT297" s="229" t="s">
        <v>129</v>
      </c>
      <c r="AU297" s="229" t="s">
        <v>88</v>
      </c>
      <c r="AY297" s="17" t="s">
        <v>127</v>
      </c>
      <c r="BE297" s="230">
        <f>IF(N297="základní",J297,0)</f>
        <v>0</v>
      </c>
      <c r="BF297" s="230">
        <f>IF(N297="snížená",J297,0)</f>
        <v>0</v>
      </c>
      <c r="BG297" s="230">
        <f>IF(N297="zákl. přenesená",J297,0)</f>
        <v>0</v>
      </c>
      <c r="BH297" s="230">
        <f>IF(N297="sníž. přenesená",J297,0)</f>
        <v>0</v>
      </c>
      <c r="BI297" s="230">
        <f>IF(N297="nulová",J297,0)</f>
        <v>0</v>
      </c>
      <c r="BJ297" s="17" t="s">
        <v>86</v>
      </c>
      <c r="BK297" s="230">
        <f>ROUND(I297*H297,2)</f>
        <v>0</v>
      </c>
      <c r="BL297" s="17" t="s">
        <v>404</v>
      </c>
      <c r="BM297" s="229" t="s">
        <v>410</v>
      </c>
    </row>
    <row r="298" s="2" customFormat="1">
      <c r="A298" s="38"/>
      <c r="B298" s="39"/>
      <c r="C298" s="40"/>
      <c r="D298" s="231" t="s">
        <v>136</v>
      </c>
      <c r="E298" s="40"/>
      <c r="F298" s="232" t="s">
        <v>409</v>
      </c>
      <c r="G298" s="40"/>
      <c r="H298" s="40"/>
      <c r="I298" s="233"/>
      <c r="J298" s="40"/>
      <c r="K298" s="40"/>
      <c r="L298" s="44"/>
      <c r="M298" s="234"/>
      <c r="N298" s="235"/>
      <c r="O298" s="91"/>
      <c r="P298" s="91"/>
      <c r="Q298" s="91"/>
      <c r="R298" s="91"/>
      <c r="S298" s="91"/>
      <c r="T298" s="92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T298" s="17" t="s">
        <v>136</v>
      </c>
      <c r="AU298" s="17" t="s">
        <v>88</v>
      </c>
    </row>
    <row r="299" s="2" customFormat="1">
      <c r="A299" s="38"/>
      <c r="B299" s="39"/>
      <c r="C299" s="40"/>
      <c r="D299" s="236" t="s">
        <v>138</v>
      </c>
      <c r="E299" s="40"/>
      <c r="F299" s="237" t="s">
        <v>411</v>
      </c>
      <c r="G299" s="40"/>
      <c r="H299" s="40"/>
      <c r="I299" s="233"/>
      <c r="J299" s="40"/>
      <c r="K299" s="40"/>
      <c r="L299" s="44"/>
      <c r="M299" s="234"/>
      <c r="N299" s="235"/>
      <c r="O299" s="91"/>
      <c r="P299" s="91"/>
      <c r="Q299" s="91"/>
      <c r="R299" s="91"/>
      <c r="S299" s="91"/>
      <c r="T299" s="92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T299" s="17" t="s">
        <v>138</v>
      </c>
      <c r="AU299" s="17" t="s">
        <v>88</v>
      </c>
    </row>
    <row r="300" s="13" customFormat="1">
      <c r="A300" s="13"/>
      <c r="B300" s="238"/>
      <c r="C300" s="239"/>
      <c r="D300" s="231" t="s">
        <v>140</v>
      </c>
      <c r="E300" s="240" t="s">
        <v>1</v>
      </c>
      <c r="F300" s="241" t="s">
        <v>412</v>
      </c>
      <c r="G300" s="239"/>
      <c r="H300" s="242">
        <v>1</v>
      </c>
      <c r="I300" s="243"/>
      <c r="J300" s="239"/>
      <c r="K300" s="239"/>
      <c r="L300" s="244"/>
      <c r="M300" s="245"/>
      <c r="N300" s="246"/>
      <c r="O300" s="246"/>
      <c r="P300" s="246"/>
      <c r="Q300" s="246"/>
      <c r="R300" s="246"/>
      <c r="S300" s="246"/>
      <c r="T300" s="247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8" t="s">
        <v>140</v>
      </c>
      <c r="AU300" s="248" t="s">
        <v>88</v>
      </c>
      <c r="AV300" s="13" t="s">
        <v>88</v>
      </c>
      <c r="AW300" s="13" t="s">
        <v>34</v>
      </c>
      <c r="AX300" s="13" t="s">
        <v>78</v>
      </c>
      <c r="AY300" s="248" t="s">
        <v>127</v>
      </c>
    </row>
    <row r="301" s="13" customFormat="1">
      <c r="A301" s="13"/>
      <c r="B301" s="238"/>
      <c r="C301" s="239"/>
      <c r="D301" s="231" t="s">
        <v>140</v>
      </c>
      <c r="E301" s="240" t="s">
        <v>1</v>
      </c>
      <c r="F301" s="241" t="s">
        <v>413</v>
      </c>
      <c r="G301" s="239"/>
      <c r="H301" s="242">
        <v>1</v>
      </c>
      <c r="I301" s="243"/>
      <c r="J301" s="239"/>
      <c r="K301" s="239"/>
      <c r="L301" s="244"/>
      <c r="M301" s="245"/>
      <c r="N301" s="246"/>
      <c r="O301" s="246"/>
      <c r="P301" s="246"/>
      <c r="Q301" s="246"/>
      <c r="R301" s="246"/>
      <c r="S301" s="246"/>
      <c r="T301" s="247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8" t="s">
        <v>140</v>
      </c>
      <c r="AU301" s="248" t="s">
        <v>88</v>
      </c>
      <c r="AV301" s="13" t="s">
        <v>88</v>
      </c>
      <c r="AW301" s="13" t="s">
        <v>34</v>
      </c>
      <c r="AX301" s="13" t="s">
        <v>78</v>
      </c>
      <c r="AY301" s="248" t="s">
        <v>127</v>
      </c>
    </row>
    <row r="302" s="15" customFormat="1">
      <c r="A302" s="15"/>
      <c r="B302" s="259"/>
      <c r="C302" s="260"/>
      <c r="D302" s="231" t="s">
        <v>140</v>
      </c>
      <c r="E302" s="261" t="s">
        <v>1</v>
      </c>
      <c r="F302" s="262" t="s">
        <v>192</v>
      </c>
      <c r="G302" s="260"/>
      <c r="H302" s="263">
        <v>2</v>
      </c>
      <c r="I302" s="264"/>
      <c r="J302" s="260"/>
      <c r="K302" s="260"/>
      <c r="L302" s="265"/>
      <c r="M302" s="266"/>
      <c r="N302" s="267"/>
      <c r="O302" s="267"/>
      <c r="P302" s="267"/>
      <c r="Q302" s="267"/>
      <c r="R302" s="267"/>
      <c r="S302" s="267"/>
      <c r="T302" s="268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69" t="s">
        <v>140</v>
      </c>
      <c r="AU302" s="269" t="s">
        <v>88</v>
      </c>
      <c r="AV302" s="15" t="s">
        <v>134</v>
      </c>
      <c r="AW302" s="15" t="s">
        <v>34</v>
      </c>
      <c r="AX302" s="15" t="s">
        <v>86</v>
      </c>
      <c r="AY302" s="269" t="s">
        <v>127</v>
      </c>
    </row>
    <row r="303" s="2" customFormat="1" ht="16.5" customHeight="1">
      <c r="A303" s="38"/>
      <c r="B303" s="39"/>
      <c r="C303" s="218" t="s">
        <v>414</v>
      </c>
      <c r="D303" s="218" t="s">
        <v>129</v>
      </c>
      <c r="E303" s="219" t="s">
        <v>415</v>
      </c>
      <c r="F303" s="220" t="s">
        <v>416</v>
      </c>
      <c r="G303" s="221" t="s">
        <v>417</v>
      </c>
      <c r="H303" s="222">
        <v>1</v>
      </c>
      <c r="I303" s="223"/>
      <c r="J303" s="224">
        <f>ROUND(I303*H303,2)</f>
        <v>0</v>
      </c>
      <c r="K303" s="220" t="s">
        <v>403</v>
      </c>
      <c r="L303" s="44"/>
      <c r="M303" s="225" t="s">
        <v>1</v>
      </c>
      <c r="N303" s="226" t="s">
        <v>43</v>
      </c>
      <c r="O303" s="91"/>
      <c r="P303" s="227">
        <f>O303*H303</f>
        <v>0</v>
      </c>
      <c r="Q303" s="227">
        <v>0</v>
      </c>
      <c r="R303" s="227">
        <f>Q303*H303</f>
        <v>0</v>
      </c>
      <c r="S303" s="227">
        <v>0</v>
      </c>
      <c r="T303" s="228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29" t="s">
        <v>404</v>
      </c>
      <c r="AT303" s="229" t="s">
        <v>129</v>
      </c>
      <c r="AU303" s="229" t="s">
        <v>88</v>
      </c>
      <c r="AY303" s="17" t="s">
        <v>127</v>
      </c>
      <c r="BE303" s="230">
        <f>IF(N303="základní",J303,0)</f>
        <v>0</v>
      </c>
      <c r="BF303" s="230">
        <f>IF(N303="snížená",J303,0)</f>
        <v>0</v>
      </c>
      <c r="BG303" s="230">
        <f>IF(N303="zákl. přenesená",J303,0)</f>
        <v>0</v>
      </c>
      <c r="BH303" s="230">
        <f>IF(N303="sníž. přenesená",J303,0)</f>
        <v>0</v>
      </c>
      <c r="BI303" s="230">
        <f>IF(N303="nulová",J303,0)</f>
        <v>0</v>
      </c>
      <c r="BJ303" s="17" t="s">
        <v>86</v>
      </c>
      <c r="BK303" s="230">
        <f>ROUND(I303*H303,2)</f>
        <v>0</v>
      </c>
      <c r="BL303" s="17" t="s">
        <v>404</v>
      </c>
      <c r="BM303" s="229" t="s">
        <v>418</v>
      </c>
    </row>
    <row r="304" s="2" customFormat="1">
      <c r="A304" s="38"/>
      <c r="B304" s="39"/>
      <c r="C304" s="40"/>
      <c r="D304" s="231" t="s">
        <v>136</v>
      </c>
      <c r="E304" s="40"/>
      <c r="F304" s="232" t="s">
        <v>416</v>
      </c>
      <c r="G304" s="40"/>
      <c r="H304" s="40"/>
      <c r="I304" s="233"/>
      <c r="J304" s="40"/>
      <c r="K304" s="40"/>
      <c r="L304" s="44"/>
      <c r="M304" s="234"/>
      <c r="N304" s="235"/>
      <c r="O304" s="91"/>
      <c r="P304" s="91"/>
      <c r="Q304" s="91"/>
      <c r="R304" s="91"/>
      <c r="S304" s="91"/>
      <c r="T304" s="92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T304" s="17" t="s">
        <v>136</v>
      </c>
      <c r="AU304" s="17" t="s">
        <v>88</v>
      </c>
    </row>
    <row r="305" s="2" customFormat="1">
      <c r="A305" s="38"/>
      <c r="B305" s="39"/>
      <c r="C305" s="40"/>
      <c r="D305" s="236" t="s">
        <v>138</v>
      </c>
      <c r="E305" s="40"/>
      <c r="F305" s="237" t="s">
        <v>419</v>
      </c>
      <c r="G305" s="40"/>
      <c r="H305" s="40"/>
      <c r="I305" s="233"/>
      <c r="J305" s="40"/>
      <c r="K305" s="40"/>
      <c r="L305" s="44"/>
      <c r="M305" s="234"/>
      <c r="N305" s="235"/>
      <c r="O305" s="91"/>
      <c r="P305" s="91"/>
      <c r="Q305" s="91"/>
      <c r="R305" s="91"/>
      <c r="S305" s="91"/>
      <c r="T305" s="92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T305" s="17" t="s">
        <v>138</v>
      </c>
      <c r="AU305" s="17" t="s">
        <v>88</v>
      </c>
    </row>
    <row r="306" s="12" customFormat="1" ht="22.8" customHeight="1">
      <c r="A306" s="12"/>
      <c r="B306" s="202"/>
      <c r="C306" s="203"/>
      <c r="D306" s="204" t="s">
        <v>77</v>
      </c>
      <c r="E306" s="216" t="s">
        <v>420</v>
      </c>
      <c r="F306" s="216" t="s">
        <v>421</v>
      </c>
      <c r="G306" s="203"/>
      <c r="H306" s="203"/>
      <c r="I306" s="206"/>
      <c r="J306" s="217">
        <f>BK306</f>
        <v>0</v>
      </c>
      <c r="K306" s="203"/>
      <c r="L306" s="208"/>
      <c r="M306" s="209"/>
      <c r="N306" s="210"/>
      <c r="O306" s="210"/>
      <c r="P306" s="211">
        <f>SUM(P307:P309)</f>
        <v>0</v>
      </c>
      <c r="Q306" s="210"/>
      <c r="R306" s="211">
        <f>SUM(R307:R309)</f>
        <v>0</v>
      </c>
      <c r="S306" s="210"/>
      <c r="T306" s="212">
        <f>SUM(T307:T309)</f>
        <v>0</v>
      </c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R306" s="213" t="s">
        <v>161</v>
      </c>
      <c r="AT306" s="214" t="s">
        <v>77</v>
      </c>
      <c r="AU306" s="214" t="s">
        <v>86</v>
      </c>
      <c r="AY306" s="213" t="s">
        <v>127</v>
      </c>
      <c r="BK306" s="215">
        <f>SUM(BK307:BK309)</f>
        <v>0</v>
      </c>
    </row>
    <row r="307" s="2" customFormat="1" ht="16.5" customHeight="1">
      <c r="A307" s="38"/>
      <c r="B307" s="39"/>
      <c r="C307" s="218" t="s">
        <v>422</v>
      </c>
      <c r="D307" s="218" t="s">
        <v>129</v>
      </c>
      <c r="E307" s="219" t="s">
        <v>423</v>
      </c>
      <c r="F307" s="220" t="s">
        <v>421</v>
      </c>
      <c r="G307" s="221" t="s">
        <v>402</v>
      </c>
      <c r="H307" s="222">
        <v>1</v>
      </c>
      <c r="I307" s="223"/>
      <c r="J307" s="224">
        <f>ROUND(I307*H307,2)</f>
        <v>0</v>
      </c>
      <c r="K307" s="220" t="s">
        <v>403</v>
      </c>
      <c r="L307" s="44"/>
      <c r="M307" s="225" t="s">
        <v>1</v>
      </c>
      <c r="N307" s="226" t="s">
        <v>43</v>
      </c>
      <c r="O307" s="91"/>
      <c r="P307" s="227">
        <f>O307*H307</f>
        <v>0</v>
      </c>
      <c r="Q307" s="227">
        <v>0</v>
      </c>
      <c r="R307" s="227">
        <f>Q307*H307</f>
        <v>0</v>
      </c>
      <c r="S307" s="227">
        <v>0</v>
      </c>
      <c r="T307" s="228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29" t="s">
        <v>404</v>
      </c>
      <c r="AT307" s="229" t="s">
        <v>129</v>
      </c>
      <c r="AU307" s="229" t="s">
        <v>88</v>
      </c>
      <c r="AY307" s="17" t="s">
        <v>127</v>
      </c>
      <c r="BE307" s="230">
        <f>IF(N307="základní",J307,0)</f>
        <v>0</v>
      </c>
      <c r="BF307" s="230">
        <f>IF(N307="snížená",J307,0)</f>
        <v>0</v>
      </c>
      <c r="BG307" s="230">
        <f>IF(N307="zákl. přenesená",J307,0)</f>
        <v>0</v>
      </c>
      <c r="BH307" s="230">
        <f>IF(N307="sníž. přenesená",J307,0)</f>
        <v>0</v>
      </c>
      <c r="BI307" s="230">
        <f>IF(N307="nulová",J307,0)</f>
        <v>0</v>
      </c>
      <c r="BJ307" s="17" t="s">
        <v>86</v>
      </c>
      <c r="BK307" s="230">
        <f>ROUND(I307*H307,2)</f>
        <v>0</v>
      </c>
      <c r="BL307" s="17" t="s">
        <v>404</v>
      </c>
      <c r="BM307" s="229" t="s">
        <v>424</v>
      </c>
    </row>
    <row r="308" s="2" customFormat="1">
      <c r="A308" s="38"/>
      <c r="B308" s="39"/>
      <c r="C308" s="40"/>
      <c r="D308" s="231" t="s">
        <v>136</v>
      </c>
      <c r="E308" s="40"/>
      <c r="F308" s="232" t="s">
        <v>421</v>
      </c>
      <c r="G308" s="40"/>
      <c r="H308" s="40"/>
      <c r="I308" s="233"/>
      <c r="J308" s="40"/>
      <c r="K308" s="40"/>
      <c r="L308" s="44"/>
      <c r="M308" s="234"/>
      <c r="N308" s="235"/>
      <c r="O308" s="91"/>
      <c r="P308" s="91"/>
      <c r="Q308" s="91"/>
      <c r="R308" s="91"/>
      <c r="S308" s="91"/>
      <c r="T308" s="92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T308" s="17" t="s">
        <v>136</v>
      </c>
      <c r="AU308" s="17" t="s">
        <v>88</v>
      </c>
    </row>
    <row r="309" s="2" customFormat="1">
      <c r="A309" s="38"/>
      <c r="B309" s="39"/>
      <c r="C309" s="40"/>
      <c r="D309" s="236" t="s">
        <v>138</v>
      </c>
      <c r="E309" s="40"/>
      <c r="F309" s="237" t="s">
        <v>425</v>
      </c>
      <c r="G309" s="40"/>
      <c r="H309" s="40"/>
      <c r="I309" s="233"/>
      <c r="J309" s="40"/>
      <c r="K309" s="40"/>
      <c r="L309" s="44"/>
      <c r="M309" s="234"/>
      <c r="N309" s="235"/>
      <c r="O309" s="91"/>
      <c r="P309" s="91"/>
      <c r="Q309" s="91"/>
      <c r="R309" s="91"/>
      <c r="S309" s="91"/>
      <c r="T309" s="92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T309" s="17" t="s">
        <v>138</v>
      </c>
      <c r="AU309" s="17" t="s">
        <v>88</v>
      </c>
    </row>
    <row r="310" s="12" customFormat="1" ht="22.8" customHeight="1">
      <c r="A310" s="12"/>
      <c r="B310" s="202"/>
      <c r="C310" s="203"/>
      <c r="D310" s="204" t="s">
        <v>77</v>
      </c>
      <c r="E310" s="216" t="s">
        <v>426</v>
      </c>
      <c r="F310" s="216" t="s">
        <v>427</v>
      </c>
      <c r="G310" s="203"/>
      <c r="H310" s="203"/>
      <c r="I310" s="206"/>
      <c r="J310" s="217">
        <f>BK310</f>
        <v>0</v>
      </c>
      <c r="K310" s="203"/>
      <c r="L310" s="208"/>
      <c r="M310" s="209"/>
      <c r="N310" s="210"/>
      <c r="O310" s="210"/>
      <c r="P310" s="211">
        <f>SUM(P311:P313)</f>
        <v>0</v>
      </c>
      <c r="Q310" s="210"/>
      <c r="R310" s="211">
        <f>SUM(R311:R313)</f>
        <v>0</v>
      </c>
      <c r="S310" s="210"/>
      <c r="T310" s="212">
        <f>SUM(T311:T313)</f>
        <v>0</v>
      </c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R310" s="213" t="s">
        <v>161</v>
      </c>
      <c r="AT310" s="214" t="s">
        <v>77</v>
      </c>
      <c r="AU310" s="214" t="s">
        <v>86</v>
      </c>
      <c r="AY310" s="213" t="s">
        <v>127</v>
      </c>
      <c r="BK310" s="215">
        <f>SUM(BK311:BK313)</f>
        <v>0</v>
      </c>
    </row>
    <row r="311" s="2" customFormat="1" ht="16.5" customHeight="1">
      <c r="A311" s="38"/>
      <c r="B311" s="39"/>
      <c r="C311" s="218" t="s">
        <v>428</v>
      </c>
      <c r="D311" s="218" t="s">
        <v>129</v>
      </c>
      <c r="E311" s="219" t="s">
        <v>429</v>
      </c>
      <c r="F311" s="220" t="s">
        <v>430</v>
      </c>
      <c r="G311" s="221" t="s">
        <v>431</v>
      </c>
      <c r="H311" s="222">
        <v>8</v>
      </c>
      <c r="I311" s="223"/>
      <c r="J311" s="224">
        <f>ROUND(I311*H311,2)</f>
        <v>0</v>
      </c>
      <c r="K311" s="220" t="s">
        <v>133</v>
      </c>
      <c r="L311" s="44"/>
      <c r="M311" s="225" t="s">
        <v>1</v>
      </c>
      <c r="N311" s="226" t="s">
        <v>43</v>
      </c>
      <c r="O311" s="91"/>
      <c r="P311" s="227">
        <f>O311*H311</f>
        <v>0</v>
      </c>
      <c r="Q311" s="227">
        <v>0</v>
      </c>
      <c r="R311" s="227">
        <f>Q311*H311</f>
        <v>0</v>
      </c>
      <c r="S311" s="227">
        <v>0</v>
      </c>
      <c r="T311" s="228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29" t="s">
        <v>404</v>
      </c>
      <c r="AT311" s="229" t="s">
        <v>129</v>
      </c>
      <c r="AU311" s="229" t="s">
        <v>88</v>
      </c>
      <c r="AY311" s="17" t="s">
        <v>127</v>
      </c>
      <c r="BE311" s="230">
        <f>IF(N311="základní",J311,0)</f>
        <v>0</v>
      </c>
      <c r="BF311" s="230">
        <f>IF(N311="snížená",J311,0)</f>
        <v>0</v>
      </c>
      <c r="BG311" s="230">
        <f>IF(N311="zákl. přenesená",J311,0)</f>
        <v>0</v>
      </c>
      <c r="BH311" s="230">
        <f>IF(N311="sníž. přenesená",J311,0)</f>
        <v>0</v>
      </c>
      <c r="BI311" s="230">
        <f>IF(N311="nulová",J311,0)</f>
        <v>0</v>
      </c>
      <c r="BJ311" s="17" t="s">
        <v>86</v>
      </c>
      <c r="BK311" s="230">
        <f>ROUND(I311*H311,2)</f>
        <v>0</v>
      </c>
      <c r="BL311" s="17" t="s">
        <v>404</v>
      </c>
      <c r="BM311" s="229" t="s">
        <v>432</v>
      </c>
    </row>
    <row r="312" s="2" customFormat="1">
      <c r="A312" s="38"/>
      <c r="B312" s="39"/>
      <c r="C312" s="40"/>
      <c r="D312" s="231" t="s">
        <v>136</v>
      </c>
      <c r="E312" s="40"/>
      <c r="F312" s="232" t="s">
        <v>430</v>
      </c>
      <c r="G312" s="40"/>
      <c r="H312" s="40"/>
      <c r="I312" s="233"/>
      <c r="J312" s="40"/>
      <c r="K312" s="40"/>
      <c r="L312" s="44"/>
      <c r="M312" s="234"/>
      <c r="N312" s="235"/>
      <c r="O312" s="91"/>
      <c r="P312" s="91"/>
      <c r="Q312" s="91"/>
      <c r="R312" s="91"/>
      <c r="S312" s="91"/>
      <c r="T312" s="92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T312" s="17" t="s">
        <v>136</v>
      </c>
      <c r="AU312" s="17" t="s">
        <v>88</v>
      </c>
    </row>
    <row r="313" s="2" customFormat="1">
      <c r="A313" s="38"/>
      <c r="B313" s="39"/>
      <c r="C313" s="40"/>
      <c r="D313" s="236" t="s">
        <v>138</v>
      </c>
      <c r="E313" s="40"/>
      <c r="F313" s="237" t="s">
        <v>433</v>
      </c>
      <c r="G313" s="40"/>
      <c r="H313" s="40"/>
      <c r="I313" s="233"/>
      <c r="J313" s="40"/>
      <c r="K313" s="40"/>
      <c r="L313" s="44"/>
      <c r="M313" s="234"/>
      <c r="N313" s="235"/>
      <c r="O313" s="91"/>
      <c r="P313" s="91"/>
      <c r="Q313" s="91"/>
      <c r="R313" s="91"/>
      <c r="S313" s="91"/>
      <c r="T313" s="92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T313" s="17" t="s">
        <v>138</v>
      </c>
      <c r="AU313" s="17" t="s">
        <v>88</v>
      </c>
    </row>
    <row r="314" s="12" customFormat="1" ht="22.8" customHeight="1">
      <c r="A314" s="12"/>
      <c r="B314" s="202"/>
      <c r="C314" s="203"/>
      <c r="D314" s="204" t="s">
        <v>77</v>
      </c>
      <c r="E314" s="216" t="s">
        <v>434</v>
      </c>
      <c r="F314" s="216" t="s">
        <v>435</v>
      </c>
      <c r="G314" s="203"/>
      <c r="H314" s="203"/>
      <c r="I314" s="206"/>
      <c r="J314" s="217">
        <f>BK314</f>
        <v>0</v>
      </c>
      <c r="K314" s="203"/>
      <c r="L314" s="208"/>
      <c r="M314" s="209"/>
      <c r="N314" s="210"/>
      <c r="O314" s="210"/>
      <c r="P314" s="211">
        <f>SUM(P315:P323)</f>
        <v>0</v>
      </c>
      <c r="Q314" s="210"/>
      <c r="R314" s="211">
        <f>SUM(R315:R323)</f>
        <v>0</v>
      </c>
      <c r="S314" s="210"/>
      <c r="T314" s="212">
        <f>SUM(T315:T323)</f>
        <v>0</v>
      </c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R314" s="213" t="s">
        <v>161</v>
      </c>
      <c r="AT314" s="214" t="s">
        <v>77</v>
      </c>
      <c r="AU314" s="214" t="s">
        <v>86</v>
      </c>
      <c r="AY314" s="213" t="s">
        <v>127</v>
      </c>
      <c r="BK314" s="215">
        <f>SUM(BK315:BK323)</f>
        <v>0</v>
      </c>
    </row>
    <row r="315" s="2" customFormat="1" ht="16.5" customHeight="1">
      <c r="A315" s="38"/>
      <c r="B315" s="39"/>
      <c r="C315" s="218" t="s">
        <v>436</v>
      </c>
      <c r="D315" s="218" t="s">
        <v>129</v>
      </c>
      <c r="E315" s="219" t="s">
        <v>437</v>
      </c>
      <c r="F315" s="220" t="s">
        <v>438</v>
      </c>
      <c r="G315" s="221" t="s">
        <v>402</v>
      </c>
      <c r="H315" s="222">
        <v>1</v>
      </c>
      <c r="I315" s="223"/>
      <c r="J315" s="224">
        <f>ROUND(I315*H315,2)</f>
        <v>0</v>
      </c>
      <c r="K315" s="220" t="s">
        <v>439</v>
      </c>
      <c r="L315" s="44"/>
      <c r="M315" s="225" t="s">
        <v>1</v>
      </c>
      <c r="N315" s="226" t="s">
        <v>43</v>
      </c>
      <c r="O315" s="91"/>
      <c r="P315" s="227">
        <f>O315*H315</f>
        <v>0</v>
      </c>
      <c r="Q315" s="227">
        <v>0</v>
      </c>
      <c r="R315" s="227">
        <f>Q315*H315</f>
        <v>0</v>
      </c>
      <c r="S315" s="227">
        <v>0</v>
      </c>
      <c r="T315" s="228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29" t="s">
        <v>404</v>
      </c>
      <c r="AT315" s="229" t="s">
        <v>129</v>
      </c>
      <c r="AU315" s="229" t="s">
        <v>88</v>
      </c>
      <c r="AY315" s="17" t="s">
        <v>127</v>
      </c>
      <c r="BE315" s="230">
        <f>IF(N315="základní",J315,0)</f>
        <v>0</v>
      </c>
      <c r="BF315" s="230">
        <f>IF(N315="snížená",J315,0)</f>
        <v>0</v>
      </c>
      <c r="BG315" s="230">
        <f>IF(N315="zákl. přenesená",J315,0)</f>
        <v>0</v>
      </c>
      <c r="BH315" s="230">
        <f>IF(N315="sníž. přenesená",J315,0)</f>
        <v>0</v>
      </c>
      <c r="BI315" s="230">
        <f>IF(N315="nulová",J315,0)</f>
        <v>0</v>
      </c>
      <c r="BJ315" s="17" t="s">
        <v>86</v>
      </c>
      <c r="BK315" s="230">
        <f>ROUND(I315*H315,2)</f>
        <v>0</v>
      </c>
      <c r="BL315" s="17" t="s">
        <v>404</v>
      </c>
      <c r="BM315" s="229" t="s">
        <v>440</v>
      </c>
    </row>
    <row r="316" s="2" customFormat="1">
      <c r="A316" s="38"/>
      <c r="B316" s="39"/>
      <c r="C316" s="40"/>
      <c r="D316" s="231" t="s">
        <v>136</v>
      </c>
      <c r="E316" s="40"/>
      <c r="F316" s="232" t="s">
        <v>438</v>
      </c>
      <c r="G316" s="40"/>
      <c r="H316" s="40"/>
      <c r="I316" s="233"/>
      <c r="J316" s="40"/>
      <c r="K316" s="40"/>
      <c r="L316" s="44"/>
      <c r="M316" s="234"/>
      <c r="N316" s="235"/>
      <c r="O316" s="91"/>
      <c r="P316" s="91"/>
      <c r="Q316" s="91"/>
      <c r="R316" s="91"/>
      <c r="S316" s="91"/>
      <c r="T316" s="92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T316" s="17" t="s">
        <v>136</v>
      </c>
      <c r="AU316" s="17" t="s">
        <v>88</v>
      </c>
    </row>
    <row r="317" s="2" customFormat="1">
      <c r="A317" s="38"/>
      <c r="B317" s="39"/>
      <c r="C317" s="40"/>
      <c r="D317" s="236" t="s">
        <v>138</v>
      </c>
      <c r="E317" s="40"/>
      <c r="F317" s="237" t="s">
        <v>441</v>
      </c>
      <c r="G317" s="40"/>
      <c r="H317" s="40"/>
      <c r="I317" s="233"/>
      <c r="J317" s="40"/>
      <c r="K317" s="40"/>
      <c r="L317" s="44"/>
      <c r="M317" s="234"/>
      <c r="N317" s="235"/>
      <c r="O317" s="91"/>
      <c r="P317" s="91"/>
      <c r="Q317" s="91"/>
      <c r="R317" s="91"/>
      <c r="S317" s="91"/>
      <c r="T317" s="92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T317" s="17" t="s">
        <v>138</v>
      </c>
      <c r="AU317" s="17" t="s">
        <v>88</v>
      </c>
    </row>
    <row r="318" s="2" customFormat="1" ht="21.75" customHeight="1">
      <c r="A318" s="38"/>
      <c r="B318" s="39"/>
      <c r="C318" s="218" t="s">
        <v>442</v>
      </c>
      <c r="D318" s="218" t="s">
        <v>129</v>
      </c>
      <c r="E318" s="219" t="s">
        <v>443</v>
      </c>
      <c r="F318" s="220" t="s">
        <v>444</v>
      </c>
      <c r="G318" s="221" t="s">
        <v>402</v>
      </c>
      <c r="H318" s="222">
        <v>1</v>
      </c>
      <c r="I318" s="223"/>
      <c r="J318" s="224">
        <f>ROUND(I318*H318,2)</f>
        <v>0</v>
      </c>
      <c r="K318" s="220" t="s">
        <v>445</v>
      </c>
      <c r="L318" s="44"/>
      <c r="M318" s="225" t="s">
        <v>1</v>
      </c>
      <c r="N318" s="226" t="s">
        <v>43</v>
      </c>
      <c r="O318" s="91"/>
      <c r="P318" s="227">
        <f>O318*H318</f>
        <v>0</v>
      </c>
      <c r="Q318" s="227">
        <v>0</v>
      </c>
      <c r="R318" s="227">
        <f>Q318*H318</f>
        <v>0</v>
      </c>
      <c r="S318" s="227">
        <v>0</v>
      </c>
      <c r="T318" s="228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29" t="s">
        <v>404</v>
      </c>
      <c r="AT318" s="229" t="s">
        <v>129</v>
      </c>
      <c r="AU318" s="229" t="s">
        <v>88</v>
      </c>
      <c r="AY318" s="17" t="s">
        <v>127</v>
      </c>
      <c r="BE318" s="230">
        <f>IF(N318="základní",J318,0)</f>
        <v>0</v>
      </c>
      <c r="BF318" s="230">
        <f>IF(N318="snížená",J318,0)</f>
        <v>0</v>
      </c>
      <c r="BG318" s="230">
        <f>IF(N318="zákl. přenesená",J318,0)</f>
        <v>0</v>
      </c>
      <c r="BH318" s="230">
        <f>IF(N318="sníž. přenesená",J318,0)</f>
        <v>0</v>
      </c>
      <c r="BI318" s="230">
        <f>IF(N318="nulová",J318,0)</f>
        <v>0</v>
      </c>
      <c r="BJ318" s="17" t="s">
        <v>86</v>
      </c>
      <c r="BK318" s="230">
        <f>ROUND(I318*H318,2)</f>
        <v>0</v>
      </c>
      <c r="BL318" s="17" t="s">
        <v>404</v>
      </c>
      <c r="BM318" s="229" t="s">
        <v>446</v>
      </c>
    </row>
    <row r="319" s="2" customFormat="1">
      <c r="A319" s="38"/>
      <c r="B319" s="39"/>
      <c r="C319" s="40"/>
      <c r="D319" s="231" t="s">
        <v>136</v>
      </c>
      <c r="E319" s="40"/>
      <c r="F319" s="232" t="s">
        <v>444</v>
      </c>
      <c r="G319" s="40"/>
      <c r="H319" s="40"/>
      <c r="I319" s="233"/>
      <c r="J319" s="40"/>
      <c r="K319" s="40"/>
      <c r="L319" s="44"/>
      <c r="M319" s="234"/>
      <c r="N319" s="235"/>
      <c r="O319" s="91"/>
      <c r="P319" s="91"/>
      <c r="Q319" s="91"/>
      <c r="R319" s="91"/>
      <c r="S319" s="91"/>
      <c r="T319" s="92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T319" s="17" t="s">
        <v>136</v>
      </c>
      <c r="AU319" s="17" t="s">
        <v>88</v>
      </c>
    </row>
    <row r="320" s="2" customFormat="1">
      <c r="A320" s="38"/>
      <c r="B320" s="39"/>
      <c r="C320" s="40"/>
      <c r="D320" s="236" t="s">
        <v>138</v>
      </c>
      <c r="E320" s="40"/>
      <c r="F320" s="237" t="s">
        <v>447</v>
      </c>
      <c r="G320" s="40"/>
      <c r="H320" s="40"/>
      <c r="I320" s="233"/>
      <c r="J320" s="40"/>
      <c r="K320" s="40"/>
      <c r="L320" s="44"/>
      <c r="M320" s="234"/>
      <c r="N320" s="235"/>
      <c r="O320" s="91"/>
      <c r="P320" s="91"/>
      <c r="Q320" s="91"/>
      <c r="R320" s="91"/>
      <c r="S320" s="91"/>
      <c r="T320" s="92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T320" s="17" t="s">
        <v>138</v>
      </c>
      <c r="AU320" s="17" t="s">
        <v>88</v>
      </c>
    </row>
    <row r="321" s="2" customFormat="1" ht="16.5" customHeight="1">
      <c r="A321" s="38"/>
      <c r="B321" s="39"/>
      <c r="C321" s="218" t="s">
        <v>448</v>
      </c>
      <c r="D321" s="218" t="s">
        <v>129</v>
      </c>
      <c r="E321" s="219" t="s">
        <v>449</v>
      </c>
      <c r="F321" s="220" t="s">
        <v>450</v>
      </c>
      <c r="G321" s="221" t="s">
        <v>402</v>
      </c>
      <c r="H321" s="222">
        <v>1</v>
      </c>
      <c r="I321" s="223"/>
      <c r="J321" s="224">
        <f>ROUND(I321*H321,2)</f>
        <v>0</v>
      </c>
      <c r="K321" s="220" t="s">
        <v>133</v>
      </c>
      <c r="L321" s="44"/>
      <c r="M321" s="225" t="s">
        <v>1</v>
      </c>
      <c r="N321" s="226" t="s">
        <v>43</v>
      </c>
      <c r="O321" s="91"/>
      <c r="P321" s="227">
        <f>O321*H321</f>
        <v>0</v>
      </c>
      <c r="Q321" s="227">
        <v>0</v>
      </c>
      <c r="R321" s="227">
        <f>Q321*H321</f>
        <v>0</v>
      </c>
      <c r="S321" s="227">
        <v>0</v>
      </c>
      <c r="T321" s="228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29" t="s">
        <v>404</v>
      </c>
      <c r="AT321" s="229" t="s">
        <v>129</v>
      </c>
      <c r="AU321" s="229" t="s">
        <v>88</v>
      </c>
      <c r="AY321" s="17" t="s">
        <v>127</v>
      </c>
      <c r="BE321" s="230">
        <f>IF(N321="základní",J321,0)</f>
        <v>0</v>
      </c>
      <c r="BF321" s="230">
        <f>IF(N321="snížená",J321,0)</f>
        <v>0</v>
      </c>
      <c r="BG321" s="230">
        <f>IF(N321="zákl. přenesená",J321,0)</f>
        <v>0</v>
      </c>
      <c r="BH321" s="230">
        <f>IF(N321="sníž. přenesená",J321,0)</f>
        <v>0</v>
      </c>
      <c r="BI321" s="230">
        <f>IF(N321="nulová",J321,0)</f>
        <v>0</v>
      </c>
      <c r="BJ321" s="17" t="s">
        <v>86</v>
      </c>
      <c r="BK321" s="230">
        <f>ROUND(I321*H321,2)</f>
        <v>0</v>
      </c>
      <c r="BL321" s="17" t="s">
        <v>404</v>
      </c>
      <c r="BM321" s="229" t="s">
        <v>451</v>
      </c>
    </row>
    <row r="322" s="2" customFormat="1">
      <c r="A322" s="38"/>
      <c r="B322" s="39"/>
      <c r="C322" s="40"/>
      <c r="D322" s="231" t="s">
        <v>136</v>
      </c>
      <c r="E322" s="40"/>
      <c r="F322" s="232" t="s">
        <v>450</v>
      </c>
      <c r="G322" s="40"/>
      <c r="H322" s="40"/>
      <c r="I322" s="233"/>
      <c r="J322" s="40"/>
      <c r="K322" s="40"/>
      <c r="L322" s="44"/>
      <c r="M322" s="234"/>
      <c r="N322" s="235"/>
      <c r="O322" s="91"/>
      <c r="P322" s="91"/>
      <c r="Q322" s="91"/>
      <c r="R322" s="91"/>
      <c r="S322" s="91"/>
      <c r="T322" s="92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T322" s="17" t="s">
        <v>136</v>
      </c>
      <c r="AU322" s="17" t="s">
        <v>88</v>
      </c>
    </row>
    <row r="323" s="2" customFormat="1">
      <c r="A323" s="38"/>
      <c r="B323" s="39"/>
      <c r="C323" s="40"/>
      <c r="D323" s="236" t="s">
        <v>138</v>
      </c>
      <c r="E323" s="40"/>
      <c r="F323" s="237" t="s">
        <v>452</v>
      </c>
      <c r="G323" s="40"/>
      <c r="H323" s="40"/>
      <c r="I323" s="233"/>
      <c r="J323" s="40"/>
      <c r="K323" s="40"/>
      <c r="L323" s="44"/>
      <c r="M323" s="270"/>
      <c r="N323" s="271"/>
      <c r="O323" s="272"/>
      <c r="P323" s="272"/>
      <c r="Q323" s="272"/>
      <c r="R323" s="272"/>
      <c r="S323" s="272"/>
      <c r="T323" s="273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T323" s="17" t="s">
        <v>138</v>
      </c>
      <c r="AU323" s="17" t="s">
        <v>88</v>
      </c>
    </row>
    <row r="324" s="2" customFormat="1" ht="6.96" customHeight="1">
      <c r="A324" s="38"/>
      <c r="B324" s="66"/>
      <c r="C324" s="67"/>
      <c r="D324" s="67"/>
      <c r="E324" s="67"/>
      <c r="F324" s="67"/>
      <c r="G324" s="67"/>
      <c r="H324" s="67"/>
      <c r="I324" s="67"/>
      <c r="J324" s="67"/>
      <c r="K324" s="67"/>
      <c r="L324" s="44"/>
      <c r="M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</row>
  </sheetData>
  <sheetProtection sheet="1" autoFilter="0" formatColumns="0" formatRows="0" objects="1" scenarios="1" spinCount="100000" saltValue="Yk0xq2TI23g3IwYF3aBFV2W3MrQC/v0WmQIaAwW2P7yDzB9P1fogC67zPH2mxQQvVWcHjaWulOZaC8ISaL3HQA==" hashValue="fSRZt49TmZnny6qj3f80jl5jNDES1ZeQaz4mCEJWUejzZpyn5nSIRdwW7YmBbknbWGQrFEzJ4ASNW6aQZn/L7A==" algorithmName="SHA-512" password="CC35"/>
  <autoFilter ref="C127:K323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hyperlinks>
    <hyperlink ref="F133" r:id="rId1" display="https://podminky.urs.cz/item/CS_URS_2026_01/113107171"/>
    <hyperlink ref="F137" r:id="rId2" display="https://podminky.urs.cz/item/CS_URS_2026_01/113107181"/>
    <hyperlink ref="F141" r:id="rId3" display="https://podminky.urs.cz/item/CS_URS_2026_01/113107231"/>
    <hyperlink ref="F145" r:id="rId4" display="https://podminky.urs.cz/item/CS_URS_2026_01/113107241"/>
    <hyperlink ref="F149" r:id="rId5" display="https://podminky.urs.cz/item/CS_URS_2026_01/113107331"/>
    <hyperlink ref="F153" r:id="rId6" display="https://podminky.urs.cz/item/CS_URS_2026_01/113107341"/>
    <hyperlink ref="F157" r:id="rId7" display="https://podminky.urs.cz/item/CS_URS_2026_01/113154552"/>
    <hyperlink ref="F161" r:id="rId8" display="https://podminky.urs.cz/item/CS_URS_2026_01/122257204"/>
    <hyperlink ref="F168" r:id="rId9" display="https://podminky.urs.cz/item/CS_URS_2026_01/162651111"/>
    <hyperlink ref="F172" r:id="rId10" display="https://podminky.urs.cz/item/CS_URS_2026_01/167151111"/>
    <hyperlink ref="F176" r:id="rId11" display="https://podminky.urs.cz/item/CS_URS_2026_01/171201231"/>
    <hyperlink ref="F181" r:id="rId12" display="https://podminky.urs.cz/item/CS_URS_2026_01/181152302"/>
    <hyperlink ref="F186" r:id="rId13" display="https://podminky.urs.cz/item/CS_URS_2026_01/564861111"/>
    <hyperlink ref="F190" r:id="rId14" display="https://podminky.urs.cz/item/CS_URS_2026_01/564951313"/>
    <hyperlink ref="F194" r:id="rId15" display="https://podminky.urs.cz/item/CS_URS_2026_01/567122112"/>
    <hyperlink ref="F198" r:id="rId16" display="https://podminky.urs.cz/item/CS_URS_2026_01/565135011"/>
    <hyperlink ref="F202" r:id="rId17" display="https://podminky.urs.cz/item/CS_URS_2026_01/572141111"/>
    <hyperlink ref="F206" r:id="rId18" display="https://podminky.urs.cz/item/CS_URS_2026_01/573231108"/>
    <hyperlink ref="F210" r:id="rId19" display="https://podminky.urs.cz/item/CS_URS_2026_01/577134131"/>
    <hyperlink ref="F214" r:id="rId20" display="https://podminky.urs.cz/item/CS_URS_2026_01/899132121"/>
    <hyperlink ref="F217" r:id="rId21" display="https://podminky.urs.cz/item/CS_URS_2026_01/899132211"/>
    <hyperlink ref="F221" r:id="rId22" display="https://podminky.urs.cz/item/CS_URS_2026_01/899132212"/>
    <hyperlink ref="F225" r:id="rId23" display="https://podminky.urs.cz/item/CS_URS_2026_01/899132213"/>
    <hyperlink ref="F230" r:id="rId24" display="https://podminky.urs.cz/item/CS_URS_2026_01/915131111"/>
    <hyperlink ref="F235" r:id="rId25" display="https://podminky.urs.cz/item/CS_URS_2026_01/915231111"/>
    <hyperlink ref="F240" r:id="rId26" display="https://podminky.urs.cz/item/CS_URS_2026_01/915621111"/>
    <hyperlink ref="F245" r:id="rId27" display="https://podminky.urs.cz/item/CS_URS_2026_01/919731112"/>
    <hyperlink ref="F249" r:id="rId28" display="https://podminky.urs.cz/item/CS_URS_2026_01/919731121"/>
    <hyperlink ref="F257" r:id="rId29" display="https://podminky.urs.cz/item/CS_URS_2026_01/919732211"/>
    <hyperlink ref="F261" r:id="rId30" display="https://podminky.urs.cz/item/CS_URS_2026_01/919735111"/>
    <hyperlink ref="F266" r:id="rId31" display="https://podminky.urs.cz/item/CS_URS_2026_01/919735123"/>
    <hyperlink ref="F272" r:id="rId32" display="https://podminky.urs.cz/item/CS_URS_2026_01/997221611"/>
    <hyperlink ref="F275" r:id="rId33" display="https://podminky.urs.cz/item/CS_URS_2026_01/997221861"/>
    <hyperlink ref="F279" r:id="rId34" display="https://podminky.urs.cz/item/CS_URS_2026_01/997221875"/>
    <hyperlink ref="F283" r:id="rId35" display="https://podminky.urs.cz/item/CS_URS_2026_01/997231111"/>
    <hyperlink ref="F286" r:id="rId36" display="https://podminky.urs.cz/item/CS_URS_2026_01/997231119"/>
    <hyperlink ref="F291" r:id="rId37" display="https://podminky.urs.cz/item/CS_URS_2026_01/998225111"/>
    <hyperlink ref="F296" r:id="rId38" display="https://podminky.urs.cz/item/CS_URS_2022_01/012203000"/>
    <hyperlink ref="F299" r:id="rId39" display="https://podminky.urs.cz/item/CS_URS_2022_01/012303000"/>
    <hyperlink ref="F305" r:id="rId40" display="https://podminky.urs.cz/item/CS_URS_2022_01/013254000"/>
    <hyperlink ref="F309" r:id="rId41" display="https://podminky.urs.cz/item/CS_URS_2022_01/030001000"/>
    <hyperlink ref="F313" r:id="rId42" display="https://podminky.urs.cz/item/CS_URS_2026_01/043154000"/>
    <hyperlink ref="F317" r:id="rId43" display="https://podminky.urs.cz/item/CS_URS_2023_02/071203000"/>
    <hyperlink ref="F320" r:id="rId44" display="https://podminky.urs.cz/item/CS_URS_2023_01/072103001"/>
    <hyperlink ref="F323" r:id="rId45" display="https://podminky.urs.cz/item/CS_URS_2026_01/0722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91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88</v>
      </c>
    </row>
    <row r="4" s="1" customFormat="1" ht="24.96" customHeight="1">
      <c r="B4" s="20"/>
      <c r="D4" s="138" t="s">
        <v>92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Úprava odvodnění a sanace ulice Kostnická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93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453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26. 1. 2026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31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32</v>
      </c>
      <c r="F21" s="38"/>
      <c r="G21" s="38"/>
      <c r="H21" s="38"/>
      <c r="I21" s="140" t="s">
        <v>27</v>
      </c>
      <c r="J21" s="143" t="s">
        <v>33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35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36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37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38</v>
      </c>
      <c r="E30" s="38"/>
      <c r="F30" s="38"/>
      <c r="G30" s="38"/>
      <c r="H30" s="38"/>
      <c r="I30" s="38"/>
      <c r="J30" s="151">
        <f>ROUND(J124,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40</v>
      </c>
      <c r="G32" s="38"/>
      <c r="H32" s="38"/>
      <c r="I32" s="152" t="s">
        <v>39</v>
      </c>
      <c r="J32" s="152" t="s">
        <v>41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42</v>
      </c>
      <c r="E33" s="140" t="s">
        <v>43</v>
      </c>
      <c r="F33" s="154">
        <f>ROUND((SUM(BE124:BE291)),  2)</f>
        <v>0</v>
      </c>
      <c r="G33" s="38"/>
      <c r="H33" s="38"/>
      <c r="I33" s="155">
        <v>0.20999999999999999</v>
      </c>
      <c r="J33" s="154">
        <f>ROUND(((SUM(BE124:BE291))*I33),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44</v>
      </c>
      <c r="F34" s="154">
        <f>ROUND((SUM(BF124:BF291)),  2)</f>
        <v>0</v>
      </c>
      <c r="G34" s="38"/>
      <c r="H34" s="38"/>
      <c r="I34" s="155">
        <v>0.12</v>
      </c>
      <c r="J34" s="154">
        <f>ROUND(((SUM(BF124:BF291))*I34),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45</v>
      </c>
      <c r="F35" s="154">
        <f>ROUND((SUM(BG124:BG291)),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46</v>
      </c>
      <c r="F36" s="154">
        <f>ROUND((SUM(BH124:BH291)),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47</v>
      </c>
      <c r="F37" s="154">
        <f>ROUND((SUM(BI124:BI291)),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48</v>
      </c>
      <c r="E39" s="158"/>
      <c r="F39" s="158"/>
      <c r="G39" s="159" t="s">
        <v>49</v>
      </c>
      <c r="H39" s="160" t="s">
        <v>50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51</v>
      </c>
      <c r="E50" s="164"/>
      <c r="F50" s="164"/>
      <c r="G50" s="163" t="s">
        <v>52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53</v>
      </c>
      <c r="E61" s="166"/>
      <c r="F61" s="167" t="s">
        <v>54</v>
      </c>
      <c r="G61" s="165" t="s">
        <v>53</v>
      </c>
      <c r="H61" s="166"/>
      <c r="I61" s="166"/>
      <c r="J61" s="168" t="s">
        <v>54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55</v>
      </c>
      <c r="E65" s="169"/>
      <c r="F65" s="169"/>
      <c r="G65" s="163" t="s">
        <v>56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53</v>
      </c>
      <c r="E76" s="166"/>
      <c r="F76" s="167" t="s">
        <v>54</v>
      </c>
      <c r="G76" s="165" t="s">
        <v>53</v>
      </c>
      <c r="H76" s="166"/>
      <c r="I76" s="166"/>
      <c r="J76" s="168" t="s">
        <v>54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Úprava odvodnění a sanace ulice Kostnická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93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1 etapa_ - výměna odvodňovacích žlabů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Chomutov</v>
      </c>
      <c r="G89" s="40"/>
      <c r="H89" s="40"/>
      <c r="I89" s="32" t="s">
        <v>22</v>
      </c>
      <c r="J89" s="79" t="str">
        <f>IF(J12="","",J12)</f>
        <v>26. 1. 2026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Statutární město Chomutov</v>
      </c>
      <c r="G91" s="40"/>
      <c r="H91" s="40"/>
      <c r="I91" s="32" t="s">
        <v>30</v>
      </c>
      <c r="J91" s="36" t="str">
        <f>E21</f>
        <v>MESSOR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35</v>
      </c>
      <c r="J92" s="36" t="str">
        <f>E24</f>
        <v>Ing. Ota Vettermann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96</v>
      </c>
      <c r="D94" s="176"/>
      <c r="E94" s="176"/>
      <c r="F94" s="176"/>
      <c r="G94" s="176"/>
      <c r="H94" s="176"/>
      <c r="I94" s="176"/>
      <c r="J94" s="177" t="s">
        <v>97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98</v>
      </c>
      <c r="D96" s="40"/>
      <c r="E96" s="40"/>
      <c r="F96" s="40"/>
      <c r="G96" s="40"/>
      <c r="H96" s="40"/>
      <c r="I96" s="40"/>
      <c r="J96" s="110">
        <f>J124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99</v>
      </c>
    </row>
    <row r="97" s="9" customFormat="1" ht="24.96" customHeight="1">
      <c r="A97" s="9"/>
      <c r="B97" s="179"/>
      <c r="C97" s="180"/>
      <c r="D97" s="181" t="s">
        <v>100</v>
      </c>
      <c r="E97" s="182"/>
      <c r="F97" s="182"/>
      <c r="G97" s="182"/>
      <c r="H97" s="182"/>
      <c r="I97" s="182"/>
      <c r="J97" s="183">
        <f>J125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101</v>
      </c>
      <c r="E98" s="188"/>
      <c r="F98" s="188"/>
      <c r="G98" s="188"/>
      <c r="H98" s="188"/>
      <c r="I98" s="188"/>
      <c r="J98" s="189">
        <f>J126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454</v>
      </c>
      <c r="E99" s="188"/>
      <c r="F99" s="188"/>
      <c r="G99" s="188"/>
      <c r="H99" s="188"/>
      <c r="I99" s="188"/>
      <c r="J99" s="189">
        <f>J172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102</v>
      </c>
      <c r="E100" s="188"/>
      <c r="F100" s="188"/>
      <c r="G100" s="188"/>
      <c r="H100" s="188"/>
      <c r="I100" s="188"/>
      <c r="J100" s="189">
        <f>J178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103</v>
      </c>
      <c r="E101" s="188"/>
      <c r="F101" s="188"/>
      <c r="G101" s="188"/>
      <c r="H101" s="188"/>
      <c r="I101" s="188"/>
      <c r="J101" s="189">
        <f>J184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104</v>
      </c>
      <c r="E102" s="188"/>
      <c r="F102" s="188"/>
      <c r="G102" s="188"/>
      <c r="H102" s="188"/>
      <c r="I102" s="188"/>
      <c r="J102" s="189">
        <f>J212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105</v>
      </c>
      <c r="E103" s="188"/>
      <c r="F103" s="188"/>
      <c r="G103" s="188"/>
      <c r="H103" s="188"/>
      <c r="I103" s="188"/>
      <c r="J103" s="189">
        <f>J273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106</v>
      </c>
      <c r="E104" s="188"/>
      <c r="F104" s="188"/>
      <c r="G104" s="188"/>
      <c r="H104" s="188"/>
      <c r="I104" s="188"/>
      <c r="J104" s="189">
        <f>J288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8"/>
      <c r="C110" s="69"/>
      <c r="D110" s="69"/>
      <c r="E110" s="69"/>
      <c r="F110" s="69"/>
      <c r="G110" s="69"/>
      <c r="H110" s="69"/>
      <c r="I110" s="69"/>
      <c r="J110" s="69"/>
      <c r="K110" s="69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112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174" t="str">
        <f>E7</f>
        <v>Úprava odvodnění a sanace ulice Kostnická</v>
      </c>
      <c r="F114" s="32"/>
      <c r="G114" s="32"/>
      <c r="H114" s="32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93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76" t="str">
        <f>E9</f>
        <v>1 etapa_ - výměna odvodňovacích žlabů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F12</f>
        <v>Chomutov</v>
      </c>
      <c r="G118" s="40"/>
      <c r="H118" s="40"/>
      <c r="I118" s="32" t="s">
        <v>22</v>
      </c>
      <c r="J118" s="79" t="str">
        <f>IF(J12="","",J12)</f>
        <v>26. 1. 2026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24</v>
      </c>
      <c r="D120" s="40"/>
      <c r="E120" s="40"/>
      <c r="F120" s="27" t="str">
        <f>E15</f>
        <v>Statutární město Chomutov</v>
      </c>
      <c r="G120" s="40"/>
      <c r="H120" s="40"/>
      <c r="I120" s="32" t="s">
        <v>30</v>
      </c>
      <c r="J120" s="36" t="str">
        <f>E21</f>
        <v>MESSOR s.r.o.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28</v>
      </c>
      <c r="D121" s="40"/>
      <c r="E121" s="40"/>
      <c r="F121" s="27" t="str">
        <f>IF(E18="","",E18)</f>
        <v>Vyplň údaj</v>
      </c>
      <c r="G121" s="40"/>
      <c r="H121" s="40"/>
      <c r="I121" s="32" t="s">
        <v>35</v>
      </c>
      <c r="J121" s="36" t="str">
        <f>E24</f>
        <v>Ing. Ota Vettermann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191"/>
      <c r="B123" s="192"/>
      <c r="C123" s="193" t="s">
        <v>113</v>
      </c>
      <c r="D123" s="194" t="s">
        <v>63</v>
      </c>
      <c r="E123" s="194" t="s">
        <v>59</v>
      </c>
      <c r="F123" s="194" t="s">
        <v>60</v>
      </c>
      <c r="G123" s="194" t="s">
        <v>114</v>
      </c>
      <c r="H123" s="194" t="s">
        <v>115</v>
      </c>
      <c r="I123" s="194" t="s">
        <v>116</v>
      </c>
      <c r="J123" s="194" t="s">
        <v>97</v>
      </c>
      <c r="K123" s="195" t="s">
        <v>117</v>
      </c>
      <c r="L123" s="196"/>
      <c r="M123" s="100" t="s">
        <v>1</v>
      </c>
      <c r="N123" s="101" t="s">
        <v>42</v>
      </c>
      <c r="O123" s="101" t="s">
        <v>118</v>
      </c>
      <c r="P123" s="101" t="s">
        <v>119</v>
      </c>
      <c r="Q123" s="101" t="s">
        <v>120</v>
      </c>
      <c r="R123" s="101" t="s">
        <v>121</v>
      </c>
      <c r="S123" s="101" t="s">
        <v>122</v>
      </c>
      <c r="T123" s="102" t="s">
        <v>123</v>
      </c>
      <c r="U123" s="191"/>
      <c r="V123" s="191"/>
      <c r="W123" s="191"/>
      <c r="X123" s="191"/>
      <c r="Y123" s="191"/>
      <c r="Z123" s="191"/>
      <c r="AA123" s="191"/>
      <c r="AB123" s="191"/>
      <c r="AC123" s="191"/>
      <c r="AD123" s="191"/>
      <c r="AE123" s="191"/>
    </row>
    <row r="124" s="2" customFormat="1" ht="22.8" customHeight="1">
      <c r="A124" s="38"/>
      <c r="B124" s="39"/>
      <c r="C124" s="107" t="s">
        <v>124</v>
      </c>
      <c r="D124" s="40"/>
      <c r="E124" s="40"/>
      <c r="F124" s="40"/>
      <c r="G124" s="40"/>
      <c r="H124" s="40"/>
      <c r="I124" s="40"/>
      <c r="J124" s="197">
        <f>BK124</f>
        <v>0</v>
      </c>
      <c r="K124" s="40"/>
      <c r="L124" s="44"/>
      <c r="M124" s="103"/>
      <c r="N124" s="198"/>
      <c r="O124" s="104"/>
      <c r="P124" s="199">
        <f>P125</f>
        <v>0</v>
      </c>
      <c r="Q124" s="104"/>
      <c r="R124" s="199">
        <f>R125</f>
        <v>240.37868978</v>
      </c>
      <c r="S124" s="104"/>
      <c r="T124" s="200">
        <f>T125</f>
        <v>10.27467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77</v>
      </c>
      <c r="AU124" s="17" t="s">
        <v>99</v>
      </c>
      <c r="BK124" s="201">
        <f>BK125</f>
        <v>0</v>
      </c>
    </row>
    <row r="125" s="12" customFormat="1" ht="25.92" customHeight="1">
      <c r="A125" s="12"/>
      <c r="B125" s="202"/>
      <c r="C125" s="203"/>
      <c r="D125" s="204" t="s">
        <v>77</v>
      </c>
      <c r="E125" s="205" t="s">
        <v>125</v>
      </c>
      <c r="F125" s="205" t="s">
        <v>126</v>
      </c>
      <c r="G125" s="203"/>
      <c r="H125" s="203"/>
      <c r="I125" s="206"/>
      <c r="J125" s="207">
        <f>BK125</f>
        <v>0</v>
      </c>
      <c r="K125" s="203"/>
      <c r="L125" s="208"/>
      <c r="M125" s="209"/>
      <c r="N125" s="210"/>
      <c r="O125" s="210"/>
      <c r="P125" s="211">
        <f>P126+P172+P178+P184+P212+P273+P288</f>
        <v>0</v>
      </c>
      <c r="Q125" s="210"/>
      <c r="R125" s="211">
        <f>R126+R172+R178+R184+R212+R273+R288</f>
        <v>240.37868978</v>
      </c>
      <c r="S125" s="210"/>
      <c r="T125" s="212">
        <f>T126+T172+T178+T184+T212+T273+T288</f>
        <v>10.27467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3" t="s">
        <v>86</v>
      </c>
      <c r="AT125" s="214" t="s">
        <v>77</v>
      </c>
      <c r="AU125" s="214" t="s">
        <v>78</v>
      </c>
      <c r="AY125" s="213" t="s">
        <v>127</v>
      </c>
      <c r="BK125" s="215">
        <f>BK126+BK172+BK178+BK184+BK212+BK273+BK288</f>
        <v>0</v>
      </c>
    </row>
    <row r="126" s="12" customFormat="1" ht="22.8" customHeight="1">
      <c r="A126" s="12"/>
      <c r="B126" s="202"/>
      <c r="C126" s="203"/>
      <c r="D126" s="204" t="s">
        <v>77</v>
      </c>
      <c r="E126" s="216" t="s">
        <v>86</v>
      </c>
      <c r="F126" s="216" t="s">
        <v>128</v>
      </c>
      <c r="G126" s="203"/>
      <c r="H126" s="203"/>
      <c r="I126" s="206"/>
      <c r="J126" s="217">
        <f>BK126</f>
        <v>0</v>
      </c>
      <c r="K126" s="203"/>
      <c r="L126" s="208"/>
      <c r="M126" s="209"/>
      <c r="N126" s="210"/>
      <c r="O126" s="210"/>
      <c r="P126" s="211">
        <f>SUM(P127:P171)</f>
        <v>0</v>
      </c>
      <c r="Q126" s="210"/>
      <c r="R126" s="211">
        <f>SUM(R127:R171)</f>
        <v>11.934000000000001</v>
      </c>
      <c r="S126" s="210"/>
      <c r="T126" s="212">
        <f>SUM(T127:T171)</f>
        <v>10.27467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86</v>
      </c>
      <c r="AT126" s="214" t="s">
        <v>77</v>
      </c>
      <c r="AU126" s="214" t="s">
        <v>86</v>
      </c>
      <c r="AY126" s="213" t="s">
        <v>127</v>
      </c>
      <c r="BK126" s="215">
        <f>SUM(BK127:BK171)</f>
        <v>0</v>
      </c>
    </row>
    <row r="127" s="2" customFormat="1" ht="24.15" customHeight="1">
      <c r="A127" s="38"/>
      <c r="B127" s="39"/>
      <c r="C127" s="218" t="s">
        <v>86</v>
      </c>
      <c r="D127" s="218" t="s">
        <v>129</v>
      </c>
      <c r="E127" s="219" t="s">
        <v>162</v>
      </c>
      <c r="F127" s="220" t="s">
        <v>163</v>
      </c>
      <c r="G127" s="221" t="s">
        <v>132</v>
      </c>
      <c r="H127" s="222">
        <v>24.289999999999999</v>
      </c>
      <c r="I127" s="223"/>
      <c r="J127" s="224">
        <f>ROUND(I127*H127,2)</f>
        <v>0</v>
      </c>
      <c r="K127" s="220" t="s">
        <v>133</v>
      </c>
      <c r="L127" s="44"/>
      <c r="M127" s="225" t="s">
        <v>1</v>
      </c>
      <c r="N127" s="226" t="s">
        <v>43</v>
      </c>
      <c r="O127" s="91"/>
      <c r="P127" s="227">
        <f>O127*H127</f>
        <v>0</v>
      </c>
      <c r="Q127" s="227">
        <v>0</v>
      </c>
      <c r="R127" s="227">
        <f>Q127*H127</f>
        <v>0</v>
      </c>
      <c r="S127" s="227">
        <v>0.32500000000000001</v>
      </c>
      <c r="T127" s="228">
        <f>S127*H127</f>
        <v>7.8942500000000004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9" t="s">
        <v>134</v>
      </c>
      <c r="AT127" s="229" t="s">
        <v>129</v>
      </c>
      <c r="AU127" s="229" t="s">
        <v>88</v>
      </c>
      <c r="AY127" s="17" t="s">
        <v>127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7" t="s">
        <v>86</v>
      </c>
      <c r="BK127" s="230">
        <f>ROUND(I127*H127,2)</f>
        <v>0</v>
      </c>
      <c r="BL127" s="17" t="s">
        <v>134</v>
      </c>
      <c r="BM127" s="229" t="s">
        <v>455</v>
      </c>
    </row>
    <row r="128" s="2" customFormat="1">
      <c r="A128" s="38"/>
      <c r="B128" s="39"/>
      <c r="C128" s="40"/>
      <c r="D128" s="231" t="s">
        <v>136</v>
      </c>
      <c r="E128" s="40"/>
      <c r="F128" s="232" t="s">
        <v>165</v>
      </c>
      <c r="G128" s="40"/>
      <c r="H128" s="40"/>
      <c r="I128" s="233"/>
      <c r="J128" s="40"/>
      <c r="K128" s="40"/>
      <c r="L128" s="44"/>
      <c r="M128" s="234"/>
      <c r="N128" s="235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136</v>
      </c>
      <c r="AU128" s="17" t="s">
        <v>88</v>
      </c>
    </row>
    <row r="129" s="2" customFormat="1">
      <c r="A129" s="38"/>
      <c r="B129" s="39"/>
      <c r="C129" s="40"/>
      <c r="D129" s="236" t="s">
        <v>138</v>
      </c>
      <c r="E129" s="40"/>
      <c r="F129" s="237" t="s">
        <v>166</v>
      </c>
      <c r="G129" s="40"/>
      <c r="H129" s="40"/>
      <c r="I129" s="233"/>
      <c r="J129" s="40"/>
      <c r="K129" s="40"/>
      <c r="L129" s="44"/>
      <c r="M129" s="234"/>
      <c r="N129" s="235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138</v>
      </c>
      <c r="AU129" s="17" t="s">
        <v>88</v>
      </c>
    </row>
    <row r="130" s="13" customFormat="1">
      <c r="A130" s="13"/>
      <c r="B130" s="238"/>
      <c r="C130" s="239"/>
      <c r="D130" s="231" t="s">
        <v>140</v>
      </c>
      <c r="E130" s="240" t="s">
        <v>1</v>
      </c>
      <c r="F130" s="241" t="s">
        <v>456</v>
      </c>
      <c r="G130" s="239"/>
      <c r="H130" s="242">
        <v>24.289999999999999</v>
      </c>
      <c r="I130" s="243"/>
      <c r="J130" s="239"/>
      <c r="K130" s="239"/>
      <c r="L130" s="244"/>
      <c r="M130" s="245"/>
      <c r="N130" s="246"/>
      <c r="O130" s="246"/>
      <c r="P130" s="246"/>
      <c r="Q130" s="246"/>
      <c r="R130" s="246"/>
      <c r="S130" s="246"/>
      <c r="T130" s="247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8" t="s">
        <v>140</v>
      </c>
      <c r="AU130" s="248" t="s">
        <v>88</v>
      </c>
      <c r="AV130" s="13" t="s">
        <v>88</v>
      </c>
      <c r="AW130" s="13" t="s">
        <v>34</v>
      </c>
      <c r="AX130" s="13" t="s">
        <v>86</v>
      </c>
      <c r="AY130" s="248" t="s">
        <v>127</v>
      </c>
    </row>
    <row r="131" s="2" customFormat="1" ht="24.15" customHeight="1">
      <c r="A131" s="38"/>
      <c r="B131" s="39"/>
      <c r="C131" s="218" t="s">
        <v>88</v>
      </c>
      <c r="D131" s="218" t="s">
        <v>129</v>
      </c>
      <c r="E131" s="219" t="s">
        <v>169</v>
      </c>
      <c r="F131" s="220" t="s">
        <v>170</v>
      </c>
      <c r="G131" s="221" t="s">
        <v>132</v>
      </c>
      <c r="H131" s="222">
        <v>24.289999999999999</v>
      </c>
      <c r="I131" s="223"/>
      <c r="J131" s="224">
        <f>ROUND(I131*H131,2)</f>
        <v>0</v>
      </c>
      <c r="K131" s="220" t="s">
        <v>133</v>
      </c>
      <c r="L131" s="44"/>
      <c r="M131" s="225" t="s">
        <v>1</v>
      </c>
      <c r="N131" s="226" t="s">
        <v>43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0.098000000000000004</v>
      </c>
      <c r="T131" s="228">
        <f>S131*H131</f>
        <v>2.38042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134</v>
      </c>
      <c r="AT131" s="229" t="s">
        <v>129</v>
      </c>
      <c r="AU131" s="229" t="s">
        <v>88</v>
      </c>
      <c r="AY131" s="17" t="s">
        <v>127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86</v>
      </c>
      <c r="BK131" s="230">
        <f>ROUND(I131*H131,2)</f>
        <v>0</v>
      </c>
      <c r="BL131" s="17" t="s">
        <v>134</v>
      </c>
      <c r="BM131" s="229" t="s">
        <v>457</v>
      </c>
    </row>
    <row r="132" s="2" customFormat="1">
      <c r="A132" s="38"/>
      <c r="B132" s="39"/>
      <c r="C132" s="40"/>
      <c r="D132" s="231" t="s">
        <v>136</v>
      </c>
      <c r="E132" s="40"/>
      <c r="F132" s="232" t="s">
        <v>172</v>
      </c>
      <c r="G132" s="40"/>
      <c r="H132" s="40"/>
      <c r="I132" s="233"/>
      <c r="J132" s="40"/>
      <c r="K132" s="40"/>
      <c r="L132" s="44"/>
      <c r="M132" s="234"/>
      <c r="N132" s="235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136</v>
      </c>
      <c r="AU132" s="17" t="s">
        <v>88</v>
      </c>
    </row>
    <row r="133" s="2" customFormat="1">
      <c r="A133" s="38"/>
      <c r="B133" s="39"/>
      <c r="C133" s="40"/>
      <c r="D133" s="236" t="s">
        <v>138</v>
      </c>
      <c r="E133" s="40"/>
      <c r="F133" s="237" t="s">
        <v>173</v>
      </c>
      <c r="G133" s="40"/>
      <c r="H133" s="40"/>
      <c r="I133" s="233"/>
      <c r="J133" s="40"/>
      <c r="K133" s="40"/>
      <c r="L133" s="44"/>
      <c r="M133" s="234"/>
      <c r="N133" s="235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138</v>
      </c>
      <c r="AU133" s="17" t="s">
        <v>88</v>
      </c>
    </row>
    <row r="134" s="14" customFormat="1">
      <c r="A134" s="14"/>
      <c r="B134" s="249"/>
      <c r="C134" s="250"/>
      <c r="D134" s="231" t="s">
        <v>140</v>
      </c>
      <c r="E134" s="251" t="s">
        <v>1</v>
      </c>
      <c r="F134" s="252" t="s">
        <v>458</v>
      </c>
      <c r="G134" s="250"/>
      <c r="H134" s="251" t="s">
        <v>1</v>
      </c>
      <c r="I134" s="253"/>
      <c r="J134" s="250"/>
      <c r="K134" s="250"/>
      <c r="L134" s="254"/>
      <c r="M134" s="255"/>
      <c r="N134" s="256"/>
      <c r="O134" s="256"/>
      <c r="P134" s="256"/>
      <c r="Q134" s="256"/>
      <c r="R134" s="256"/>
      <c r="S134" s="256"/>
      <c r="T134" s="257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8" t="s">
        <v>140</v>
      </c>
      <c r="AU134" s="258" t="s">
        <v>88</v>
      </c>
      <c r="AV134" s="14" t="s">
        <v>86</v>
      </c>
      <c r="AW134" s="14" t="s">
        <v>34</v>
      </c>
      <c r="AX134" s="14" t="s">
        <v>78</v>
      </c>
      <c r="AY134" s="258" t="s">
        <v>127</v>
      </c>
    </row>
    <row r="135" s="13" customFormat="1">
      <c r="A135" s="13"/>
      <c r="B135" s="238"/>
      <c r="C135" s="239"/>
      <c r="D135" s="231" t="s">
        <v>140</v>
      </c>
      <c r="E135" s="240" t="s">
        <v>1</v>
      </c>
      <c r="F135" s="241" t="s">
        <v>459</v>
      </c>
      <c r="G135" s="239"/>
      <c r="H135" s="242">
        <v>24.289999999999999</v>
      </c>
      <c r="I135" s="243"/>
      <c r="J135" s="239"/>
      <c r="K135" s="239"/>
      <c r="L135" s="244"/>
      <c r="M135" s="245"/>
      <c r="N135" s="246"/>
      <c r="O135" s="246"/>
      <c r="P135" s="246"/>
      <c r="Q135" s="246"/>
      <c r="R135" s="246"/>
      <c r="S135" s="246"/>
      <c r="T135" s="247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8" t="s">
        <v>140</v>
      </c>
      <c r="AU135" s="248" t="s">
        <v>88</v>
      </c>
      <c r="AV135" s="13" t="s">
        <v>88</v>
      </c>
      <c r="AW135" s="13" t="s">
        <v>34</v>
      </c>
      <c r="AX135" s="13" t="s">
        <v>86</v>
      </c>
      <c r="AY135" s="248" t="s">
        <v>127</v>
      </c>
    </row>
    <row r="136" s="2" customFormat="1" ht="37.8" customHeight="1">
      <c r="A136" s="38"/>
      <c r="B136" s="39"/>
      <c r="C136" s="218" t="s">
        <v>148</v>
      </c>
      <c r="D136" s="218" t="s">
        <v>129</v>
      </c>
      <c r="E136" s="219" t="s">
        <v>460</v>
      </c>
      <c r="F136" s="220" t="s">
        <v>461</v>
      </c>
      <c r="G136" s="221" t="s">
        <v>185</v>
      </c>
      <c r="H136" s="222">
        <v>7.7999999999999998</v>
      </c>
      <c r="I136" s="223"/>
      <c r="J136" s="224">
        <f>ROUND(I136*H136,2)</f>
        <v>0</v>
      </c>
      <c r="K136" s="220" t="s">
        <v>133</v>
      </c>
      <c r="L136" s="44"/>
      <c r="M136" s="225" t="s">
        <v>1</v>
      </c>
      <c r="N136" s="226" t="s">
        <v>43</v>
      </c>
      <c r="O136" s="91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134</v>
      </c>
      <c r="AT136" s="229" t="s">
        <v>129</v>
      </c>
      <c r="AU136" s="229" t="s">
        <v>88</v>
      </c>
      <c r="AY136" s="17" t="s">
        <v>127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86</v>
      </c>
      <c r="BK136" s="230">
        <f>ROUND(I136*H136,2)</f>
        <v>0</v>
      </c>
      <c r="BL136" s="17" t="s">
        <v>134</v>
      </c>
      <c r="BM136" s="229" t="s">
        <v>462</v>
      </c>
    </row>
    <row r="137" s="2" customFormat="1">
      <c r="A137" s="38"/>
      <c r="B137" s="39"/>
      <c r="C137" s="40"/>
      <c r="D137" s="231" t="s">
        <v>136</v>
      </c>
      <c r="E137" s="40"/>
      <c r="F137" s="232" t="s">
        <v>463</v>
      </c>
      <c r="G137" s="40"/>
      <c r="H137" s="40"/>
      <c r="I137" s="233"/>
      <c r="J137" s="40"/>
      <c r="K137" s="40"/>
      <c r="L137" s="44"/>
      <c r="M137" s="234"/>
      <c r="N137" s="235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136</v>
      </c>
      <c r="AU137" s="17" t="s">
        <v>88</v>
      </c>
    </row>
    <row r="138" s="2" customFormat="1">
      <c r="A138" s="38"/>
      <c r="B138" s="39"/>
      <c r="C138" s="40"/>
      <c r="D138" s="236" t="s">
        <v>138</v>
      </c>
      <c r="E138" s="40"/>
      <c r="F138" s="237" t="s">
        <v>464</v>
      </c>
      <c r="G138" s="40"/>
      <c r="H138" s="40"/>
      <c r="I138" s="233"/>
      <c r="J138" s="40"/>
      <c r="K138" s="40"/>
      <c r="L138" s="44"/>
      <c r="M138" s="234"/>
      <c r="N138" s="235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138</v>
      </c>
      <c r="AU138" s="17" t="s">
        <v>88</v>
      </c>
    </row>
    <row r="139" s="14" customFormat="1">
      <c r="A139" s="14"/>
      <c r="B139" s="249"/>
      <c r="C139" s="250"/>
      <c r="D139" s="231" t="s">
        <v>140</v>
      </c>
      <c r="E139" s="251" t="s">
        <v>1</v>
      </c>
      <c r="F139" s="252" t="s">
        <v>465</v>
      </c>
      <c r="G139" s="250"/>
      <c r="H139" s="251" t="s">
        <v>1</v>
      </c>
      <c r="I139" s="253"/>
      <c r="J139" s="250"/>
      <c r="K139" s="250"/>
      <c r="L139" s="254"/>
      <c r="M139" s="255"/>
      <c r="N139" s="256"/>
      <c r="O139" s="256"/>
      <c r="P139" s="256"/>
      <c r="Q139" s="256"/>
      <c r="R139" s="256"/>
      <c r="S139" s="256"/>
      <c r="T139" s="257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8" t="s">
        <v>140</v>
      </c>
      <c r="AU139" s="258" t="s">
        <v>88</v>
      </c>
      <c r="AV139" s="14" t="s">
        <v>86</v>
      </c>
      <c r="AW139" s="14" t="s">
        <v>34</v>
      </c>
      <c r="AX139" s="14" t="s">
        <v>78</v>
      </c>
      <c r="AY139" s="258" t="s">
        <v>127</v>
      </c>
    </row>
    <row r="140" s="13" customFormat="1">
      <c r="A140" s="13"/>
      <c r="B140" s="238"/>
      <c r="C140" s="239"/>
      <c r="D140" s="231" t="s">
        <v>140</v>
      </c>
      <c r="E140" s="240" t="s">
        <v>1</v>
      </c>
      <c r="F140" s="241" t="s">
        <v>466</v>
      </c>
      <c r="G140" s="239"/>
      <c r="H140" s="242">
        <v>7.7999999999999998</v>
      </c>
      <c r="I140" s="243"/>
      <c r="J140" s="239"/>
      <c r="K140" s="239"/>
      <c r="L140" s="244"/>
      <c r="M140" s="245"/>
      <c r="N140" s="246"/>
      <c r="O140" s="246"/>
      <c r="P140" s="246"/>
      <c r="Q140" s="246"/>
      <c r="R140" s="246"/>
      <c r="S140" s="246"/>
      <c r="T140" s="247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8" t="s">
        <v>140</v>
      </c>
      <c r="AU140" s="248" t="s">
        <v>88</v>
      </c>
      <c r="AV140" s="13" t="s">
        <v>88</v>
      </c>
      <c r="AW140" s="13" t="s">
        <v>34</v>
      </c>
      <c r="AX140" s="13" t="s">
        <v>86</v>
      </c>
      <c r="AY140" s="248" t="s">
        <v>127</v>
      </c>
    </row>
    <row r="141" s="2" customFormat="1" ht="37.8" customHeight="1">
      <c r="A141" s="38"/>
      <c r="B141" s="39"/>
      <c r="C141" s="218" t="s">
        <v>134</v>
      </c>
      <c r="D141" s="218" t="s">
        <v>129</v>
      </c>
      <c r="E141" s="219" t="s">
        <v>194</v>
      </c>
      <c r="F141" s="220" t="s">
        <v>195</v>
      </c>
      <c r="G141" s="221" t="s">
        <v>185</v>
      </c>
      <c r="H141" s="222">
        <v>7.7999999999999998</v>
      </c>
      <c r="I141" s="223"/>
      <c r="J141" s="224">
        <f>ROUND(I141*H141,2)</f>
        <v>0</v>
      </c>
      <c r="K141" s="220" t="s">
        <v>133</v>
      </c>
      <c r="L141" s="44"/>
      <c r="M141" s="225" t="s">
        <v>1</v>
      </c>
      <c r="N141" s="226" t="s">
        <v>43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134</v>
      </c>
      <c r="AT141" s="229" t="s">
        <v>129</v>
      </c>
      <c r="AU141" s="229" t="s">
        <v>88</v>
      </c>
      <c r="AY141" s="17" t="s">
        <v>127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86</v>
      </c>
      <c r="BK141" s="230">
        <f>ROUND(I141*H141,2)</f>
        <v>0</v>
      </c>
      <c r="BL141" s="17" t="s">
        <v>134</v>
      </c>
      <c r="BM141" s="229" t="s">
        <v>467</v>
      </c>
    </row>
    <row r="142" s="2" customFormat="1">
      <c r="A142" s="38"/>
      <c r="B142" s="39"/>
      <c r="C142" s="40"/>
      <c r="D142" s="231" t="s">
        <v>136</v>
      </c>
      <c r="E142" s="40"/>
      <c r="F142" s="232" t="s">
        <v>197</v>
      </c>
      <c r="G142" s="40"/>
      <c r="H142" s="40"/>
      <c r="I142" s="233"/>
      <c r="J142" s="40"/>
      <c r="K142" s="40"/>
      <c r="L142" s="44"/>
      <c r="M142" s="234"/>
      <c r="N142" s="235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136</v>
      </c>
      <c r="AU142" s="17" t="s">
        <v>88</v>
      </c>
    </row>
    <row r="143" s="2" customFormat="1">
      <c r="A143" s="38"/>
      <c r="B143" s="39"/>
      <c r="C143" s="40"/>
      <c r="D143" s="236" t="s">
        <v>138</v>
      </c>
      <c r="E143" s="40"/>
      <c r="F143" s="237" t="s">
        <v>198</v>
      </c>
      <c r="G143" s="40"/>
      <c r="H143" s="40"/>
      <c r="I143" s="233"/>
      <c r="J143" s="40"/>
      <c r="K143" s="40"/>
      <c r="L143" s="44"/>
      <c r="M143" s="234"/>
      <c r="N143" s="235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138</v>
      </c>
      <c r="AU143" s="17" t="s">
        <v>88</v>
      </c>
    </row>
    <row r="144" s="13" customFormat="1">
      <c r="A144" s="13"/>
      <c r="B144" s="238"/>
      <c r="C144" s="239"/>
      <c r="D144" s="231" t="s">
        <v>140</v>
      </c>
      <c r="E144" s="240" t="s">
        <v>1</v>
      </c>
      <c r="F144" s="241" t="s">
        <v>468</v>
      </c>
      <c r="G144" s="239"/>
      <c r="H144" s="242">
        <v>7.7999999999999998</v>
      </c>
      <c r="I144" s="243"/>
      <c r="J144" s="239"/>
      <c r="K144" s="239"/>
      <c r="L144" s="244"/>
      <c r="M144" s="245"/>
      <c r="N144" s="246"/>
      <c r="O144" s="246"/>
      <c r="P144" s="246"/>
      <c r="Q144" s="246"/>
      <c r="R144" s="246"/>
      <c r="S144" s="246"/>
      <c r="T144" s="247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8" t="s">
        <v>140</v>
      </c>
      <c r="AU144" s="248" t="s">
        <v>88</v>
      </c>
      <c r="AV144" s="13" t="s">
        <v>88</v>
      </c>
      <c r="AW144" s="13" t="s">
        <v>34</v>
      </c>
      <c r="AX144" s="13" t="s">
        <v>86</v>
      </c>
      <c r="AY144" s="248" t="s">
        <v>127</v>
      </c>
    </row>
    <row r="145" s="2" customFormat="1" ht="24.15" customHeight="1">
      <c r="A145" s="38"/>
      <c r="B145" s="39"/>
      <c r="C145" s="218" t="s">
        <v>161</v>
      </c>
      <c r="D145" s="218" t="s">
        <v>129</v>
      </c>
      <c r="E145" s="219" t="s">
        <v>201</v>
      </c>
      <c r="F145" s="220" t="s">
        <v>202</v>
      </c>
      <c r="G145" s="221" t="s">
        <v>185</v>
      </c>
      <c r="H145" s="222">
        <v>7.7999999999999998</v>
      </c>
      <c r="I145" s="223"/>
      <c r="J145" s="224">
        <f>ROUND(I145*H145,2)</f>
        <v>0</v>
      </c>
      <c r="K145" s="220" t="s">
        <v>133</v>
      </c>
      <c r="L145" s="44"/>
      <c r="M145" s="225" t="s">
        <v>1</v>
      </c>
      <c r="N145" s="226" t="s">
        <v>43</v>
      </c>
      <c r="O145" s="91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9" t="s">
        <v>134</v>
      </c>
      <c r="AT145" s="229" t="s">
        <v>129</v>
      </c>
      <c r="AU145" s="229" t="s">
        <v>88</v>
      </c>
      <c r="AY145" s="17" t="s">
        <v>127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7" t="s">
        <v>86</v>
      </c>
      <c r="BK145" s="230">
        <f>ROUND(I145*H145,2)</f>
        <v>0</v>
      </c>
      <c r="BL145" s="17" t="s">
        <v>134</v>
      </c>
      <c r="BM145" s="229" t="s">
        <v>469</v>
      </c>
    </row>
    <row r="146" s="2" customFormat="1">
      <c r="A146" s="38"/>
      <c r="B146" s="39"/>
      <c r="C146" s="40"/>
      <c r="D146" s="231" t="s">
        <v>136</v>
      </c>
      <c r="E146" s="40"/>
      <c r="F146" s="232" t="s">
        <v>204</v>
      </c>
      <c r="G146" s="40"/>
      <c r="H146" s="40"/>
      <c r="I146" s="233"/>
      <c r="J146" s="40"/>
      <c r="K146" s="40"/>
      <c r="L146" s="44"/>
      <c r="M146" s="234"/>
      <c r="N146" s="235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136</v>
      </c>
      <c r="AU146" s="17" t="s">
        <v>88</v>
      </c>
    </row>
    <row r="147" s="2" customFormat="1">
      <c r="A147" s="38"/>
      <c r="B147" s="39"/>
      <c r="C147" s="40"/>
      <c r="D147" s="236" t="s">
        <v>138</v>
      </c>
      <c r="E147" s="40"/>
      <c r="F147" s="237" t="s">
        <v>205</v>
      </c>
      <c r="G147" s="40"/>
      <c r="H147" s="40"/>
      <c r="I147" s="233"/>
      <c r="J147" s="40"/>
      <c r="K147" s="40"/>
      <c r="L147" s="44"/>
      <c r="M147" s="234"/>
      <c r="N147" s="235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138</v>
      </c>
      <c r="AU147" s="17" t="s">
        <v>88</v>
      </c>
    </row>
    <row r="148" s="13" customFormat="1">
      <c r="A148" s="13"/>
      <c r="B148" s="238"/>
      <c r="C148" s="239"/>
      <c r="D148" s="231" t="s">
        <v>140</v>
      </c>
      <c r="E148" s="240" t="s">
        <v>1</v>
      </c>
      <c r="F148" s="241" t="s">
        <v>468</v>
      </c>
      <c r="G148" s="239"/>
      <c r="H148" s="242">
        <v>7.7999999999999998</v>
      </c>
      <c r="I148" s="243"/>
      <c r="J148" s="239"/>
      <c r="K148" s="239"/>
      <c r="L148" s="244"/>
      <c r="M148" s="245"/>
      <c r="N148" s="246"/>
      <c r="O148" s="246"/>
      <c r="P148" s="246"/>
      <c r="Q148" s="246"/>
      <c r="R148" s="246"/>
      <c r="S148" s="246"/>
      <c r="T148" s="247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8" t="s">
        <v>140</v>
      </c>
      <c r="AU148" s="248" t="s">
        <v>88</v>
      </c>
      <c r="AV148" s="13" t="s">
        <v>88</v>
      </c>
      <c r="AW148" s="13" t="s">
        <v>34</v>
      </c>
      <c r="AX148" s="13" t="s">
        <v>86</v>
      </c>
      <c r="AY148" s="248" t="s">
        <v>127</v>
      </c>
    </row>
    <row r="149" s="2" customFormat="1" ht="24.15" customHeight="1">
      <c r="A149" s="38"/>
      <c r="B149" s="39"/>
      <c r="C149" s="218" t="s">
        <v>168</v>
      </c>
      <c r="D149" s="218" t="s">
        <v>129</v>
      </c>
      <c r="E149" s="219" t="s">
        <v>207</v>
      </c>
      <c r="F149" s="220" t="s">
        <v>208</v>
      </c>
      <c r="G149" s="221" t="s">
        <v>209</v>
      </c>
      <c r="H149" s="222">
        <v>13.26</v>
      </c>
      <c r="I149" s="223"/>
      <c r="J149" s="224">
        <f>ROUND(I149*H149,2)</f>
        <v>0</v>
      </c>
      <c r="K149" s="220" t="s">
        <v>133</v>
      </c>
      <c r="L149" s="44"/>
      <c r="M149" s="225" t="s">
        <v>1</v>
      </c>
      <c r="N149" s="226" t="s">
        <v>43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134</v>
      </c>
      <c r="AT149" s="229" t="s">
        <v>129</v>
      </c>
      <c r="AU149" s="229" t="s">
        <v>88</v>
      </c>
      <c r="AY149" s="17" t="s">
        <v>127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86</v>
      </c>
      <c r="BK149" s="230">
        <f>ROUND(I149*H149,2)</f>
        <v>0</v>
      </c>
      <c r="BL149" s="17" t="s">
        <v>134</v>
      </c>
      <c r="BM149" s="229" t="s">
        <v>470</v>
      </c>
    </row>
    <row r="150" s="2" customFormat="1">
      <c r="A150" s="38"/>
      <c r="B150" s="39"/>
      <c r="C150" s="40"/>
      <c r="D150" s="231" t="s">
        <v>136</v>
      </c>
      <c r="E150" s="40"/>
      <c r="F150" s="232" t="s">
        <v>211</v>
      </c>
      <c r="G150" s="40"/>
      <c r="H150" s="40"/>
      <c r="I150" s="233"/>
      <c r="J150" s="40"/>
      <c r="K150" s="40"/>
      <c r="L150" s="44"/>
      <c r="M150" s="234"/>
      <c r="N150" s="235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136</v>
      </c>
      <c r="AU150" s="17" t="s">
        <v>88</v>
      </c>
    </row>
    <row r="151" s="2" customFormat="1">
      <c r="A151" s="38"/>
      <c r="B151" s="39"/>
      <c r="C151" s="40"/>
      <c r="D151" s="236" t="s">
        <v>138</v>
      </c>
      <c r="E151" s="40"/>
      <c r="F151" s="237" t="s">
        <v>212</v>
      </c>
      <c r="G151" s="40"/>
      <c r="H151" s="40"/>
      <c r="I151" s="233"/>
      <c r="J151" s="40"/>
      <c r="K151" s="40"/>
      <c r="L151" s="44"/>
      <c r="M151" s="234"/>
      <c r="N151" s="235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138</v>
      </c>
      <c r="AU151" s="17" t="s">
        <v>88</v>
      </c>
    </row>
    <row r="152" s="13" customFormat="1">
      <c r="A152" s="13"/>
      <c r="B152" s="238"/>
      <c r="C152" s="239"/>
      <c r="D152" s="231" t="s">
        <v>140</v>
      </c>
      <c r="E152" s="240" t="s">
        <v>1</v>
      </c>
      <c r="F152" s="241" t="s">
        <v>468</v>
      </c>
      <c r="G152" s="239"/>
      <c r="H152" s="242">
        <v>7.7999999999999998</v>
      </c>
      <c r="I152" s="243"/>
      <c r="J152" s="239"/>
      <c r="K152" s="239"/>
      <c r="L152" s="244"/>
      <c r="M152" s="245"/>
      <c r="N152" s="246"/>
      <c r="O152" s="246"/>
      <c r="P152" s="246"/>
      <c r="Q152" s="246"/>
      <c r="R152" s="246"/>
      <c r="S152" s="246"/>
      <c r="T152" s="247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8" t="s">
        <v>140</v>
      </c>
      <c r="AU152" s="248" t="s">
        <v>88</v>
      </c>
      <c r="AV152" s="13" t="s">
        <v>88</v>
      </c>
      <c r="AW152" s="13" t="s">
        <v>34</v>
      </c>
      <c r="AX152" s="13" t="s">
        <v>86</v>
      </c>
      <c r="AY152" s="248" t="s">
        <v>127</v>
      </c>
    </row>
    <row r="153" s="13" customFormat="1">
      <c r="A153" s="13"/>
      <c r="B153" s="238"/>
      <c r="C153" s="239"/>
      <c r="D153" s="231" t="s">
        <v>140</v>
      </c>
      <c r="E153" s="239"/>
      <c r="F153" s="241" t="s">
        <v>471</v>
      </c>
      <c r="G153" s="239"/>
      <c r="H153" s="242">
        <v>13.26</v>
      </c>
      <c r="I153" s="243"/>
      <c r="J153" s="239"/>
      <c r="K153" s="239"/>
      <c r="L153" s="244"/>
      <c r="M153" s="245"/>
      <c r="N153" s="246"/>
      <c r="O153" s="246"/>
      <c r="P153" s="246"/>
      <c r="Q153" s="246"/>
      <c r="R153" s="246"/>
      <c r="S153" s="246"/>
      <c r="T153" s="247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8" t="s">
        <v>140</v>
      </c>
      <c r="AU153" s="248" t="s">
        <v>88</v>
      </c>
      <c r="AV153" s="13" t="s">
        <v>88</v>
      </c>
      <c r="AW153" s="13" t="s">
        <v>4</v>
      </c>
      <c r="AX153" s="13" t="s">
        <v>86</v>
      </c>
      <c r="AY153" s="248" t="s">
        <v>127</v>
      </c>
    </row>
    <row r="154" s="2" customFormat="1" ht="24.15" customHeight="1">
      <c r="A154" s="38"/>
      <c r="B154" s="39"/>
      <c r="C154" s="218" t="s">
        <v>175</v>
      </c>
      <c r="D154" s="218" t="s">
        <v>129</v>
      </c>
      <c r="E154" s="219" t="s">
        <v>472</v>
      </c>
      <c r="F154" s="220" t="s">
        <v>473</v>
      </c>
      <c r="G154" s="221" t="s">
        <v>185</v>
      </c>
      <c r="H154" s="222">
        <v>3.0419999999999998</v>
      </c>
      <c r="I154" s="223"/>
      <c r="J154" s="224">
        <f>ROUND(I154*H154,2)</f>
        <v>0</v>
      </c>
      <c r="K154" s="220" t="s">
        <v>133</v>
      </c>
      <c r="L154" s="44"/>
      <c r="M154" s="225" t="s">
        <v>1</v>
      </c>
      <c r="N154" s="226" t="s">
        <v>43</v>
      </c>
      <c r="O154" s="91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9" t="s">
        <v>134</v>
      </c>
      <c r="AT154" s="229" t="s">
        <v>129</v>
      </c>
      <c r="AU154" s="229" t="s">
        <v>88</v>
      </c>
      <c r="AY154" s="17" t="s">
        <v>127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7" t="s">
        <v>86</v>
      </c>
      <c r="BK154" s="230">
        <f>ROUND(I154*H154,2)</f>
        <v>0</v>
      </c>
      <c r="BL154" s="17" t="s">
        <v>134</v>
      </c>
      <c r="BM154" s="229" t="s">
        <v>474</v>
      </c>
    </row>
    <row r="155" s="2" customFormat="1">
      <c r="A155" s="38"/>
      <c r="B155" s="39"/>
      <c r="C155" s="40"/>
      <c r="D155" s="231" t="s">
        <v>136</v>
      </c>
      <c r="E155" s="40"/>
      <c r="F155" s="232" t="s">
        <v>475</v>
      </c>
      <c r="G155" s="40"/>
      <c r="H155" s="40"/>
      <c r="I155" s="233"/>
      <c r="J155" s="40"/>
      <c r="K155" s="40"/>
      <c r="L155" s="44"/>
      <c r="M155" s="234"/>
      <c r="N155" s="235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136</v>
      </c>
      <c r="AU155" s="17" t="s">
        <v>88</v>
      </c>
    </row>
    <row r="156" s="2" customFormat="1">
      <c r="A156" s="38"/>
      <c r="B156" s="39"/>
      <c r="C156" s="40"/>
      <c r="D156" s="236" t="s">
        <v>138</v>
      </c>
      <c r="E156" s="40"/>
      <c r="F156" s="237" t="s">
        <v>476</v>
      </c>
      <c r="G156" s="40"/>
      <c r="H156" s="40"/>
      <c r="I156" s="233"/>
      <c r="J156" s="40"/>
      <c r="K156" s="40"/>
      <c r="L156" s="44"/>
      <c r="M156" s="234"/>
      <c r="N156" s="235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138</v>
      </c>
      <c r="AU156" s="17" t="s">
        <v>88</v>
      </c>
    </row>
    <row r="157" s="14" customFormat="1">
      <c r="A157" s="14"/>
      <c r="B157" s="249"/>
      <c r="C157" s="250"/>
      <c r="D157" s="231" t="s">
        <v>140</v>
      </c>
      <c r="E157" s="251" t="s">
        <v>1</v>
      </c>
      <c r="F157" s="252" t="s">
        <v>477</v>
      </c>
      <c r="G157" s="250"/>
      <c r="H157" s="251" t="s">
        <v>1</v>
      </c>
      <c r="I157" s="253"/>
      <c r="J157" s="250"/>
      <c r="K157" s="250"/>
      <c r="L157" s="254"/>
      <c r="M157" s="255"/>
      <c r="N157" s="256"/>
      <c r="O157" s="256"/>
      <c r="P157" s="256"/>
      <c r="Q157" s="256"/>
      <c r="R157" s="256"/>
      <c r="S157" s="256"/>
      <c r="T157" s="257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8" t="s">
        <v>140</v>
      </c>
      <c r="AU157" s="258" t="s">
        <v>88</v>
      </c>
      <c r="AV157" s="14" t="s">
        <v>86</v>
      </c>
      <c r="AW157" s="14" t="s">
        <v>34</v>
      </c>
      <c r="AX157" s="14" t="s">
        <v>78</v>
      </c>
      <c r="AY157" s="258" t="s">
        <v>127</v>
      </c>
    </row>
    <row r="158" s="13" customFormat="1">
      <c r="A158" s="13"/>
      <c r="B158" s="238"/>
      <c r="C158" s="239"/>
      <c r="D158" s="231" t="s">
        <v>140</v>
      </c>
      <c r="E158" s="240" t="s">
        <v>1</v>
      </c>
      <c r="F158" s="241" t="s">
        <v>478</v>
      </c>
      <c r="G158" s="239"/>
      <c r="H158" s="242">
        <v>3.0419999999999998</v>
      </c>
      <c r="I158" s="243"/>
      <c r="J158" s="239"/>
      <c r="K158" s="239"/>
      <c r="L158" s="244"/>
      <c r="M158" s="245"/>
      <c r="N158" s="246"/>
      <c r="O158" s="246"/>
      <c r="P158" s="246"/>
      <c r="Q158" s="246"/>
      <c r="R158" s="246"/>
      <c r="S158" s="246"/>
      <c r="T158" s="247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8" t="s">
        <v>140</v>
      </c>
      <c r="AU158" s="248" t="s">
        <v>88</v>
      </c>
      <c r="AV158" s="13" t="s">
        <v>88</v>
      </c>
      <c r="AW158" s="13" t="s">
        <v>34</v>
      </c>
      <c r="AX158" s="13" t="s">
        <v>86</v>
      </c>
      <c r="AY158" s="248" t="s">
        <v>127</v>
      </c>
    </row>
    <row r="159" s="2" customFormat="1" ht="16.5" customHeight="1">
      <c r="A159" s="38"/>
      <c r="B159" s="39"/>
      <c r="C159" s="274" t="s">
        <v>182</v>
      </c>
      <c r="D159" s="274" t="s">
        <v>479</v>
      </c>
      <c r="E159" s="275" t="s">
        <v>480</v>
      </c>
      <c r="F159" s="276" t="s">
        <v>481</v>
      </c>
      <c r="G159" s="277" t="s">
        <v>209</v>
      </c>
      <c r="H159" s="278">
        <v>5.476</v>
      </c>
      <c r="I159" s="279"/>
      <c r="J159" s="280">
        <f>ROUND(I159*H159,2)</f>
        <v>0</v>
      </c>
      <c r="K159" s="276" t="s">
        <v>133</v>
      </c>
      <c r="L159" s="281"/>
      <c r="M159" s="282" t="s">
        <v>1</v>
      </c>
      <c r="N159" s="283" t="s">
        <v>43</v>
      </c>
      <c r="O159" s="91"/>
      <c r="P159" s="227">
        <f>O159*H159</f>
        <v>0</v>
      </c>
      <c r="Q159" s="227">
        <v>1</v>
      </c>
      <c r="R159" s="227">
        <f>Q159*H159</f>
        <v>5.476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182</v>
      </c>
      <c r="AT159" s="229" t="s">
        <v>479</v>
      </c>
      <c r="AU159" s="229" t="s">
        <v>88</v>
      </c>
      <c r="AY159" s="17" t="s">
        <v>127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86</v>
      </c>
      <c r="BK159" s="230">
        <f>ROUND(I159*H159,2)</f>
        <v>0</v>
      </c>
      <c r="BL159" s="17" t="s">
        <v>134</v>
      </c>
      <c r="BM159" s="229" t="s">
        <v>482</v>
      </c>
    </row>
    <row r="160" s="2" customFormat="1">
      <c r="A160" s="38"/>
      <c r="B160" s="39"/>
      <c r="C160" s="40"/>
      <c r="D160" s="231" t="s">
        <v>136</v>
      </c>
      <c r="E160" s="40"/>
      <c r="F160" s="232" t="s">
        <v>481</v>
      </c>
      <c r="G160" s="40"/>
      <c r="H160" s="40"/>
      <c r="I160" s="233"/>
      <c r="J160" s="40"/>
      <c r="K160" s="40"/>
      <c r="L160" s="44"/>
      <c r="M160" s="234"/>
      <c r="N160" s="235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136</v>
      </c>
      <c r="AU160" s="17" t="s">
        <v>88</v>
      </c>
    </row>
    <row r="161" s="13" customFormat="1">
      <c r="A161" s="13"/>
      <c r="B161" s="238"/>
      <c r="C161" s="239"/>
      <c r="D161" s="231" t="s">
        <v>140</v>
      </c>
      <c r="E161" s="240" t="s">
        <v>1</v>
      </c>
      <c r="F161" s="241" t="s">
        <v>483</v>
      </c>
      <c r="G161" s="239"/>
      <c r="H161" s="242">
        <v>3.0419999999999998</v>
      </c>
      <c r="I161" s="243"/>
      <c r="J161" s="239"/>
      <c r="K161" s="239"/>
      <c r="L161" s="244"/>
      <c r="M161" s="245"/>
      <c r="N161" s="246"/>
      <c r="O161" s="246"/>
      <c r="P161" s="246"/>
      <c r="Q161" s="246"/>
      <c r="R161" s="246"/>
      <c r="S161" s="246"/>
      <c r="T161" s="247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8" t="s">
        <v>140</v>
      </c>
      <c r="AU161" s="248" t="s">
        <v>88</v>
      </c>
      <c r="AV161" s="13" t="s">
        <v>88</v>
      </c>
      <c r="AW161" s="13" t="s">
        <v>34</v>
      </c>
      <c r="AX161" s="13" t="s">
        <v>86</v>
      </c>
      <c r="AY161" s="248" t="s">
        <v>127</v>
      </c>
    </row>
    <row r="162" s="13" customFormat="1">
      <c r="A162" s="13"/>
      <c r="B162" s="238"/>
      <c r="C162" s="239"/>
      <c r="D162" s="231" t="s">
        <v>140</v>
      </c>
      <c r="E162" s="239"/>
      <c r="F162" s="241" t="s">
        <v>484</v>
      </c>
      <c r="G162" s="239"/>
      <c r="H162" s="242">
        <v>5.476</v>
      </c>
      <c r="I162" s="243"/>
      <c r="J162" s="239"/>
      <c r="K162" s="239"/>
      <c r="L162" s="244"/>
      <c r="M162" s="245"/>
      <c r="N162" s="246"/>
      <c r="O162" s="246"/>
      <c r="P162" s="246"/>
      <c r="Q162" s="246"/>
      <c r="R162" s="246"/>
      <c r="S162" s="246"/>
      <c r="T162" s="247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8" t="s">
        <v>140</v>
      </c>
      <c r="AU162" s="248" t="s">
        <v>88</v>
      </c>
      <c r="AV162" s="13" t="s">
        <v>88</v>
      </c>
      <c r="AW162" s="13" t="s">
        <v>4</v>
      </c>
      <c r="AX162" s="13" t="s">
        <v>86</v>
      </c>
      <c r="AY162" s="248" t="s">
        <v>127</v>
      </c>
    </row>
    <row r="163" s="2" customFormat="1" ht="24.15" customHeight="1">
      <c r="A163" s="38"/>
      <c r="B163" s="39"/>
      <c r="C163" s="218" t="s">
        <v>193</v>
      </c>
      <c r="D163" s="218" t="s">
        <v>129</v>
      </c>
      <c r="E163" s="219" t="s">
        <v>485</v>
      </c>
      <c r="F163" s="220" t="s">
        <v>486</v>
      </c>
      <c r="G163" s="221" t="s">
        <v>185</v>
      </c>
      <c r="H163" s="222">
        <v>3.5880000000000001</v>
      </c>
      <c r="I163" s="223"/>
      <c r="J163" s="224">
        <f>ROUND(I163*H163,2)</f>
        <v>0</v>
      </c>
      <c r="K163" s="220" t="s">
        <v>133</v>
      </c>
      <c r="L163" s="44"/>
      <c r="M163" s="225" t="s">
        <v>1</v>
      </c>
      <c r="N163" s="226" t="s">
        <v>43</v>
      </c>
      <c r="O163" s="91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9" t="s">
        <v>134</v>
      </c>
      <c r="AT163" s="229" t="s">
        <v>129</v>
      </c>
      <c r="AU163" s="229" t="s">
        <v>88</v>
      </c>
      <c r="AY163" s="17" t="s">
        <v>127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7" t="s">
        <v>86</v>
      </c>
      <c r="BK163" s="230">
        <f>ROUND(I163*H163,2)</f>
        <v>0</v>
      </c>
      <c r="BL163" s="17" t="s">
        <v>134</v>
      </c>
      <c r="BM163" s="229" t="s">
        <v>487</v>
      </c>
    </row>
    <row r="164" s="2" customFormat="1">
      <c r="A164" s="38"/>
      <c r="B164" s="39"/>
      <c r="C164" s="40"/>
      <c r="D164" s="231" t="s">
        <v>136</v>
      </c>
      <c r="E164" s="40"/>
      <c r="F164" s="232" t="s">
        <v>488</v>
      </c>
      <c r="G164" s="40"/>
      <c r="H164" s="40"/>
      <c r="I164" s="233"/>
      <c r="J164" s="40"/>
      <c r="K164" s="40"/>
      <c r="L164" s="44"/>
      <c r="M164" s="234"/>
      <c r="N164" s="235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136</v>
      </c>
      <c r="AU164" s="17" t="s">
        <v>88</v>
      </c>
    </row>
    <row r="165" s="2" customFormat="1">
      <c r="A165" s="38"/>
      <c r="B165" s="39"/>
      <c r="C165" s="40"/>
      <c r="D165" s="236" t="s">
        <v>138</v>
      </c>
      <c r="E165" s="40"/>
      <c r="F165" s="237" t="s">
        <v>489</v>
      </c>
      <c r="G165" s="40"/>
      <c r="H165" s="40"/>
      <c r="I165" s="233"/>
      <c r="J165" s="40"/>
      <c r="K165" s="40"/>
      <c r="L165" s="44"/>
      <c r="M165" s="234"/>
      <c r="N165" s="235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138</v>
      </c>
      <c r="AU165" s="17" t="s">
        <v>88</v>
      </c>
    </row>
    <row r="166" s="14" customFormat="1">
      <c r="A166" s="14"/>
      <c r="B166" s="249"/>
      <c r="C166" s="250"/>
      <c r="D166" s="231" t="s">
        <v>140</v>
      </c>
      <c r="E166" s="251" t="s">
        <v>1</v>
      </c>
      <c r="F166" s="252" t="s">
        <v>477</v>
      </c>
      <c r="G166" s="250"/>
      <c r="H166" s="251" t="s">
        <v>1</v>
      </c>
      <c r="I166" s="253"/>
      <c r="J166" s="250"/>
      <c r="K166" s="250"/>
      <c r="L166" s="254"/>
      <c r="M166" s="255"/>
      <c r="N166" s="256"/>
      <c r="O166" s="256"/>
      <c r="P166" s="256"/>
      <c r="Q166" s="256"/>
      <c r="R166" s="256"/>
      <c r="S166" s="256"/>
      <c r="T166" s="257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8" t="s">
        <v>140</v>
      </c>
      <c r="AU166" s="258" t="s">
        <v>88</v>
      </c>
      <c r="AV166" s="14" t="s">
        <v>86</v>
      </c>
      <c r="AW166" s="14" t="s">
        <v>34</v>
      </c>
      <c r="AX166" s="14" t="s">
        <v>78</v>
      </c>
      <c r="AY166" s="258" t="s">
        <v>127</v>
      </c>
    </row>
    <row r="167" s="13" customFormat="1">
      <c r="A167" s="13"/>
      <c r="B167" s="238"/>
      <c r="C167" s="239"/>
      <c r="D167" s="231" t="s">
        <v>140</v>
      </c>
      <c r="E167" s="240" t="s">
        <v>1</v>
      </c>
      <c r="F167" s="241" t="s">
        <v>490</v>
      </c>
      <c r="G167" s="239"/>
      <c r="H167" s="242">
        <v>3.5880000000000001</v>
      </c>
      <c r="I167" s="243"/>
      <c r="J167" s="239"/>
      <c r="K167" s="239"/>
      <c r="L167" s="244"/>
      <c r="M167" s="245"/>
      <c r="N167" s="246"/>
      <c r="O167" s="246"/>
      <c r="P167" s="246"/>
      <c r="Q167" s="246"/>
      <c r="R167" s="246"/>
      <c r="S167" s="246"/>
      <c r="T167" s="247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8" t="s">
        <v>140</v>
      </c>
      <c r="AU167" s="248" t="s">
        <v>88</v>
      </c>
      <c r="AV167" s="13" t="s">
        <v>88</v>
      </c>
      <c r="AW167" s="13" t="s">
        <v>34</v>
      </c>
      <c r="AX167" s="13" t="s">
        <v>86</v>
      </c>
      <c r="AY167" s="248" t="s">
        <v>127</v>
      </c>
    </row>
    <row r="168" s="2" customFormat="1" ht="16.5" customHeight="1">
      <c r="A168" s="38"/>
      <c r="B168" s="39"/>
      <c r="C168" s="274" t="s">
        <v>200</v>
      </c>
      <c r="D168" s="274" t="s">
        <v>479</v>
      </c>
      <c r="E168" s="275" t="s">
        <v>491</v>
      </c>
      <c r="F168" s="276" t="s">
        <v>492</v>
      </c>
      <c r="G168" s="277" t="s">
        <v>209</v>
      </c>
      <c r="H168" s="278">
        <v>6.4580000000000002</v>
      </c>
      <c r="I168" s="279"/>
      <c r="J168" s="280">
        <f>ROUND(I168*H168,2)</f>
        <v>0</v>
      </c>
      <c r="K168" s="276" t="s">
        <v>133</v>
      </c>
      <c r="L168" s="281"/>
      <c r="M168" s="282" t="s">
        <v>1</v>
      </c>
      <c r="N168" s="283" t="s">
        <v>43</v>
      </c>
      <c r="O168" s="91"/>
      <c r="P168" s="227">
        <f>O168*H168</f>
        <v>0</v>
      </c>
      <c r="Q168" s="227">
        <v>1</v>
      </c>
      <c r="R168" s="227">
        <f>Q168*H168</f>
        <v>6.4580000000000002</v>
      </c>
      <c r="S168" s="227">
        <v>0</v>
      </c>
      <c r="T168" s="228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9" t="s">
        <v>182</v>
      </c>
      <c r="AT168" s="229" t="s">
        <v>479</v>
      </c>
      <c r="AU168" s="229" t="s">
        <v>88</v>
      </c>
      <c r="AY168" s="17" t="s">
        <v>127</v>
      </c>
      <c r="BE168" s="230">
        <f>IF(N168="základní",J168,0)</f>
        <v>0</v>
      </c>
      <c r="BF168" s="230">
        <f>IF(N168="snížená",J168,0)</f>
        <v>0</v>
      </c>
      <c r="BG168" s="230">
        <f>IF(N168="zákl. přenesená",J168,0)</f>
        <v>0</v>
      </c>
      <c r="BH168" s="230">
        <f>IF(N168="sníž. přenesená",J168,0)</f>
        <v>0</v>
      </c>
      <c r="BI168" s="230">
        <f>IF(N168="nulová",J168,0)</f>
        <v>0</v>
      </c>
      <c r="BJ168" s="17" t="s">
        <v>86</v>
      </c>
      <c r="BK168" s="230">
        <f>ROUND(I168*H168,2)</f>
        <v>0</v>
      </c>
      <c r="BL168" s="17" t="s">
        <v>134</v>
      </c>
      <c r="BM168" s="229" t="s">
        <v>493</v>
      </c>
    </row>
    <row r="169" s="2" customFormat="1">
      <c r="A169" s="38"/>
      <c r="B169" s="39"/>
      <c r="C169" s="40"/>
      <c r="D169" s="231" t="s">
        <v>136</v>
      </c>
      <c r="E169" s="40"/>
      <c r="F169" s="232" t="s">
        <v>492</v>
      </c>
      <c r="G169" s="40"/>
      <c r="H169" s="40"/>
      <c r="I169" s="233"/>
      <c r="J169" s="40"/>
      <c r="K169" s="40"/>
      <c r="L169" s="44"/>
      <c r="M169" s="234"/>
      <c r="N169" s="235"/>
      <c r="O169" s="91"/>
      <c r="P169" s="91"/>
      <c r="Q169" s="91"/>
      <c r="R169" s="91"/>
      <c r="S169" s="91"/>
      <c r="T169" s="9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136</v>
      </c>
      <c r="AU169" s="17" t="s">
        <v>88</v>
      </c>
    </row>
    <row r="170" s="13" customFormat="1">
      <c r="A170" s="13"/>
      <c r="B170" s="238"/>
      <c r="C170" s="239"/>
      <c r="D170" s="231" t="s">
        <v>140</v>
      </c>
      <c r="E170" s="240" t="s">
        <v>1</v>
      </c>
      <c r="F170" s="241" t="s">
        <v>494</v>
      </c>
      <c r="G170" s="239"/>
      <c r="H170" s="242">
        <v>3.5880000000000001</v>
      </c>
      <c r="I170" s="243"/>
      <c r="J170" s="239"/>
      <c r="K170" s="239"/>
      <c r="L170" s="244"/>
      <c r="M170" s="245"/>
      <c r="N170" s="246"/>
      <c r="O170" s="246"/>
      <c r="P170" s="246"/>
      <c r="Q170" s="246"/>
      <c r="R170" s="246"/>
      <c r="S170" s="246"/>
      <c r="T170" s="247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8" t="s">
        <v>140</v>
      </c>
      <c r="AU170" s="248" t="s">
        <v>88</v>
      </c>
      <c r="AV170" s="13" t="s">
        <v>88</v>
      </c>
      <c r="AW170" s="13" t="s">
        <v>34</v>
      </c>
      <c r="AX170" s="13" t="s">
        <v>86</v>
      </c>
      <c r="AY170" s="248" t="s">
        <v>127</v>
      </c>
    </row>
    <row r="171" s="13" customFormat="1">
      <c r="A171" s="13"/>
      <c r="B171" s="238"/>
      <c r="C171" s="239"/>
      <c r="D171" s="231" t="s">
        <v>140</v>
      </c>
      <c r="E171" s="239"/>
      <c r="F171" s="241" t="s">
        <v>495</v>
      </c>
      <c r="G171" s="239"/>
      <c r="H171" s="242">
        <v>6.4580000000000002</v>
      </c>
      <c r="I171" s="243"/>
      <c r="J171" s="239"/>
      <c r="K171" s="239"/>
      <c r="L171" s="244"/>
      <c r="M171" s="245"/>
      <c r="N171" s="246"/>
      <c r="O171" s="246"/>
      <c r="P171" s="246"/>
      <c r="Q171" s="246"/>
      <c r="R171" s="246"/>
      <c r="S171" s="246"/>
      <c r="T171" s="247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8" t="s">
        <v>140</v>
      </c>
      <c r="AU171" s="248" t="s">
        <v>88</v>
      </c>
      <c r="AV171" s="13" t="s">
        <v>88</v>
      </c>
      <c r="AW171" s="13" t="s">
        <v>4</v>
      </c>
      <c r="AX171" s="13" t="s">
        <v>86</v>
      </c>
      <c r="AY171" s="248" t="s">
        <v>127</v>
      </c>
    </row>
    <row r="172" s="12" customFormat="1" ht="22.8" customHeight="1">
      <c r="A172" s="12"/>
      <c r="B172" s="202"/>
      <c r="C172" s="203"/>
      <c r="D172" s="204" t="s">
        <v>77</v>
      </c>
      <c r="E172" s="216" t="s">
        <v>134</v>
      </c>
      <c r="F172" s="216" t="s">
        <v>496</v>
      </c>
      <c r="G172" s="203"/>
      <c r="H172" s="203"/>
      <c r="I172" s="206"/>
      <c r="J172" s="217">
        <f>BK172</f>
        <v>0</v>
      </c>
      <c r="K172" s="203"/>
      <c r="L172" s="208"/>
      <c r="M172" s="209"/>
      <c r="N172" s="210"/>
      <c r="O172" s="210"/>
      <c r="P172" s="211">
        <f>SUM(P173:P177)</f>
        <v>0</v>
      </c>
      <c r="Q172" s="210"/>
      <c r="R172" s="211">
        <f>SUM(R173:R177)</f>
        <v>0</v>
      </c>
      <c r="S172" s="210"/>
      <c r="T172" s="212">
        <f>SUM(T173:T177)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3" t="s">
        <v>86</v>
      </c>
      <c r="AT172" s="214" t="s">
        <v>77</v>
      </c>
      <c r="AU172" s="214" t="s">
        <v>86</v>
      </c>
      <c r="AY172" s="213" t="s">
        <v>127</v>
      </c>
      <c r="BK172" s="215">
        <f>SUM(BK173:BK177)</f>
        <v>0</v>
      </c>
    </row>
    <row r="173" s="2" customFormat="1" ht="24.15" customHeight="1">
      <c r="A173" s="38"/>
      <c r="B173" s="39"/>
      <c r="C173" s="218" t="s">
        <v>206</v>
      </c>
      <c r="D173" s="218" t="s">
        <v>129</v>
      </c>
      <c r="E173" s="219" t="s">
        <v>497</v>
      </c>
      <c r="F173" s="220" t="s">
        <v>498</v>
      </c>
      <c r="G173" s="221" t="s">
        <v>185</v>
      </c>
      <c r="H173" s="222">
        <v>1.1699999999999999</v>
      </c>
      <c r="I173" s="223"/>
      <c r="J173" s="224">
        <f>ROUND(I173*H173,2)</f>
        <v>0</v>
      </c>
      <c r="K173" s="220" t="s">
        <v>133</v>
      </c>
      <c r="L173" s="44"/>
      <c r="M173" s="225" t="s">
        <v>1</v>
      </c>
      <c r="N173" s="226" t="s">
        <v>43</v>
      </c>
      <c r="O173" s="91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9" t="s">
        <v>134</v>
      </c>
      <c r="AT173" s="229" t="s">
        <v>129</v>
      </c>
      <c r="AU173" s="229" t="s">
        <v>88</v>
      </c>
      <c r="AY173" s="17" t="s">
        <v>127</v>
      </c>
      <c r="BE173" s="230">
        <f>IF(N173="základní",J173,0)</f>
        <v>0</v>
      </c>
      <c r="BF173" s="230">
        <f>IF(N173="snížená",J173,0)</f>
        <v>0</v>
      </c>
      <c r="BG173" s="230">
        <f>IF(N173="zákl. přenesená",J173,0)</f>
        <v>0</v>
      </c>
      <c r="BH173" s="230">
        <f>IF(N173="sníž. přenesená",J173,0)</f>
        <v>0</v>
      </c>
      <c r="BI173" s="230">
        <f>IF(N173="nulová",J173,0)</f>
        <v>0</v>
      </c>
      <c r="BJ173" s="17" t="s">
        <v>86</v>
      </c>
      <c r="BK173" s="230">
        <f>ROUND(I173*H173,2)</f>
        <v>0</v>
      </c>
      <c r="BL173" s="17" t="s">
        <v>134</v>
      </c>
      <c r="BM173" s="229" t="s">
        <v>499</v>
      </c>
    </row>
    <row r="174" s="2" customFormat="1">
      <c r="A174" s="38"/>
      <c r="B174" s="39"/>
      <c r="C174" s="40"/>
      <c r="D174" s="231" t="s">
        <v>136</v>
      </c>
      <c r="E174" s="40"/>
      <c r="F174" s="232" t="s">
        <v>500</v>
      </c>
      <c r="G174" s="40"/>
      <c r="H174" s="40"/>
      <c r="I174" s="233"/>
      <c r="J174" s="40"/>
      <c r="K174" s="40"/>
      <c r="L174" s="44"/>
      <c r="M174" s="234"/>
      <c r="N174" s="235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136</v>
      </c>
      <c r="AU174" s="17" t="s">
        <v>88</v>
      </c>
    </row>
    <row r="175" s="2" customFormat="1">
      <c r="A175" s="38"/>
      <c r="B175" s="39"/>
      <c r="C175" s="40"/>
      <c r="D175" s="236" t="s">
        <v>138</v>
      </c>
      <c r="E175" s="40"/>
      <c r="F175" s="237" t="s">
        <v>501</v>
      </c>
      <c r="G175" s="40"/>
      <c r="H175" s="40"/>
      <c r="I175" s="233"/>
      <c r="J175" s="40"/>
      <c r="K175" s="40"/>
      <c r="L175" s="44"/>
      <c r="M175" s="234"/>
      <c r="N175" s="235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138</v>
      </c>
      <c r="AU175" s="17" t="s">
        <v>88</v>
      </c>
    </row>
    <row r="176" s="14" customFormat="1">
      <c r="A176" s="14"/>
      <c r="B176" s="249"/>
      <c r="C176" s="250"/>
      <c r="D176" s="231" t="s">
        <v>140</v>
      </c>
      <c r="E176" s="251" t="s">
        <v>1</v>
      </c>
      <c r="F176" s="252" t="s">
        <v>477</v>
      </c>
      <c r="G176" s="250"/>
      <c r="H176" s="251" t="s">
        <v>1</v>
      </c>
      <c r="I176" s="253"/>
      <c r="J176" s="250"/>
      <c r="K176" s="250"/>
      <c r="L176" s="254"/>
      <c r="M176" s="255"/>
      <c r="N176" s="256"/>
      <c r="O176" s="256"/>
      <c r="P176" s="256"/>
      <c r="Q176" s="256"/>
      <c r="R176" s="256"/>
      <c r="S176" s="256"/>
      <c r="T176" s="257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8" t="s">
        <v>140</v>
      </c>
      <c r="AU176" s="258" t="s">
        <v>88</v>
      </c>
      <c r="AV176" s="14" t="s">
        <v>86</v>
      </c>
      <c r="AW176" s="14" t="s">
        <v>34</v>
      </c>
      <c r="AX176" s="14" t="s">
        <v>78</v>
      </c>
      <c r="AY176" s="258" t="s">
        <v>127</v>
      </c>
    </row>
    <row r="177" s="13" customFormat="1">
      <c r="A177" s="13"/>
      <c r="B177" s="238"/>
      <c r="C177" s="239"/>
      <c r="D177" s="231" t="s">
        <v>140</v>
      </c>
      <c r="E177" s="240" t="s">
        <v>1</v>
      </c>
      <c r="F177" s="241" t="s">
        <v>502</v>
      </c>
      <c r="G177" s="239"/>
      <c r="H177" s="242">
        <v>1.1699999999999999</v>
      </c>
      <c r="I177" s="243"/>
      <c r="J177" s="239"/>
      <c r="K177" s="239"/>
      <c r="L177" s="244"/>
      <c r="M177" s="245"/>
      <c r="N177" s="246"/>
      <c r="O177" s="246"/>
      <c r="P177" s="246"/>
      <c r="Q177" s="246"/>
      <c r="R177" s="246"/>
      <c r="S177" s="246"/>
      <c r="T177" s="247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8" t="s">
        <v>140</v>
      </c>
      <c r="AU177" s="248" t="s">
        <v>88</v>
      </c>
      <c r="AV177" s="13" t="s">
        <v>88</v>
      </c>
      <c r="AW177" s="13" t="s">
        <v>34</v>
      </c>
      <c r="AX177" s="13" t="s">
        <v>86</v>
      </c>
      <c r="AY177" s="248" t="s">
        <v>127</v>
      </c>
    </row>
    <row r="178" s="12" customFormat="1" ht="22.8" customHeight="1">
      <c r="A178" s="12"/>
      <c r="B178" s="202"/>
      <c r="C178" s="203"/>
      <c r="D178" s="204" t="s">
        <v>77</v>
      </c>
      <c r="E178" s="216" t="s">
        <v>161</v>
      </c>
      <c r="F178" s="216" t="s">
        <v>220</v>
      </c>
      <c r="G178" s="203"/>
      <c r="H178" s="203"/>
      <c r="I178" s="206"/>
      <c r="J178" s="217">
        <f>BK178</f>
        <v>0</v>
      </c>
      <c r="K178" s="203"/>
      <c r="L178" s="208"/>
      <c r="M178" s="209"/>
      <c r="N178" s="210"/>
      <c r="O178" s="210"/>
      <c r="P178" s="211">
        <f>SUM(P179:P183)</f>
        <v>0</v>
      </c>
      <c r="Q178" s="210"/>
      <c r="R178" s="211">
        <f>SUM(R179:R183)</f>
        <v>0</v>
      </c>
      <c r="S178" s="210"/>
      <c r="T178" s="212">
        <f>SUM(T179:T183)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3" t="s">
        <v>86</v>
      </c>
      <c r="AT178" s="214" t="s">
        <v>77</v>
      </c>
      <c r="AU178" s="214" t="s">
        <v>86</v>
      </c>
      <c r="AY178" s="213" t="s">
        <v>127</v>
      </c>
      <c r="BK178" s="215">
        <f>SUM(BK179:BK183)</f>
        <v>0</v>
      </c>
    </row>
    <row r="179" s="2" customFormat="1" ht="24.15" customHeight="1">
      <c r="A179" s="38"/>
      <c r="B179" s="39"/>
      <c r="C179" s="218" t="s">
        <v>8</v>
      </c>
      <c r="D179" s="218" t="s">
        <v>129</v>
      </c>
      <c r="E179" s="219" t="s">
        <v>235</v>
      </c>
      <c r="F179" s="220" t="s">
        <v>236</v>
      </c>
      <c r="G179" s="221" t="s">
        <v>132</v>
      </c>
      <c r="H179" s="222">
        <v>7.7999999999999998</v>
      </c>
      <c r="I179" s="223"/>
      <c r="J179" s="224">
        <f>ROUND(I179*H179,2)</f>
        <v>0</v>
      </c>
      <c r="K179" s="220" t="s">
        <v>133</v>
      </c>
      <c r="L179" s="44"/>
      <c r="M179" s="225" t="s">
        <v>1</v>
      </c>
      <c r="N179" s="226" t="s">
        <v>43</v>
      </c>
      <c r="O179" s="91"/>
      <c r="P179" s="227">
        <f>O179*H179</f>
        <v>0</v>
      </c>
      <c r="Q179" s="227">
        <v>0</v>
      </c>
      <c r="R179" s="227">
        <f>Q179*H179</f>
        <v>0</v>
      </c>
      <c r="S179" s="227">
        <v>0</v>
      </c>
      <c r="T179" s="228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9" t="s">
        <v>134</v>
      </c>
      <c r="AT179" s="229" t="s">
        <v>129</v>
      </c>
      <c r="AU179" s="229" t="s">
        <v>88</v>
      </c>
      <c r="AY179" s="17" t="s">
        <v>127</v>
      </c>
      <c r="BE179" s="230">
        <f>IF(N179="základní",J179,0)</f>
        <v>0</v>
      </c>
      <c r="BF179" s="230">
        <f>IF(N179="snížená",J179,0)</f>
        <v>0</v>
      </c>
      <c r="BG179" s="230">
        <f>IF(N179="zákl. přenesená",J179,0)</f>
        <v>0</v>
      </c>
      <c r="BH179" s="230">
        <f>IF(N179="sníž. přenesená",J179,0)</f>
        <v>0</v>
      </c>
      <c r="BI179" s="230">
        <f>IF(N179="nulová",J179,0)</f>
        <v>0</v>
      </c>
      <c r="BJ179" s="17" t="s">
        <v>86</v>
      </c>
      <c r="BK179" s="230">
        <f>ROUND(I179*H179,2)</f>
        <v>0</v>
      </c>
      <c r="BL179" s="17" t="s">
        <v>134</v>
      </c>
      <c r="BM179" s="229" t="s">
        <v>503</v>
      </c>
    </row>
    <row r="180" s="2" customFormat="1">
      <c r="A180" s="38"/>
      <c r="B180" s="39"/>
      <c r="C180" s="40"/>
      <c r="D180" s="231" t="s">
        <v>136</v>
      </c>
      <c r="E180" s="40"/>
      <c r="F180" s="232" t="s">
        <v>238</v>
      </c>
      <c r="G180" s="40"/>
      <c r="H180" s="40"/>
      <c r="I180" s="233"/>
      <c r="J180" s="40"/>
      <c r="K180" s="40"/>
      <c r="L180" s="44"/>
      <c r="M180" s="234"/>
      <c r="N180" s="235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136</v>
      </c>
      <c r="AU180" s="17" t="s">
        <v>88</v>
      </c>
    </row>
    <row r="181" s="2" customFormat="1">
      <c r="A181" s="38"/>
      <c r="B181" s="39"/>
      <c r="C181" s="40"/>
      <c r="D181" s="236" t="s">
        <v>138</v>
      </c>
      <c r="E181" s="40"/>
      <c r="F181" s="237" t="s">
        <v>239</v>
      </c>
      <c r="G181" s="40"/>
      <c r="H181" s="40"/>
      <c r="I181" s="233"/>
      <c r="J181" s="40"/>
      <c r="K181" s="40"/>
      <c r="L181" s="44"/>
      <c r="M181" s="234"/>
      <c r="N181" s="235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138</v>
      </c>
      <c r="AU181" s="17" t="s">
        <v>88</v>
      </c>
    </row>
    <row r="182" s="14" customFormat="1">
      <c r="A182" s="14"/>
      <c r="B182" s="249"/>
      <c r="C182" s="250"/>
      <c r="D182" s="231" t="s">
        <v>140</v>
      </c>
      <c r="E182" s="251" t="s">
        <v>1</v>
      </c>
      <c r="F182" s="252" t="s">
        <v>504</v>
      </c>
      <c r="G182" s="250"/>
      <c r="H182" s="251" t="s">
        <v>1</v>
      </c>
      <c r="I182" s="253"/>
      <c r="J182" s="250"/>
      <c r="K182" s="250"/>
      <c r="L182" s="254"/>
      <c r="M182" s="255"/>
      <c r="N182" s="256"/>
      <c r="O182" s="256"/>
      <c r="P182" s="256"/>
      <c r="Q182" s="256"/>
      <c r="R182" s="256"/>
      <c r="S182" s="256"/>
      <c r="T182" s="257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8" t="s">
        <v>140</v>
      </c>
      <c r="AU182" s="258" t="s">
        <v>88</v>
      </c>
      <c r="AV182" s="14" t="s">
        <v>86</v>
      </c>
      <c r="AW182" s="14" t="s">
        <v>34</v>
      </c>
      <c r="AX182" s="14" t="s">
        <v>78</v>
      </c>
      <c r="AY182" s="258" t="s">
        <v>127</v>
      </c>
    </row>
    <row r="183" s="13" customFormat="1">
      <c r="A183" s="13"/>
      <c r="B183" s="238"/>
      <c r="C183" s="239"/>
      <c r="D183" s="231" t="s">
        <v>140</v>
      </c>
      <c r="E183" s="240" t="s">
        <v>1</v>
      </c>
      <c r="F183" s="241" t="s">
        <v>505</v>
      </c>
      <c r="G183" s="239"/>
      <c r="H183" s="242">
        <v>7.7999999999999998</v>
      </c>
      <c r="I183" s="243"/>
      <c r="J183" s="239"/>
      <c r="K183" s="239"/>
      <c r="L183" s="244"/>
      <c r="M183" s="245"/>
      <c r="N183" s="246"/>
      <c r="O183" s="246"/>
      <c r="P183" s="246"/>
      <c r="Q183" s="246"/>
      <c r="R183" s="246"/>
      <c r="S183" s="246"/>
      <c r="T183" s="247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8" t="s">
        <v>140</v>
      </c>
      <c r="AU183" s="248" t="s">
        <v>88</v>
      </c>
      <c r="AV183" s="13" t="s">
        <v>88</v>
      </c>
      <c r="AW183" s="13" t="s">
        <v>34</v>
      </c>
      <c r="AX183" s="13" t="s">
        <v>86</v>
      </c>
      <c r="AY183" s="248" t="s">
        <v>127</v>
      </c>
    </row>
    <row r="184" s="12" customFormat="1" ht="22.8" customHeight="1">
      <c r="A184" s="12"/>
      <c r="B184" s="202"/>
      <c r="C184" s="203"/>
      <c r="D184" s="204" t="s">
        <v>77</v>
      </c>
      <c r="E184" s="216" t="s">
        <v>182</v>
      </c>
      <c r="F184" s="216" t="s">
        <v>268</v>
      </c>
      <c r="G184" s="203"/>
      <c r="H184" s="203"/>
      <c r="I184" s="206"/>
      <c r="J184" s="217">
        <f>BK184</f>
        <v>0</v>
      </c>
      <c r="K184" s="203"/>
      <c r="L184" s="208"/>
      <c r="M184" s="209"/>
      <c r="N184" s="210"/>
      <c r="O184" s="210"/>
      <c r="P184" s="211">
        <f>SUM(P185:P211)</f>
        <v>0</v>
      </c>
      <c r="Q184" s="210"/>
      <c r="R184" s="211">
        <f>SUM(R185:R211)</f>
        <v>10.9682768</v>
      </c>
      <c r="S184" s="210"/>
      <c r="T184" s="212">
        <f>SUM(T185:T211)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13" t="s">
        <v>86</v>
      </c>
      <c r="AT184" s="214" t="s">
        <v>77</v>
      </c>
      <c r="AU184" s="214" t="s">
        <v>86</v>
      </c>
      <c r="AY184" s="213" t="s">
        <v>127</v>
      </c>
      <c r="BK184" s="215">
        <f>SUM(BK185:BK211)</f>
        <v>0</v>
      </c>
    </row>
    <row r="185" s="2" customFormat="1" ht="33" customHeight="1">
      <c r="A185" s="38"/>
      <c r="B185" s="39"/>
      <c r="C185" s="218" t="s">
        <v>221</v>
      </c>
      <c r="D185" s="218" t="s">
        <v>129</v>
      </c>
      <c r="E185" s="219" t="s">
        <v>506</v>
      </c>
      <c r="F185" s="220" t="s">
        <v>507</v>
      </c>
      <c r="G185" s="221" t="s">
        <v>272</v>
      </c>
      <c r="H185" s="222">
        <v>13</v>
      </c>
      <c r="I185" s="223"/>
      <c r="J185" s="224">
        <f>ROUND(I185*H185,2)</f>
        <v>0</v>
      </c>
      <c r="K185" s="220" t="s">
        <v>1</v>
      </c>
      <c r="L185" s="44"/>
      <c r="M185" s="225" t="s">
        <v>1</v>
      </c>
      <c r="N185" s="226" t="s">
        <v>43</v>
      </c>
      <c r="O185" s="91"/>
      <c r="P185" s="227">
        <f>O185*H185</f>
        <v>0</v>
      </c>
      <c r="Q185" s="227">
        <v>0.00084999999999999995</v>
      </c>
      <c r="R185" s="227">
        <f>Q185*H185</f>
        <v>0.011049999999999999</v>
      </c>
      <c r="S185" s="227">
        <v>0</v>
      </c>
      <c r="T185" s="228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9" t="s">
        <v>134</v>
      </c>
      <c r="AT185" s="229" t="s">
        <v>129</v>
      </c>
      <c r="AU185" s="229" t="s">
        <v>88</v>
      </c>
      <c r="AY185" s="17" t="s">
        <v>127</v>
      </c>
      <c r="BE185" s="230">
        <f>IF(N185="základní",J185,0)</f>
        <v>0</v>
      </c>
      <c r="BF185" s="230">
        <f>IF(N185="snížená",J185,0)</f>
        <v>0</v>
      </c>
      <c r="BG185" s="230">
        <f>IF(N185="zákl. přenesená",J185,0)</f>
        <v>0</v>
      </c>
      <c r="BH185" s="230">
        <f>IF(N185="sníž. přenesená",J185,0)</f>
        <v>0</v>
      </c>
      <c r="BI185" s="230">
        <f>IF(N185="nulová",J185,0)</f>
        <v>0</v>
      </c>
      <c r="BJ185" s="17" t="s">
        <v>86</v>
      </c>
      <c r="BK185" s="230">
        <f>ROUND(I185*H185,2)</f>
        <v>0</v>
      </c>
      <c r="BL185" s="17" t="s">
        <v>134</v>
      </c>
      <c r="BM185" s="229" t="s">
        <v>508</v>
      </c>
    </row>
    <row r="186" s="2" customFormat="1">
      <c r="A186" s="38"/>
      <c r="B186" s="39"/>
      <c r="C186" s="40"/>
      <c r="D186" s="231" t="s">
        <v>136</v>
      </c>
      <c r="E186" s="40"/>
      <c r="F186" s="232" t="s">
        <v>509</v>
      </c>
      <c r="G186" s="40"/>
      <c r="H186" s="40"/>
      <c r="I186" s="233"/>
      <c r="J186" s="40"/>
      <c r="K186" s="40"/>
      <c r="L186" s="44"/>
      <c r="M186" s="234"/>
      <c r="N186" s="235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136</v>
      </c>
      <c r="AU186" s="17" t="s">
        <v>88</v>
      </c>
    </row>
    <row r="187" s="13" customFormat="1">
      <c r="A187" s="13"/>
      <c r="B187" s="238"/>
      <c r="C187" s="239"/>
      <c r="D187" s="231" t="s">
        <v>140</v>
      </c>
      <c r="E187" s="240" t="s">
        <v>1</v>
      </c>
      <c r="F187" s="241" t="s">
        <v>221</v>
      </c>
      <c r="G187" s="239"/>
      <c r="H187" s="242">
        <v>13</v>
      </c>
      <c r="I187" s="243"/>
      <c r="J187" s="239"/>
      <c r="K187" s="239"/>
      <c r="L187" s="244"/>
      <c r="M187" s="245"/>
      <c r="N187" s="246"/>
      <c r="O187" s="246"/>
      <c r="P187" s="246"/>
      <c r="Q187" s="246"/>
      <c r="R187" s="246"/>
      <c r="S187" s="246"/>
      <c r="T187" s="247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8" t="s">
        <v>140</v>
      </c>
      <c r="AU187" s="248" t="s">
        <v>88</v>
      </c>
      <c r="AV187" s="13" t="s">
        <v>88</v>
      </c>
      <c r="AW187" s="13" t="s">
        <v>34</v>
      </c>
      <c r="AX187" s="13" t="s">
        <v>86</v>
      </c>
      <c r="AY187" s="248" t="s">
        <v>127</v>
      </c>
    </row>
    <row r="188" s="2" customFormat="1" ht="24.15" customHeight="1">
      <c r="A188" s="38"/>
      <c r="B188" s="39"/>
      <c r="C188" s="218" t="s">
        <v>227</v>
      </c>
      <c r="D188" s="218" t="s">
        <v>129</v>
      </c>
      <c r="E188" s="219" t="s">
        <v>510</v>
      </c>
      <c r="F188" s="220" t="s">
        <v>511</v>
      </c>
      <c r="G188" s="221" t="s">
        <v>315</v>
      </c>
      <c r="H188" s="222">
        <v>13</v>
      </c>
      <c r="I188" s="223"/>
      <c r="J188" s="224">
        <f>ROUND(I188*H188,2)</f>
        <v>0</v>
      </c>
      <c r="K188" s="220" t="s">
        <v>133</v>
      </c>
      <c r="L188" s="44"/>
      <c r="M188" s="225" t="s">
        <v>1</v>
      </c>
      <c r="N188" s="226" t="s">
        <v>43</v>
      </c>
      <c r="O188" s="91"/>
      <c r="P188" s="227">
        <f>O188*H188</f>
        <v>0</v>
      </c>
      <c r="Q188" s="227">
        <v>1.0000000000000001E-05</v>
      </c>
      <c r="R188" s="227">
        <f>Q188*H188</f>
        <v>0.00013000000000000002</v>
      </c>
      <c r="S188" s="227">
        <v>0</v>
      </c>
      <c r="T188" s="228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9" t="s">
        <v>134</v>
      </c>
      <c r="AT188" s="229" t="s">
        <v>129</v>
      </c>
      <c r="AU188" s="229" t="s">
        <v>88</v>
      </c>
      <c r="AY188" s="17" t="s">
        <v>127</v>
      </c>
      <c r="BE188" s="230">
        <f>IF(N188="základní",J188,0)</f>
        <v>0</v>
      </c>
      <c r="BF188" s="230">
        <f>IF(N188="snížená",J188,0)</f>
        <v>0</v>
      </c>
      <c r="BG188" s="230">
        <f>IF(N188="zákl. přenesená",J188,0)</f>
        <v>0</v>
      </c>
      <c r="BH188" s="230">
        <f>IF(N188="sníž. přenesená",J188,0)</f>
        <v>0</v>
      </c>
      <c r="BI188" s="230">
        <f>IF(N188="nulová",J188,0)</f>
        <v>0</v>
      </c>
      <c r="BJ188" s="17" t="s">
        <v>86</v>
      </c>
      <c r="BK188" s="230">
        <f>ROUND(I188*H188,2)</f>
        <v>0</v>
      </c>
      <c r="BL188" s="17" t="s">
        <v>134</v>
      </c>
      <c r="BM188" s="229" t="s">
        <v>512</v>
      </c>
    </row>
    <row r="189" s="2" customFormat="1">
      <c r="A189" s="38"/>
      <c r="B189" s="39"/>
      <c r="C189" s="40"/>
      <c r="D189" s="231" t="s">
        <v>136</v>
      </c>
      <c r="E189" s="40"/>
      <c r="F189" s="232" t="s">
        <v>513</v>
      </c>
      <c r="G189" s="40"/>
      <c r="H189" s="40"/>
      <c r="I189" s="233"/>
      <c r="J189" s="40"/>
      <c r="K189" s="40"/>
      <c r="L189" s="44"/>
      <c r="M189" s="234"/>
      <c r="N189" s="235"/>
      <c r="O189" s="91"/>
      <c r="P189" s="91"/>
      <c r="Q189" s="91"/>
      <c r="R189" s="91"/>
      <c r="S189" s="91"/>
      <c r="T189" s="92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136</v>
      </c>
      <c r="AU189" s="17" t="s">
        <v>88</v>
      </c>
    </row>
    <row r="190" s="2" customFormat="1">
      <c r="A190" s="38"/>
      <c r="B190" s="39"/>
      <c r="C190" s="40"/>
      <c r="D190" s="236" t="s">
        <v>138</v>
      </c>
      <c r="E190" s="40"/>
      <c r="F190" s="237" t="s">
        <v>514</v>
      </c>
      <c r="G190" s="40"/>
      <c r="H190" s="40"/>
      <c r="I190" s="233"/>
      <c r="J190" s="40"/>
      <c r="K190" s="40"/>
      <c r="L190" s="44"/>
      <c r="M190" s="234"/>
      <c r="N190" s="235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138</v>
      </c>
      <c r="AU190" s="17" t="s">
        <v>88</v>
      </c>
    </row>
    <row r="191" s="14" customFormat="1">
      <c r="A191" s="14"/>
      <c r="B191" s="249"/>
      <c r="C191" s="250"/>
      <c r="D191" s="231" t="s">
        <v>140</v>
      </c>
      <c r="E191" s="251" t="s">
        <v>1</v>
      </c>
      <c r="F191" s="252" t="s">
        <v>477</v>
      </c>
      <c r="G191" s="250"/>
      <c r="H191" s="251" t="s">
        <v>1</v>
      </c>
      <c r="I191" s="253"/>
      <c r="J191" s="250"/>
      <c r="K191" s="250"/>
      <c r="L191" s="254"/>
      <c r="M191" s="255"/>
      <c r="N191" s="256"/>
      <c r="O191" s="256"/>
      <c r="P191" s="256"/>
      <c r="Q191" s="256"/>
      <c r="R191" s="256"/>
      <c r="S191" s="256"/>
      <c r="T191" s="257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8" t="s">
        <v>140</v>
      </c>
      <c r="AU191" s="258" t="s">
        <v>88</v>
      </c>
      <c r="AV191" s="14" t="s">
        <v>86</v>
      </c>
      <c r="AW191" s="14" t="s">
        <v>34</v>
      </c>
      <c r="AX191" s="14" t="s">
        <v>78</v>
      </c>
      <c r="AY191" s="258" t="s">
        <v>127</v>
      </c>
    </row>
    <row r="192" s="13" customFormat="1">
      <c r="A192" s="13"/>
      <c r="B192" s="238"/>
      <c r="C192" s="239"/>
      <c r="D192" s="231" t="s">
        <v>140</v>
      </c>
      <c r="E192" s="240" t="s">
        <v>1</v>
      </c>
      <c r="F192" s="241" t="s">
        <v>515</v>
      </c>
      <c r="G192" s="239"/>
      <c r="H192" s="242">
        <v>13</v>
      </c>
      <c r="I192" s="243"/>
      <c r="J192" s="239"/>
      <c r="K192" s="239"/>
      <c r="L192" s="244"/>
      <c r="M192" s="245"/>
      <c r="N192" s="246"/>
      <c r="O192" s="246"/>
      <c r="P192" s="246"/>
      <c r="Q192" s="246"/>
      <c r="R192" s="246"/>
      <c r="S192" s="246"/>
      <c r="T192" s="247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8" t="s">
        <v>140</v>
      </c>
      <c r="AU192" s="248" t="s">
        <v>88</v>
      </c>
      <c r="AV192" s="13" t="s">
        <v>88</v>
      </c>
      <c r="AW192" s="13" t="s">
        <v>34</v>
      </c>
      <c r="AX192" s="13" t="s">
        <v>86</v>
      </c>
      <c r="AY192" s="248" t="s">
        <v>127</v>
      </c>
    </row>
    <row r="193" s="2" customFormat="1" ht="24.15" customHeight="1">
      <c r="A193" s="38"/>
      <c r="B193" s="39"/>
      <c r="C193" s="274" t="s">
        <v>234</v>
      </c>
      <c r="D193" s="274" t="s">
        <v>479</v>
      </c>
      <c r="E193" s="275" t="s">
        <v>516</v>
      </c>
      <c r="F193" s="276" t="s">
        <v>517</v>
      </c>
      <c r="G193" s="277" t="s">
        <v>315</v>
      </c>
      <c r="H193" s="278">
        <v>14.039999999999999</v>
      </c>
      <c r="I193" s="279"/>
      <c r="J193" s="280">
        <f>ROUND(I193*H193,2)</f>
        <v>0</v>
      </c>
      <c r="K193" s="276" t="s">
        <v>133</v>
      </c>
      <c r="L193" s="281"/>
      <c r="M193" s="282" t="s">
        <v>1</v>
      </c>
      <c r="N193" s="283" t="s">
        <v>43</v>
      </c>
      <c r="O193" s="91"/>
      <c r="P193" s="227">
        <f>O193*H193</f>
        <v>0</v>
      </c>
      <c r="Q193" s="227">
        <v>0.0026700000000000001</v>
      </c>
      <c r="R193" s="227">
        <f>Q193*H193</f>
        <v>0.037486800000000001</v>
      </c>
      <c r="S193" s="227">
        <v>0</v>
      </c>
      <c r="T193" s="22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9" t="s">
        <v>182</v>
      </c>
      <c r="AT193" s="229" t="s">
        <v>479</v>
      </c>
      <c r="AU193" s="229" t="s">
        <v>88</v>
      </c>
      <c r="AY193" s="17" t="s">
        <v>127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7" t="s">
        <v>86</v>
      </c>
      <c r="BK193" s="230">
        <f>ROUND(I193*H193,2)</f>
        <v>0</v>
      </c>
      <c r="BL193" s="17" t="s">
        <v>134</v>
      </c>
      <c r="BM193" s="229" t="s">
        <v>518</v>
      </c>
    </row>
    <row r="194" s="2" customFormat="1">
      <c r="A194" s="38"/>
      <c r="B194" s="39"/>
      <c r="C194" s="40"/>
      <c r="D194" s="231" t="s">
        <v>136</v>
      </c>
      <c r="E194" s="40"/>
      <c r="F194" s="232" t="s">
        <v>517</v>
      </c>
      <c r="G194" s="40"/>
      <c r="H194" s="40"/>
      <c r="I194" s="233"/>
      <c r="J194" s="40"/>
      <c r="K194" s="40"/>
      <c r="L194" s="44"/>
      <c r="M194" s="234"/>
      <c r="N194" s="235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136</v>
      </c>
      <c r="AU194" s="17" t="s">
        <v>88</v>
      </c>
    </row>
    <row r="195" s="13" customFormat="1">
      <c r="A195" s="13"/>
      <c r="B195" s="238"/>
      <c r="C195" s="239"/>
      <c r="D195" s="231" t="s">
        <v>140</v>
      </c>
      <c r="E195" s="240" t="s">
        <v>1</v>
      </c>
      <c r="F195" s="241" t="s">
        <v>221</v>
      </c>
      <c r="G195" s="239"/>
      <c r="H195" s="242">
        <v>13</v>
      </c>
      <c r="I195" s="243"/>
      <c r="J195" s="239"/>
      <c r="K195" s="239"/>
      <c r="L195" s="244"/>
      <c r="M195" s="245"/>
      <c r="N195" s="246"/>
      <c r="O195" s="246"/>
      <c r="P195" s="246"/>
      <c r="Q195" s="246"/>
      <c r="R195" s="246"/>
      <c r="S195" s="246"/>
      <c r="T195" s="247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8" t="s">
        <v>140</v>
      </c>
      <c r="AU195" s="248" t="s">
        <v>88</v>
      </c>
      <c r="AV195" s="13" t="s">
        <v>88</v>
      </c>
      <c r="AW195" s="13" t="s">
        <v>34</v>
      </c>
      <c r="AX195" s="13" t="s">
        <v>86</v>
      </c>
      <c r="AY195" s="248" t="s">
        <v>127</v>
      </c>
    </row>
    <row r="196" s="13" customFormat="1">
      <c r="A196" s="13"/>
      <c r="B196" s="238"/>
      <c r="C196" s="239"/>
      <c r="D196" s="231" t="s">
        <v>140</v>
      </c>
      <c r="E196" s="239"/>
      <c r="F196" s="241" t="s">
        <v>519</v>
      </c>
      <c r="G196" s="239"/>
      <c r="H196" s="242">
        <v>14.039999999999999</v>
      </c>
      <c r="I196" s="243"/>
      <c r="J196" s="239"/>
      <c r="K196" s="239"/>
      <c r="L196" s="244"/>
      <c r="M196" s="245"/>
      <c r="N196" s="246"/>
      <c r="O196" s="246"/>
      <c r="P196" s="246"/>
      <c r="Q196" s="246"/>
      <c r="R196" s="246"/>
      <c r="S196" s="246"/>
      <c r="T196" s="247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8" t="s">
        <v>140</v>
      </c>
      <c r="AU196" s="248" t="s">
        <v>88</v>
      </c>
      <c r="AV196" s="13" t="s">
        <v>88</v>
      </c>
      <c r="AW196" s="13" t="s">
        <v>4</v>
      </c>
      <c r="AX196" s="13" t="s">
        <v>86</v>
      </c>
      <c r="AY196" s="248" t="s">
        <v>127</v>
      </c>
    </row>
    <row r="197" s="2" customFormat="1" ht="24.15" customHeight="1">
      <c r="A197" s="38"/>
      <c r="B197" s="39"/>
      <c r="C197" s="218" t="s">
        <v>241</v>
      </c>
      <c r="D197" s="218" t="s">
        <v>129</v>
      </c>
      <c r="E197" s="219" t="s">
        <v>520</v>
      </c>
      <c r="F197" s="220" t="s">
        <v>521</v>
      </c>
      <c r="G197" s="221" t="s">
        <v>272</v>
      </c>
      <c r="H197" s="222">
        <v>13</v>
      </c>
      <c r="I197" s="223"/>
      <c r="J197" s="224">
        <f>ROUND(I197*H197,2)</f>
        <v>0</v>
      </c>
      <c r="K197" s="220" t="s">
        <v>133</v>
      </c>
      <c r="L197" s="44"/>
      <c r="M197" s="225" t="s">
        <v>1</v>
      </c>
      <c r="N197" s="226" t="s">
        <v>43</v>
      </c>
      <c r="O197" s="91"/>
      <c r="P197" s="227">
        <f>O197*H197</f>
        <v>0</v>
      </c>
      <c r="Q197" s="227">
        <v>0.012030000000000001</v>
      </c>
      <c r="R197" s="227">
        <f>Q197*H197</f>
        <v>0.15639</v>
      </c>
      <c r="S197" s="227">
        <v>0</v>
      </c>
      <c r="T197" s="228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9" t="s">
        <v>134</v>
      </c>
      <c r="AT197" s="229" t="s">
        <v>129</v>
      </c>
      <c r="AU197" s="229" t="s">
        <v>88</v>
      </c>
      <c r="AY197" s="17" t="s">
        <v>127</v>
      </c>
      <c r="BE197" s="230">
        <f>IF(N197="základní",J197,0)</f>
        <v>0</v>
      </c>
      <c r="BF197" s="230">
        <f>IF(N197="snížená",J197,0)</f>
        <v>0</v>
      </c>
      <c r="BG197" s="230">
        <f>IF(N197="zákl. přenesená",J197,0)</f>
        <v>0</v>
      </c>
      <c r="BH197" s="230">
        <f>IF(N197="sníž. přenesená",J197,0)</f>
        <v>0</v>
      </c>
      <c r="BI197" s="230">
        <f>IF(N197="nulová",J197,0)</f>
        <v>0</v>
      </c>
      <c r="BJ197" s="17" t="s">
        <v>86</v>
      </c>
      <c r="BK197" s="230">
        <f>ROUND(I197*H197,2)</f>
        <v>0</v>
      </c>
      <c r="BL197" s="17" t="s">
        <v>134</v>
      </c>
      <c r="BM197" s="229" t="s">
        <v>522</v>
      </c>
    </row>
    <row r="198" s="2" customFormat="1">
      <c r="A198" s="38"/>
      <c r="B198" s="39"/>
      <c r="C198" s="40"/>
      <c r="D198" s="231" t="s">
        <v>136</v>
      </c>
      <c r="E198" s="40"/>
      <c r="F198" s="232" t="s">
        <v>523</v>
      </c>
      <c r="G198" s="40"/>
      <c r="H198" s="40"/>
      <c r="I198" s="233"/>
      <c r="J198" s="40"/>
      <c r="K198" s="40"/>
      <c r="L198" s="44"/>
      <c r="M198" s="234"/>
      <c r="N198" s="235"/>
      <c r="O198" s="91"/>
      <c r="P198" s="91"/>
      <c r="Q198" s="91"/>
      <c r="R198" s="91"/>
      <c r="S198" s="91"/>
      <c r="T198" s="92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136</v>
      </c>
      <c r="AU198" s="17" t="s">
        <v>88</v>
      </c>
    </row>
    <row r="199" s="2" customFormat="1">
      <c r="A199" s="38"/>
      <c r="B199" s="39"/>
      <c r="C199" s="40"/>
      <c r="D199" s="236" t="s">
        <v>138</v>
      </c>
      <c r="E199" s="40"/>
      <c r="F199" s="237" t="s">
        <v>524</v>
      </c>
      <c r="G199" s="40"/>
      <c r="H199" s="40"/>
      <c r="I199" s="233"/>
      <c r="J199" s="40"/>
      <c r="K199" s="40"/>
      <c r="L199" s="44"/>
      <c r="M199" s="234"/>
      <c r="N199" s="235"/>
      <c r="O199" s="91"/>
      <c r="P199" s="91"/>
      <c r="Q199" s="91"/>
      <c r="R199" s="91"/>
      <c r="S199" s="91"/>
      <c r="T199" s="92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138</v>
      </c>
      <c r="AU199" s="17" t="s">
        <v>88</v>
      </c>
    </row>
    <row r="200" s="2" customFormat="1" ht="16.5" customHeight="1">
      <c r="A200" s="38"/>
      <c r="B200" s="39"/>
      <c r="C200" s="274" t="s">
        <v>248</v>
      </c>
      <c r="D200" s="274" t="s">
        <v>479</v>
      </c>
      <c r="E200" s="275" t="s">
        <v>525</v>
      </c>
      <c r="F200" s="276" t="s">
        <v>526</v>
      </c>
      <c r="G200" s="277" t="s">
        <v>272</v>
      </c>
      <c r="H200" s="278">
        <v>13</v>
      </c>
      <c r="I200" s="279"/>
      <c r="J200" s="280">
        <f>ROUND(I200*H200,2)</f>
        <v>0</v>
      </c>
      <c r="K200" s="276" t="s">
        <v>1</v>
      </c>
      <c r="L200" s="281"/>
      <c r="M200" s="282" t="s">
        <v>1</v>
      </c>
      <c r="N200" s="283" t="s">
        <v>43</v>
      </c>
      <c r="O200" s="91"/>
      <c r="P200" s="227">
        <f>O200*H200</f>
        <v>0</v>
      </c>
      <c r="Q200" s="227">
        <v>0.50800000000000001</v>
      </c>
      <c r="R200" s="227">
        <f>Q200*H200</f>
        <v>6.6040000000000001</v>
      </c>
      <c r="S200" s="227">
        <v>0</v>
      </c>
      <c r="T200" s="228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9" t="s">
        <v>182</v>
      </c>
      <c r="AT200" s="229" t="s">
        <v>479</v>
      </c>
      <c r="AU200" s="229" t="s">
        <v>88</v>
      </c>
      <c r="AY200" s="17" t="s">
        <v>127</v>
      </c>
      <c r="BE200" s="230">
        <f>IF(N200="základní",J200,0)</f>
        <v>0</v>
      </c>
      <c r="BF200" s="230">
        <f>IF(N200="snížená",J200,0)</f>
        <v>0</v>
      </c>
      <c r="BG200" s="230">
        <f>IF(N200="zákl. přenesená",J200,0)</f>
        <v>0</v>
      </c>
      <c r="BH200" s="230">
        <f>IF(N200="sníž. přenesená",J200,0)</f>
        <v>0</v>
      </c>
      <c r="BI200" s="230">
        <f>IF(N200="nulová",J200,0)</f>
        <v>0</v>
      </c>
      <c r="BJ200" s="17" t="s">
        <v>86</v>
      </c>
      <c r="BK200" s="230">
        <f>ROUND(I200*H200,2)</f>
        <v>0</v>
      </c>
      <c r="BL200" s="17" t="s">
        <v>134</v>
      </c>
      <c r="BM200" s="229" t="s">
        <v>527</v>
      </c>
    </row>
    <row r="201" s="2" customFormat="1">
      <c r="A201" s="38"/>
      <c r="B201" s="39"/>
      <c r="C201" s="40"/>
      <c r="D201" s="231" t="s">
        <v>136</v>
      </c>
      <c r="E201" s="40"/>
      <c r="F201" s="232" t="s">
        <v>526</v>
      </c>
      <c r="G201" s="40"/>
      <c r="H201" s="40"/>
      <c r="I201" s="233"/>
      <c r="J201" s="40"/>
      <c r="K201" s="40"/>
      <c r="L201" s="44"/>
      <c r="M201" s="234"/>
      <c r="N201" s="235"/>
      <c r="O201" s="91"/>
      <c r="P201" s="91"/>
      <c r="Q201" s="91"/>
      <c r="R201" s="91"/>
      <c r="S201" s="91"/>
      <c r="T201" s="92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136</v>
      </c>
      <c r="AU201" s="17" t="s">
        <v>88</v>
      </c>
    </row>
    <row r="202" s="2" customFormat="1" ht="24.15" customHeight="1">
      <c r="A202" s="38"/>
      <c r="B202" s="39"/>
      <c r="C202" s="218" t="s">
        <v>255</v>
      </c>
      <c r="D202" s="218" t="s">
        <v>129</v>
      </c>
      <c r="E202" s="219" t="s">
        <v>528</v>
      </c>
      <c r="F202" s="220" t="s">
        <v>529</v>
      </c>
      <c r="G202" s="221" t="s">
        <v>272</v>
      </c>
      <c r="H202" s="222">
        <v>13</v>
      </c>
      <c r="I202" s="223"/>
      <c r="J202" s="224">
        <f>ROUND(I202*H202,2)</f>
        <v>0</v>
      </c>
      <c r="K202" s="220" t="s">
        <v>133</v>
      </c>
      <c r="L202" s="44"/>
      <c r="M202" s="225" t="s">
        <v>1</v>
      </c>
      <c r="N202" s="226" t="s">
        <v>43</v>
      </c>
      <c r="O202" s="91"/>
      <c r="P202" s="227">
        <f>O202*H202</f>
        <v>0</v>
      </c>
      <c r="Q202" s="227">
        <v>0.12422</v>
      </c>
      <c r="R202" s="227">
        <f>Q202*H202</f>
        <v>1.61486</v>
      </c>
      <c r="S202" s="227">
        <v>0</v>
      </c>
      <c r="T202" s="228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9" t="s">
        <v>134</v>
      </c>
      <c r="AT202" s="229" t="s">
        <v>129</v>
      </c>
      <c r="AU202" s="229" t="s">
        <v>88</v>
      </c>
      <c r="AY202" s="17" t="s">
        <v>127</v>
      </c>
      <c r="BE202" s="230">
        <f>IF(N202="základní",J202,0)</f>
        <v>0</v>
      </c>
      <c r="BF202" s="230">
        <f>IF(N202="snížená",J202,0)</f>
        <v>0</v>
      </c>
      <c r="BG202" s="230">
        <f>IF(N202="zákl. přenesená",J202,0)</f>
        <v>0</v>
      </c>
      <c r="BH202" s="230">
        <f>IF(N202="sníž. přenesená",J202,0)</f>
        <v>0</v>
      </c>
      <c r="BI202" s="230">
        <f>IF(N202="nulová",J202,0)</f>
        <v>0</v>
      </c>
      <c r="BJ202" s="17" t="s">
        <v>86</v>
      </c>
      <c r="BK202" s="230">
        <f>ROUND(I202*H202,2)</f>
        <v>0</v>
      </c>
      <c r="BL202" s="17" t="s">
        <v>134</v>
      </c>
      <c r="BM202" s="229" t="s">
        <v>530</v>
      </c>
    </row>
    <row r="203" s="2" customFormat="1">
      <c r="A203" s="38"/>
      <c r="B203" s="39"/>
      <c r="C203" s="40"/>
      <c r="D203" s="231" t="s">
        <v>136</v>
      </c>
      <c r="E203" s="40"/>
      <c r="F203" s="232" t="s">
        <v>531</v>
      </c>
      <c r="G203" s="40"/>
      <c r="H203" s="40"/>
      <c r="I203" s="233"/>
      <c r="J203" s="40"/>
      <c r="K203" s="40"/>
      <c r="L203" s="44"/>
      <c r="M203" s="234"/>
      <c r="N203" s="235"/>
      <c r="O203" s="91"/>
      <c r="P203" s="91"/>
      <c r="Q203" s="91"/>
      <c r="R203" s="91"/>
      <c r="S203" s="91"/>
      <c r="T203" s="92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136</v>
      </c>
      <c r="AU203" s="17" t="s">
        <v>88</v>
      </c>
    </row>
    <row r="204" s="2" customFormat="1">
      <c r="A204" s="38"/>
      <c r="B204" s="39"/>
      <c r="C204" s="40"/>
      <c r="D204" s="236" t="s">
        <v>138</v>
      </c>
      <c r="E204" s="40"/>
      <c r="F204" s="237" t="s">
        <v>532</v>
      </c>
      <c r="G204" s="40"/>
      <c r="H204" s="40"/>
      <c r="I204" s="233"/>
      <c r="J204" s="40"/>
      <c r="K204" s="40"/>
      <c r="L204" s="44"/>
      <c r="M204" s="234"/>
      <c r="N204" s="235"/>
      <c r="O204" s="91"/>
      <c r="P204" s="91"/>
      <c r="Q204" s="91"/>
      <c r="R204" s="91"/>
      <c r="S204" s="91"/>
      <c r="T204" s="92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138</v>
      </c>
      <c r="AU204" s="17" t="s">
        <v>88</v>
      </c>
    </row>
    <row r="205" s="2" customFormat="1" ht="24.15" customHeight="1">
      <c r="A205" s="38"/>
      <c r="B205" s="39"/>
      <c r="C205" s="274" t="s">
        <v>262</v>
      </c>
      <c r="D205" s="274" t="s">
        <v>479</v>
      </c>
      <c r="E205" s="275" t="s">
        <v>533</v>
      </c>
      <c r="F205" s="276" t="s">
        <v>534</v>
      </c>
      <c r="G205" s="277" t="s">
        <v>272</v>
      </c>
      <c r="H205" s="278">
        <v>13</v>
      </c>
      <c r="I205" s="279"/>
      <c r="J205" s="280">
        <f>ROUND(I205*H205,2)</f>
        <v>0</v>
      </c>
      <c r="K205" s="276" t="s">
        <v>133</v>
      </c>
      <c r="L205" s="281"/>
      <c r="M205" s="282" t="s">
        <v>1</v>
      </c>
      <c r="N205" s="283" t="s">
        <v>43</v>
      </c>
      <c r="O205" s="91"/>
      <c r="P205" s="227">
        <f>O205*H205</f>
        <v>0</v>
      </c>
      <c r="Q205" s="227">
        <v>0.108</v>
      </c>
      <c r="R205" s="227">
        <f>Q205*H205</f>
        <v>1.4039999999999999</v>
      </c>
      <c r="S205" s="227">
        <v>0</v>
      </c>
      <c r="T205" s="228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9" t="s">
        <v>182</v>
      </c>
      <c r="AT205" s="229" t="s">
        <v>479</v>
      </c>
      <c r="AU205" s="229" t="s">
        <v>88</v>
      </c>
      <c r="AY205" s="17" t="s">
        <v>127</v>
      </c>
      <c r="BE205" s="230">
        <f>IF(N205="základní",J205,0)</f>
        <v>0</v>
      </c>
      <c r="BF205" s="230">
        <f>IF(N205="snížená",J205,0)</f>
        <v>0</v>
      </c>
      <c r="BG205" s="230">
        <f>IF(N205="zákl. přenesená",J205,0)</f>
        <v>0</v>
      </c>
      <c r="BH205" s="230">
        <f>IF(N205="sníž. přenesená",J205,0)</f>
        <v>0</v>
      </c>
      <c r="BI205" s="230">
        <f>IF(N205="nulová",J205,0)</f>
        <v>0</v>
      </c>
      <c r="BJ205" s="17" t="s">
        <v>86</v>
      </c>
      <c r="BK205" s="230">
        <f>ROUND(I205*H205,2)</f>
        <v>0</v>
      </c>
      <c r="BL205" s="17" t="s">
        <v>134</v>
      </c>
      <c r="BM205" s="229" t="s">
        <v>535</v>
      </c>
    </row>
    <row r="206" s="2" customFormat="1">
      <c r="A206" s="38"/>
      <c r="B206" s="39"/>
      <c r="C206" s="40"/>
      <c r="D206" s="231" t="s">
        <v>136</v>
      </c>
      <c r="E206" s="40"/>
      <c r="F206" s="232" t="s">
        <v>534</v>
      </c>
      <c r="G206" s="40"/>
      <c r="H206" s="40"/>
      <c r="I206" s="233"/>
      <c r="J206" s="40"/>
      <c r="K206" s="40"/>
      <c r="L206" s="44"/>
      <c r="M206" s="234"/>
      <c r="N206" s="235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136</v>
      </c>
      <c r="AU206" s="17" t="s">
        <v>88</v>
      </c>
    </row>
    <row r="207" s="2" customFormat="1" ht="24.15" customHeight="1">
      <c r="A207" s="38"/>
      <c r="B207" s="39"/>
      <c r="C207" s="218" t="s">
        <v>269</v>
      </c>
      <c r="D207" s="218" t="s">
        <v>129</v>
      </c>
      <c r="E207" s="219" t="s">
        <v>536</v>
      </c>
      <c r="F207" s="220" t="s">
        <v>537</v>
      </c>
      <c r="G207" s="221" t="s">
        <v>272</v>
      </c>
      <c r="H207" s="222">
        <v>13</v>
      </c>
      <c r="I207" s="223"/>
      <c r="J207" s="224">
        <f>ROUND(I207*H207,2)</f>
        <v>0</v>
      </c>
      <c r="K207" s="220" t="s">
        <v>133</v>
      </c>
      <c r="L207" s="44"/>
      <c r="M207" s="225" t="s">
        <v>1</v>
      </c>
      <c r="N207" s="226" t="s">
        <v>43</v>
      </c>
      <c r="O207" s="91"/>
      <c r="P207" s="227">
        <f>O207*H207</f>
        <v>0</v>
      </c>
      <c r="Q207" s="227">
        <v>0.02972</v>
      </c>
      <c r="R207" s="227">
        <f>Q207*H207</f>
        <v>0.38635999999999998</v>
      </c>
      <c r="S207" s="227">
        <v>0</v>
      </c>
      <c r="T207" s="228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9" t="s">
        <v>134</v>
      </c>
      <c r="AT207" s="229" t="s">
        <v>129</v>
      </c>
      <c r="AU207" s="229" t="s">
        <v>88</v>
      </c>
      <c r="AY207" s="17" t="s">
        <v>127</v>
      </c>
      <c r="BE207" s="230">
        <f>IF(N207="základní",J207,0)</f>
        <v>0</v>
      </c>
      <c r="BF207" s="230">
        <f>IF(N207="snížená",J207,0)</f>
        <v>0</v>
      </c>
      <c r="BG207" s="230">
        <f>IF(N207="zákl. přenesená",J207,0)</f>
        <v>0</v>
      </c>
      <c r="BH207" s="230">
        <f>IF(N207="sníž. přenesená",J207,0)</f>
        <v>0</v>
      </c>
      <c r="BI207" s="230">
        <f>IF(N207="nulová",J207,0)</f>
        <v>0</v>
      </c>
      <c r="BJ207" s="17" t="s">
        <v>86</v>
      </c>
      <c r="BK207" s="230">
        <f>ROUND(I207*H207,2)</f>
        <v>0</v>
      </c>
      <c r="BL207" s="17" t="s">
        <v>134</v>
      </c>
      <c r="BM207" s="229" t="s">
        <v>538</v>
      </c>
    </row>
    <row r="208" s="2" customFormat="1">
      <c r="A208" s="38"/>
      <c r="B208" s="39"/>
      <c r="C208" s="40"/>
      <c r="D208" s="231" t="s">
        <v>136</v>
      </c>
      <c r="E208" s="40"/>
      <c r="F208" s="232" t="s">
        <v>539</v>
      </c>
      <c r="G208" s="40"/>
      <c r="H208" s="40"/>
      <c r="I208" s="233"/>
      <c r="J208" s="40"/>
      <c r="K208" s="40"/>
      <c r="L208" s="44"/>
      <c r="M208" s="234"/>
      <c r="N208" s="235"/>
      <c r="O208" s="91"/>
      <c r="P208" s="91"/>
      <c r="Q208" s="91"/>
      <c r="R208" s="91"/>
      <c r="S208" s="91"/>
      <c r="T208" s="92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136</v>
      </c>
      <c r="AU208" s="17" t="s">
        <v>88</v>
      </c>
    </row>
    <row r="209" s="2" customFormat="1">
      <c r="A209" s="38"/>
      <c r="B209" s="39"/>
      <c r="C209" s="40"/>
      <c r="D209" s="236" t="s">
        <v>138</v>
      </c>
      <c r="E209" s="40"/>
      <c r="F209" s="237" t="s">
        <v>540</v>
      </c>
      <c r="G209" s="40"/>
      <c r="H209" s="40"/>
      <c r="I209" s="233"/>
      <c r="J209" s="40"/>
      <c r="K209" s="40"/>
      <c r="L209" s="44"/>
      <c r="M209" s="234"/>
      <c r="N209" s="235"/>
      <c r="O209" s="91"/>
      <c r="P209" s="91"/>
      <c r="Q209" s="91"/>
      <c r="R209" s="91"/>
      <c r="S209" s="91"/>
      <c r="T209" s="92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138</v>
      </c>
      <c r="AU209" s="17" t="s">
        <v>88</v>
      </c>
    </row>
    <row r="210" s="2" customFormat="1" ht="21.75" customHeight="1">
      <c r="A210" s="38"/>
      <c r="B210" s="39"/>
      <c r="C210" s="274" t="s">
        <v>7</v>
      </c>
      <c r="D210" s="274" t="s">
        <v>479</v>
      </c>
      <c r="E210" s="275" t="s">
        <v>541</v>
      </c>
      <c r="F210" s="276" t="s">
        <v>542</v>
      </c>
      <c r="G210" s="277" t="s">
        <v>272</v>
      </c>
      <c r="H210" s="278">
        <v>13</v>
      </c>
      <c r="I210" s="279"/>
      <c r="J210" s="280">
        <f>ROUND(I210*H210,2)</f>
        <v>0</v>
      </c>
      <c r="K210" s="276" t="s">
        <v>133</v>
      </c>
      <c r="L210" s="281"/>
      <c r="M210" s="282" t="s">
        <v>1</v>
      </c>
      <c r="N210" s="283" t="s">
        <v>43</v>
      </c>
      <c r="O210" s="91"/>
      <c r="P210" s="227">
        <f>O210*H210</f>
        <v>0</v>
      </c>
      <c r="Q210" s="227">
        <v>0.058000000000000003</v>
      </c>
      <c r="R210" s="227">
        <f>Q210*H210</f>
        <v>0.754</v>
      </c>
      <c r="S210" s="227">
        <v>0</v>
      </c>
      <c r="T210" s="228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9" t="s">
        <v>182</v>
      </c>
      <c r="AT210" s="229" t="s">
        <v>479</v>
      </c>
      <c r="AU210" s="229" t="s">
        <v>88</v>
      </c>
      <c r="AY210" s="17" t="s">
        <v>127</v>
      </c>
      <c r="BE210" s="230">
        <f>IF(N210="základní",J210,0)</f>
        <v>0</v>
      </c>
      <c r="BF210" s="230">
        <f>IF(N210="snížená",J210,0)</f>
        <v>0</v>
      </c>
      <c r="BG210" s="230">
        <f>IF(N210="zákl. přenesená",J210,0)</f>
        <v>0</v>
      </c>
      <c r="BH210" s="230">
        <f>IF(N210="sníž. přenesená",J210,0)</f>
        <v>0</v>
      </c>
      <c r="BI210" s="230">
        <f>IF(N210="nulová",J210,0)</f>
        <v>0</v>
      </c>
      <c r="BJ210" s="17" t="s">
        <v>86</v>
      </c>
      <c r="BK210" s="230">
        <f>ROUND(I210*H210,2)</f>
        <v>0</v>
      </c>
      <c r="BL210" s="17" t="s">
        <v>134</v>
      </c>
      <c r="BM210" s="229" t="s">
        <v>543</v>
      </c>
    </row>
    <row r="211" s="2" customFormat="1">
      <c r="A211" s="38"/>
      <c r="B211" s="39"/>
      <c r="C211" s="40"/>
      <c r="D211" s="231" t="s">
        <v>136</v>
      </c>
      <c r="E211" s="40"/>
      <c r="F211" s="232" t="s">
        <v>542</v>
      </c>
      <c r="G211" s="40"/>
      <c r="H211" s="40"/>
      <c r="I211" s="233"/>
      <c r="J211" s="40"/>
      <c r="K211" s="40"/>
      <c r="L211" s="44"/>
      <c r="M211" s="234"/>
      <c r="N211" s="235"/>
      <c r="O211" s="91"/>
      <c r="P211" s="91"/>
      <c r="Q211" s="91"/>
      <c r="R211" s="91"/>
      <c r="S211" s="91"/>
      <c r="T211" s="92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136</v>
      </c>
      <c r="AU211" s="17" t="s">
        <v>88</v>
      </c>
    </row>
    <row r="212" s="12" customFormat="1" ht="22.8" customHeight="1">
      <c r="A212" s="12"/>
      <c r="B212" s="202"/>
      <c r="C212" s="203"/>
      <c r="D212" s="204" t="s">
        <v>77</v>
      </c>
      <c r="E212" s="216" t="s">
        <v>193</v>
      </c>
      <c r="F212" s="216" t="s">
        <v>291</v>
      </c>
      <c r="G212" s="203"/>
      <c r="H212" s="203"/>
      <c r="I212" s="206"/>
      <c r="J212" s="217">
        <f>BK212</f>
        <v>0</v>
      </c>
      <c r="K212" s="203"/>
      <c r="L212" s="208"/>
      <c r="M212" s="209"/>
      <c r="N212" s="210"/>
      <c r="O212" s="210"/>
      <c r="P212" s="211">
        <f>SUM(P213:P272)</f>
        <v>0</v>
      </c>
      <c r="Q212" s="210"/>
      <c r="R212" s="211">
        <f>SUM(R213:R272)</f>
        <v>217.47641297999999</v>
      </c>
      <c r="S212" s="210"/>
      <c r="T212" s="212">
        <f>SUM(T213:T272)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13" t="s">
        <v>86</v>
      </c>
      <c r="AT212" s="214" t="s">
        <v>77</v>
      </c>
      <c r="AU212" s="214" t="s">
        <v>86</v>
      </c>
      <c r="AY212" s="213" t="s">
        <v>127</v>
      </c>
      <c r="BK212" s="215">
        <f>SUM(BK213:BK272)</f>
        <v>0</v>
      </c>
    </row>
    <row r="213" s="2" customFormat="1" ht="33" customHeight="1">
      <c r="A213" s="38"/>
      <c r="B213" s="39"/>
      <c r="C213" s="218" t="s">
        <v>280</v>
      </c>
      <c r="D213" s="218" t="s">
        <v>129</v>
      </c>
      <c r="E213" s="219" t="s">
        <v>544</v>
      </c>
      <c r="F213" s="220" t="s">
        <v>545</v>
      </c>
      <c r="G213" s="221" t="s">
        <v>315</v>
      </c>
      <c r="H213" s="222">
        <v>124</v>
      </c>
      <c r="I213" s="223"/>
      <c r="J213" s="224">
        <f>ROUND(I213*H213,2)</f>
        <v>0</v>
      </c>
      <c r="K213" s="220" t="s">
        <v>133</v>
      </c>
      <c r="L213" s="44"/>
      <c r="M213" s="225" t="s">
        <v>1</v>
      </c>
      <c r="N213" s="226" t="s">
        <v>43</v>
      </c>
      <c r="O213" s="91"/>
      <c r="P213" s="227">
        <f>O213*H213</f>
        <v>0</v>
      </c>
      <c r="Q213" s="227">
        <v>0.16850000000000001</v>
      </c>
      <c r="R213" s="227">
        <f>Q213*H213</f>
        <v>20.894000000000002</v>
      </c>
      <c r="S213" s="227">
        <v>0</v>
      </c>
      <c r="T213" s="228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9" t="s">
        <v>134</v>
      </c>
      <c r="AT213" s="229" t="s">
        <v>129</v>
      </c>
      <c r="AU213" s="229" t="s">
        <v>88</v>
      </c>
      <c r="AY213" s="17" t="s">
        <v>127</v>
      </c>
      <c r="BE213" s="230">
        <f>IF(N213="základní",J213,0)</f>
        <v>0</v>
      </c>
      <c r="BF213" s="230">
        <f>IF(N213="snížená",J213,0)</f>
        <v>0</v>
      </c>
      <c r="BG213" s="230">
        <f>IF(N213="zákl. přenesená",J213,0)</f>
        <v>0</v>
      </c>
      <c r="BH213" s="230">
        <f>IF(N213="sníž. přenesená",J213,0)</f>
        <v>0</v>
      </c>
      <c r="BI213" s="230">
        <f>IF(N213="nulová",J213,0)</f>
        <v>0</v>
      </c>
      <c r="BJ213" s="17" t="s">
        <v>86</v>
      </c>
      <c r="BK213" s="230">
        <f>ROUND(I213*H213,2)</f>
        <v>0</v>
      </c>
      <c r="BL213" s="17" t="s">
        <v>134</v>
      </c>
      <c r="BM213" s="229" t="s">
        <v>546</v>
      </c>
    </row>
    <row r="214" s="2" customFormat="1">
      <c r="A214" s="38"/>
      <c r="B214" s="39"/>
      <c r="C214" s="40"/>
      <c r="D214" s="231" t="s">
        <v>136</v>
      </c>
      <c r="E214" s="40"/>
      <c r="F214" s="232" t="s">
        <v>547</v>
      </c>
      <c r="G214" s="40"/>
      <c r="H214" s="40"/>
      <c r="I214" s="233"/>
      <c r="J214" s="40"/>
      <c r="K214" s="40"/>
      <c r="L214" s="44"/>
      <c r="M214" s="234"/>
      <c r="N214" s="235"/>
      <c r="O214" s="91"/>
      <c r="P214" s="91"/>
      <c r="Q214" s="91"/>
      <c r="R214" s="91"/>
      <c r="S214" s="91"/>
      <c r="T214" s="9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136</v>
      </c>
      <c r="AU214" s="17" t="s">
        <v>88</v>
      </c>
    </row>
    <row r="215" s="2" customFormat="1">
      <c r="A215" s="38"/>
      <c r="B215" s="39"/>
      <c r="C215" s="40"/>
      <c r="D215" s="236" t="s">
        <v>138</v>
      </c>
      <c r="E215" s="40"/>
      <c r="F215" s="237" t="s">
        <v>548</v>
      </c>
      <c r="G215" s="40"/>
      <c r="H215" s="40"/>
      <c r="I215" s="233"/>
      <c r="J215" s="40"/>
      <c r="K215" s="40"/>
      <c r="L215" s="44"/>
      <c r="M215" s="234"/>
      <c r="N215" s="235"/>
      <c r="O215" s="91"/>
      <c r="P215" s="91"/>
      <c r="Q215" s="91"/>
      <c r="R215" s="91"/>
      <c r="S215" s="91"/>
      <c r="T215" s="92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138</v>
      </c>
      <c r="AU215" s="17" t="s">
        <v>88</v>
      </c>
    </row>
    <row r="216" s="14" customFormat="1">
      <c r="A216" s="14"/>
      <c r="B216" s="249"/>
      <c r="C216" s="250"/>
      <c r="D216" s="231" t="s">
        <v>140</v>
      </c>
      <c r="E216" s="251" t="s">
        <v>1</v>
      </c>
      <c r="F216" s="252" t="s">
        <v>549</v>
      </c>
      <c r="G216" s="250"/>
      <c r="H216" s="251" t="s">
        <v>1</v>
      </c>
      <c r="I216" s="253"/>
      <c r="J216" s="250"/>
      <c r="K216" s="250"/>
      <c r="L216" s="254"/>
      <c r="M216" s="255"/>
      <c r="N216" s="256"/>
      <c r="O216" s="256"/>
      <c r="P216" s="256"/>
      <c r="Q216" s="256"/>
      <c r="R216" s="256"/>
      <c r="S216" s="256"/>
      <c r="T216" s="257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8" t="s">
        <v>140</v>
      </c>
      <c r="AU216" s="258" t="s">
        <v>88</v>
      </c>
      <c r="AV216" s="14" t="s">
        <v>86</v>
      </c>
      <c r="AW216" s="14" t="s">
        <v>34</v>
      </c>
      <c r="AX216" s="14" t="s">
        <v>78</v>
      </c>
      <c r="AY216" s="258" t="s">
        <v>127</v>
      </c>
    </row>
    <row r="217" s="13" customFormat="1">
      <c r="A217" s="13"/>
      <c r="B217" s="238"/>
      <c r="C217" s="239"/>
      <c r="D217" s="231" t="s">
        <v>140</v>
      </c>
      <c r="E217" s="240" t="s">
        <v>1</v>
      </c>
      <c r="F217" s="241" t="s">
        <v>550</v>
      </c>
      <c r="G217" s="239"/>
      <c r="H217" s="242">
        <v>124</v>
      </c>
      <c r="I217" s="243"/>
      <c r="J217" s="239"/>
      <c r="K217" s="239"/>
      <c r="L217" s="244"/>
      <c r="M217" s="245"/>
      <c r="N217" s="246"/>
      <c r="O217" s="246"/>
      <c r="P217" s="246"/>
      <c r="Q217" s="246"/>
      <c r="R217" s="246"/>
      <c r="S217" s="246"/>
      <c r="T217" s="247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8" t="s">
        <v>140</v>
      </c>
      <c r="AU217" s="248" t="s">
        <v>88</v>
      </c>
      <c r="AV217" s="13" t="s">
        <v>88</v>
      </c>
      <c r="AW217" s="13" t="s">
        <v>34</v>
      </c>
      <c r="AX217" s="13" t="s">
        <v>86</v>
      </c>
      <c r="AY217" s="248" t="s">
        <v>127</v>
      </c>
    </row>
    <row r="218" s="2" customFormat="1" ht="16.5" customHeight="1">
      <c r="A218" s="38"/>
      <c r="B218" s="39"/>
      <c r="C218" s="274" t="s">
        <v>286</v>
      </c>
      <c r="D218" s="274" t="s">
        <v>479</v>
      </c>
      <c r="E218" s="275" t="s">
        <v>551</v>
      </c>
      <c r="F218" s="276" t="s">
        <v>552</v>
      </c>
      <c r="G218" s="277" t="s">
        <v>315</v>
      </c>
      <c r="H218" s="278">
        <v>126.48</v>
      </c>
      <c r="I218" s="279"/>
      <c r="J218" s="280">
        <f>ROUND(I218*H218,2)</f>
        <v>0</v>
      </c>
      <c r="K218" s="276" t="s">
        <v>133</v>
      </c>
      <c r="L218" s="281"/>
      <c r="M218" s="282" t="s">
        <v>1</v>
      </c>
      <c r="N218" s="283" t="s">
        <v>43</v>
      </c>
      <c r="O218" s="91"/>
      <c r="P218" s="227">
        <f>O218*H218</f>
        <v>0</v>
      </c>
      <c r="Q218" s="227">
        <v>0.056000000000000001</v>
      </c>
      <c r="R218" s="227">
        <f>Q218*H218</f>
        <v>7.0828800000000003</v>
      </c>
      <c r="S218" s="227">
        <v>0</v>
      </c>
      <c r="T218" s="228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9" t="s">
        <v>182</v>
      </c>
      <c r="AT218" s="229" t="s">
        <v>479</v>
      </c>
      <c r="AU218" s="229" t="s">
        <v>88</v>
      </c>
      <c r="AY218" s="17" t="s">
        <v>127</v>
      </c>
      <c r="BE218" s="230">
        <f>IF(N218="základní",J218,0)</f>
        <v>0</v>
      </c>
      <c r="BF218" s="230">
        <f>IF(N218="snížená",J218,0)</f>
        <v>0</v>
      </c>
      <c r="BG218" s="230">
        <f>IF(N218="zákl. přenesená",J218,0)</f>
        <v>0</v>
      </c>
      <c r="BH218" s="230">
        <f>IF(N218="sníž. přenesená",J218,0)</f>
        <v>0</v>
      </c>
      <c r="BI218" s="230">
        <f>IF(N218="nulová",J218,0)</f>
        <v>0</v>
      </c>
      <c r="BJ218" s="17" t="s">
        <v>86</v>
      </c>
      <c r="BK218" s="230">
        <f>ROUND(I218*H218,2)</f>
        <v>0</v>
      </c>
      <c r="BL218" s="17" t="s">
        <v>134</v>
      </c>
      <c r="BM218" s="229" t="s">
        <v>553</v>
      </c>
    </row>
    <row r="219" s="2" customFormat="1">
      <c r="A219" s="38"/>
      <c r="B219" s="39"/>
      <c r="C219" s="40"/>
      <c r="D219" s="231" t="s">
        <v>136</v>
      </c>
      <c r="E219" s="40"/>
      <c r="F219" s="232" t="s">
        <v>552</v>
      </c>
      <c r="G219" s="40"/>
      <c r="H219" s="40"/>
      <c r="I219" s="233"/>
      <c r="J219" s="40"/>
      <c r="K219" s="40"/>
      <c r="L219" s="44"/>
      <c r="M219" s="234"/>
      <c r="N219" s="235"/>
      <c r="O219" s="91"/>
      <c r="P219" s="91"/>
      <c r="Q219" s="91"/>
      <c r="R219" s="91"/>
      <c r="S219" s="91"/>
      <c r="T219" s="92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7" t="s">
        <v>136</v>
      </c>
      <c r="AU219" s="17" t="s">
        <v>88</v>
      </c>
    </row>
    <row r="220" s="13" customFormat="1">
      <c r="A220" s="13"/>
      <c r="B220" s="238"/>
      <c r="C220" s="239"/>
      <c r="D220" s="231" t="s">
        <v>140</v>
      </c>
      <c r="E220" s="239"/>
      <c r="F220" s="241" t="s">
        <v>554</v>
      </c>
      <c r="G220" s="239"/>
      <c r="H220" s="242">
        <v>126.48</v>
      </c>
      <c r="I220" s="243"/>
      <c r="J220" s="239"/>
      <c r="K220" s="239"/>
      <c r="L220" s="244"/>
      <c r="M220" s="245"/>
      <c r="N220" s="246"/>
      <c r="O220" s="246"/>
      <c r="P220" s="246"/>
      <c r="Q220" s="246"/>
      <c r="R220" s="246"/>
      <c r="S220" s="246"/>
      <c r="T220" s="247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8" t="s">
        <v>140</v>
      </c>
      <c r="AU220" s="248" t="s">
        <v>88</v>
      </c>
      <c r="AV220" s="13" t="s">
        <v>88</v>
      </c>
      <c r="AW220" s="13" t="s">
        <v>4</v>
      </c>
      <c r="AX220" s="13" t="s">
        <v>86</v>
      </c>
      <c r="AY220" s="248" t="s">
        <v>127</v>
      </c>
    </row>
    <row r="221" s="2" customFormat="1" ht="24.15" customHeight="1">
      <c r="A221" s="38"/>
      <c r="B221" s="39"/>
      <c r="C221" s="218" t="s">
        <v>292</v>
      </c>
      <c r="D221" s="218" t="s">
        <v>129</v>
      </c>
      <c r="E221" s="219" t="s">
        <v>555</v>
      </c>
      <c r="F221" s="220" t="s">
        <v>556</v>
      </c>
      <c r="G221" s="221" t="s">
        <v>185</v>
      </c>
      <c r="H221" s="222">
        <v>7.867</v>
      </c>
      <c r="I221" s="223"/>
      <c r="J221" s="224">
        <f>ROUND(I221*H221,2)</f>
        <v>0</v>
      </c>
      <c r="K221" s="220" t="s">
        <v>133</v>
      </c>
      <c r="L221" s="44"/>
      <c r="M221" s="225" t="s">
        <v>1</v>
      </c>
      <c r="N221" s="226" t="s">
        <v>43</v>
      </c>
      <c r="O221" s="91"/>
      <c r="P221" s="227">
        <f>O221*H221</f>
        <v>0</v>
      </c>
      <c r="Q221" s="227">
        <v>2.2563399999999998</v>
      </c>
      <c r="R221" s="227">
        <f>Q221*H221</f>
        <v>17.750626779999997</v>
      </c>
      <c r="S221" s="227">
        <v>0</v>
      </c>
      <c r="T221" s="228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9" t="s">
        <v>134</v>
      </c>
      <c r="AT221" s="229" t="s">
        <v>129</v>
      </c>
      <c r="AU221" s="229" t="s">
        <v>88</v>
      </c>
      <c r="AY221" s="17" t="s">
        <v>127</v>
      </c>
      <c r="BE221" s="230">
        <f>IF(N221="základní",J221,0)</f>
        <v>0</v>
      </c>
      <c r="BF221" s="230">
        <f>IF(N221="snížená",J221,0)</f>
        <v>0</v>
      </c>
      <c r="BG221" s="230">
        <f>IF(N221="zákl. přenesená",J221,0)</f>
        <v>0</v>
      </c>
      <c r="BH221" s="230">
        <f>IF(N221="sníž. přenesená",J221,0)</f>
        <v>0</v>
      </c>
      <c r="BI221" s="230">
        <f>IF(N221="nulová",J221,0)</f>
        <v>0</v>
      </c>
      <c r="BJ221" s="17" t="s">
        <v>86</v>
      </c>
      <c r="BK221" s="230">
        <f>ROUND(I221*H221,2)</f>
        <v>0</v>
      </c>
      <c r="BL221" s="17" t="s">
        <v>134</v>
      </c>
      <c r="BM221" s="229" t="s">
        <v>557</v>
      </c>
    </row>
    <row r="222" s="2" customFormat="1">
      <c r="A222" s="38"/>
      <c r="B222" s="39"/>
      <c r="C222" s="40"/>
      <c r="D222" s="231" t="s">
        <v>136</v>
      </c>
      <c r="E222" s="40"/>
      <c r="F222" s="232" t="s">
        <v>556</v>
      </c>
      <c r="G222" s="40"/>
      <c r="H222" s="40"/>
      <c r="I222" s="233"/>
      <c r="J222" s="40"/>
      <c r="K222" s="40"/>
      <c r="L222" s="44"/>
      <c r="M222" s="234"/>
      <c r="N222" s="235"/>
      <c r="O222" s="91"/>
      <c r="P222" s="91"/>
      <c r="Q222" s="91"/>
      <c r="R222" s="91"/>
      <c r="S222" s="91"/>
      <c r="T222" s="92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136</v>
      </c>
      <c r="AU222" s="17" t="s">
        <v>88</v>
      </c>
    </row>
    <row r="223" s="2" customFormat="1">
      <c r="A223" s="38"/>
      <c r="B223" s="39"/>
      <c r="C223" s="40"/>
      <c r="D223" s="236" t="s">
        <v>138</v>
      </c>
      <c r="E223" s="40"/>
      <c r="F223" s="237" t="s">
        <v>558</v>
      </c>
      <c r="G223" s="40"/>
      <c r="H223" s="40"/>
      <c r="I223" s="233"/>
      <c r="J223" s="40"/>
      <c r="K223" s="40"/>
      <c r="L223" s="44"/>
      <c r="M223" s="234"/>
      <c r="N223" s="235"/>
      <c r="O223" s="91"/>
      <c r="P223" s="91"/>
      <c r="Q223" s="91"/>
      <c r="R223" s="91"/>
      <c r="S223" s="91"/>
      <c r="T223" s="92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138</v>
      </c>
      <c r="AU223" s="17" t="s">
        <v>88</v>
      </c>
    </row>
    <row r="224" s="14" customFormat="1">
      <c r="A224" s="14"/>
      <c r="B224" s="249"/>
      <c r="C224" s="250"/>
      <c r="D224" s="231" t="s">
        <v>140</v>
      </c>
      <c r="E224" s="251" t="s">
        <v>1</v>
      </c>
      <c r="F224" s="252" t="s">
        <v>559</v>
      </c>
      <c r="G224" s="250"/>
      <c r="H224" s="251" t="s">
        <v>1</v>
      </c>
      <c r="I224" s="253"/>
      <c r="J224" s="250"/>
      <c r="K224" s="250"/>
      <c r="L224" s="254"/>
      <c r="M224" s="255"/>
      <c r="N224" s="256"/>
      <c r="O224" s="256"/>
      <c r="P224" s="256"/>
      <c r="Q224" s="256"/>
      <c r="R224" s="256"/>
      <c r="S224" s="256"/>
      <c r="T224" s="257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8" t="s">
        <v>140</v>
      </c>
      <c r="AU224" s="258" t="s">
        <v>88</v>
      </c>
      <c r="AV224" s="14" t="s">
        <v>86</v>
      </c>
      <c r="AW224" s="14" t="s">
        <v>34</v>
      </c>
      <c r="AX224" s="14" t="s">
        <v>78</v>
      </c>
      <c r="AY224" s="258" t="s">
        <v>127</v>
      </c>
    </row>
    <row r="225" s="13" customFormat="1">
      <c r="A225" s="13"/>
      <c r="B225" s="238"/>
      <c r="C225" s="239"/>
      <c r="D225" s="231" t="s">
        <v>140</v>
      </c>
      <c r="E225" s="240" t="s">
        <v>1</v>
      </c>
      <c r="F225" s="241" t="s">
        <v>560</v>
      </c>
      <c r="G225" s="239"/>
      <c r="H225" s="242">
        <v>7.867</v>
      </c>
      <c r="I225" s="243"/>
      <c r="J225" s="239"/>
      <c r="K225" s="239"/>
      <c r="L225" s="244"/>
      <c r="M225" s="245"/>
      <c r="N225" s="246"/>
      <c r="O225" s="246"/>
      <c r="P225" s="246"/>
      <c r="Q225" s="246"/>
      <c r="R225" s="246"/>
      <c r="S225" s="246"/>
      <c r="T225" s="247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8" t="s">
        <v>140</v>
      </c>
      <c r="AU225" s="248" t="s">
        <v>88</v>
      </c>
      <c r="AV225" s="13" t="s">
        <v>88</v>
      </c>
      <c r="AW225" s="13" t="s">
        <v>34</v>
      </c>
      <c r="AX225" s="13" t="s">
        <v>86</v>
      </c>
      <c r="AY225" s="248" t="s">
        <v>127</v>
      </c>
    </row>
    <row r="226" s="2" customFormat="1" ht="24.15" customHeight="1">
      <c r="A226" s="38"/>
      <c r="B226" s="39"/>
      <c r="C226" s="218" t="s">
        <v>300</v>
      </c>
      <c r="D226" s="218" t="s">
        <v>129</v>
      </c>
      <c r="E226" s="219" t="s">
        <v>313</v>
      </c>
      <c r="F226" s="220" t="s">
        <v>314</v>
      </c>
      <c r="G226" s="221" t="s">
        <v>315</v>
      </c>
      <c r="H226" s="222">
        <v>296.94</v>
      </c>
      <c r="I226" s="223"/>
      <c r="J226" s="224">
        <f>ROUND(I226*H226,2)</f>
        <v>0</v>
      </c>
      <c r="K226" s="220" t="s">
        <v>133</v>
      </c>
      <c r="L226" s="44"/>
      <c r="M226" s="225" t="s">
        <v>1</v>
      </c>
      <c r="N226" s="226" t="s">
        <v>43</v>
      </c>
      <c r="O226" s="91"/>
      <c r="P226" s="227">
        <f>O226*H226</f>
        <v>0</v>
      </c>
      <c r="Q226" s="227">
        <v>0</v>
      </c>
      <c r="R226" s="227">
        <f>Q226*H226</f>
        <v>0</v>
      </c>
      <c r="S226" s="227">
        <v>0</v>
      </c>
      <c r="T226" s="228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9" t="s">
        <v>134</v>
      </c>
      <c r="AT226" s="229" t="s">
        <v>129</v>
      </c>
      <c r="AU226" s="229" t="s">
        <v>88</v>
      </c>
      <c r="AY226" s="17" t="s">
        <v>127</v>
      </c>
      <c r="BE226" s="230">
        <f>IF(N226="základní",J226,0)</f>
        <v>0</v>
      </c>
      <c r="BF226" s="230">
        <f>IF(N226="snížená",J226,0)</f>
        <v>0</v>
      </c>
      <c r="BG226" s="230">
        <f>IF(N226="zákl. přenesená",J226,0)</f>
        <v>0</v>
      </c>
      <c r="BH226" s="230">
        <f>IF(N226="sníž. přenesená",J226,0)</f>
        <v>0</v>
      </c>
      <c r="BI226" s="230">
        <f>IF(N226="nulová",J226,0)</f>
        <v>0</v>
      </c>
      <c r="BJ226" s="17" t="s">
        <v>86</v>
      </c>
      <c r="BK226" s="230">
        <f>ROUND(I226*H226,2)</f>
        <v>0</v>
      </c>
      <c r="BL226" s="17" t="s">
        <v>134</v>
      </c>
      <c r="BM226" s="229" t="s">
        <v>561</v>
      </c>
    </row>
    <row r="227" s="2" customFormat="1">
      <c r="A227" s="38"/>
      <c r="B227" s="39"/>
      <c r="C227" s="40"/>
      <c r="D227" s="231" t="s">
        <v>136</v>
      </c>
      <c r="E227" s="40"/>
      <c r="F227" s="232" t="s">
        <v>317</v>
      </c>
      <c r="G227" s="40"/>
      <c r="H227" s="40"/>
      <c r="I227" s="233"/>
      <c r="J227" s="40"/>
      <c r="K227" s="40"/>
      <c r="L227" s="44"/>
      <c r="M227" s="234"/>
      <c r="N227" s="235"/>
      <c r="O227" s="91"/>
      <c r="P227" s="91"/>
      <c r="Q227" s="91"/>
      <c r="R227" s="91"/>
      <c r="S227" s="91"/>
      <c r="T227" s="92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136</v>
      </c>
      <c r="AU227" s="17" t="s">
        <v>88</v>
      </c>
    </row>
    <row r="228" s="2" customFormat="1">
      <c r="A228" s="38"/>
      <c r="B228" s="39"/>
      <c r="C228" s="40"/>
      <c r="D228" s="236" t="s">
        <v>138</v>
      </c>
      <c r="E228" s="40"/>
      <c r="F228" s="237" t="s">
        <v>318</v>
      </c>
      <c r="G228" s="40"/>
      <c r="H228" s="40"/>
      <c r="I228" s="233"/>
      <c r="J228" s="40"/>
      <c r="K228" s="40"/>
      <c r="L228" s="44"/>
      <c r="M228" s="234"/>
      <c r="N228" s="235"/>
      <c r="O228" s="91"/>
      <c r="P228" s="91"/>
      <c r="Q228" s="91"/>
      <c r="R228" s="91"/>
      <c r="S228" s="91"/>
      <c r="T228" s="92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138</v>
      </c>
      <c r="AU228" s="17" t="s">
        <v>88</v>
      </c>
    </row>
    <row r="229" s="13" customFormat="1">
      <c r="A229" s="13"/>
      <c r="B229" s="238"/>
      <c r="C229" s="239"/>
      <c r="D229" s="231" t="s">
        <v>140</v>
      </c>
      <c r="E229" s="240" t="s">
        <v>1</v>
      </c>
      <c r="F229" s="241" t="s">
        <v>562</v>
      </c>
      <c r="G229" s="239"/>
      <c r="H229" s="242">
        <v>296.94</v>
      </c>
      <c r="I229" s="243"/>
      <c r="J229" s="239"/>
      <c r="K229" s="239"/>
      <c r="L229" s="244"/>
      <c r="M229" s="245"/>
      <c r="N229" s="246"/>
      <c r="O229" s="246"/>
      <c r="P229" s="246"/>
      <c r="Q229" s="246"/>
      <c r="R229" s="246"/>
      <c r="S229" s="246"/>
      <c r="T229" s="247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8" t="s">
        <v>140</v>
      </c>
      <c r="AU229" s="248" t="s">
        <v>88</v>
      </c>
      <c r="AV229" s="13" t="s">
        <v>88</v>
      </c>
      <c r="AW229" s="13" t="s">
        <v>34</v>
      </c>
      <c r="AX229" s="13" t="s">
        <v>86</v>
      </c>
      <c r="AY229" s="248" t="s">
        <v>127</v>
      </c>
    </row>
    <row r="230" s="2" customFormat="1" ht="24.15" customHeight="1">
      <c r="A230" s="38"/>
      <c r="B230" s="39"/>
      <c r="C230" s="218" t="s">
        <v>306</v>
      </c>
      <c r="D230" s="218" t="s">
        <v>129</v>
      </c>
      <c r="E230" s="219" t="s">
        <v>320</v>
      </c>
      <c r="F230" s="220" t="s">
        <v>321</v>
      </c>
      <c r="G230" s="221" t="s">
        <v>315</v>
      </c>
      <c r="H230" s="222">
        <v>296.94</v>
      </c>
      <c r="I230" s="223"/>
      <c r="J230" s="224">
        <f>ROUND(I230*H230,2)</f>
        <v>0</v>
      </c>
      <c r="K230" s="220" t="s">
        <v>133</v>
      </c>
      <c r="L230" s="44"/>
      <c r="M230" s="225" t="s">
        <v>1</v>
      </c>
      <c r="N230" s="226" t="s">
        <v>43</v>
      </c>
      <c r="O230" s="91"/>
      <c r="P230" s="227">
        <f>O230*H230</f>
        <v>0</v>
      </c>
      <c r="Q230" s="227">
        <v>0</v>
      </c>
      <c r="R230" s="227">
        <f>Q230*H230</f>
        <v>0</v>
      </c>
      <c r="S230" s="227">
        <v>0</v>
      </c>
      <c r="T230" s="228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9" t="s">
        <v>134</v>
      </c>
      <c r="AT230" s="229" t="s">
        <v>129</v>
      </c>
      <c r="AU230" s="229" t="s">
        <v>88</v>
      </c>
      <c r="AY230" s="17" t="s">
        <v>127</v>
      </c>
      <c r="BE230" s="230">
        <f>IF(N230="základní",J230,0)</f>
        <v>0</v>
      </c>
      <c r="BF230" s="230">
        <f>IF(N230="snížená",J230,0)</f>
        <v>0</v>
      </c>
      <c r="BG230" s="230">
        <f>IF(N230="zákl. přenesená",J230,0)</f>
        <v>0</v>
      </c>
      <c r="BH230" s="230">
        <f>IF(N230="sníž. přenesená",J230,0)</f>
        <v>0</v>
      </c>
      <c r="BI230" s="230">
        <f>IF(N230="nulová",J230,0)</f>
        <v>0</v>
      </c>
      <c r="BJ230" s="17" t="s">
        <v>86</v>
      </c>
      <c r="BK230" s="230">
        <f>ROUND(I230*H230,2)</f>
        <v>0</v>
      </c>
      <c r="BL230" s="17" t="s">
        <v>134</v>
      </c>
      <c r="BM230" s="229" t="s">
        <v>563</v>
      </c>
    </row>
    <row r="231" s="2" customFormat="1">
      <c r="A231" s="38"/>
      <c r="B231" s="39"/>
      <c r="C231" s="40"/>
      <c r="D231" s="231" t="s">
        <v>136</v>
      </c>
      <c r="E231" s="40"/>
      <c r="F231" s="232" t="s">
        <v>323</v>
      </c>
      <c r="G231" s="40"/>
      <c r="H231" s="40"/>
      <c r="I231" s="233"/>
      <c r="J231" s="40"/>
      <c r="K231" s="40"/>
      <c r="L231" s="44"/>
      <c r="M231" s="234"/>
      <c r="N231" s="235"/>
      <c r="O231" s="91"/>
      <c r="P231" s="91"/>
      <c r="Q231" s="91"/>
      <c r="R231" s="91"/>
      <c r="S231" s="91"/>
      <c r="T231" s="92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136</v>
      </c>
      <c r="AU231" s="17" t="s">
        <v>88</v>
      </c>
    </row>
    <row r="232" s="2" customFormat="1">
      <c r="A232" s="38"/>
      <c r="B232" s="39"/>
      <c r="C232" s="40"/>
      <c r="D232" s="236" t="s">
        <v>138</v>
      </c>
      <c r="E232" s="40"/>
      <c r="F232" s="237" t="s">
        <v>324</v>
      </c>
      <c r="G232" s="40"/>
      <c r="H232" s="40"/>
      <c r="I232" s="233"/>
      <c r="J232" s="40"/>
      <c r="K232" s="40"/>
      <c r="L232" s="44"/>
      <c r="M232" s="234"/>
      <c r="N232" s="235"/>
      <c r="O232" s="91"/>
      <c r="P232" s="91"/>
      <c r="Q232" s="91"/>
      <c r="R232" s="91"/>
      <c r="S232" s="91"/>
      <c r="T232" s="92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7" t="s">
        <v>138</v>
      </c>
      <c r="AU232" s="17" t="s">
        <v>88</v>
      </c>
    </row>
    <row r="233" s="13" customFormat="1">
      <c r="A233" s="13"/>
      <c r="B233" s="238"/>
      <c r="C233" s="239"/>
      <c r="D233" s="231" t="s">
        <v>140</v>
      </c>
      <c r="E233" s="240" t="s">
        <v>1</v>
      </c>
      <c r="F233" s="241" t="s">
        <v>562</v>
      </c>
      <c r="G233" s="239"/>
      <c r="H233" s="242">
        <v>296.94</v>
      </c>
      <c r="I233" s="243"/>
      <c r="J233" s="239"/>
      <c r="K233" s="239"/>
      <c r="L233" s="244"/>
      <c r="M233" s="245"/>
      <c r="N233" s="246"/>
      <c r="O233" s="246"/>
      <c r="P233" s="246"/>
      <c r="Q233" s="246"/>
      <c r="R233" s="246"/>
      <c r="S233" s="246"/>
      <c r="T233" s="247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8" t="s">
        <v>140</v>
      </c>
      <c r="AU233" s="248" t="s">
        <v>88</v>
      </c>
      <c r="AV233" s="13" t="s">
        <v>88</v>
      </c>
      <c r="AW233" s="13" t="s">
        <v>34</v>
      </c>
      <c r="AX233" s="13" t="s">
        <v>86</v>
      </c>
      <c r="AY233" s="248" t="s">
        <v>127</v>
      </c>
    </row>
    <row r="234" s="2" customFormat="1" ht="33" customHeight="1">
      <c r="A234" s="38"/>
      <c r="B234" s="39"/>
      <c r="C234" s="218" t="s">
        <v>312</v>
      </c>
      <c r="D234" s="218" t="s">
        <v>129</v>
      </c>
      <c r="E234" s="219" t="s">
        <v>564</v>
      </c>
      <c r="F234" s="220" t="s">
        <v>565</v>
      </c>
      <c r="G234" s="221" t="s">
        <v>315</v>
      </c>
      <c r="H234" s="222">
        <v>524.48000000000002</v>
      </c>
      <c r="I234" s="223"/>
      <c r="J234" s="224">
        <f>ROUND(I234*H234,2)</f>
        <v>0</v>
      </c>
      <c r="K234" s="220" t="s">
        <v>133</v>
      </c>
      <c r="L234" s="44"/>
      <c r="M234" s="225" t="s">
        <v>1</v>
      </c>
      <c r="N234" s="226" t="s">
        <v>43</v>
      </c>
      <c r="O234" s="91"/>
      <c r="P234" s="227">
        <f>O234*H234</f>
        <v>0</v>
      </c>
      <c r="Q234" s="227">
        <v>0.00059999999999999995</v>
      </c>
      <c r="R234" s="227">
        <f>Q234*H234</f>
        <v>0.31468799999999997</v>
      </c>
      <c r="S234" s="227">
        <v>0</v>
      </c>
      <c r="T234" s="228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9" t="s">
        <v>134</v>
      </c>
      <c r="AT234" s="229" t="s">
        <v>129</v>
      </c>
      <c r="AU234" s="229" t="s">
        <v>88</v>
      </c>
      <c r="AY234" s="17" t="s">
        <v>127</v>
      </c>
      <c r="BE234" s="230">
        <f>IF(N234="základní",J234,0)</f>
        <v>0</v>
      </c>
      <c r="BF234" s="230">
        <f>IF(N234="snížená",J234,0)</f>
        <v>0</v>
      </c>
      <c r="BG234" s="230">
        <f>IF(N234="zákl. přenesená",J234,0)</f>
        <v>0</v>
      </c>
      <c r="BH234" s="230">
        <f>IF(N234="sníž. přenesená",J234,0)</f>
        <v>0</v>
      </c>
      <c r="BI234" s="230">
        <f>IF(N234="nulová",J234,0)</f>
        <v>0</v>
      </c>
      <c r="BJ234" s="17" t="s">
        <v>86</v>
      </c>
      <c r="BK234" s="230">
        <f>ROUND(I234*H234,2)</f>
        <v>0</v>
      </c>
      <c r="BL234" s="17" t="s">
        <v>134</v>
      </c>
      <c r="BM234" s="229" t="s">
        <v>566</v>
      </c>
    </row>
    <row r="235" s="2" customFormat="1">
      <c r="A235" s="38"/>
      <c r="B235" s="39"/>
      <c r="C235" s="40"/>
      <c r="D235" s="231" t="s">
        <v>136</v>
      </c>
      <c r="E235" s="40"/>
      <c r="F235" s="232" t="s">
        <v>567</v>
      </c>
      <c r="G235" s="40"/>
      <c r="H235" s="40"/>
      <c r="I235" s="233"/>
      <c r="J235" s="40"/>
      <c r="K235" s="40"/>
      <c r="L235" s="44"/>
      <c r="M235" s="234"/>
      <c r="N235" s="235"/>
      <c r="O235" s="91"/>
      <c r="P235" s="91"/>
      <c r="Q235" s="91"/>
      <c r="R235" s="91"/>
      <c r="S235" s="91"/>
      <c r="T235" s="92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136</v>
      </c>
      <c r="AU235" s="17" t="s">
        <v>88</v>
      </c>
    </row>
    <row r="236" s="2" customFormat="1">
      <c r="A236" s="38"/>
      <c r="B236" s="39"/>
      <c r="C236" s="40"/>
      <c r="D236" s="236" t="s">
        <v>138</v>
      </c>
      <c r="E236" s="40"/>
      <c r="F236" s="237" t="s">
        <v>568</v>
      </c>
      <c r="G236" s="40"/>
      <c r="H236" s="40"/>
      <c r="I236" s="233"/>
      <c r="J236" s="40"/>
      <c r="K236" s="40"/>
      <c r="L236" s="44"/>
      <c r="M236" s="234"/>
      <c r="N236" s="235"/>
      <c r="O236" s="91"/>
      <c r="P236" s="91"/>
      <c r="Q236" s="91"/>
      <c r="R236" s="91"/>
      <c r="S236" s="91"/>
      <c r="T236" s="92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138</v>
      </c>
      <c r="AU236" s="17" t="s">
        <v>88</v>
      </c>
    </row>
    <row r="237" s="13" customFormat="1">
      <c r="A237" s="13"/>
      <c r="B237" s="238"/>
      <c r="C237" s="239"/>
      <c r="D237" s="231" t="s">
        <v>140</v>
      </c>
      <c r="E237" s="240" t="s">
        <v>1</v>
      </c>
      <c r="F237" s="241" t="s">
        <v>569</v>
      </c>
      <c r="G237" s="239"/>
      <c r="H237" s="242">
        <v>524.48000000000002</v>
      </c>
      <c r="I237" s="243"/>
      <c r="J237" s="239"/>
      <c r="K237" s="239"/>
      <c r="L237" s="244"/>
      <c r="M237" s="245"/>
      <c r="N237" s="246"/>
      <c r="O237" s="246"/>
      <c r="P237" s="246"/>
      <c r="Q237" s="246"/>
      <c r="R237" s="246"/>
      <c r="S237" s="246"/>
      <c r="T237" s="247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8" t="s">
        <v>140</v>
      </c>
      <c r="AU237" s="248" t="s">
        <v>88</v>
      </c>
      <c r="AV237" s="13" t="s">
        <v>88</v>
      </c>
      <c r="AW237" s="13" t="s">
        <v>34</v>
      </c>
      <c r="AX237" s="13" t="s">
        <v>86</v>
      </c>
      <c r="AY237" s="248" t="s">
        <v>127</v>
      </c>
    </row>
    <row r="238" s="2" customFormat="1" ht="16.5" customHeight="1">
      <c r="A238" s="38"/>
      <c r="B238" s="39"/>
      <c r="C238" s="218" t="s">
        <v>285</v>
      </c>
      <c r="D238" s="218" t="s">
        <v>129</v>
      </c>
      <c r="E238" s="219" t="s">
        <v>337</v>
      </c>
      <c r="F238" s="220" t="s">
        <v>338</v>
      </c>
      <c r="G238" s="221" t="s">
        <v>315</v>
      </c>
      <c r="H238" s="222">
        <v>296.94</v>
      </c>
      <c r="I238" s="223"/>
      <c r="J238" s="224">
        <f>ROUND(I238*H238,2)</f>
        <v>0</v>
      </c>
      <c r="K238" s="220" t="s">
        <v>133</v>
      </c>
      <c r="L238" s="44"/>
      <c r="M238" s="225" t="s">
        <v>1</v>
      </c>
      <c r="N238" s="226" t="s">
        <v>43</v>
      </c>
      <c r="O238" s="91"/>
      <c r="P238" s="227">
        <f>O238*H238</f>
        <v>0</v>
      </c>
      <c r="Q238" s="227">
        <v>0</v>
      </c>
      <c r="R238" s="227">
        <f>Q238*H238</f>
        <v>0</v>
      </c>
      <c r="S238" s="227">
        <v>0</v>
      </c>
      <c r="T238" s="228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29" t="s">
        <v>134</v>
      </c>
      <c r="AT238" s="229" t="s">
        <v>129</v>
      </c>
      <c r="AU238" s="229" t="s">
        <v>88</v>
      </c>
      <c r="AY238" s="17" t="s">
        <v>127</v>
      </c>
      <c r="BE238" s="230">
        <f>IF(N238="základní",J238,0)</f>
        <v>0</v>
      </c>
      <c r="BF238" s="230">
        <f>IF(N238="snížená",J238,0)</f>
        <v>0</v>
      </c>
      <c r="BG238" s="230">
        <f>IF(N238="zákl. přenesená",J238,0)</f>
        <v>0</v>
      </c>
      <c r="BH238" s="230">
        <f>IF(N238="sníž. přenesená",J238,0)</f>
        <v>0</v>
      </c>
      <c r="BI238" s="230">
        <f>IF(N238="nulová",J238,0)</f>
        <v>0</v>
      </c>
      <c r="BJ238" s="17" t="s">
        <v>86</v>
      </c>
      <c r="BK238" s="230">
        <f>ROUND(I238*H238,2)</f>
        <v>0</v>
      </c>
      <c r="BL238" s="17" t="s">
        <v>134</v>
      </c>
      <c r="BM238" s="229" t="s">
        <v>570</v>
      </c>
    </row>
    <row r="239" s="2" customFormat="1">
      <c r="A239" s="38"/>
      <c r="B239" s="39"/>
      <c r="C239" s="40"/>
      <c r="D239" s="231" t="s">
        <v>136</v>
      </c>
      <c r="E239" s="40"/>
      <c r="F239" s="232" t="s">
        <v>340</v>
      </c>
      <c r="G239" s="40"/>
      <c r="H239" s="40"/>
      <c r="I239" s="233"/>
      <c r="J239" s="40"/>
      <c r="K239" s="40"/>
      <c r="L239" s="44"/>
      <c r="M239" s="234"/>
      <c r="N239" s="235"/>
      <c r="O239" s="91"/>
      <c r="P239" s="91"/>
      <c r="Q239" s="91"/>
      <c r="R239" s="91"/>
      <c r="S239" s="91"/>
      <c r="T239" s="92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136</v>
      </c>
      <c r="AU239" s="17" t="s">
        <v>88</v>
      </c>
    </row>
    <row r="240" s="2" customFormat="1">
      <c r="A240" s="38"/>
      <c r="B240" s="39"/>
      <c r="C240" s="40"/>
      <c r="D240" s="236" t="s">
        <v>138</v>
      </c>
      <c r="E240" s="40"/>
      <c r="F240" s="237" t="s">
        <v>341</v>
      </c>
      <c r="G240" s="40"/>
      <c r="H240" s="40"/>
      <c r="I240" s="233"/>
      <c r="J240" s="40"/>
      <c r="K240" s="40"/>
      <c r="L240" s="44"/>
      <c r="M240" s="234"/>
      <c r="N240" s="235"/>
      <c r="O240" s="91"/>
      <c r="P240" s="91"/>
      <c r="Q240" s="91"/>
      <c r="R240" s="91"/>
      <c r="S240" s="91"/>
      <c r="T240" s="92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138</v>
      </c>
      <c r="AU240" s="17" t="s">
        <v>88</v>
      </c>
    </row>
    <row r="241" s="14" customFormat="1">
      <c r="A241" s="14"/>
      <c r="B241" s="249"/>
      <c r="C241" s="250"/>
      <c r="D241" s="231" t="s">
        <v>140</v>
      </c>
      <c r="E241" s="251" t="s">
        <v>1</v>
      </c>
      <c r="F241" s="252" t="s">
        <v>571</v>
      </c>
      <c r="G241" s="250"/>
      <c r="H241" s="251" t="s">
        <v>1</v>
      </c>
      <c r="I241" s="253"/>
      <c r="J241" s="250"/>
      <c r="K241" s="250"/>
      <c r="L241" s="254"/>
      <c r="M241" s="255"/>
      <c r="N241" s="256"/>
      <c r="O241" s="256"/>
      <c r="P241" s="256"/>
      <c r="Q241" s="256"/>
      <c r="R241" s="256"/>
      <c r="S241" s="256"/>
      <c r="T241" s="257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8" t="s">
        <v>140</v>
      </c>
      <c r="AU241" s="258" t="s">
        <v>88</v>
      </c>
      <c r="AV241" s="14" t="s">
        <v>86</v>
      </c>
      <c r="AW241" s="14" t="s">
        <v>34</v>
      </c>
      <c r="AX241" s="14" t="s">
        <v>78</v>
      </c>
      <c r="AY241" s="258" t="s">
        <v>127</v>
      </c>
    </row>
    <row r="242" s="13" customFormat="1">
      <c r="A242" s="13"/>
      <c r="B242" s="238"/>
      <c r="C242" s="239"/>
      <c r="D242" s="231" t="s">
        <v>140</v>
      </c>
      <c r="E242" s="240" t="s">
        <v>1</v>
      </c>
      <c r="F242" s="241" t="s">
        <v>572</v>
      </c>
      <c r="G242" s="239"/>
      <c r="H242" s="242">
        <v>296.94</v>
      </c>
      <c r="I242" s="243"/>
      <c r="J242" s="239"/>
      <c r="K242" s="239"/>
      <c r="L242" s="244"/>
      <c r="M242" s="245"/>
      <c r="N242" s="246"/>
      <c r="O242" s="246"/>
      <c r="P242" s="246"/>
      <c r="Q242" s="246"/>
      <c r="R242" s="246"/>
      <c r="S242" s="246"/>
      <c r="T242" s="247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8" t="s">
        <v>140</v>
      </c>
      <c r="AU242" s="248" t="s">
        <v>88</v>
      </c>
      <c r="AV242" s="13" t="s">
        <v>88</v>
      </c>
      <c r="AW242" s="13" t="s">
        <v>34</v>
      </c>
      <c r="AX242" s="13" t="s">
        <v>86</v>
      </c>
      <c r="AY242" s="248" t="s">
        <v>127</v>
      </c>
    </row>
    <row r="243" s="2" customFormat="1" ht="24.15" customHeight="1">
      <c r="A243" s="38"/>
      <c r="B243" s="39"/>
      <c r="C243" s="218" t="s">
        <v>329</v>
      </c>
      <c r="D243" s="218" t="s">
        <v>129</v>
      </c>
      <c r="E243" s="219" t="s">
        <v>345</v>
      </c>
      <c r="F243" s="220" t="s">
        <v>346</v>
      </c>
      <c r="G243" s="221" t="s">
        <v>315</v>
      </c>
      <c r="H243" s="222">
        <v>296.94</v>
      </c>
      <c r="I243" s="223"/>
      <c r="J243" s="224">
        <f>ROUND(I243*H243,2)</f>
        <v>0</v>
      </c>
      <c r="K243" s="220" t="s">
        <v>133</v>
      </c>
      <c r="L243" s="44"/>
      <c r="M243" s="225" t="s">
        <v>1</v>
      </c>
      <c r="N243" s="226" t="s">
        <v>43</v>
      </c>
      <c r="O243" s="91"/>
      <c r="P243" s="227">
        <f>O243*H243</f>
        <v>0</v>
      </c>
      <c r="Q243" s="227">
        <v>3.0000000000000001E-05</v>
      </c>
      <c r="R243" s="227">
        <f>Q243*H243</f>
        <v>0.0089081999999999998</v>
      </c>
      <c r="S243" s="227">
        <v>0</v>
      </c>
      <c r="T243" s="228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9" t="s">
        <v>134</v>
      </c>
      <c r="AT243" s="229" t="s">
        <v>129</v>
      </c>
      <c r="AU243" s="229" t="s">
        <v>88</v>
      </c>
      <c r="AY243" s="17" t="s">
        <v>127</v>
      </c>
      <c r="BE243" s="230">
        <f>IF(N243="základní",J243,0)</f>
        <v>0</v>
      </c>
      <c r="BF243" s="230">
        <f>IF(N243="snížená",J243,0)</f>
        <v>0</v>
      </c>
      <c r="BG243" s="230">
        <f>IF(N243="zákl. přenesená",J243,0)</f>
        <v>0</v>
      </c>
      <c r="BH243" s="230">
        <f>IF(N243="sníž. přenesená",J243,0)</f>
        <v>0</v>
      </c>
      <c r="BI243" s="230">
        <f>IF(N243="nulová",J243,0)</f>
        <v>0</v>
      </c>
      <c r="BJ243" s="17" t="s">
        <v>86</v>
      </c>
      <c r="BK243" s="230">
        <f>ROUND(I243*H243,2)</f>
        <v>0</v>
      </c>
      <c r="BL243" s="17" t="s">
        <v>134</v>
      </c>
      <c r="BM243" s="229" t="s">
        <v>573</v>
      </c>
    </row>
    <row r="244" s="2" customFormat="1">
      <c r="A244" s="38"/>
      <c r="B244" s="39"/>
      <c r="C244" s="40"/>
      <c r="D244" s="231" t="s">
        <v>136</v>
      </c>
      <c r="E244" s="40"/>
      <c r="F244" s="232" t="s">
        <v>348</v>
      </c>
      <c r="G244" s="40"/>
      <c r="H244" s="40"/>
      <c r="I244" s="233"/>
      <c r="J244" s="40"/>
      <c r="K244" s="40"/>
      <c r="L244" s="44"/>
      <c r="M244" s="234"/>
      <c r="N244" s="235"/>
      <c r="O244" s="91"/>
      <c r="P244" s="91"/>
      <c r="Q244" s="91"/>
      <c r="R244" s="91"/>
      <c r="S244" s="91"/>
      <c r="T244" s="92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T244" s="17" t="s">
        <v>136</v>
      </c>
      <c r="AU244" s="17" t="s">
        <v>88</v>
      </c>
    </row>
    <row r="245" s="2" customFormat="1">
      <c r="A245" s="38"/>
      <c r="B245" s="39"/>
      <c r="C245" s="40"/>
      <c r="D245" s="236" t="s">
        <v>138</v>
      </c>
      <c r="E245" s="40"/>
      <c r="F245" s="237" t="s">
        <v>349</v>
      </c>
      <c r="G245" s="40"/>
      <c r="H245" s="40"/>
      <c r="I245" s="233"/>
      <c r="J245" s="40"/>
      <c r="K245" s="40"/>
      <c r="L245" s="44"/>
      <c r="M245" s="234"/>
      <c r="N245" s="235"/>
      <c r="O245" s="91"/>
      <c r="P245" s="91"/>
      <c r="Q245" s="91"/>
      <c r="R245" s="91"/>
      <c r="S245" s="91"/>
      <c r="T245" s="92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138</v>
      </c>
      <c r="AU245" s="17" t="s">
        <v>88</v>
      </c>
    </row>
    <row r="246" s="14" customFormat="1">
      <c r="A246" s="14"/>
      <c r="B246" s="249"/>
      <c r="C246" s="250"/>
      <c r="D246" s="231" t="s">
        <v>140</v>
      </c>
      <c r="E246" s="251" t="s">
        <v>1</v>
      </c>
      <c r="F246" s="252" t="s">
        <v>571</v>
      </c>
      <c r="G246" s="250"/>
      <c r="H246" s="251" t="s">
        <v>1</v>
      </c>
      <c r="I246" s="253"/>
      <c r="J246" s="250"/>
      <c r="K246" s="250"/>
      <c r="L246" s="254"/>
      <c r="M246" s="255"/>
      <c r="N246" s="256"/>
      <c r="O246" s="256"/>
      <c r="P246" s="256"/>
      <c r="Q246" s="256"/>
      <c r="R246" s="256"/>
      <c r="S246" s="256"/>
      <c r="T246" s="257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8" t="s">
        <v>140</v>
      </c>
      <c r="AU246" s="258" t="s">
        <v>88</v>
      </c>
      <c r="AV246" s="14" t="s">
        <v>86</v>
      </c>
      <c r="AW246" s="14" t="s">
        <v>34</v>
      </c>
      <c r="AX246" s="14" t="s">
        <v>78</v>
      </c>
      <c r="AY246" s="258" t="s">
        <v>127</v>
      </c>
    </row>
    <row r="247" s="13" customFormat="1">
      <c r="A247" s="13"/>
      <c r="B247" s="238"/>
      <c r="C247" s="239"/>
      <c r="D247" s="231" t="s">
        <v>140</v>
      </c>
      <c r="E247" s="240" t="s">
        <v>1</v>
      </c>
      <c r="F247" s="241" t="s">
        <v>572</v>
      </c>
      <c r="G247" s="239"/>
      <c r="H247" s="242">
        <v>296.94</v>
      </c>
      <c r="I247" s="243"/>
      <c r="J247" s="239"/>
      <c r="K247" s="239"/>
      <c r="L247" s="244"/>
      <c r="M247" s="245"/>
      <c r="N247" s="246"/>
      <c r="O247" s="246"/>
      <c r="P247" s="246"/>
      <c r="Q247" s="246"/>
      <c r="R247" s="246"/>
      <c r="S247" s="246"/>
      <c r="T247" s="247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8" t="s">
        <v>140</v>
      </c>
      <c r="AU247" s="248" t="s">
        <v>88</v>
      </c>
      <c r="AV247" s="13" t="s">
        <v>88</v>
      </c>
      <c r="AW247" s="13" t="s">
        <v>34</v>
      </c>
      <c r="AX247" s="13" t="s">
        <v>86</v>
      </c>
      <c r="AY247" s="248" t="s">
        <v>127</v>
      </c>
    </row>
    <row r="248" s="2" customFormat="1" ht="24.15" customHeight="1">
      <c r="A248" s="38"/>
      <c r="B248" s="39"/>
      <c r="C248" s="218" t="s">
        <v>336</v>
      </c>
      <c r="D248" s="218" t="s">
        <v>129</v>
      </c>
      <c r="E248" s="219" t="s">
        <v>574</v>
      </c>
      <c r="F248" s="220" t="s">
        <v>575</v>
      </c>
      <c r="G248" s="221" t="s">
        <v>315</v>
      </c>
      <c r="H248" s="222">
        <v>248</v>
      </c>
      <c r="I248" s="223"/>
      <c r="J248" s="224">
        <f>ROUND(I248*H248,2)</f>
        <v>0</v>
      </c>
      <c r="K248" s="220" t="s">
        <v>133</v>
      </c>
      <c r="L248" s="44"/>
      <c r="M248" s="225" t="s">
        <v>1</v>
      </c>
      <c r="N248" s="226" t="s">
        <v>43</v>
      </c>
      <c r="O248" s="91"/>
      <c r="P248" s="227">
        <f>O248*H248</f>
        <v>0</v>
      </c>
      <c r="Q248" s="227">
        <v>0.25091999999999998</v>
      </c>
      <c r="R248" s="227">
        <f>Q248*H248</f>
        <v>62.228159999999995</v>
      </c>
      <c r="S248" s="227">
        <v>0</v>
      </c>
      <c r="T248" s="228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29" t="s">
        <v>134</v>
      </c>
      <c r="AT248" s="229" t="s">
        <v>129</v>
      </c>
      <c r="AU248" s="229" t="s">
        <v>88</v>
      </c>
      <c r="AY248" s="17" t="s">
        <v>127</v>
      </c>
      <c r="BE248" s="230">
        <f>IF(N248="základní",J248,0)</f>
        <v>0</v>
      </c>
      <c r="BF248" s="230">
        <f>IF(N248="snížená",J248,0)</f>
        <v>0</v>
      </c>
      <c r="BG248" s="230">
        <f>IF(N248="zákl. přenesená",J248,0)</f>
        <v>0</v>
      </c>
      <c r="BH248" s="230">
        <f>IF(N248="sníž. přenesená",J248,0)</f>
        <v>0</v>
      </c>
      <c r="BI248" s="230">
        <f>IF(N248="nulová",J248,0)</f>
        <v>0</v>
      </c>
      <c r="BJ248" s="17" t="s">
        <v>86</v>
      </c>
      <c r="BK248" s="230">
        <f>ROUND(I248*H248,2)</f>
        <v>0</v>
      </c>
      <c r="BL248" s="17" t="s">
        <v>134</v>
      </c>
      <c r="BM248" s="229" t="s">
        <v>576</v>
      </c>
    </row>
    <row r="249" s="2" customFormat="1">
      <c r="A249" s="38"/>
      <c r="B249" s="39"/>
      <c r="C249" s="40"/>
      <c r="D249" s="231" t="s">
        <v>136</v>
      </c>
      <c r="E249" s="40"/>
      <c r="F249" s="232" t="s">
        <v>577</v>
      </c>
      <c r="G249" s="40"/>
      <c r="H249" s="40"/>
      <c r="I249" s="233"/>
      <c r="J249" s="40"/>
      <c r="K249" s="40"/>
      <c r="L249" s="44"/>
      <c r="M249" s="234"/>
      <c r="N249" s="235"/>
      <c r="O249" s="91"/>
      <c r="P249" s="91"/>
      <c r="Q249" s="91"/>
      <c r="R249" s="91"/>
      <c r="S249" s="91"/>
      <c r="T249" s="92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7" t="s">
        <v>136</v>
      </c>
      <c r="AU249" s="17" t="s">
        <v>88</v>
      </c>
    </row>
    <row r="250" s="2" customFormat="1">
      <c r="A250" s="38"/>
      <c r="B250" s="39"/>
      <c r="C250" s="40"/>
      <c r="D250" s="236" t="s">
        <v>138</v>
      </c>
      <c r="E250" s="40"/>
      <c r="F250" s="237" t="s">
        <v>578</v>
      </c>
      <c r="G250" s="40"/>
      <c r="H250" s="40"/>
      <c r="I250" s="233"/>
      <c r="J250" s="40"/>
      <c r="K250" s="40"/>
      <c r="L250" s="44"/>
      <c r="M250" s="234"/>
      <c r="N250" s="235"/>
      <c r="O250" s="91"/>
      <c r="P250" s="91"/>
      <c r="Q250" s="91"/>
      <c r="R250" s="91"/>
      <c r="S250" s="91"/>
      <c r="T250" s="92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17" t="s">
        <v>138</v>
      </c>
      <c r="AU250" s="17" t="s">
        <v>88</v>
      </c>
    </row>
    <row r="251" s="13" customFormat="1">
      <c r="A251" s="13"/>
      <c r="B251" s="238"/>
      <c r="C251" s="239"/>
      <c r="D251" s="231" t="s">
        <v>140</v>
      </c>
      <c r="E251" s="240" t="s">
        <v>1</v>
      </c>
      <c r="F251" s="241" t="s">
        <v>579</v>
      </c>
      <c r="G251" s="239"/>
      <c r="H251" s="242">
        <v>248</v>
      </c>
      <c r="I251" s="243"/>
      <c r="J251" s="239"/>
      <c r="K251" s="239"/>
      <c r="L251" s="244"/>
      <c r="M251" s="245"/>
      <c r="N251" s="246"/>
      <c r="O251" s="246"/>
      <c r="P251" s="246"/>
      <c r="Q251" s="246"/>
      <c r="R251" s="246"/>
      <c r="S251" s="246"/>
      <c r="T251" s="247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8" t="s">
        <v>140</v>
      </c>
      <c r="AU251" s="248" t="s">
        <v>88</v>
      </c>
      <c r="AV251" s="13" t="s">
        <v>88</v>
      </c>
      <c r="AW251" s="13" t="s">
        <v>34</v>
      </c>
      <c r="AX251" s="13" t="s">
        <v>86</v>
      </c>
      <c r="AY251" s="248" t="s">
        <v>127</v>
      </c>
    </row>
    <row r="252" s="2" customFormat="1" ht="24.15" customHeight="1">
      <c r="A252" s="38"/>
      <c r="B252" s="39"/>
      <c r="C252" s="274" t="s">
        <v>344</v>
      </c>
      <c r="D252" s="274" t="s">
        <v>479</v>
      </c>
      <c r="E252" s="275" t="s">
        <v>580</v>
      </c>
      <c r="F252" s="276" t="s">
        <v>581</v>
      </c>
      <c r="G252" s="277" t="s">
        <v>315</v>
      </c>
      <c r="H252" s="278">
        <v>248</v>
      </c>
      <c r="I252" s="279"/>
      <c r="J252" s="280">
        <f>ROUND(I252*H252,2)</f>
        <v>0</v>
      </c>
      <c r="K252" s="276" t="s">
        <v>133</v>
      </c>
      <c r="L252" s="281"/>
      <c r="M252" s="282" t="s">
        <v>1</v>
      </c>
      <c r="N252" s="283" t="s">
        <v>43</v>
      </c>
      <c r="O252" s="91"/>
      <c r="P252" s="227">
        <f>O252*H252</f>
        <v>0</v>
      </c>
      <c r="Q252" s="227">
        <v>0.39800000000000002</v>
      </c>
      <c r="R252" s="227">
        <f>Q252*H252</f>
        <v>98.704000000000008</v>
      </c>
      <c r="S252" s="227">
        <v>0</v>
      </c>
      <c r="T252" s="228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29" t="s">
        <v>182</v>
      </c>
      <c r="AT252" s="229" t="s">
        <v>479</v>
      </c>
      <c r="AU252" s="229" t="s">
        <v>88</v>
      </c>
      <c r="AY252" s="17" t="s">
        <v>127</v>
      </c>
      <c r="BE252" s="230">
        <f>IF(N252="základní",J252,0)</f>
        <v>0</v>
      </c>
      <c r="BF252" s="230">
        <f>IF(N252="snížená",J252,0)</f>
        <v>0</v>
      </c>
      <c r="BG252" s="230">
        <f>IF(N252="zákl. přenesená",J252,0)</f>
        <v>0</v>
      </c>
      <c r="BH252" s="230">
        <f>IF(N252="sníž. přenesená",J252,0)</f>
        <v>0</v>
      </c>
      <c r="BI252" s="230">
        <f>IF(N252="nulová",J252,0)</f>
        <v>0</v>
      </c>
      <c r="BJ252" s="17" t="s">
        <v>86</v>
      </c>
      <c r="BK252" s="230">
        <f>ROUND(I252*H252,2)</f>
        <v>0</v>
      </c>
      <c r="BL252" s="17" t="s">
        <v>134</v>
      </c>
      <c r="BM252" s="229" t="s">
        <v>582</v>
      </c>
    </row>
    <row r="253" s="2" customFormat="1">
      <c r="A253" s="38"/>
      <c r="B253" s="39"/>
      <c r="C253" s="40"/>
      <c r="D253" s="231" t="s">
        <v>136</v>
      </c>
      <c r="E253" s="40"/>
      <c r="F253" s="232" t="s">
        <v>581</v>
      </c>
      <c r="G253" s="40"/>
      <c r="H253" s="40"/>
      <c r="I253" s="233"/>
      <c r="J253" s="40"/>
      <c r="K253" s="40"/>
      <c r="L253" s="44"/>
      <c r="M253" s="234"/>
      <c r="N253" s="235"/>
      <c r="O253" s="91"/>
      <c r="P253" s="91"/>
      <c r="Q253" s="91"/>
      <c r="R253" s="91"/>
      <c r="S253" s="91"/>
      <c r="T253" s="92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136</v>
      </c>
      <c r="AU253" s="17" t="s">
        <v>88</v>
      </c>
    </row>
    <row r="254" s="13" customFormat="1">
      <c r="A254" s="13"/>
      <c r="B254" s="238"/>
      <c r="C254" s="239"/>
      <c r="D254" s="231" t="s">
        <v>140</v>
      </c>
      <c r="E254" s="240" t="s">
        <v>1</v>
      </c>
      <c r="F254" s="241" t="s">
        <v>583</v>
      </c>
      <c r="G254" s="239"/>
      <c r="H254" s="242">
        <v>248</v>
      </c>
      <c r="I254" s="243"/>
      <c r="J254" s="239"/>
      <c r="K254" s="239"/>
      <c r="L254" s="244"/>
      <c r="M254" s="245"/>
      <c r="N254" s="246"/>
      <c r="O254" s="246"/>
      <c r="P254" s="246"/>
      <c r="Q254" s="246"/>
      <c r="R254" s="246"/>
      <c r="S254" s="246"/>
      <c r="T254" s="247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8" t="s">
        <v>140</v>
      </c>
      <c r="AU254" s="248" t="s">
        <v>88</v>
      </c>
      <c r="AV254" s="13" t="s">
        <v>88</v>
      </c>
      <c r="AW254" s="13" t="s">
        <v>34</v>
      </c>
      <c r="AX254" s="13" t="s">
        <v>86</v>
      </c>
      <c r="AY254" s="248" t="s">
        <v>127</v>
      </c>
    </row>
    <row r="255" s="2" customFormat="1" ht="24.15" customHeight="1">
      <c r="A255" s="38"/>
      <c r="B255" s="39"/>
      <c r="C255" s="218" t="s">
        <v>354</v>
      </c>
      <c r="D255" s="218" t="s">
        <v>129</v>
      </c>
      <c r="E255" s="219" t="s">
        <v>584</v>
      </c>
      <c r="F255" s="220" t="s">
        <v>585</v>
      </c>
      <c r="G255" s="221" t="s">
        <v>272</v>
      </c>
      <c r="H255" s="222">
        <v>2</v>
      </c>
      <c r="I255" s="223"/>
      <c r="J255" s="224">
        <f>ROUND(I255*H255,2)</f>
        <v>0</v>
      </c>
      <c r="K255" s="220" t="s">
        <v>133</v>
      </c>
      <c r="L255" s="44"/>
      <c r="M255" s="225" t="s">
        <v>1</v>
      </c>
      <c r="N255" s="226" t="s">
        <v>43</v>
      </c>
      <c r="O255" s="91"/>
      <c r="P255" s="227">
        <f>O255*H255</f>
        <v>0</v>
      </c>
      <c r="Q255" s="227">
        <v>0.01457</v>
      </c>
      <c r="R255" s="227">
        <f>Q255*H255</f>
        <v>0.029139999999999999</v>
      </c>
      <c r="S255" s="227">
        <v>0</v>
      </c>
      <c r="T255" s="228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9" t="s">
        <v>134</v>
      </c>
      <c r="AT255" s="229" t="s">
        <v>129</v>
      </c>
      <c r="AU255" s="229" t="s">
        <v>88</v>
      </c>
      <c r="AY255" s="17" t="s">
        <v>127</v>
      </c>
      <c r="BE255" s="230">
        <f>IF(N255="základní",J255,0)</f>
        <v>0</v>
      </c>
      <c r="BF255" s="230">
        <f>IF(N255="snížená",J255,0)</f>
        <v>0</v>
      </c>
      <c r="BG255" s="230">
        <f>IF(N255="zákl. přenesená",J255,0)</f>
        <v>0</v>
      </c>
      <c r="BH255" s="230">
        <f>IF(N255="sníž. přenesená",J255,0)</f>
        <v>0</v>
      </c>
      <c r="BI255" s="230">
        <f>IF(N255="nulová",J255,0)</f>
        <v>0</v>
      </c>
      <c r="BJ255" s="17" t="s">
        <v>86</v>
      </c>
      <c r="BK255" s="230">
        <f>ROUND(I255*H255,2)</f>
        <v>0</v>
      </c>
      <c r="BL255" s="17" t="s">
        <v>134</v>
      </c>
      <c r="BM255" s="229" t="s">
        <v>586</v>
      </c>
    </row>
    <row r="256" s="2" customFormat="1">
      <c r="A256" s="38"/>
      <c r="B256" s="39"/>
      <c r="C256" s="40"/>
      <c r="D256" s="231" t="s">
        <v>136</v>
      </c>
      <c r="E256" s="40"/>
      <c r="F256" s="232" t="s">
        <v>587</v>
      </c>
      <c r="G256" s="40"/>
      <c r="H256" s="40"/>
      <c r="I256" s="233"/>
      <c r="J256" s="40"/>
      <c r="K256" s="40"/>
      <c r="L256" s="44"/>
      <c r="M256" s="234"/>
      <c r="N256" s="235"/>
      <c r="O256" s="91"/>
      <c r="P256" s="91"/>
      <c r="Q256" s="91"/>
      <c r="R256" s="91"/>
      <c r="S256" s="91"/>
      <c r="T256" s="92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136</v>
      </c>
      <c r="AU256" s="17" t="s">
        <v>88</v>
      </c>
    </row>
    <row r="257" s="2" customFormat="1">
      <c r="A257" s="38"/>
      <c r="B257" s="39"/>
      <c r="C257" s="40"/>
      <c r="D257" s="236" t="s">
        <v>138</v>
      </c>
      <c r="E257" s="40"/>
      <c r="F257" s="237" t="s">
        <v>588</v>
      </c>
      <c r="G257" s="40"/>
      <c r="H257" s="40"/>
      <c r="I257" s="233"/>
      <c r="J257" s="40"/>
      <c r="K257" s="40"/>
      <c r="L257" s="44"/>
      <c r="M257" s="234"/>
      <c r="N257" s="235"/>
      <c r="O257" s="91"/>
      <c r="P257" s="91"/>
      <c r="Q257" s="91"/>
      <c r="R257" s="91"/>
      <c r="S257" s="91"/>
      <c r="T257" s="92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T257" s="17" t="s">
        <v>138</v>
      </c>
      <c r="AU257" s="17" t="s">
        <v>88</v>
      </c>
    </row>
    <row r="258" s="13" customFormat="1">
      <c r="A258" s="13"/>
      <c r="B258" s="238"/>
      <c r="C258" s="239"/>
      <c r="D258" s="231" t="s">
        <v>140</v>
      </c>
      <c r="E258" s="240" t="s">
        <v>1</v>
      </c>
      <c r="F258" s="241" t="s">
        <v>88</v>
      </c>
      <c r="G258" s="239"/>
      <c r="H258" s="242">
        <v>2</v>
      </c>
      <c r="I258" s="243"/>
      <c r="J258" s="239"/>
      <c r="K258" s="239"/>
      <c r="L258" s="244"/>
      <c r="M258" s="245"/>
      <c r="N258" s="246"/>
      <c r="O258" s="246"/>
      <c r="P258" s="246"/>
      <c r="Q258" s="246"/>
      <c r="R258" s="246"/>
      <c r="S258" s="246"/>
      <c r="T258" s="247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8" t="s">
        <v>140</v>
      </c>
      <c r="AU258" s="248" t="s">
        <v>88</v>
      </c>
      <c r="AV258" s="13" t="s">
        <v>88</v>
      </c>
      <c r="AW258" s="13" t="s">
        <v>34</v>
      </c>
      <c r="AX258" s="13" t="s">
        <v>86</v>
      </c>
      <c r="AY258" s="248" t="s">
        <v>127</v>
      </c>
    </row>
    <row r="259" s="2" customFormat="1" ht="24.15" customHeight="1">
      <c r="A259" s="38"/>
      <c r="B259" s="39"/>
      <c r="C259" s="274" t="s">
        <v>360</v>
      </c>
      <c r="D259" s="274" t="s">
        <v>479</v>
      </c>
      <c r="E259" s="275" t="s">
        <v>589</v>
      </c>
      <c r="F259" s="276" t="s">
        <v>590</v>
      </c>
      <c r="G259" s="277" t="s">
        <v>272</v>
      </c>
      <c r="H259" s="278">
        <v>2</v>
      </c>
      <c r="I259" s="279"/>
      <c r="J259" s="280">
        <f>ROUND(I259*H259,2)</f>
        <v>0</v>
      </c>
      <c r="K259" s="276" t="s">
        <v>133</v>
      </c>
      <c r="L259" s="281"/>
      <c r="M259" s="282" t="s">
        <v>1</v>
      </c>
      <c r="N259" s="283" t="s">
        <v>43</v>
      </c>
      <c r="O259" s="91"/>
      <c r="P259" s="227">
        <f>O259*H259</f>
        <v>0</v>
      </c>
      <c r="Q259" s="227">
        <v>0.075999999999999998</v>
      </c>
      <c r="R259" s="227">
        <f>Q259*H259</f>
        <v>0.152</v>
      </c>
      <c r="S259" s="227">
        <v>0</v>
      </c>
      <c r="T259" s="228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29" t="s">
        <v>182</v>
      </c>
      <c r="AT259" s="229" t="s">
        <v>479</v>
      </c>
      <c r="AU259" s="229" t="s">
        <v>88</v>
      </c>
      <c r="AY259" s="17" t="s">
        <v>127</v>
      </c>
      <c r="BE259" s="230">
        <f>IF(N259="základní",J259,0)</f>
        <v>0</v>
      </c>
      <c r="BF259" s="230">
        <f>IF(N259="snížená",J259,0)</f>
        <v>0</v>
      </c>
      <c r="BG259" s="230">
        <f>IF(N259="zákl. přenesená",J259,0)</f>
        <v>0</v>
      </c>
      <c r="BH259" s="230">
        <f>IF(N259="sníž. přenesená",J259,0)</f>
        <v>0</v>
      </c>
      <c r="BI259" s="230">
        <f>IF(N259="nulová",J259,0)</f>
        <v>0</v>
      </c>
      <c r="BJ259" s="17" t="s">
        <v>86</v>
      </c>
      <c r="BK259" s="230">
        <f>ROUND(I259*H259,2)</f>
        <v>0</v>
      </c>
      <c r="BL259" s="17" t="s">
        <v>134</v>
      </c>
      <c r="BM259" s="229" t="s">
        <v>591</v>
      </c>
    </row>
    <row r="260" s="2" customFormat="1">
      <c r="A260" s="38"/>
      <c r="B260" s="39"/>
      <c r="C260" s="40"/>
      <c r="D260" s="231" t="s">
        <v>136</v>
      </c>
      <c r="E260" s="40"/>
      <c r="F260" s="232" t="s">
        <v>590</v>
      </c>
      <c r="G260" s="40"/>
      <c r="H260" s="40"/>
      <c r="I260" s="233"/>
      <c r="J260" s="40"/>
      <c r="K260" s="40"/>
      <c r="L260" s="44"/>
      <c r="M260" s="234"/>
      <c r="N260" s="235"/>
      <c r="O260" s="91"/>
      <c r="P260" s="91"/>
      <c r="Q260" s="91"/>
      <c r="R260" s="91"/>
      <c r="S260" s="91"/>
      <c r="T260" s="92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T260" s="17" t="s">
        <v>136</v>
      </c>
      <c r="AU260" s="17" t="s">
        <v>88</v>
      </c>
    </row>
    <row r="261" s="13" customFormat="1">
      <c r="A261" s="13"/>
      <c r="B261" s="238"/>
      <c r="C261" s="239"/>
      <c r="D261" s="231" t="s">
        <v>140</v>
      </c>
      <c r="E261" s="240" t="s">
        <v>1</v>
      </c>
      <c r="F261" s="241" t="s">
        <v>88</v>
      </c>
      <c r="G261" s="239"/>
      <c r="H261" s="242">
        <v>2</v>
      </c>
      <c r="I261" s="243"/>
      <c r="J261" s="239"/>
      <c r="K261" s="239"/>
      <c r="L261" s="244"/>
      <c r="M261" s="245"/>
      <c r="N261" s="246"/>
      <c r="O261" s="246"/>
      <c r="P261" s="246"/>
      <c r="Q261" s="246"/>
      <c r="R261" s="246"/>
      <c r="S261" s="246"/>
      <c r="T261" s="247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8" t="s">
        <v>140</v>
      </c>
      <c r="AU261" s="248" t="s">
        <v>88</v>
      </c>
      <c r="AV261" s="13" t="s">
        <v>88</v>
      </c>
      <c r="AW261" s="13" t="s">
        <v>34</v>
      </c>
      <c r="AX261" s="13" t="s">
        <v>86</v>
      </c>
      <c r="AY261" s="248" t="s">
        <v>127</v>
      </c>
    </row>
    <row r="262" s="2" customFormat="1" ht="33" customHeight="1">
      <c r="A262" s="38"/>
      <c r="B262" s="39"/>
      <c r="C262" s="218" t="s">
        <v>367</v>
      </c>
      <c r="D262" s="218" t="s">
        <v>129</v>
      </c>
      <c r="E262" s="219" t="s">
        <v>592</v>
      </c>
      <c r="F262" s="220" t="s">
        <v>593</v>
      </c>
      <c r="G262" s="221" t="s">
        <v>272</v>
      </c>
      <c r="H262" s="222">
        <v>1</v>
      </c>
      <c r="I262" s="223"/>
      <c r="J262" s="224">
        <f>ROUND(I262*H262,2)</f>
        <v>0</v>
      </c>
      <c r="K262" s="220" t="s">
        <v>133</v>
      </c>
      <c r="L262" s="44"/>
      <c r="M262" s="225" t="s">
        <v>1</v>
      </c>
      <c r="N262" s="226" t="s">
        <v>43</v>
      </c>
      <c r="O262" s="91"/>
      <c r="P262" s="227">
        <f>O262*H262</f>
        <v>0</v>
      </c>
      <c r="Q262" s="227">
        <v>0.25091999999999998</v>
      </c>
      <c r="R262" s="227">
        <f>Q262*H262</f>
        <v>0.25091999999999998</v>
      </c>
      <c r="S262" s="227">
        <v>0</v>
      </c>
      <c r="T262" s="228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29" t="s">
        <v>134</v>
      </c>
      <c r="AT262" s="229" t="s">
        <v>129</v>
      </c>
      <c r="AU262" s="229" t="s">
        <v>88</v>
      </c>
      <c r="AY262" s="17" t="s">
        <v>127</v>
      </c>
      <c r="BE262" s="230">
        <f>IF(N262="základní",J262,0)</f>
        <v>0</v>
      </c>
      <c r="BF262" s="230">
        <f>IF(N262="snížená",J262,0)</f>
        <v>0</v>
      </c>
      <c r="BG262" s="230">
        <f>IF(N262="zákl. přenesená",J262,0)</f>
        <v>0</v>
      </c>
      <c r="BH262" s="230">
        <f>IF(N262="sníž. přenesená",J262,0)</f>
        <v>0</v>
      </c>
      <c r="BI262" s="230">
        <f>IF(N262="nulová",J262,0)</f>
        <v>0</v>
      </c>
      <c r="BJ262" s="17" t="s">
        <v>86</v>
      </c>
      <c r="BK262" s="230">
        <f>ROUND(I262*H262,2)</f>
        <v>0</v>
      </c>
      <c r="BL262" s="17" t="s">
        <v>134</v>
      </c>
      <c r="BM262" s="229" t="s">
        <v>594</v>
      </c>
    </row>
    <row r="263" s="2" customFormat="1">
      <c r="A263" s="38"/>
      <c r="B263" s="39"/>
      <c r="C263" s="40"/>
      <c r="D263" s="231" t="s">
        <v>136</v>
      </c>
      <c r="E263" s="40"/>
      <c r="F263" s="232" t="s">
        <v>595</v>
      </c>
      <c r="G263" s="40"/>
      <c r="H263" s="40"/>
      <c r="I263" s="233"/>
      <c r="J263" s="40"/>
      <c r="K263" s="40"/>
      <c r="L263" s="44"/>
      <c r="M263" s="234"/>
      <c r="N263" s="235"/>
      <c r="O263" s="91"/>
      <c r="P263" s="91"/>
      <c r="Q263" s="91"/>
      <c r="R263" s="91"/>
      <c r="S263" s="91"/>
      <c r="T263" s="92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7" t="s">
        <v>136</v>
      </c>
      <c r="AU263" s="17" t="s">
        <v>88</v>
      </c>
    </row>
    <row r="264" s="2" customFormat="1">
      <c r="A264" s="38"/>
      <c r="B264" s="39"/>
      <c r="C264" s="40"/>
      <c r="D264" s="236" t="s">
        <v>138</v>
      </c>
      <c r="E264" s="40"/>
      <c r="F264" s="237" t="s">
        <v>596</v>
      </c>
      <c r="G264" s="40"/>
      <c r="H264" s="40"/>
      <c r="I264" s="233"/>
      <c r="J264" s="40"/>
      <c r="K264" s="40"/>
      <c r="L264" s="44"/>
      <c r="M264" s="234"/>
      <c r="N264" s="235"/>
      <c r="O264" s="91"/>
      <c r="P264" s="91"/>
      <c r="Q264" s="91"/>
      <c r="R264" s="91"/>
      <c r="S264" s="91"/>
      <c r="T264" s="92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T264" s="17" t="s">
        <v>138</v>
      </c>
      <c r="AU264" s="17" t="s">
        <v>88</v>
      </c>
    </row>
    <row r="265" s="2" customFormat="1" ht="24.15" customHeight="1">
      <c r="A265" s="38"/>
      <c r="B265" s="39"/>
      <c r="C265" s="274" t="s">
        <v>374</v>
      </c>
      <c r="D265" s="274" t="s">
        <v>479</v>
      </c>
      <c r="E265" s="275" t="s">
        <v>597</v>
      </c>
      <c r="F265" s="276" t="s">
        <v>598</v>
      </c>
      <c r="G265" s="277" t="s">
        <v>272</v>
      </c>
      <c r="H265" s="278">
        <v>1</v>
      </c>
      <c r="I265" s="279"/>
      <c r="J265" s="280">
        <f>ROUND(I265*H265,2)</f>
        <v>0</v>
      </c>
      <c r="K265" s="276" t="s">
        <v>133</v>
      </c>
      <c r="L265" s="281"/>
      <c r="M265" s="282" t="s">
        <v>1</v>
      </c>
      <c r="N265" s="283" t="s">
        <v>43</v>
      </c>
      <c r="O265" s="91"/>
      <c r="P265" s="227">
        <f>O265*H265</f>
        <v>0</v>
      </c>
      <c r="Q265" s="227">
        <v>0.40300000000000002</v>
      </c>
      <c r="R265" s="227">
        <f>Q265*H265</f>
        <v>0.40300000000000002</v>
      </c>
      <c r="S265" s="227">
        <v>0</v>
      </c>
      <c r="T265" s="228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29" t="s">
        <v>182</v>
      </c>
      <c r="AT265" s="229" t="s">
        <v>479</v>
      </c>
      <c r="AU265" s="229" t="s">
        <v>88</v>
      </c>
      <c r="AY265" s="17" t="s">
        <v>127</v>
      </c>
      <c r="BE265" s="230">
        <f>IF(N265="základní",J265,0)</f>
        <v>0</v>
      </c>
      <c r="BF265" s="230">
        <f>IF(N265="snížená",J265,0)</f>
        <v>0</v>
      </c>
      <c r="BG265" s="230">
        <f>IF(N265="zákl. přenesená",J265,0)</f>
        <v>0</v>
      </c>
      <c r="BH265" s="230">
        <f>IF(N265="sníž. přenesená",J265,0)</f>
        <v>0</v>
      </c>
      <c r="BI265" s="230">
        <f>IF(N265="nulová",J265,0)</f>
        <v>0</v>
      </c>
      <c r="BJ265" s="17" t="s">
        <v>86</v>
      </c>
      <c r="BK265" s="230">
        <f>ROUND(I265*H265,2)</f>
        <v>0</v>
      </c>
      <c r="BL265" s="17" t="s">
        <v>134</v>
      </c>
      <c r="BM265" s="229" t="s">
        <v>599</v>
      </c>
    </row>
    <row r="266" s="2" customFormat="1">
      <c r="A266" s="38"/>
      <c r="B266" s="39"/>
      <c r="C266" s="40"/>
      <c r="D266" s="231" t="s">
        <v>136</v>
      </c>
      <c r="E266" s="40"/>
      <c r="F266" s="232" t="s">
        <v>598</v>
      </c>
      <c r="G266" s="40"/>
      <c r="H266" s="40"/>
      <c r="I266" s="233"/>
      <c r="J266" s="40"/>
      <c r="K266" s="40"/>
      <c r="L266" s="44"/>
      <c r="M266" s="234"/>
      <c r="N266" s="235"/>
      <c r="O266" s="91"/>
      <c r="P266" s="91"/>
      <c r="Q266" s="91"/>
      <c r="R266" s="91"/>
      <c r="S266" s="91"/>
      <c r="T266" s="92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T266" s="17" t="s">
        <v>136</v>
      </c>
      <c r="AU266" s="17" t="s">
        <v>88</v>
      </c>
    </row>
    <row r="267" s="2" customFormat="1" ht="33" customHeight="1">
      <c r="A267" s="38"/>
      <c r="B267" s="39"/>
      <c r="C267" s="218" t="s">
        <v>380</v>
      </c>
      <c r="D267" s="218" t="s">
        <v>129</v>
      </c>
      <c r="E267" s="219" t="s">
        <v>600</v>
      </c>
      <c r="F267" s="220" t="s">
        <v>601</v>
      </c>
      <c r="G267" s="221" t="s">
        <v>272</v>
      </c>
      <c r="H267" s="222">
        <v>13</v>
      </c>
      <c r="I267" s="223"/>
      <c r="J267" s="224">
        <f>ROUND(I267*H267,2)</f>
        <v>0</v>
      </c>
      <c r="K267" s="220" t="s">
        <v>133</v>
      </c>
      <c r="L267" s="44"/>
      <c r="M267" s="225" t="s">
        <v>1</v>
      </c>
      <c r="N267" s="226" t="s">
        <v>43</v>
      </c>
      <c r="O267" s="91"/>
      <c r="P267" s="227">
        <f>O267*H267</f>
        <v>0</v>
      </c>
      <c r="Q267" s="227">
        <v>0.39593</v>
      </c>
      <c r="R267" s="227">
        <f>Q267*H267</f>
        <v>5.1470900000000004</v>
      </c>
      <c r="S267" s="227">
        <v>0</v>
      </c>
      <c r="T267" s="228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29" t="s">
        <v>134</v>
      </c>
      <c r="AT267" s="229" t="s">
        <v>129</v>
      </c>
      <c r="AU267" s="229" t="s">
        <v>88</v>
      </c>
      <c r="AY267" s="17" t="s">
        <v>127</v>
      </c>
      <c r="BE267" s="230">
        <f>IF(N267="základní",J267,0)</f>
        <v>0</v>
      </c>
      <c r="BF267" s="230">
        <f>IF(N267="snížená",J267,0)</f>
        <v>0</v>
      </c>
      <c r="BG267" s="230">
        <f>IF(N267="zákl. přenesená",J267,0)</f>
        <v>0</v>
      </c>
      <c r="BH267" s="230">
        <f>IF(N267="sníž. přenesená",J267,0)</f>
        <v>0</v>
      </c>
      <c r="BI267" s="230">
        <f>IF(N267="nulová",J267,0)</f>
        <v>0</v>
      </c>
      <c r="BJ267" s="17" t="s">
        <v>86</v>
      </c>
      <c r="BK267" s="230">
        <f>ROUND(I267*H267,2)</f>
        <v>0</v>
      </c>
      <c r="BL267" s="17" t="s">
        <v>134</v>
      </c>
      <c r="BM267" s="229" t="s">
        <v>602</v>
      </c>
    </row>
    <row r="268" s="2" customFormat="1">
      <c r="A268" s="38"/>
      <c r="B268" s="39"/>
      <c r="C268" s="40"/>
      <c r="D268" s="231" t="s">
        <v>136</v>
      </c>
      <c r="E268" s="40"/>
      <c r="F268" s="232" t="s">
        <v>603</v>
      </c>
      <c r="G268" s="40"/>
      <c r="H268" s="40"/>
      <c r="I268" s="233"/>
      <c r="J268" s="40"/>
      <c r="K268" s="40"/>
      <c r="L268" s="44"/>
      <c r="M268" s="234"/>
      <c r="N268" s="235"/>
      <c r="O268" s="91"/>
      <c r="P268" s="91"/>
      <c r="Q268" s="91"/>
      <c r="R268" s="91"/>
      <c r="S268" s="91"/>
      <c r="T268" s="92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T268" s="17" t="s">
        <v>136</v>
      </c>
      <c r="AU268" s="17" t="s">
        <v>88</v>
      </c>
    </row>
    <row r="269" s="2" customFormat="1">
      <c r="A269" s="38"/>
      <c r="B269" s="39"/>
      <c r="C269" s="40"/>
      <c r="D269" s="236" t="s">
        <v>138</v>
      </c>
      <c r="E269" s="40"/>
      <c r="F269" s="237" t="s">
        <v>604</v>
      </c>
      <c r="G269" s="40"/>
      <c r="H269" s="40"/>
      <c r="I269" s="233"/>
      <c r="J269" s="40"/>
      <c r="K269" s="40"/>
      <c r="L269" s="44"/>
      <c r="M269" s="234"/>
      <c r="N269" s="235"/>
      <c r="O269" s="91"/>
      <c r="P269" s="91"/>
      <c r="Q269" s="91"/>
      <c r="R269" s="91"/>
      <c r="S269" s="91"/>
      <c r="T269" s="92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T269" s="17" t="s">
        <v>138</v>
      </c>
      <c r="AU269" s="17" t="s">
        <v>88</v>
      </c>
    </row>
    <row r="270" s="13" customFormat="1">
      <c r="A270" s="13"/>
      <c r="B270" s="238"/>
      <c r="C270" s="239"/>
      <c r="D270" s="231" t="s">
        <v>140</v>
      </c>
      <c r="E270" s="240" t="s">
        <v>1</v>
      </c>
      <c r="F270" s="241" t="s">
        <v>221</v>
      </c>
      <c r="G270" s="239"/>
      <c r="H270" s="242">
        <v>13</v>
      </c>
      <c r="I270" s="243"/>
      <c r="J270" s="239"/>
      <c r="K270" s="239"/>
      <c r="L270" s="244"/>
      <c r="M270" s="245"/>
      <c r="N270" s="246"/>
      <c r="O270" s="246"/>
      <c r="P270" s="246"/>
      <c r="Q270" s="246"/>
      <c r="R270" s="246"/>
      <c r="S270" s="246"/>
      <c r="T270" s="247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8" t="s">
        <v>140</v>
      </c>
      <c r="AU270" s="248" t="s">
        <v>88</v>
      </c>
      <c r="AV270" s="13" t="s">
        <v>88</v>
      </c>
      <c r="AW270" s="13" t="s">
        <v>34</v>
      </c>
      <c r="AX270" s="13" t="s">
        <v>86</v>
      </c>
      <c r="AY270" s="248" t="s">
        <v>127</v>
      </c>
    </row>
    <row r="271" s="2" customFormat="1" ht="24.15" customHeight="1">
      <c r="A271" s="38"/>
      <c r="B271" s="39"/>
      <c r="C271" s="274" t="s">
        <v>389</v>
      </c>
      <c r="D271" s="274" t="s">
        <v>479</v>
      </c>
      <c r="E271" s="275" t="s">
        <v>605</v>
      </c>
      <c r="F271" s="276" t="s">
        <v>606</v>
      </c>
      <c r="G271" s="277" t="s">
        <v>272</v>
      </c>
      <c r="H271" s="278">
        <v>13</v>
      </c>
      <c r="I271" s="279"/>
      <c r="J271" s="280">
        <f>ROUND(I271*H271,2)</f>
        <v>0</v>
      </c>
      <c r="K271" s="276" t="s">
        <v>133</v>
      </c>
      <c r="L271" s="281"/>
      <c r="M271" s="282" t="s">
        <v>1</v>
      </c>
      <c r="N271" s="283" t="s">
        <v>43</v>
      </c>
      <c r="O271" s="91"/>
      <c r="P271" s="227">
        <f>O271*H271</f>
        <v>0</v>
      </c>
      <c r="Q271" s="227">
        <v>0.34699999999999998</v>
      </c>
      <c r="R271" s="227">
        <f>Q271*H271</f>
        <v>4.5109999999999992</v>
      </c>
      <c r="S271" s="227">
        <v>0</v>
      </c>
      <c r="T271" s="228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29" t="s">
        <v>182</v>
      </c>
      <c r="AT271" s="229" t="s">
        <v>479</v>
      </c>
      <c r="AU271" s="229" t="s">
        <v>88</v>
      </c>
      <c r="AY271" s="17" t="s">
        <v>127</v>
      </c>
      <c r="BE271" s="230">
        <f>IF(N271="základní",J271,0)</f>
        <v>0</v>
      </c>
      <c r="BF271" s="230">
        <f>IF(N271="snížená",J271,0)</f>
        <v>0</v>
      </c>
      <c r="BG271" s="230">
        <f>IF(N271="zákl. přenesená",J271,0)</f>
        <v>0</v>
      </c>
      <c r="BH271" s="230">
        <f>IF(N271="sníž. přenesená",J271,0)</f>
        <v>0</v>
      </c>
      <c r="BI271" s="230">
        <f>IF(N271="nulová",J271,0)</f>
        <v>0</v>
      </c>
      <c r="BJ271" s="17" t="s">
        <v>86</v>
      </c>
      <c r="BK271" s="230">
        <f>ROUND(I271*H271,2)</f>
        <v>0</v>
      </c>
      <c r="BL271" s="17" t="s">
        <v>134</v>
      </c>
      <c r="BM271" s="229" t="s">
        <v>607</v>
      </c>
    </row>
    <row r="272" s="2" customFormat="1">
      <c r="A272" s="38"/>
      <c r="B272" s="39"/>
      <c r="C272" s="40"/>
      <c r="D272" s="231" t="s">
        <v>136</v>
      </c>
      <c r="E272" s="40"/>
      <c r="F272" s="232" t="s">
        <v>606</v>
      </c>
      <c r="G272" s="40"/>
      <c r="H272" s="40"/>
      <c r="I272" s="233"/>
      <c r="J272" s="40"/>
      <c r="K272" s="40"/>
      <c r="L272" s="44"/>
      <c r="M272" s="234"/>
      <c r="N272" s="235"/>
      <c r="O272" s="91"/>
      <c r="P272" s="91"/>
      <c r="Q272" s="91"/>
      <c r="R272" s="91"/>
      <c r="S272" s="91"/>
      <c r="T272" s="92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T272" s="17" t="s">
        <v>136</v>
      </c>
      <c r="AU272" s="17" t="s">
        <v>88</v>
      </c>
    </row>
    <row r="273" s="12" customFormat="1" ht="22.8" customHeight="1">
      <c r="A273" s="12"/>
      <c r="B273" s="202"/>
      <c r="C273" s="203"/>
      <c r="D273" s="204" t="s">
        <v>77</v>
      </c>
      <c r="E273" s="216" t="s">
        <v>352</v>
      </c>
      <c r="F273" s="216" t="s">
        <v>353</v>
      </c>
      <c r="G273" s="203"/>
      <c r="H273" s="203"/>
      <c r="I273" s="206"/>
      <c r="J273" s="217">
        <f>BK273</f>
        <v>0</v>
      </c>
      <c r="K273" s="203"/>
      <c r="L273" s="208"/>
      <c r="M273" s="209"/>
      <c r="N273" s="210"/>
      <c r="O273" s="210"/>
      <c r="P273" s="211">
        <f>SUM(P274:P287)</f>
        <v>0</v>
      </c>
      <c r="Q273" s="210"/>
      <c r="R273" s="211">
        <f>SUM(R274:R287)</f>
        <v>0</v>
      </c>
      <c r="S273" s="210"/>
      <c r="T273" s="212">
        <f>SUM(T274:T287)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13" t="s">
        <v>86</v>
      </c>
      <c r="AT273" s="214" t="s">
        <v>77</v>
      </c>
      <c r="AU273" s="214" t="s">
        <v>86</v>
      </c>
      <c r="AY273" s="213" t="s">
        <v>127</v>
      </c>
      <c r="BK273" s="215">
        <f>SUM(BK274:BK287)</f>
        <v>0</v>
      </c>
    </row>
    <row r="274" s="2" customFormat="1" ht="24.15" customHeight="1">
      <c r="A274" s="38"/>
      <c r="B274" s="39"/>
      <c r="C274" s="218" t="s">
        <v>399</v>
      </c>
      <c r="D274" s="218" t="s">
        <v>129</v>
      </c>
      <c r="E274" s="219" t="s">
        <v>355</v>
      </c>
      <c r="F274" s="220" t="s">
        <v>356</v>
      </c>
      <c r="G274" s="221" t="s">
        <v>209</v>
      </c>
      <c r="H274" s="222">
        <v>10.275</v>
      </c>
      <c r="I274" s="223"/>
      <c r="J274" s="224">
        <f>ROUND(I274*H274,2)</f>
        <v>0</v>
      </c>
      <c r="K274" s="220" t="s">
        <v>133</v>
      </c>
      <c r="L274" s="44"/>
      <c r="M274" s="225" t="s">
        <v>1</v>
      </c>
      <c r="N274" s="226" t="s">
        <v>43</v>
      </c>
      <c r="O274" s="91"/>
      <c r="P274" s="227">
        <f>O274*H274</f>
        <v>0</v>
      </c>
      <c r="Q274" s="227">
        <v>0</v>
      </c>
      <c r="R274" s="227">
        <f>Q274*H274</f>
        <v>0</v>
      </c>
      <c r="S274" s="227">
        <v>0</v>
      </c>
      <c r="T274" s="228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29" t="s">
        <v>134</v>
      </c>
      <c r="AT274" s="229" t="s">
        <v>129</v>
      </c>
      <c r="AU274" s="229" t="s">
        <v>88</v>
      </c>
      <c r="AY274" s="17" t="s">
        <v>127</v>
      </c>
      <c r="BE274" s="230">
        <f>IF(N274="základní",J274,0)</f>
        <v>0</v>
      </c>
      <c r="BF274" s="230">
        <f>IF(N274="snížená",J274,0)</f>
        <v>0</v>
      </c>
      <c r="BG274" s="230">
        <f>IF(N274="zákl. přenesená",J274,0)</f>
        <v>0</v>
      </c>
      <c r="BH274" s="230">
        <f>IF(N274="sníž. přenesená",J274,0)</f>
        <v>0</v>
      </c>
      <c r="BI274" s="230">
        <f>IF(N274="nulová",J274,0)</f>
        <v>0</v>
      </c>
      <c r="BJ274" s="17" t="s">
        <v>86</v>
      </c>
      <c r="BK274" s="230">
        <f>ROUND(I274*H274,2)</f>
        <v>0</v>
      </c>
      <c r="BL274" s="17" t="s">
        <v>134</v>
      </c>
      <c r="BM274" s="229" t="s">
        <v>608</v>
      </c>
    </row>
    <row r="275" s="2" customFormat="1">
      <c r="A275" s="38"/>
      <c r="B275" s="39"/>
      <c r="C275" s="40"/>
      <c r="D275" s="231" t="s">
        <v>136</v>
      </c>
      <c r="E275" s="40"/>
      <c r="F275" s="232" t="s">
        <v>358</v>
      </c>
      <c r="G275" s="40"/>
      <c r="H275" s="40"/>
      <c r="I275" s="233"/>
      <c r="J275" s="40"/>
      <c r="K275" s="40"/>
      <c r="L275" s="44"/>
      <c r="M275" s="234"/>
      <c r="N275" s="235"/>
      <c r="O275" s="91"/>
      <c r="P275" s="91"/>
      <c r="Q275" s="91"/>
      <c r="R275" s="91"/>
      <c r="S275" s="91"/>
      <c r="T275" s="92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T275" s="17" t="s">
        <v>136</v>
      </c>
      <c r="AU275" s="17" t="s">
        <v>88</v>
      </c>
    </row>
    <row r="276" s="2" customFormat="1">
      <c r="A276" s="38"/>
      <c r="B276" s="39"/>
      <c r="C276" s="40"/>
      <c r="D276" s="236" t="s">
        <v>138</v>
      </c>
      <c r="E276" s="40"/>
      <c r="F276" s="237" t="s">
        <v>359</v>
      </c>
      <c r="G276" s="40"/>
      <c r="H276" s="40"/>
      <c r="I276" s="233"/>
      <c r="J276" s="40"/>
      <c r="K276" s="40"/>
      <c r="L276" s="44"/>
      <c r="M276" s="234"/>
      <c r="N276" s="235"/>
      <c r="O276" s="91"/>
      <c r="P276" s="91"/>
      <c r="Q276" s="91"/>
      <c r="R276" s="91"/>
      <c r="S276" s="91"/>
      <c r="T276" s="92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T276" s="17" t="s">
        <v>138</v>
      </c>
      <c r="AU276" s="17" t="s">
        <v>88</v>
      </c>
    </row>
    <row r="277" s="2" customFormat="1" ht="33" customHeight="1">
      <c r="A277" s="38"/>
      <c r="B277" s="39"/>
      <c r="C277" s="218" t="s">
        <v>407</v>
      </c>
      <c r="D277" s="218" t="s">
        <v>129</v>
      </c>
      <c r="E277" s="219" t="s">
        <v>361</v>
      </c>
      <c r="F277" s="220" t="s">
        <v>362</v>
      </c>
      <c r="G277" s="221" t="s">
        <v>209</v>
      </c>
      <c r="H277" s="222">
        <v>18.495000000000001</v>
      </c>
      <c r="I277" s="223"/>
      <c r="J277" s="224">
        <f>ROUND(I277*H277,2)</f>
        <v>0</v>
      </c>
      <c r="K277" s="220" t="s">
        <v>133</v>
      </c>
      <c r="L277" s="44"/>
      <c r="M277" s="225" t="s">
        <v>1</v>
      </c>
      <c r="N277" s="226" t="s">
        <v>43</v>
      </c>
      <c r="O277" s="91"/>
      <c r="P277" s="227">
        <f>O277*H277</f>
        <v>0</v>
      </c>
      <c r="Q277" s="227">
        <v>0</v>
      </c>
      <c r="R277" s="227">
        <f>Q277*H277</f>
        <v>0</v>
      </c>
      <c r="S277" s="227">
        <v>0</v>
      </c>
      <c r="T277" s="228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29" t="s">
        <v>134</v>
      </c>
      <c r="AT277" s="229" t="s">
        <v>129</v>
      </c>
      <c r="AU277" s="229" t="s">
        <v>88</v>
      </c>
      <c r="AY277" s="17" t="s">
        <v>127</v>
      </c>
      <c r="BE277" s="230">
        <f>IF(N277="základní",J277,0)</f>
        <v>0</v>
      </c>
      <c r="BF277" s="230">
        <f>IF(N277="snížená",J277,0)</f>
        <v>0</v>
      </c>
      <c r="BG277" s="230">
        <f>IF(N277="zákl. přenesená",J277,0)</f>
        <v>0</v>
      </c>
      <c r="BH277" s="230">
        <f>IF(N277="sníž. přenesená",J277,0)</f>
        <v>0</v>
      </c>
      <c r="BI277" s="230">
        <f>IF(N277="nulová",J277,0)</f>
        <v>0</v>
      </c>
      <c r="BJ277" s="17" t="s">
        <v>86</v>
      </c>
      <c r="BK277" s="230">
        <f>ROUND(I277*H277,2)</f>
        <v>0</v>
      </c>
      <c r="BL277" s="17" t="s">
        <v>134</v>
      </c>
      <c r="BM277" s="229" t="s">
        <v>609</v>
      </c>
    </row>
    <row r="278" s="2" customFormat="1">
      <c r="A278" s="38"/>
      <c r="B278" s="39"/>
      <c r="C278" s="40"/>
      <c r="D278" s="231" t="s">
        <v>136</v>
      </c>
      <c r="E278" s="40"/>
      <c r="F278" s="232" t="s">
        <v>364</v>
      </c>
      <c r="G278" s="40"/>
      <c r="H278" s="40"/>
      <c r="I278" s="233"/>
      <c r="J278" s="40"/>
      <c r="K278" s="40"/>
      <c r="L278" s="44"/>
      <c r="M278" s="234"/>
      <c r="N278" s="235"/>
      <c r="O278" s="91"/>
      <c r="P278" s="91"/>
      <c r="Q278" s="91"/>
      <c r="R278" s="91"/>
      <c r="S278" s="91"/>
      <c r="T278" s="92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T278" s="17" t="s">
        <v>136</v>
      </c>
      <c r="AU278" s="17" t="s">
        <v>88</v>
      </c>
    </row>
    <row r="279" s="2" customFormat="1">
      <c r="A279" s="38"/>
      <c r="B279" s="39"/>
      <c r="C279" s="40"/>
      <c r="D279" s="236" t="s">
        <v>138</v>
      </c>
      <c r="E279" s="40"/>
      <c r="F279" s="237" t="s">
        <v>365</v>
      </c>
      <c r="G279" s="40"/>
      <c r="H279" s="40"/>
      <c r="I279" s="233"/>
      <c r="J279" s="40"/>
      <c r="K279" s="40"/>
      <c r="L279" s="44"/>
      <c r="M279" s="234"/>
      <c r="N279" s="235"/>
      <c r="O279" s="91"/>
      <c r="P279" s="91"/>
      <c r="Q279" s="91"/>
      <c r="R279" s="91"/>
      <c r="S279" s="91"/>
      <c r="T279" s="92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T279" s="17" t="s">
        <v>138</v>
      </c>
      <c r="AU279" s="17" t="s">
        <v>88</v>
      </c>
    </row>
    <row r="280" s="13" customFormat="1">
      <c r="A280" s="13"/>
      <c r="B280" s="238"/>
      <c r="C280" s="239"/>
      <c r="D280" s="231" t="s">
        <v>140</v>
      </c>
      <c r="E280" s="239"/>
      <c r="F280" s="241" t="s">
        <v>610</v>
      </c>
      <c r="G280" s="239"/>
      <c r="H280" s="242">
        <v>18.495000000000001</v>
      </c>
      <c r="I280" s="243"/>
      <c r="J280" s="239"/>
      <c r="K280" s="239"/>
      <c r="L280" s="244"/>
      <c r="M280" s="245"/>
      <c r="N280" s="246"/>
      <c r="O280" s="246"/>
      <c r="P280" s="246"/>
      <c r="Q280" s="246"/>
      <c r="R280" s="246"/>
      <c r="S280" s="246"/>
      <c r="T280" s="247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8" t="s">
        <v>140</v>
      </c>
      <c r="AU280" s="248" t="s">
        <v>88</v>
      </c>
      <c r="AV280" s="13" t="s">
        <v>88</v>
      </c>
      <c r="AW280" s="13" t="s">
        <v>4</v>
      </c>
      <c r="AX280" s="13" t="s">
        <v>86</v>
      </c>
      <c r="AY280" s="248" t="s">
        <v>127</v>
      </c>
    </row>
    <row r="281" s="2" customFormat="1" ht="21.75" customHeight="1">
      <c r="A281" s="38"/>
      <c r="B281" s="39"/>
      <c r="C281" s="218" t="s">
        <v>414</v>
      </c>
      <c r="D281" s="218" t="s">
        <v>129</v>
      </c>
      <c r="E281" s="219" t="s">
        <v>375</v>
      </c>
      <c r="F281" s="220" t="s">
        <v>376</v>
      </c>
      <c r="G281" s="221" t="s">
        <v>209</v>
      </c>
      <c r="H281" s="222">
        <v>10.275</v>
      </c>
      <c r="I281" s="223"/>
      <c r="J281" s="224">
        <f>ROUND(I281*H281,2)</f>
        <v>0</v>
      </c>
      <c r="K281" s="220" t="s">
        <v>133</v>
      </c>
      <c r="L281" s="44"/>
      <c r="M281" s="225" t="s">
        <v>1</v>
      </c>
      <c r="N281" s="226" t="s">
        <v>43</v>
      </c>
      <c r="O281" s="91"/>
      <c r="P281" s="227">
        <f>O281*H281</f>
        <v>0</v>
      </c>
      <c r="Q281" s="227">
        <v>0</v>
      </c>
      <c r="R281" s="227">
        <f>Q281*H281</f>
        <v>0</v>
      </c>
      <c r="S281" s="227">
        <v>0</v>
      </c>
      <c r="T281" s="228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29" t="s">
        <v>134</v>
      </c>
      <c r="AT281" s="229" t="s">
        <v>129</v>
      </c>
      <c r="AU281" s="229" t="s">
        <v>88</v>
      </c>
      <c r="AY281" s="17" t="s">
        <v>127</v>
      </c>
      <c r="BE281" s="230">
        <f>IF(N281="základní",J281,0)</f>
        <v>0</v>
      </c>
      <c r="BF281" s="230">
        <f>IF(N281="snížená",J281,0)</f>
        <v>0</v>
      </c>
      <c r="BG281" s="230">
        <f>IF(N281="zákl. přenesená",J281,0)</f>
        <v>0</v>
      </c>
      <c r="BH281" s="230">
        <f>IF(N281="sníž. přenesená",J281,0)</f>
        <v>0</v>
      </c>
      <c r="BI281" s="230">
        <f>IF(N281="nulová",J281,0)</f>
        <v>0</v>
      </c>
      <c r="BJ281" s="17" t="s">
        <v>86</v>
      </c>
      <c r="BK281" s="230">
        <f>ROUND(I281*H281,2)</f>
        <v>0</v>
      </c>
      <c r="BL281" s="17" t="s">
        <v>134</v>
      </c>
      <c r="BM281" s="229" t="s">
        <v>611</v>
      </c>
    </row>
    <row r="282" s="2" customFormat="1">
      <c r="A282" s="38"/>
      <c r="B282" s="39"/>
      <c r="C282" s="40"/>
      <c r="D282" s="231" t="s">
        <v>136</v>
      </c>
      <c r="E282" s="40"/>
      <c r="F282" s="232" t="s">
        <v>378</v>
      </c>
      <c r="G282" s="40"/>
      <c r="H282" s="40"/>
      <c r="I282" s="233"/>
      <c r="J282" s="40"/>
      <c r="K282" s="40"/>
      <c r="L282" s="44"/>
      <c r="M282" s="234"/>
      <c r="N282" s="235"/>
      <c r="O282" s="91"/>
      <c r="P282" s="91"/>
      <c r="Q282" s="91"/>
      <c r="R282" s="91"/>
      <c r="S282" s="91"/>
      <c r="T282" s="92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T282" s="17" t="s">
        <v>136</v>
      </c>
      <c r="AU282" s="17" t="s">
        <v>88</v>
      </c>
    </row>
    <row r="283" s="2" customFormat="1">
      <c r="A283" s="38"/>
      <c r="B283" s="39"/>
      <c r="C283" s="40"/>
      <c r="D283" s="236" t="s">
        <v>138</v>
      </c>
      <c r="E283" s="40"/>
      <c r="F283" s="237" t="s">
        <v>379</v>
      </c>
      <c r="G283" s="40"/>
      <c r="H283" s="40"/>
      <c r="I283" s="233"/>
      <c r="J283" s="40"/>
      <c r="K283" s="40"/>
      <c r="L283" s="44"/>
      <c r="M283" s="234"/>
      <c r="N283" s="235"/>
      <c r="O283" s="91"/>
      <c r="P283" s="91"/>
      <c r="Q283" s="91"/>
      <c r="R283" s="91"/>
      <c r="S283" s="91"/>
      <c r="T283" s="92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T283" s="17" t="s">
        <v>138</v>
      </c>
      <c r="AU283" s="17" t="s">
        <v>88</v>
      </c>
    </row>
    <row r="284" s="2" customFormat="1" ht="24.15" customHeight="1">
      <c r="A284" s="38"/>
      <c r="B284" s="39"/>
      <c r="C284" s="218" t="s">
        <v>422</v>
      </c>
      <c r="D284" s="218" t="s">
        <v>129</v>
      </c>
      <c r="E284" s="219" t="s">
        <v>381</v>
      </c>
      <c r="F284" s="220" t="s">
        <v>382</v>
      </c>
      <c r="G284" s="221" t="s">
        <v>209</v>
      </c>
      <c r="H284" s="222">
        <v>30.824999999999999</v>
      </c>
      <c r="I284" s="223"/>
      <c r="J284" s="224">
        <f>ROUND(I284*H284,2)</f>
        <v>0</v>
      </c>
      <c r="K284" s="220" t="s">
        <v>133</v>
      </c>
      <c r="L284" s="44"/>
      <c r="M284" s="225" t="s">
        <v>1</v>
      </c>
      <c r="N284" s="226" t="s">
        <v>43</v>
      </c>
      <c r="O284" s="91"/>
      <c r="P284" s="227">
        <f>O284*H284</f>
        <v>0</v>
      </c>
      <c r="Q284" s="227">
        <v>0</v>
      </c>
      <c r="R284" s="227">
        <f>Q284*H284</f>
        <v>0</v>
      </c>
      <c r="S284" s="227">
        <v>0</v>
      </c>
      <c r="T284" s="228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29" t="s">
        <v>134</v>
      </c>
      <c r="AT284" s="229" t="s">
        <v>129</v>
      </c>
      <c r="AU284" s="229" t="s">
        <v>88</v>
      </c>
      <c r="AY284" s="17" t="s">
        <v>127</v>
      </c>
      <c r="BE284" s="230">
        <f>IF(N284="základní",J284,0)</f>
        <v>0</v>
      </c>
      <c r="BF284" s="230">
        <f>IF(N284="snížená",J284,0)</f>
        <v>0</v>
      </c>
      <c r="BG284" s="230">
        <f>IF(N284="zákl. přenesená",J284,0)</f>
        <v>0</v>
      </c>
      <c r="BH284" s="230">
        <f>IF(N284="sníž. přenesená",J284,0)</f>
        <v>0</v>
      </c>
      <c r="BI284" s="230">
        <f>IF(N284="nulová",J284,0)</f>
        <v>0</v>
      </c>
      <c r="BJ284" s="17" t="s">
        <v>86</v>
      </c>
      <c r="BK284" s="230">
        <f>ROUND(I284*H284,2)</f>
        <v>0</v>
      </c>
      <c r="BL284" s="17" t="s">
        <v>134</v>
      </c>
      <c r="BM284" s="229" t="s">
        <v>612</v>
      </c>
    </row>
    <row r="285" s="2" customFormat="1">
      <c r="A285" s="38"/>
      <c r="B285" s="39"/>
      <c r="C285" s="40"/>
      <c r="D285" s="231" t="s">
        <v>136</v>
      </c>
      <c r="E285" s="40"/>
      <c r="F285" s="232" t="s">
        <v>384</v>
      </c>
      <c r="G285" s="40"/>
      <c r="H285" s="40"/>
      <c r="I285" s="233"/>
      <c r="J285" s="40"/>
      <c r="K285" s="40"/>
      <c r="L285" s="44"/>
      <c r="M285" s="234"/>
      <c r="N285" s="235"/>
      <c r="O285" s="91"/>
      <c r="P285" s="91"/>
      <c r="Q285" s="91"/>
      <c r="R285" s="91"/>
      <c r="S285" s="91"/>
      <c r="T285" s="92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T285" s="17" t="s">
        <v>136</v>
      </c>
      <c r="AU285" s="17" t="s">
        <v>88</v>
      </c>
    </row>
    <row r="286" s="2" customFormat="1">
      <c r="A286" s="38"/>
      <c r="B286" s="39"/>
      <c r="C286" s="40"/>
      <c r="D286" s="236" t="s">
        <v>138</v>
      </c>
      <c r="E286" s="40"/>
      <c r="F286" s="237" t="s">
        <v>385</v>
      </c>
      <c r="G286" s="40"/>
      <c r="H286" s="40"/>
      <c r="I286" s="233"/>
      <c r="J286" s="40"/>
      <c r="K286" s="40"/>
      <c r="L286" s="44"/>
      <c r="M286" s="234"/>
      <c r="N286" s="235"/>
      <c r="O286" s="91"/>
      <c r="P286" s="91"/>
      <c r="Q286" s="91"/>
      <c r="R286" s="91"/>
      <c r="S286" s="91"/>
      <c r="T286" s="92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T286" s="17" t="s">
        <v>138</v>
      </c>
      <c r="AU286" s="17" t="s">
        <v>88</v>
      </c>
    </row>
    <row r="287" s="13" customFormat="1">
      <c r="A287" s="13"/>
      <c r="B287" s="238"/>
      <c r="C287" s="239"/>
      <c r="D287" s="231" t="s">
        <v>140</v>
      </c>
      <c r="E287" s="239"/>
      <c r="F287" s="241" t="s">
        <v>613</v>
      </c>
      <c r="G287" s="239"/>
      <c r="H287" s="242">
        <v>30.824999999999999</v>
      </c>
      <c r="I287" s="243"/>
      <c r="J287" s="239"/>
      <c r="K287" s="239"/>
      <c r="L287" s="244"/>
      <c r="M287" s="245"/>
      <c r="N287" s="246"/>
      <c r="O287" s="246"/>
      <c r="P287" s="246"/>
      <c r="Q287" s="246"/>
      <c r="R287" s="246"/>
      <c r="S287" s="246"/>
      <c r="T287" s="247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8" t="s">
        <v>140</v>
      </c>
      <c r="AU287" s="248" t="s">
        <v>88</v>
      </c>
      <c r="AV287" s="13" t="s">
        <v>88</v>
      </c>
      <c r="AW287" s="13" t="s">
        <v>4</v>
      </c>
      <c r="AX287" s="13" t="s">
        <v>86</v>
      </c>
      <c r="AY287" s="248" t="s">
        <v>127</v>
      </c>
    </row>
    <row r="288" s="12" customFormat="1" ht="22.8" customHeight="1">
      <c r="A288" s="12"/>
      <c r="B288" s="202"/>
      <c r="C288" s="203"/>
      <c r="D288" s="204" t="s">
        <v>77</v>
      </c>
      <c r="E288" s="216" t="s">
        <v>387</v>
      </c>
      <c r="F288" s="216" t="s">
        <v>388</v>
      </c>
      <c r="G288" s="203"/>
      <c r="H288" s="203"/>
      <c r="I288" s="206"/>
      <c r="J288" s="217">
        <f>BK288</f>
        <v>0</v>
      </c>
      <c r="K288" s="203"/>
      <c r="L288" s="208"/>
      <c r="M288" s="209"/>
      <c r="N288" s="210"/>
      <c r="O288" s="210"/>
      <c r="P288" s="211">
        <f>SUM(P289:P291)</f>
        <v>0</v>
      </c>
      <c r="Q288" s="210"/>
      <c r="R288" s="211">
        <f>SUM(R289:R291)</f>
        <v>0</v>
      </c>
      <c r="S288" s="210"/>
      <c r="T288" s="212">
        <f>SUM(T289:T291)</f>
        <v>0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213" t="s">
        <v>86</v>
      </c>
      <c r="AT288" s="214" t="s">
        <v>77</v>
      </c>
      <c r="AU288" s="214" t="s">
        <v>86</v>
      </c>
      <c r="AY288" s="213" t="s">
        <v>127</v>
      </c>
      <c r="BK288" s="215">
        <f>SUM(BK289:BK291)</f>
        <v>0</v>
      </c>
    </row>
    <row r="289" s="2" customFormat="1" ht="24.15" customHeight="1">
      <c r="A289" s="38"/>
      <c r="B289" s="39"/>
      <c r="C289" s="218" t="s">
        <v>428</v>
      </c>
      <c r="D289" s="218" t="s">
        <v>129</v>
      </c>
      <c r="E289" s="219" t="s">
        <v>614</v>
      </c>
      <c r="F289" s="220" t="s">
        <v>615</v>
      </c>
      <c r="G289" s="221" t="s">
        <v>209</v>
      </c>
      <c r="H289" s="222">
        <v>240.37899999999999</v>
      </c>
      <c r="I289" s="223"/>
      <c r="J289" s="224">
        <f>ROUND(I289*H289,2)</f>
        <v>0</v>
      </c>
      <c r="K289" s="220" t="s">
        <v>133</v>
      </c>
      <c r="L289" s="44"/>
      <c r="M289" s="225" t="s">
        <v>1</v>
      </c>
      <c r="N289" s="226" t="s">
        <v>43</v>
      </c>
      <c r="O289" s="91"/>
      <c r="P289" s="227">
        <f>O289*H289</f>
        <v>0</v>
      </c>
      <c r="Q289" s="227">
        <v>0</v>
      </c>
      <c r="R289" s="227">
        <f>Q289*H289</f>
        <v>0</v>
      </c>
      <c r="S289" s="227">
        <v>0</v>
      </c>
      <c r="T289" s="228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29" t="s">
        <v>134</v>
      </c>
      <c r="AT289" s="229" t="s">
        <v>129</v>
      </c>
      <c r="AU289" s="229" t="s">
        <v>88</v>
      </c>
      <c r="AY289" s="17" t="s">
        <v>127</v>
      </c>
      <c r="BE289" s="230">
        <f>IF(N289="základní",J289,0)</f>
        <v>0</v>
      </c>
      <c r="BF289" s="230">
        <f>IF(N289="snížená",J289,0)</f>
        <v>0</v>
      </c>
      <c r="BG289" s="230">
        <f>IF(N289="zákl. přenesená",J289,0)</f>
        <v>0</v>
      </c>
      <c r="BH289" s="230">
        <f>IF(N289="sníž. přenesená",J289,0)</f>
        <v>0</v>
      </c>
      <c r="BI289" s="230">
        <f>IF(N289="nulová",J289,0)</f>
        <v>0</v>
      </c>
      <c r="BJ289" s="17" t="s">
        <v>86</v>
      </c>
      <c r="BK289" s="230">
        <f>ROUND(I289*H289,2)</f>
        <v>0</v>
      </c>
      <c r="BL289" s="17" t="s">
        <v>134</v>
      </c>
      <c r="BM289" s="229" t="s">
        <v>616</v>
      </c>
    </row>
    <row r="290" s="2" customFormat="1">
      <c r="A290" s="38"/>
      <c r="B290" s="39"/>
      <c r="C290" s="40"/>
      <c r="D290" s="231" t="s">
        <v>136</v>
      </c>
      <c r="E290" s="40"/>
      <c r="F290" s="232" t="s">
        <v>617</v>
      </c>
      <c r="G290" s="40"/>
      <c r="H290" s="40"/>
      <c r="I290" s="233"/>
      <c r="J290" s="40"/>
      <c r="K290" s="40"/>
      <c r="L290" s="44"/>
      <c r="M290" s="234"/>
      <c r="N290" s="235"/>
      <c r="O290" s="91"/>
      <c r="P290" s="91"/>
      <c r="Q290" s="91"/>
      <c r="R290" s="91"/>
      <c r="S290" s="91"/>
      <c r="T290" s="92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17" t="s">
        <v>136</v>
      </c>
      <c r="AU290" s="17" t="s">
        <v>88</v>
      </c>
    </row>
    <row r="291" s="2" customFormat="1">
      <c r="A291" s="38"/>
      <c r="B291" s="39"/>
      <c r="C291" s="40"/>
      <c r="D291" s="236" t="s">
        <v>138</v>
      </c>
      <c r="E291" s="40"/>
      <c r="F291" s="237" t="s">
        <v>618</v>
      </c>
      <c r="G291" s="40"/>
      <c r="H291" s="40"/>
      <c r="I291" s="233"/>
      <c r="J291" s="40"/>
      <c r="K291" s="40"/>
      <c r="L291" s="44"/>
      <c r="M291" s="270"/>
      <c r="N291" s="271"/>
      <c r="O291" s="272"/>
      <c r="P291" s="272"/>
      <c r="Q291" s="272"/>
      <c r="R291" s="272"/>
      <c r="S291" s="272"/>
      <c r="T291" s="273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T291" s="17" t="s">
        <v>138</v>
      </c>
      <c r="AU291" s="17" t="s">
        <v>88</v>
      </c>
    </row>
    <row r="292" s="2" customFormat="1" ht="6.96" customHeight="1">
      <c r="A292" s="38"/>
      <c r="B292" s="66"/>
      <c r="C292" s="67"/>
      <c r="D292" s="67"/>
      <c r="E292" s="67"/>
      <c r="F292" s="67"/>
      <c r="G292" s="67"/>
      <c r="H292" s="67"/>
      <c r="I292" s="67"/>
      <c r="J292" s="67"/>
      <c r="K292" s="67"/>
      <c r="L292" s="44"/>
      <c r="M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</row>
  </sheetData>
  <sheetProtection sheet="1" autoFilter="0" formatColumns="0" formatRows="0" objects="1" scenarios="1" spinCount="100000" saltValue="/q0inVWj2Me8iUzqmh+HdXMYpIWGPu7UIcODb87s/Y0q7BDFEql8GCwpXSPkO6JmpfPK0Moya6kC+fAiTap0jQ==" hashValue="u1ZMlCb+er5HAIqKRpCIdx0+JbT033XfCglAExYV14Sfgz92ggqWPsLP7Spgvo592GGQS6tN+cInpQ1NAlIobQ==" algorithmName="SHA-512" password="CC35"/>
  <autoFilter ref="C123:K291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hyperlinks>
    <hyperlink ref="F129" r:id="rId1" display="https://podminky.urs.cz/item/CS_URS_2026_01/113107331"/>
    <hyperlink ref="F133" r:id="rId2" display="https://podminky.urs.cz/item/CS_URS_2026_01/113107341"/>
    <hyperlink ref="F138" r:id="rId3" display="https://podminky.urs.cz/item/CS_URS_2026_01/132112131"/>
    <hyperlink ref="F143" r:id="rId4" display="https://podminky.urs.cz/item/CS_URS_2026_01/162651111"/>
    <hyperlink ref="F147" r:id="rId5" display="https://podminky.urs.cz/item/CS_URS_2026_01/167151111"/>
    <hyperlink ref="F151" r:id="rId6" display="https://podminky.urs.cz/item/CS_URS_2026_01/171201231"/>
    <hyperlink ref="F156" r:id="rId7" display="https://podminky.urs.cz/item/CS_URS_2026_01/174151101"/>
    <hyperlink ref="F165" r:id="rId8" display="https://podminky.urs.cz/item/CS_URS_2026_01/175151101"/>
    <hyperlink ref="F175" r:id="rId9" display="https://podminky.urs.cz/item/CS_URS_2026_01/451572111"/>
    <hyperlink ref="F181" r:id="rId10" display="https://podminky.urs.cz/item/CS_URS_2026_01/567122112"/>
    <hyperlink ref="F190" r:id="rId11" display="https://podminky.urs.cz/item/CS_URS_2026_01/871313121"/>
    <hyperlink ref="F199" r:id="rId12" display="https://podminky.urs.cz/item/CS_URS_2026_01/894410231"/>
    <hyperlink ref="F204" r:id="rId13" display="https://podminky.urs.cz/item/CS_URS_2026_01/895941301"/>
    <hyperlink ref="F209" r:id="rId14" display="https://podminky.urs.cz/item/CS_URS_2026_01/895941313"/>
    <hyperlink ref="F215" r:id="rId15" display="https://podminky.urs.cz/item/CS_URS_2026_01/916131213"/>
    <hyperlink ref="F223" r:id="rId16" display="https://podminky.urs.cz/item/CS_URS_2026_01/916991121"/>
    <hyperlink ref="F228" r:id="rId17" display="https://podminky.urs.cz/item/CS_URS_2026_01/919731112"/>
    <hyperlink ref="F232" r:id="rId18" display="https://podminky.urs.cz/item/CS_URS_2026_01/919731121"/>
    <hyperlink ref="F236" r:id="rId19" display="https://podminky.urs.cz/item/CS_URS_2026_01/919732221"/>
    <hyperlink ref="F240" r:id="rId20" display="https://podminky.urs.cz/item/CS_URS_2026_01/919735111"/>
    <hyperlink ref="F245" r:id="rId21" display="https://podminky.urs.cz/item/CS_URS_2026_01/919735123"/>
    <hyperlink ref="F250" r:id="rId22" display="https://podminky.urs.cz/item/CS_URS_2026_01/935114232"/>
    <hyperlink ref="F257" r:id="rId23" display="https://podminky.urs.cz/item/CS_URS_2026_01/935114233"/>
    <hyperlink ref="F264" r:id="rId24" display="https://podminky.urs.cz/item/CS_URS_2026_01/935114234"/>
    <hyperlink ref="F269" r:id="rId25" display="https://podminky.urs.cz/item/CS_URS_2026_01/935114235"/>
    <hyperlink ref="F276" r:id="rId26" display="https://podminky.urs.cz/item/CS_URS_2026_01/997221611"/>
    <hyperlink ref="F279" r:id="rId27" display="https://podminky.urs.cz/item/CS_URS_2026_01/997221861"/>
    <hyperlink ref="F283" r:id="rId28" display="https://podminky.urs.cz/item/CS_URS_2026_01/997231111"/>
    <hyperlink ref="F286" r:id="rId29" display="https://podminky.urs.cz/item/CS_URS_2026_01/997231119"/>
    <hyperlink ref="F291" r:id="rId30" display="https://podminky.urs.cz/item/CS_URS_2026_01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Ota Vettermann</dc:creator>
  <cp:lastModifiedBy>Ota Vettermann</cp:lastModifiedBy>
  <dcterms:created xsi:type="dcterms:W3CDTF">2026-04-08T05:25:17Z</dcterms:created>
  <dcterms:modified xsi:type="dcterms:W3CDTF">2026-04-08T05:25:20Z</dcterms:modified>
</cp:coreProperties>
</file>