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uria\Desktop\"/>
    </mc:Choice>
  </mc:AlternateContent>
  <bookViews>
    <workbookView xWindow="0" yWindow="0" windowWidth="0" windowHeight="0"/>
  </bookViews>
  <sheets>
    <sheet name="Rekapitulace stavby" sheetId="1" r:id="rId1"/>
    <sheet name="10-1-2026 - Areál TSmCH, 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'10-1-2026 - Areál TSmCH, ...'!$C$89:$K$500</definedName>
    <definedName name="_xlnm.Print_Area" localSheetId="1">'10-1-2026 - Areál TSmCH, ...'!$C$4:$J$37,'10-1-2026 - Areál TSmCH, ...'!$C$43:$J$73,'10-1-2026 - Areál TSmCH, ...'!$C$79:$J$500</definedName>
    <definedName name="_xlnm.Print_Titles" localSheetId="1">'10-1-2026 - Areál TSmCH, ...'!$89:$89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" l="1" r="AX55"/>
  <c i="2" r="J35"/>
  <c r="J34"/>
  <c i="1" r="AY55"/>
  <c i="2" r="J33"/>
  <c r="BI496"/>
  <c r="BH496"/>
  <c r="BF496"/>
  <c r="BE496"/>
  <c r="T496"/>
  <c r="T495"/>
  <c r="R496"/>
  <c r="R495"/>
  <c r="P496"/>
  <c r="P495"/>
  <c r="BI490"/>
  <c r="BH490"/>
  <c r="BF490"/>
  <c r="BE490"/>
  <c r="T490"/>
  <c r="T489"/>
  <c r="T488"/>
  <c r="R490"/>
  <c r="R489"/>
  <c r="R488"/>
  <c r="P490"/>
  <c r="P489"/>
  <c r="P488"/>
  <c r="BI482"/>
  <c r="BH482"/>
  <c r="BF482"/>
  <c r="BE482"/>
  <c r="T482"/>
  <c r="T481"/>
  <c r="R482"/>
  <c r="R481"/>
  <c r="P482"/>
  <c r="P481"/>
  <c r="BI476"/>
  <c r="BH476"/>
  <c r="BF476"/>
  <c r="BE476"/>
  <c r="T476"/>
  <c r="R476"/>
  <c r="P476"/>
  <c r="BI471"/>
  <c r="BH471"/>
  <c r="BF471"/>
  <c r="BE471"/>
  <c r="T471"/>
  <c r="R471"/>
  <c r="P471"/>
  <c r="BI466"/>
  <c r="BH466"/>
  <c r="BF466"/>
  <c r="BE466"/>
  <c r="T466"/>
  <c r="R466"/>
  <c r="P466"/>
  <c r="BI461"/>
  <c r="BH461"/>
  <c r="BF461"/>
  <c r="BE461"/>
  <c r="T461"/>
  <c r="R461"/>
  <c r="P461"/>
  <c r="BI456"/>
  <c r="BH456"/>
  <c r="BF456"/>
  <c r="BE456"/>
  <c r="T456"/>
  <c r="R456"/>
  <c r="P456"/>
  <c r="BI451"/>
  <c r="BH451"/>
  <c r="BF451"/>
  <c r="BE451"/>
  <c r="T451"/>
  <c r="R451"/>
  <c r="P451"/>
  <c r="BI446"/>
  <c r="BH446"/>
  <c r="BF446"/>
  <c r="BE446"/>
  <c r="T446"/>
  <c r="R446"/>
  <c r="P446"/>
  <c r="BI440"/>
  <c r="BH440"/>
  <c r="BF440"/>
  <c r="BE440"/>
  <c r="T440"/>
  <c r="R440"/>
  <c r="P440"/>
  <c r="BI434"/>
  <c r="BH434"/>
  <c r="BF434"/>
  <c r="BE434"/>
  <c r="T434"/>
  <c r="R434"/>
  <c r="P434"/>
  <c r="BI429"/>
  <c r="BH429"/>
  <c r="BF429"/>
  <c r="BE429"/>
  <c r="T429"/>
  <c r="R429"/>
  <c r="P429"/>
  <c r="BI424"/>
  <c r="BH424"/>
  <c r="BF424"/>
  <c r="BE424"/>
  <c r="T424"/>
  <c r="R424"/>
  <c r="P424"/>
  <c r="BI416"/>
  <c r="BH416"/>
  <c r="BF416"/>
  <c r="BE416"/>
  <c r="T416"/>
  <c r="R416"/>
  <c r="P416"/>
  <c r="BI410"/>
  <c r="BH410"/>
  <c r="BF410"/>
  <c r="BE410"/>
  <c r="T410"/>
  <c r="R410"/>
  <c r="P410"/>
  <c r="BI404"/>
  <c r="BH404"/>
  <c r="BF404"/>
  <c r="BE404"/>
  <c r="T404"/>
  <c r="R404"/>
  <c r="P404"/>
  <c r="BI398"/>
  <c r="BH398"/>
  <c r="BF398"/>
  <c r="BE398"/>
  <c r="T398"/>
  <c r="R398"/>
  <c r="P398"/>
  <c r="BI392"/>
  <c r="BH392"/>
  <c r="BF392"/>
  <c r="BE392"/>
  <c r="T392"/>
  <c r="R392"/>
  <c r="P392"/>
  <c r="BI386"/>
  <c r="BH386"/>
  <c r="BF386"/>
  <c r="BE386"/>
  <c r="T386"/>
  <c r="R386"/>
  <c r="P386"/>
  <c r="BI380"/>
  <c r="BH380"/>
  <c r="BF380"/>
  <c r="BE380"/>
  <c r="T380"/>
  <c r="R380"/>
  <c r="P380"/>
  <c r="BI374"/>
  <c r="BH374"/>
  <c r="BF374"/>
  <c r="BE374"/>
  <c r="T374"/>
  <c r="R374"/>
  <c r="P374"/>
  <c r="BI368"/>
  <c r="BH368"/>
  <c r="BF368"/>
  <c r="BE368"/>
  <c r="T368"/>
  <c r="T367"/>
  <c r="R368"/>
  <c r="R367"/>
  <c r="P368"/>
  <c r="P367"/>
  <c r="BI364"/>
  <c r="BH364"/>
  <c r="BF364"/>
  <c r="BE364"/>
  <c r="T364"/>
  <c r="R364"/>
  <c r="P364"/>
  <c r="BI359"/>
  <c r="BH359"/>
  <c r="BF359"/>
  <c r="BE359"/>
  <c r="T359"/>
  <c r="R359"/>
  <c r="P359"/>
  <c r="BI354"/>
  <c r="BH354"/>
  <c r="BF354"/>
  <c r="BE354"/>
  <c r="T354"/>
  <c r="R354"/>
  <c r="P354"/>
  <c r="BI349"/>
  <c r="BH349"/>
  <c r="BF349"/>
  <c r="BE349"/>
  <c r="T349"/>
  <c r="R349"/>
  <c r="P349"/>
  <c r="BI344"/>
  <c r="BH344"/>
  <c r="BF344"/>
  <c r="BE344"/>
  <c r="T344"/>
  <c r="R344"/>
  <c r="P344"/>
  <c r="BI339"/>
  <c r="BH339"/>
  <c r="BF339"/>
  <c r="BE339"/>
  <c r="T339"/>
  <c r="R339"/>
  <c r="P339"/>
  <c r="BI334"/>
  <c r="BH334"/>
  <c r="BF334"/>
  <c r="BE334"/>
  <c r="T334"/>
  <c r="R334"/>
  <c r="P334"/>
  <c r="BI329"/>
  <c r="BH329"/>
  <c r="BF329"/>
  <c r="BE329"/>
  <c r="T329"/>
  <c r="R329"/>
  <c r="P329"/>
  <c r="BI324"/>
  <c r="BH324"/>
  <c r="BF324"/>
  <c r="BE324"/>
  <c r="T324"/>
  <c r="R324"/>
  <c r="P324"/>
  <c r="BI319"/>
  <c r="BH319"/>
  <c r="BF319"/>
  <c r="BE319"/>
  <c r="T319"/>
  <c r="R319"/>
  <c r="P319"/>
  <c r="BI314"/>
  <c r="BH314"/>
  <c r="BF314"/>
  <c r="BE314"/>
  <c r="T314"/>
  <c r="R314"/>
  <c r="P314"/>
  <c r="BI309"/>
  <c r="BH309"/>
  <c r="BF309"/>
  <c r="BE309"/>
  <c r="T309"/>
  <c r="R309"/>
  <c r="P309"/>
  <c r="BI304"/>
  <c r="BH304"/>
  <c r="BF304"/>
  <c r="BE304"/>
  <c r="T304"/>
  <c r="R304"/>
  <c r="P304"/>
  <c r="BI299"/>
  <c r="BH299"/>
  <c r="BF299"/>
  <c r="BE299"/>
  <c r="T299"/>
  <c r="R299"/>
  <c r="P299"/>
  <c r="BI294"/>
  <c r="BH294"/>
  <c r="BF294"/>
  <c r="BE294"/>
  <c r="T294"/>
  <c r="R294"/>
  <c r="P294"/>
  <c r="BI289"/>
  <c r="BH289"/>
  <c r="BF289"/>
  <c r="BE289"/>
  <c r="T289"/>
  <c r="R289"/>
  <c r="P289"/>
  <c r="BI284"/>
  <c r="BH284"/>
  <c r="BF284"/>
  <c r="BE284"/>
  <c r="T284"/>
  <c r="R284"/>
  <c r="P284"/>
  <c r="BI280"/>
  <c r="BH280"/>
  <c r="BF280"/>
  <c r="BE280"/>
  <c r="T280"/>
  <c r="R280"/>
  <c r="P280"/>
  <c r="BI276"/>
  <c r="BH276"/>
  <c r="BF276"/>
  <c r="BE276"/>
  <c r="T276"/>
  <c r="R276"/>
  <c r="P276"/>
  <c r="BI271"/>
  <c r="BH271"/>
  <c r="BF271"/>
  <c r="BE271"/>
  <c r="T271"/>
  <c r="R271"/>
  <c r="P271"/>
  <c r="BI266"/>
  <c r="BH266"/>
  <c r="BF266"/>
  <c r="BE266"/>
  <c r="T266"/>
  <c r="R266"/>
  <c r="P266"/>
  <c r="BI262"/>
  <c r="BH262"/>
  <c r="BF262"/>
  <c r="BE262"/>
  <c r="T262"/>
  <c r="R262"/>
  <c r="P262"/>
  <c r="BI257"/>
  <c r="BH257"/>
  <c r="BF257"/>
  <c r="BE257"/>
  <c r="T257"/>
  <c r="R257"/>
  <c r="P257"/>
  <c r="BI253"/>
  <c r="BH253"/>
  <c r="BF253"/>
  <c r="BE253"/>
  <c r="T253"/>
  <c r="R253"/>
  <c r="P253"/>
  <c r="BI249"/>
  <c r="BH249"/>
  <c r="BF249"/>
  <c r="BE249"/>
  <c r="T249"/>
  <c r="R249"/>
  <c r="P249"/>
  <c r="BI244"/>
  <c r="BH244"/>
  <c r="BF244"/>
  <c r="BE244"/>
  <c r="T244"/>
  <c r="R244"/>
  <c r="P244"/>
  <c r="BI239"/>
  <c r="BH239"/>
  <c r="BF239"/>
  <c r="BE239"/>
  <c r="T239"/>
  <c r="R239"/>
  <c r="P239"/>
  <c r="BI235"/>
  <c r="BH235"/>
  <c r="BF235"/>
  <c r="BE235"/>
  <c r="T235"/>
  <c r="R235"/>
  <c r="P235"/>
  <c r="BI230"/>
  <c r="BH230"/>
  <c r="BF230"/>
  <c r="BE230"/>
  <c r="T230"/>
  <c r="R230"/>
  <c r="P230"/>
  <c r="BI226"/>
  <c r="BH226"/>
  <c r="BF226"/>
  <c r="BE226"/>
  <c r="T226"/>
  <c r="R226"/>
  <c r="P226"/>
  <c r="BI222"/>
  <c r="BH222"/>
  <c r="BF222"/>
  <c r="BE222"/>
  <c r="T222"/>
  <c r="R222"/>
  <c r="P222"/>
  <c r="BI217"/>
  <c r="BH217"/>
  <c r="BF217"/>
  <c r="BE217"/>
  <c r="T217"/>
  <c r="R217"/>
  <c r="P217"/>
  <c r="BI213"/>
  <c r="BH213"/>
  <c r="BF213"/>
  <c r="BE213"/>
  <c r="T213"/>
  <c r="R213"/>
  <c r="P213"/>
  <c r="BI208"/>
  <c r="BH208"/>
  <c r="BF208"/>
  <c r="BE208"/>
  <c r="T208"/>
  <c r="R208"/>
  <c r="P208"/>
  <c r="BI204"/>
  <c r="BH204"/>
  <c r="BF204"/>
  <c r="BE204"/>
  <c r="T204"/>
  <c r="R204"/>
  <c r="P204"/>
  <c r="BI199"/>
  <c r="BH199"/>
  <c r="BF199"/>
  <c r="BE199"/>
  <c r="T199"/>
  <c r="R199"/>
  <c r="P199"/>
  <c r="BI195"/>
  <c r="BH195"/>
  <c r="BF195"/>
  <c r="BE195"/>
  <c r="T195"/>
  <c r="R195"/>
  <c r="P195"/>
  <c r="BI190"/>
  <c r="BH190"/>
  <c r="BF190"/>
  <c r="BE190"/>
  <c r="T190"/>
  <c r="R190"/>
  <c r="P190"/>
  <c r="BI186"/>
  <c r="BH186"/>
  <c r="BF186"/>
  <c r="BE186"/>
  <c r="T186"/>
  <c r="R186"/>
  <c r="P186"/>
  <c r="BI181"/>
  <c r="BH181"/>
  <c r="BF181"/>
  <c r="BE181"/>
  <c r="T181"/>
  <c r="R181"/>
  <c r="P181"/>
  <c r="BI177"/>
  <c r="BH177"/>
  <c r="BF177"/>
  <c r="BE177"/>
  <c r="T177"/>
  <c r="R177"/>
  <c r="P177"/>
  <c r="BI173"/>
  <c r="BH173"/>
  <c r="BF173"/>
  <c r="BE173"/>
  <c r="T173"/>
  <c r="R173"/>
  <c r="P173"/>
  <c r="BI168"/>
  <c r="BH168"/>
  <c r="BF168"/>
  <c r="BE168"/>
  <c r="T168"/>
  <c r="R168"/>
  <c r="P168"/>
  <c r="BI164"/>
  <c r="BH164"/>
  <c r="BF164"/>
  <c r="BE164"/>
  <c r="T164"/>
  <c r="R164"/>
  <c r="P164"/>
  <c r="BI160"/>
  <c r="BH160"/>
  <c r="BF160"/>
  <c r="BE160"/>
  <c r="T160"/>
  <c r="R160"/>
  <c r="P160"/>
  <c r="BI155"/>
  <c r="BH155"/>
  <c r="BF155"/>
  <c r="BE155"/>
  <c r="T155"/>
  <c r="R155"/>
  <c r="P155"/>
  <c r="BI150"/>
  <c r="BH150"/>
  <c r="BF150"/>
  <c r="BE150"/>
  <c r="T150"/>
  <c r="R150"/>
  <c r="P150"/>
  <c r="BI145"/>
  <c r="BH145"/>
  <c r="BF145"/>
  <c r="BE145"/>
  <c r="T145"/>
  <c r="R145"/>
  <c r="P145"/>
  <c r="BI140"/>
  <c r="BH140"/>
  <c r="BF140"/>
  <c r="BE140"/>
  <c r="T140"/>
  <c r="R140"/>
  <c r="P140"/>
  <c r="BI134"/>
  <c r="BH134"/>
  <c r="BF134"/>
  <c r="BE134"/>
  <c r="T134"/>
  <c r="T133"/>
  <c r="R134"/>
  <c r="R133"/>
  <c r="P134"/>
  <c r="P133"/>
  <c r="BI129"/>
  <c r="BH129"/>
  <c r="BF129"/>
  <c r="BE129"/>
  <c r="T129"/>
  <c r="T128"/>
  <c r="R129"/>
  <c r="R128"/>
  <c r="P129"/>
  <c r="P128"/>
  <c r="BI125"/>
  <c r="BH125"/>
  <c r="BF125"/>
  <c r="BE125"/>
  <c r="T125"/>
  <c r="T124"/>
  <c r="R125"/>
  <c r="R124"/>
  <c r="P125"/>
  <c r="P124"/>
  <c r="BI119"/>
  <c r="BH119"/>
  <c r="BF119"/>
  <c r="BE119"/>
  <c r="T119"/>
  <c r="R119"/>
  <c r="P119"/>
  <c r="BI113"/>
  <c r="BH113"/>
  <c r="BF113"/>
  <c r="BE113"/>
  <c r="T113"/>
  <c r="R113"/>
  <c r="P113"/>
  <c r="BI108"/>
  <c r="BH108"/>
  <c r="BF108"/>
  <c r="BE108"/>
  <c r="T108"/>
  <c r="R108"/>
  <c r="P108"/>
  <c r="BI103"/>
  <c r="BH103"/>
  <c r="BF103"/>
  <c r="BE103"/>
  <c r="T103"/>
  <c r="R103"/>
  <c r="P103"/>
  <c r="BI98"/>
  <c r="BH98"/>
  <c r="BF98"/>
  <c r="BE98"/>
  <c r="T98"/>
  <c r="R98"/>
  <c r="P98"/>
  <c r="BI93"/>
  <c r="BH93"/>
  <c r="BF93"/>
  <c r="BE93"/>
  <c r="T93"/>
  <c r="R93"/>
  <c r="P93"/>
  <c r="F86"/>
  <c r="F84"/>
  <c r="E82"/>
  <c r="F50"/>
  <c r="F48"/>
  <c r="E46"/>
  <c r="J22"/>
  <c r="E22"/>
  <c r="J87"/>
  <c r="J21"/>
  <c r="J19"/>
  <c r="E19"/>
  <c r="J86"/>
  <c r="J18"/>
  <c r="J16"/>
  <c r="E16"/>
  <c r="F87"/>
  <c r="J15"/>
  <c r="J10"/>
  <c r="J48"/>
  <c i="1" r="L50"/>
  <c r="AM50"/>
  <c r="AM49"/>
  <c r="L49"/>
  <c r="AM47"/>
  <c r="L47"/>
  <c r="L45"/>
  <c r="L44"/>
  <c i="2" r="J466"/>
  <c r="J386"/>
  <c r="BK213"/>
  <c r="J119"/>
  <c r="BK304"/>
  <c r="J177"/>
  <c r="BK93"/>
  <c r="BK344"/>
  <c r="BK199"/>
  <c r="BK349"/>
  <c r="J173"/>
  <c r="BK429"/>
  <c r="J222"/>
  <c r="J93"/>
  <c r="J374"/>
  <c r="BK134"/>
  <c r="BK354"/>
  <c r="J235"/>
  <c r="J496"/>
  <c r="J253"/>
  <c r="BK125"/>
  <c r="J410"/>
  <c r="BK284"/>
  <c r="BK181"/>
  <c r="J434"/>
  <c r="J190"/>
  <c r="J108"/>
  <c r="J380"/>
  <c r="J208"/>
  <c r="BK456"/>
  <c r="J257"/>
  <c r="J451"/>
  <c r="J271"/>
  <c r="BK490"/>
  <c r="BK392"/>
  <c r="BK262"/>
  <c r="J392"/>
  <c r="J280"/>
  <c r="BK217"/>
  <c r="J354"/>
  <c r="BK244"/>
  <c r="BK471"/>
  <c r="BK398"/>
  <c r="J262"/>
  <c r="J150"/>
  <c r="J334"/>
  <c r="BK113"/>
  <c r="BK359"/>
  <c r="BK164"/>
  <c r="BK314"/>
  <c r="J164"/>
  <c r="BK380"/>
  <c r="J155"/>
  <c r="BK451"/>
  <c r="J289"/>
  <c r="BK446"/>
  <c r="BK294"/>
  <c r="J181"/>
  <c r="J482"/>
  <c r="BK204"/>
  <c r="BK424"/>
  <c r="BK289"/>
  <c r="BK168"/>
  <c r="J404"/>
  <c r="J204"/>
  <c r="BK145"/>
  <c r="J398"/>
  <c r="BK257"/>
  <c r="J113"/>
  <c r="BK195"/>
  <c r="J424"/>
  <c r="BK253"/>
  <c r="J461"/>
  <c r="J339"/>
  <c r="BK249"/>
  <c r="BK103"/>
  <c r="BK386"/>
  <c r="J284"/>
  <c r="BK155"/>
  <c r="J309"/>
  <c r="BK208"/>
  <c r="J429"/>
  <c r="J368"/>
  <c r="J195"/>
  <c r="J471"/>
  <c r="J217"/>
  <c r="J134"/>
  <c r="BK440"/>
  <c r="J324"/>
  <c r="J145"/>
  <c r="J304"/>
  <c r="BK466"/>
  <c r="BK319"/>
  <c r="J129"/>
  <c r="BK404"/>
  <c r="J266"/>
  <c r="BK150"/>
  <c r="BK374"/>
  <c r="BK239"/>
  <c r="BK129"/>
  <c r="BK334"/>
  <c r="BK226"/>
  <c r="J446"/>
  <c r="BK339"/>
  <c r="BK190"/>
  <c r="J490"/>
  <c r="J299"/>
  <c r="J125"/>
  <c r="BK410"/>
  <c r="J213"/>
  <c i="1" r="AS54"/>
  <c i="2" r="J294"/>
  <c r="BK140"/>
  <c r="BK364"/>
  <c r="J140"/>
  <c r="BK434"/>
  <c r="J319"/>
  <c r="BK230"/>
  <c r="BK416"/>
  <c r="BK309"/>
  <c r="BK496"/>
  <c r="BK266"/>
  <c r="J199"/>
  <c r="BK461"/>
  <c r="BK271"/>
  <c r="BK98"/>
  <c r="J239"/>
  <c r="J103"/>
  <c r="BK368"/>
  <c r="J230"/>
  <c r="BK324"/>
  <c r="BK119"/>
  <c r="BK280"/>
  <c r="BK177"/>
  <c r="J416"/>
  <c r="BK276"/>
  <c r="J160"/>
  <c r="J359"/>
  <c r="J244"/>
  <c r="J168"/>
  <c r="J364"/>
  <c r="J249"/>
  <c r="BK108"/>
  <c r="J440"/>
  <c r="J276"/>
  <c r="J186"/>
  <c r="BK476"/>
  <c r="BK235"/>
  <c r="BK160"/>
  <c r="J476"/>
  <c r="J314"/>
  <c r="J98"/>
  <c r="BK299"/>
  <c r="BK482"/>
  <c r="J344"/>
  <c r="BK186"/>
  <c r="J456"/>
  <c r="BK329"/>
  <c r="BK173"/>
  <c r="J329"/>
  <c r="J226"/>
  <c r="J349"/>
  <c r="BK222"/>
  <c l="1" r="P139"/>
  <c r="R283"/>
  <c r="BK92"/>
  <c r="BK107"/>
  <c r="J107"/>
  <c r="J58"/>
  <c r="P373"/>
  <c r="P107"/>
  <c r="T139"/>
  <c r="T132"/>
  <c r="T373"/>
  <c r="BK139"/>
  <c r="J139"/>
  <c r="J63"/>
  <c r="T283"/>
  <c r="BK423"/>
  <c r="J423"/>
  <c r="J68"/>
  <c r="R92"/>
  <c r="R107"/>
  <c r="BK283"/>
  <c r="J283"/>
  <c r="J64"/>
  <c r="R373"/>
  <c r="T423"/>
  <c r="T422"/>
  <c r="T92"/>
  <c r="P283"/>
  <c r="R423"/>
  <c r="R422"/>
  <c r="P92"/>
  <c r="P91"/>
  <c r="T107"/>
  <c r="R139"/>
  <c r="R132"/>
  <c r="BK373"/>
  <c r="J373"/>
  <c r="J66"/>
  <c r="P423"/>
  <c r="P422"/>
  <c r="J84"/>
  <c r="BG93"/>
  <c r="BG155"/>
  <c r="BG160"/>
  <c r="BG177"/>
  <c r="BG190"/>
  <c r="BG235"/>
  <c r="BG289"/>
  <c r="BG294"/>
  <c r="BG299"/>
  <c r="BG374"/>
  <c r="BG451"/>
  <c r="BG496"/>
  <c r="J51"/>
  <c r="BG103"/>
  <c r="BG113"/>
  <c r="BG119"/>
  <c r="BG140"/>
  <c r="BG257"/>
  <c r="BG271"/>
  <c r="BG314"/>
  <c r="BG344"/>
  <c r="BG398"/>
  <c r="BG429"/>
  <c r="F51"/>
  <c r="BG164"/>
  <c r="BG186"/>
  <c r="BG195"/>
  <c r="BG204"/>
  <c r="BG208"/>
  <c r="BG222"/>
  <c r="BG364"/>
  <c r="BG98"/>
  <c r="BG145"/>
  <c r="BG168"/>
  <c r="BG199"/>
  <c r="BG230"/>
  <c r="BG239"/>
  <c r="BG262"/>
  <c r="BG304"/>
  <c r="BG329"/>
  <c r="BG349"/>
  <c r="BG386"/>
  <c r="BG434"/>
  <c r="BG440"/>
  <c r="BG471"/>
  <c r="BG108"/>
  <c r="BG125"/>
  <c r="BG129"/>
  <c r="BG150"/>
  <c r="BG213"/>
  <c r="BG217"/>
  <c r="BG226"/>
  <c r="BG249"/>
  <c r="BG284"/>
  <c r="BG334"/>
  <c r="BG359"/>
  <c r="BG368"/>
  <c r="BG380"/>
  <c r="BG404"/>
  <c r="BG410"/>
  <c r="BG446"/>
  <c r="BG476"/>
  <c r="BG482"/>
  <c r="BK481"/>
  <c r="J481"/>
  <c r="J69"/>
  <c r="BK495"/>
  <c r="J495"/>
  <c r="J72"/>
  <c r="J50"/>
  <c r="BG134"/>
  <c r="BG173"/>
  <c r="BG266"/>
  <c r="BG280"/>
  <c r="BG456"/>
  <c r="BG466"/>
  <c r="BG490"/>
  <c r="BK133"/>
  <c r="BG181"/>
  <c r="BG244"/>
  <c r="BG253"/>
  <c r="BG276"/>
  <c r="BG319"/>
  <c r="BG339"/>
  <c r="BG354"/>
  <c r="BG392"/>
  <c r="BG416"/>
  <c r="BG424"/>
  <c r="BG461"/>
  <c r="BK124"/>
  <c r="J124"/>
  <c r="J59"/>
  <c r="BK128"/>
  <c r="J128"/>
  <c r="J60"/>
  <c r="BK367"/>
  <c r="J367"/>
  <c r="J65"/>
  <c r="BG309"/>
  <c r="BG324"/>
  <c r="BK489"/>
  <c r="J489"/>
  <c r="J71"/>
  <c r="J32"/>
  <c i="1" r="AW55"/>
  <c i="2" r="F32"/>
  <c i="1" r="BA55"/>
  <c r="BA54"/>
  <c r="AW54"/>
  <c r="AK30"/>
  <c i="2" r="F34"/>
  <c i="1" r="BC55"/>
  <c r="BC54"/>
  <c r="AY54"/>
  <c i="2" r="F35"/>
  <c i="1" r="BD55"/>
  <c r="BD54"/>
  <c r="W33"/>
  <c i="2" r="J31"/>
  <c i="1" r="AV55"/>
  <c i="2" r="F31"/>
  <c i="1" r="AZ55"/>
  <c r="AZ54"/>
  <c r="AV54"/>
  <c r="AK29"/>
  <c i="2" l="1" r="P132"/>
  <c r="BK132"/>
  <c r="J132"/>
  <c r="J61"/>
  <c r="P90"/>
  <c i="1" r="AU55"/>
  <c i="2" r="R91"/>
  <c r="R90"/>
  <c r="BK91"/>
  <c r="T91"/>
  <c r="T90"/>
  <c r="J92"/>
  <c r="J57"/>
  <c r="BK422"/>
  <c r="J422"/>
  <c r="J67"/>
  <c r="BK488"/>
  <c r="J488"/>
  <c r="J70"/>
  <c r="J133"/>
  <c r="J62"/>
  <c i="1" r="W30"/>
  <c r="AT54"/>
  <c r="AU54"/>
  <c r="W32"/>
  <c r="W29"/>
  <c r="AT55"/>
  <c i="2" r="F33"/>
  <c i="1" r="BB55"/>
  <c r="BB54"/>
  <c r="W31"/>
  <c i="2" l="1" r="BK90"/>
  <c r="J90"/>
  <c r="J55"/>
  <c r="J91"/>
  <c r="J56"/>
  <c i="1" r="AX54"/>
  <c i="2" l="1" r="J28"/>
  <c i="1" r="AG55"/>
  <c r="AG54"/>
  <c r="AK26"/>
  <c r="AK35"/>
  <c i="2" l="1" r="J37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<sst xmlns="http://schemas.openxmlformats.org/spreadsheetml/2006/main">
  <si>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</si>
  <si>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</si>
  <si>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</si>
  <si>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</si>
  <si>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</si>
  <si>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{34dfb2bf-9444-4a06-952e-d1a87fff200b}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</si>
  <si>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</si>
  <si>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</si>
  <si>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</si>
  <si>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</si>
  <si>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</si>
  <si>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</si>
  <si>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</si>
  <si>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</si>
  <si>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10/1/2026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</si>
  <si>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</si>
  <si>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</si>
  <si>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Areál TSmCH, Hala F - Oprava střechy</t>
  </si>
  <si>
    <t>KSO:</t>
  </si>
  <si>
    <t/>
  </si>
  <si>
    <t>CC-CZ:</t>
  </si>
  <si>
    <t>Místo:</t>
  </si>
  <si>
    <t>Na Moráni 4545, Chomutov</t>
  </si>
  <si>
    <t>Datum:</t>
  </si>
  <si>
    <t>31. 1. 2026</t>
  </si>
  <si>
    <t>Zadavatel:</t>
  </si>
  <si>
    <t>IČ:</t>
  </si>
  <si>
    <t>00079065</t>
  </si>
  <si>
    <t>Technické služby města Chomutova</t>
  </si>
  <si>
    <t>DIČ:</t>
  </si>
  <si>
    <t>CZ00079065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</si>
  <si>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</si>
  <si>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</si>
  <si>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</si>
  <si>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</si>
  <si>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</si>
  <si>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</si>
  <si>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</si>
  <si>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</si>
  <si>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</si>
  <si>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</si>
  <si>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</si>
  <si>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</si>
  <si>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</si>
  <si>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</si>
  <si>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</si>
  <si>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</si>
  <si>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</si>
  <si>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</si>
  <si>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</si>
  <si>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</si>
  <si>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</si>
  <si>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</si>
  <si>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</si>
  <si>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</si>
  <si>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</si>
  <si>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</si>
  <si>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</si>
  <si>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</si>
  <si>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</si>
  <si>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</si>
  <si>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</si>
  <si>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</si>
  <si>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</si>
  <si>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</si>
  <si>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</si>
  <si>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</si>
  <si>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</si>
  <si>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</si>
  <si>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</si>
  <si>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</si>
  <si>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</si>
  <si>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</si>
  <si>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</si>
  <si>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</si>
  <si>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</si>
  <si>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</si>
  <si>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</si>
  <si>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</si>
  <si>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</si>
  <si>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</si>
  <si>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</si>
  <si>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</si>
  <si>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</si>
  <si>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</si>
  <si>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</si>
  <si>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</si>
  <si>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</si>
  <si>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</si>
  <si>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</si>
  <si>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</si>
  <si>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</si>
  <si>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</si>
  <si>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</si>
  <si>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764 - Konstrukce klempířské</t>
  </si>
  <si>
    <t xml:space="preserve">    767 - Konstrukce zámečnické</t>
  </si>
  <si>
    <t xml:space="preserve">    789 - Povrchové úpravy ocelových konstrukcí a technologických zařízení</t>
  </si>
  <si>
    <t>M - Práce a dodávky M</t>
  </si>
  <si>
    <t xml:space="preserve">    46-M - Zemní práce při extr.mont.pracích</t>
  </si>
  <si>
    <t>HZS - Hodinové zúčtovací sazby</t>
  </si>
  <si>
    <t>VRN - Vedlejší rozpočtové náklady</t>
  </si>
  <si>
    <t xml:space="preserve">    VRN6 - Územní vlivy</t>
  </si>
  <si>
    <t xml:space="preserve">    VRN8 - Další náklady na pracovníky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</si>
  <si>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</si>
  <si>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</si>
  <si>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</si>
  <si>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</si>
  <si>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</si>
  <si>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</si>
  <si>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</si>
  <si>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</si>
  <si>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</si>
  <si>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</si>
  <si>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</si>
  <si>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</si>
  <si>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</si>
  <si>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</si>
  <si>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</si>
  <si>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</si>
  <si>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</si>
  <si>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</si>
  <si>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</si>
  <si>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444151111</t>
  </si>
  <si>
    <t>Montáž krytiny ocelových střech ze sendvičových panelů šroubovaných budov v do 6 m</t>
  </si>
  <si>
    <t>m2</t>
  </si>
  <si>
    <t>871209214</t>
  </si>
  <si>
    <t>PP</t>
  </si>
  <si>
    <t>Montáž krytiny střech ocelových konstrukcí ze sendvičových panelů šroubovaných, výšky budovy do 6 m</t>
  </si>
  <si>
    <t>Online PSC</t>
  </si>
  <si>
    <t>https://podminky.urs.cz/item/CS_URS_2026_01/444151111</t>
  </si>
  <si>
    <t>VV</t>
  </si>
  <si>
    <t>9,2*2*46</t>
  </si>
  <si>
    <t>Součet</t>
  </si>
  <si>
    <t>M</t>
  </si>
  <si>
    <t>5532471R</t>
  </si>
  <si>
    <t>panel sendvičový stěnový i střešní, izolace PIR, viditelné kotvení, U 0,22W/m2K, modulová/celková š 1100/1120mm tl 100mm - požární odolnost EI15</t>
  </si>
  <si>
    <t>8</t>
  </si>
  <si>
    <t>1883649303</t>
  </si>
  <si>
    <t>846,4*1,03 'Přepočtené koeficientem množství</t>
  </si>
  <si>
    <t>3</t>
  </si>
  <si>
    <t>4441919R</t>
  </si>
  <si>
    <t>Montáž a dodávka pomocných a kotevních prvků pro krytiny ocelových střech</t>
  </si>
  <si>
    <t>kg</t>
  </si>
  <si>
    <t>-1493856327</t>
  </si>
  <si>
    <t>Montáž a dodávka krytiny střech ocelových konstrukcí ocelových pomocných a kotevních prvků pro krytiny střech</t>
  </si>
  <si>
    <t>132,6</t>
  </si>
  <si>
    <t>9</t>
  </si>
  <si>
    <t>Ostatní konstrukce a práce, bourání</t>
  </si>
  <si>
    <t>941111121</t>
  </si>
  <si>
    <t>Montáž lešení řadového trubkového lehkého s podlahami zatížení do 200 kg/m2 š od 0,9 do 1,2 m v do 10 m</t>
  </si>
  <si>
    <t>1288467696</t>
  </si>
  <si>
    <t>Lešení řadové trubkové lehké pracovní s podlahami s provozním zatížením tř. 3 do 200 kg/m2 šířky tř. W09 od 0,9 do 1,2 m, výšky výšky do 10 m montáž</t>
  </si>
  <si>
    <t>https://podminky.urs.cz/item/CS_URS_2026_01/941111121</t>
  </si>
  <si>
    <t>47*2*6</t>
  </si>
  <si>
    <t>5</t>
  </si>
  <si>
    <t>941111221</t>
  </si>
  <si>
    <t>Příplatek k lešení řadovému trubkovému lehkému s podlahami do 200 kg/m2 š od 0,9 do 1,2 m v 10 m za každý den použití</t>
  </si>
  <si>
    <t>1949538703</t>
  </si>
  <si>
    <t>Lešení řadové trubkové lehké pracovní s podlahami s provozním zatížením tř. 3 do 200 kg/m2 šířky tř. W09 od 0,9 do 1,2 m, výšky výšky do 10 m příplatek k ceně za každý den použití</t>
  </si>
  <si>
    <t>https://podminky.urs.cz/item/CS_URS_2026_01/941111221</t>
  </si>
  <si>
    <t>564*60 'Přepočtené koeficientem množství</t>
  </si>
  <si>
    <t>6</t>
  </si>
  <si>
    <t>941111821</t>
  </si>
  <si>
    <t>Demontáž lešení řadového trubkového lehkého s podlahami zatížení do 200 kg/m2 š od 0,9 do 1,2 m v do 10 m</t>
  </si>
  <si>
    <t>372263588</t>
  </si>
  <si>
    <t>Lešení řadové trubkové lehké pracovní s podlahami s provozním zatížením tř. 3 do 200 kg/m2 šířky tř. W09 od 0,9 do 1,2 m, výšky výšky do 10 m demontáž</t>
  </si>
  <si>
    <t>https://podminky.urs.cz/item/CS_URS_2026_01/941111821</t>
  </si>
  <si>
    <t>997</t>
  </si>
  <si>
    <t>Doprava suti a vybouraných hmot</t>
  </si>
  <si>
    <t>7</t>
  </si>
  <si>
    <t>997013212</t>
  </si>
  <si>
    <t>Vnitrostaveništní doprava suti a vybouraných hmot pro budovy v přes 6 do 9 m ručně</t>
  </si>
  <si>
    <t>t</t>
  </si>
  <si>
    <t>1497571010</t>
  </si>
  <si>
    <t>Vnitrostaveništní doprava suti a vybouraných hmot vodorovně do 50 m s naložením ručně pro budovy a haly výšky přes 6 do 9 m</t>
  </si>
  <si>
    <t>https://podminky.urs.cz/item/CS_URS_2026_01/997013212</t>
  </si>
  <si>
    <t>998</t>
  </si>
  <si>
    <t>Přesun hmot</t>
  </si>
  <si>
    <t>998014211</t>
  </si>
  <si>
    <t>Přesun hmot pro budovy jednopodlažní z kovových dílců</t>
  </si>
  <si>
    <t>-743727313</t>
  </si>
  <si>
    <t>Přesun hmot pro budovy a haly občanské výstavby, bydlení, výrobu a služby s nosnou svislou konstrukcí montovanou z dílců kovových vodorovná dopravní vzdálenost do 100 m, pro budovy a haly jednopodlažní</t>
  </si>
  <si>
    <t>https://podminky.urs.cz/item/CS_URS_2026_01/998014211</t>
  </si>
  <si>
    <t>PSV</t>
  </si>
  <si>
    <t>Práce a dodávky PSV</t>
  </si>
  <si>
    <t>713</t>
  </si>
  <si>
    <t>Izolace tepelné</t>
  </si>
  <si>
    <t>713151831</t>
  </si>
  <si>
    <t>Odstranění tepelné izolace střech šikmých přibité mezi krokve z vláknitých materiálů suchých tl do 100 mm</t>
  </si>
  <si>
    <t>16</t>
  </si>
  <si>
    <t>-519130644</t>
  </si>
  <si>
    <t>Odstranění tepelné izolace střech šikmých nebo nadstřešních částí z rohoží, pásů, dílců, desek, bloků mezi krokve nebo pod krokve připevněných šrouby z vláknitých materiálů suchých, tloušťky izolace do 100 mm</t>
  </si>
  <si>
    <t>https://podminky.urs.cz/item/CS_URS_2026_01/713151831</t>
  </si>
  <si>
    <t>741</t>
  </si>
  <si>
    <t>Elektroinstalace - silnoproud</t>
  </si>
  <si>
    <t>10</t>
  </si>
  <si>
    <t>741410042</t>
  </si>
  <si>
    <t>Montáž drátu nebo lana uzemňovacího průřezu do 10 mm v průmysl výstavbě v zemi</t>
  </si>
  <si>
    <t>m</t>
  </si>
  <si>
    <t>501152011</t>
  </si>
  <si>
    <t>Montáž uzemňovacího vedení s upevněním, propojením a připojením pomocí svorek v zemi s izolací spojů drátu nebo lana Ø do 10 mm v průmyslové výstavbě</t>
  </si>
  <si>
    <t>https://podminky.urs.cz/item/CS_URS_2026_01/741410042</t>
  </si>
  <si>
    <t>70</t>
  </si>
  <si>
    <t>11</t>
  </si>
  <si>
    <t>35441073</t>
  </si>
  <si>
    <t>drát D 10mm FeZn</t>
  </si>
  <si>
    <t>32</t>
  </si>
  <si>
    <t>-1861789093</t>
  </si>
  <si>
    <t>70*0,62 'Přepočtené koeficientem množství</t>
  </si>
  <si>
    <t>741420001</t>
  </si>
  <si>
    <t>Montáž drát nebo lano hromosvodné svodové D do 10 mm s podpěrou</t>
  </si>
  <si>
    <t>-793213857</t>
  </si>
  <si>
    <t>Montáž hromosvodného vedení svodových drátů nebo lan s podpěrami, Ø do 10 mm</t>
  </si>
  <si>
    <t>https://podminky.urs.cz/item/CS_URS_2026_01/741420001</t>
  </si>
  <si>
    <t>190</t>
  </si>
  <si>
    <t>13</t>
  </si>
  <si>
    <t>35442141</t>
  </si>
  <si>
    <t>drát D 8mm AlMgSi polotvrdý</t>
  </si>
  <si>
    <t>1995384305</t>
  </si>
  <si>
    <t>190*0,135 'Přepočtené koeficientem množství</t>
  </si>
  <si>
    <t>14</t>
  </si>
  <si>
    <t>10.341.456</t>
  </si>
  <si>
    <t>Podpěra DEHN 297110 plast</t>
  </si>
  <si>
    <t>kus</t>
  </si>
  <si>
    <t>-399173151</t>
  </si>
  <si>
    <t>140</t>
  </si>
  <si>
    <t>15</t>
  </si>
  <si>
    <t>8501102009</t>
  </si>
  <si>
    <t>Podpěra vedení do zdiva Tremis PV 1p-55s barva šedá</t>
  </si>
  <si>
    <t>-1370267387</t>
  </si>
  <si>
    <t>48</t>
  </si>
  <si>
    <t>741420021</t>
  </si>
  <si>
    <t>Montáž svorka hromosvodná se 2 šrouby</t>
  </si>
  <si>
    <t>436450079</t>
  </si>
  <si>
    <t>Montáž hromosvodného vedení svorek se 2 šrouby</t>
  </si>
  <si>
    <t>https://podminky.urs.cz/item/CS_URS_2026_01/741420021</t>
  </si>
  <si>
    <t>8+8+30+4+1</t>
  </si>
  <si>
    <t>17</t>
  </si>
  <si>
    <t>35441925</t>
  </si>
  <si>
    <t>svorka zkušební pro lano D 6-12mm, FeZn</t>
  </si>
  <si>
    <t>-1295145111</t>
  </si>
  <si>
    <t>18</t>
  </si>
  <si>
    <t>35441885</t>
  </si>
  <si>
    <t>svorka spojovací pro lano D 8-10mm</t>
  </si>
  <si>
    <t>-1465504387</t>
  </si>
  <si>
    <t>30</t>
  </si>
  <si>
    <t>19</t>
  </si>
  <si>
    <t>741420022</t>
  </si>
  <si>
    <t>Montáž svorka hromosvodná se 3 a více šrouby</t>
  </si>
  <si>
    <t>530441336</t>
  </si>
  <si>
    <t>Montáž hromosvodného vedení svorek se 3 a více šrouby</t>
  </si>
  <si>
    <t>https://podminky.urs.cz/item/CS_URS_2026_01/741420022</t>
  </si>
  <si>
    <t>20</t>
  </si>
  <si>
    <t>35441875</t>
  </si>
  <si>
    <t>svorka křížová pro vodič D 6-10mm</t>
  </si>
  <si>
    <t>-432597373</t>
  </si>
  <si>
    <t>741420023</t>
  </si>
  <si>
    <t>Montáž svorka hromosvodná na okapové žlaby</t>
  </si>
  <si>
    <t>2072713992</t>
  </si>
  <si>
    <t>Montáž hromosvodného vedení svorek na okapové žlaby</t>
  </si>
  <si>
    <t>https://podminky.urs.cz/item/CS_URS_2026_01/741420023</t>
  </si>
  <si>
    <t>22</t>
  </si>
  <si>
    <t>35441905</t>
  </si>
  <si>
    <t>svorka připojovací k připojení okapových žlabů</t>
  </si>
  <si>
    <t>1737353361</t>
  </si>
  <si>
    <t>23</t>
  </si>
  <si>
    <t>741420024</t>
  </si>
  <si>
    <t>Montáž svorka hromosvodná na konstrukce</t>
  </si>
  <si>
    <t>-132779047</t>
  </si>
  <si>
    <t>Montáž hromosvodného vedení svorek na konstrukce</t>
  </si>
  <si>
    <t>https://podminky.urs.cz/item/CS_URS_2026_01/741420024</t>
  </si>
  <si>
    <t>24</t>
  </si>
  <si>
    <t>35441895</t>
  </si>
  <si>
    <t>svorka připojovací k připojení kovových částí</t>
  </si>
  <si>
    <t>114292544</t>
  </si>
  <si>
    <t>25</t>
  </si>
  <si>
    <t>741420031</t>
  </si>
  <si>
    <t>Montáž svorka hromosvodná na potrubí D do 200 mm se zhotovením</t>
  </si>
  <si>
    <t>591579723</t>
  </si>
  <si>
    <t>Montáž hromosvodného vedení svorek na potrubí Ø do 200 mm se zhotovením</t>
  </si>
  <si>
    <t>https://podminky.urs.cz/item/CS_URS_2026_01/741420031</t>
  </si>
  <si>
    <t>26</t>
  </si>
  <si>
    <t>35441999</t>
  </si>
  <si>
    <t>svorka na potrubí 1" - 34mm, FeZn</t>
  </si>
  <si>
    <t>-935742397</t>
  </si>
  <si>
    <t>27</t>
  </si>
  <si>
    <t>741420051</t>
  </si>
  <si>
    <t>Montáž vedení hromosvodné - úhelník nebo trubka s držáky do zdiva</t>
  </si>
  <si>
    <t>1837297139</t>
  </si>
  <si>
    <t>Montáž hromosvodného vedení ochranných prvků úhelníků nebo trubek s držáky do zdiva</t>
  </si>
  <si>
    <t>https://podminky.urs.cz/item/CS_URS_2026_01/741420051</t>
  </si>
  <si>
    <t>28</t>
  </si>
  <si>
    <t>35441830</t>
  </si>
  <si>
    <t>úhelník ochranný na ochranu svodu - 1700mm, FeZn</t>
  </si>
  <si>
    <t>-1955965123</t>
  </si>
  <si>
    <t>29</t>
  </si>
  <si>
    <t>35441836</t>
  </si>
  <si>
    <t>držák ochranného úhelníku do zdiva, FeZn</t>
  </si>
  <si>
    <t>-546678702</t>
  </si>
  <si>
    <t>8*2</t>
  </si>
  <si>
    <t>741420083</t>
  </si>
  <si>
    <t>Montáž vedení hromosvodné - štítek k označení svodu</t>
  </si>
  <si>
    <t>-759870144</t>
  </si>
  <si>
    <t>Montáž hromosvodného vedení doplňků štítků k označení svodů</t>
  </si>
  <si>
    <t>https://podminky.urs.cz/item/CS_URS_2026_01/741420083</t>
  </si>
  <si>
    <t>31</t>
  </si>
  <si>
    <t>35442110</t>
  </si>
  <si>
    <t>štítek plastový - čísla svodů</t>
  </si>
  <si>
    <t>1282670202</t>
  </si>
  <si>
    <t>741420911</t>
  </si>
  <si>
    <t>Nátěry svodových vodičů včetně podpěr a svorek hromosvodů</t>
  </si>
  <si>
    <t>885670005</t>
  </si>
  <si>
    <t>Údržba hromosvodů nátěry částí hromosvodných zařízení (odrezivění, očistění, základní a vrchní nátěr) svodových vodičů včetně podpěr a svorek</t>
  </si>
  <si>
    <t>https://podminky.urs.cz/item/CS_URS_2026_01/741420911</t>
  </si>
  <si>
    <t>33</t>
  </si>
  <si>
    <t>741420913</t>
  </si>
  <si>
    <t>Nátěry ochranného úhelníku nebo trubky včetně držáků hromosvodů</t>
  </si>
  <si>
    <t>-1211183774</t>
  </si>
  <si>
    <t>Údržba hromosvodů nátěry částí hromosvodných zařízení (odrezivění, očistění, základní a vrchní nátěr) ochranného úhelníku nebo trubky</t>
  </si>
  <si>
    <t>https://podminky.urs.cz/item/CS_URS_2026_01/741420913</t>
  </si>
  <si>
    <t>34</t>
  </si>
  <si>
    <t>74142091R</t>
  </si>
  <si>
    <t>Nátěry zemnícího pásku</t>
  </si>
  <si>
    <t>1344147379</t>
  </si>
  <si>
    <t>Údržba hromosvodů nátěry částí hromosvodných zařízení (odrezivění, očistění, základní a vrchní nátěr) zemnícího pásku</t>
  </si>
  <si>
    <t>35</t>
  </si>
  <si>
    <t>2210101040</t>
  </si>
  <si>
    <t>Suspenze asfaltová Gumoasfalt SA 12 10 kg</t>
  </si>
  <si>
    <t>208880036</t>
  </si>
  <si>
    <t>36</t>
  </si>
  <si>
    <t>741440031</t>
  </si>
  <si>
    <t>Montáž tyč zemnicí dl do 2 m</t>
  </si>
  <si>
    <t>265511142</t>
  </si>
  <si>
    <t>Montáž zemnicích desek a tyčí s připojením na svodové nebo uzemňovací vedení bez příslušenství tyčí, délky do 2 m</t>
  </si>
  <si>
    <t>https://podminky.urs.cz/item/CS_URS_2026_01/741440031</t>
  </si>
  <si>
    <t>37</t>
  </si>
  <si>
    <t>10.046.508</t>
  </si>
  <si>
    <t>TREMIS Tyč ZT 2,0 zemnící (2000 plná), materiál:FeZn</t>
  </si>
  <si>
    <t>1046901915</t>
  </si>
  <si>
    <t>38</t>
  </si>
  <si>
    <t>741810002</t>
  </si>
  <si>
    <t>Celková prohlídka elektrického rozvodu a zařízení přes 100 000 do 500 000,- Kč</t>
  </si>
  <si>
    <t>-2031253706</t>
  </si>
  <si>
    <t>Zkoušky a prohlídky elektrických rozvodů a zařízení celková prohlídka a vyhotovení revizní zprávy pro objem montážních prací přes 100 do 500 tis. Kč</t>
  </si>
  <si>
    <t>https://podminky.urs.cz/item/CS_URS_2026_01/741810002</t>
  </si>
  <si>
    <t>39</t>
  </si>
  <si>
    <t>741820012</t>
  </si>
  <si>
    <t>Měření zemnící síť dl pásku přes 100 do 200 m</t>
  </si>
  <si>
    <t>-1005518928</t>
  </si>
  <si>
    <t>Měření zemních odporů zemnicí sítě délky pásku přes 100 do 200 m</t>
  </si>
  <si>
    <t>https://podminky.urs.cz/item/CS_URS_2026_01/741820012</t>
  </si>
  <si>
    <t>40</t>
  </si>
  <si>
    <t>specifikace</t>
  </si>
  <si>
    <t>soub</t>
  </si>
  <si>
    <t>-1129831225</t>
  </si>
  <si>
    <t>Podružný materiál</t>
  </si>
  <si>
    <t>41</t>
  </si>
  <si>
    <t>998741312</t>
  </si>
  <si>
    <t>Přesun hmot procentní pro silnoproud ruční v objektech v přes 6 do 12 m</t>
  </si>
  <si>
    <t>%</t>
  </si>
  <si>
    <t>1446631950</t>
  </si>
  <si>
    <t>Přesun hmot pro silnoproud stanovený procentní sazbou (%) z ceny vodorovná dopravní vzdálenost do 50 m ruční (bez užití mechanizace) v objektech výšky přes 6 do 12 m</t>
  </si>
  <si>
    <t>https://podminky.urs.cz/item/CS_URS_2026_01/998741312</t>
  </si>
  <si>
    <t>764</t>
  </si>
  <si>
    <t>Konstrukce klempířské</t>
  </si>
  <si>
    <t>42</t>
  </si>
  <si>
    <t>764001851</t>
  </si>
  <si>
    <t>Demontáž hřebene s větrací mřížkou nebo hřebenovým plechem do suti</t>
  </si>
  <si>
    <t>-2032116635</t>
  </si>
  <si>
    <t>Demontáž klempířských konstrukcí oplechování hřebene s větrací mřížkou nebo podkladním plechem do suti</t>
  </si>
  <si>
    <t>https://podminky.urs.cz/item/CS_URS_2026_01/764001851</t>
  </si>
  <si>
    <t>46,3</t>
  </si>
  <si>
    <t>43</t>
  </si>
  <si>
    <t>764002801</t>
  </si>
  <si>
    <t>Demontáž závětrné lišty do suti</t>
  </si>
  <si>
    <t>150049182</t>
  </si>
  <si>
    <t>Demontáž klempířských konstrukcí závětrné lišty do suti</t>
  </si>
  <si>
    <t>https://podminky.urs.cz/item/CS_URS_2026_01/764002801</t>
  </si>
  <si>
    <t>9,2*2*2</t>
  </si>
  <si>
    <t>44</t>
  </si>
  <si>
    <t>764002841</t>
  </si>
  <si>
    <t>Demontáž oplechování horních ploch zdí a nadezdívek do suti</t>
  </si>
  <si>
    <t>714974260</t>
  </si>
  <si>
    <t>Demontáž klempířských konstrukcí oplechování horních ploch zdí a nadezdívek do suti</t>
  </si>
  <si>
    <t>https://podminky.urs.cz/item/CS_URS_2026_01/764002841</t>
  </si>
  <si>
    <t>9,2*2</t>
  </si>
  <si>
    <t>45</t>
  </si>
  <si>
    <t>764002871</t>
  </si>
  <si>
    <t>Demontáž lemování zdí do suti</t>
  </si>
  <si>
    <t>-1825158405</t>
  </si>
  <si>
    <t>Demontáž klempířských konstrukcí lemování zdí do suti</t>
  </si>
  <si>
    <t>https://podminky.urs.cz/item/CS_URS_2026_01/764002871</t>
  </si>
  <si>
    <t>46</t>
  </si>
  <si>
    <t>764004801</t>
  </si>
  <si>
    <t>Demontáž podokapního žlabu do suti</t>
  </si>
  <si>
    <t>2109597132</t>
  </si>
  <si>
    <t>Demontáž klempířských konstrukcí žlabu podokapního do suti</t>
  </si>
  <si>
    <t>https://podminky.urs.cz/item/CS_URS_2026_01/764004801</t>
  </si>
  <si>
    <t>46,3*2</t>
  </si>
  <si>
    <t>47</t>
  </si>
  <si>
    <t>764004841</t>
  </si>
  <si>
    <t>Demontáž háku do suti</t>
  </si>
  <si>
    <t>1843489808</t>
  </si>
  <si>
    <t>Demontáž klempířských konstrukcí háku do suti</t>
  </si>
  <si>
    <t>https://podminky.urs.cz/item/CS_URS_2026_01/764004841</t>
  </si>
  <si>
    <t>94</t>
  </si>
  <si>
    <t>764004861</t>
  </si>
  <si>
    <t>Demontáž svodu do suti</t>
  </si>
  <si>
    <t>-1757254248</t>
  </si>
  <si>
    <t>Demontáž klempířských konstrukcí svodu do suti</t>
  </si>
  <si>
    <t>https://podminky.urs.cz/item/CS_URS_2026_01/764004861</t>
  </si>
  <si>
    <t>6*6</t>
  </si>
  <si>
    <t>49</t>
  </si>
  <si>
    <t>764004871</t>
  </si>
  <si>
    <t>Demontáž objímky svodu do suti</t>
  </si>
  <si>
    <t>1633408113</t>
  </si>
  <si>
    <t>Demontáž klempířských konstrukcí objímek svodu včetně upevnovacích prostředků ( trnů, hmoždinek apod.) do suti</t>
  </si>
  <si>
    <t>https://podminky.urs.cz/item/CS_URS_2026_01/764004871</t>
  </si>
  <si>
    <t>50</t>
  </si>
  <si>
    <t>764211635</t>
  </si>
  <si>
    <t>Oplechování nevětraného hřebene z Pz s povrchovou úpravou s hřebenovým plechem rš 400 mm</t>
  </si>
  <si>
    <t>1830600602</t>
  </si>
  <si>
    <t>Oplechování střešních prvků z pozinkovaného plechu s povrchovou úpravou hřebene nevětraného s použitím hřebenového plechu rš 400 mm</t>
  </si>
  <si>
    <t>https://podminky.urs.cz/item/CS_URS_2026_01/764211635</t>
  </si>
  <si>
    <t>51</t>
  </si>
  <si>
    <t>764212634</t>
  </si>
  <si>
    <t>Oplechování štítu závětrnou lištou z Pz s povrchovou úpravou rš 330 mm</t>
  </si>
  <si>
    <t>-804253879</t>
  </si>
  <si>
    <t>Oplechování střešních prvků z pozinkovaného plechu s povrchovou úpravou štítu závětrnou lištou rš 330 mm</t>
  </si>
  <si>
    <t>https://podminky.urs.cz/item/CS_URS_2026_01/764212634</t>
  </si>
  <si>
    <t>52</t>
  </si>
  <si>
    <t>764212664</t>
  </si>
  <si>
    <t>Oplechování rovné okapové hrany z Pz s povrchovou úpravou rš 330 mm</t>
  </si>
  <si>
    <t>476738585</t>
  </si>
  <si>
    <t>Oplechování střešních prvků z pozinkovaného plechu s povrchovou úpravou okapu střechy rovné okapovým plechem rš 330 mm</t>
  </si>
  <si>
    <t>https://podminky.urs.cz/item/CS_URS_2026_01/764212664</t>
  </si>
  <si>
    <t>53</t>
  </si>
  <si>
    <t>764214411</t>
  </si>
  <si>
    <t>Oplechování horních ploch a nadezdívek (atik) bez rohů z Pz plechu mechanicky kotvené rš přes 800 mm</t>
  </si>
  <si>
    <t>1013994247</t>
  </si>
  <si>
    <t>Oplechování horních ploch zdí a nadezdívek (atik) z pozinkovaného plechu mechanicky kotvené přes rš 800 mm</t>
  </si>
  <si>
    <t>https://podminky.urs.cz/item/CS_URS_2026_01/764214411</t>
  </si>
  <si>
    <t>9,2*2*1,1</t>
  </si>
  <si>
    <t>54</t>
  </si>
  <si>
    <t>764311614</t>
  </si>
  <si>
    <t>Lemování rovných zdí střech s krytinou skládanou z Pz s povrchovou úpravou rš 330 mm</t>
  </si>
  <si>
    <t>1853286868</t>
  </si>
  <si>
    <t>Lemování zdí z pozinkovaného plechu s povrchovou úpravou boční nebo horní rovné, střech s krytinou skládanou mimo prejzovou rš 330 mm</t>
  </si>
  <si>
    <t>https://podminky.urs.cz/item/CS_URS_2026_01/764311614</t>
  </si>
  <si>
    <t>55</t>
  </si>
  <si>
    <t>764541305</t>
  </si>
  <si>
    <t>Žlab podokapní půlkruhový z TiZn lesklého plechu rš 330 mm</t>
  </si>
  <si>
    <t>1861167927</t>
  </si>
  <si>
    <t>Žlab podokapní z titanzinkového lesklého válcovaného plechu půlkruhový včetně háků a čel rš 330 mm</t>
  </si>
  <si>
    <t>https://podminky.urs.cz/item/CS_URS_2026_01/764541305</t>
  </si>
  <si>
    <t>56</t>
  </si>
  <si>
    <t>764541346</t>
  </si>
  <si>
    <t>Kotlík oválný (trychtýřový) pro podokapní žlaby z TiZn lesklého plechu 330/100 mm</t>
  </si>
  <si>
    <t>1163732570</t>
  </si>
  <si>
    <t>Žlab podokapní z titanzinkového lesklého válcovaného plechu kotlík oválný (trychtýřový), rš žlabu/průměr svodu 330/100 mm</t>
  </si>
  <si>
    <t>https://podminky.urs.cz/item/CS_URS_2026_01/764541346</t>
  </si>
  <si>
    <t>57</t>
  </si>
  <si>
    <t>764548323</t>
  </si>
  <si>
    <t>Kruhový svod včetně objímek, kolen, odskoků z TiZn lesklého plechu průměru 100 mm</t>
  </si>
  <si>
    <t>-1703893335</t>
  </si>
  <si>
    <t>Svod z titanzinkového lesklého válcovaného plechu včetně objímek, kolen a odskoků kruhový, průměru 100 mm</t>
  </si>
  <si>
    <t>https://podminky.urs.cz/item/CS_URS_2026_01/764548323</t>
  </si>
  <si>
    <t>58</t>
  </si>
  <si>
    <t>998764312</t>
  </si>
  <si>
    <t>Přesun hmot procentní pro konstrukce klempířské ruční v objektech v přes 6 do 12 m</t>
  </si>
  <si>
    <t>-527676870</t>
  </si>
  <si>
    <t>Přesun hmot pro konstrukce klempířské stanovený procentní sazbou (%) z ceny vodorovná dopravní vzdálenost do 50 m ruční (bez užtití mechanizace) v objektech výšky přes 6 do 12 m</t>
  </si>
  <si>
    <t>https://podminky.urs.cz/item/CS_URS_2026_01/998764312</t>
  </si>
  <si>
    <t>767</t>
  </si>
  <si>
    <t>Konstrukce zámečnické</t>
  </si>
  <si>
    <t>59</t>
  </si>
  <si>
    <t>767392802</t>
  </si>
  <si>
    <t>Demontáž krytin střech z plechů šroubovaných do suti</t>
  </si>
  <si>
    <t>1680313034</t>
  </si>
  <si>
    <t>https://podminky.urs.cz/item/CS_URS_2026_01/767392802</t>
  </si>
  <si>
    <t>789</t>
  </si>
  <si>
    <t>Povrchové úpravy ocelových konstrukcí a technologických zařízení</t>
  </si>
  <si>
    <t>60</t>
  </si>
  <si>
    <t>789111152</t>
  </si>
  <si>
    <t>Čištění ručním nářadím nečlenitých zařízení stupeň přípravy podkladu St 2 stupeň zrezivění C</t>
  </si>
  <si>
    <t>-900947785</t>
  </si>
  <si>
    <t>Úpravy povrchů pod nátěry zařízení s povrchem nečlenitým odstranění rzi a nečistot pomocí ručního nářadí stupeň přípravy St 2, stupeň zrezivění C</t>
  </si>
  <si>
    <t>https://podminky.urs.cz/item/CS_URS_2026_01/789111152</t>
  </si>
  <si>
    <t>18*46*0,055</t>
  </si>
  <si>
    <t>18*11*0,16</t>
  </si>
  <si>
    <t>61</t>
  </si>
  <si>
    <t>789111220</t>
  </si>
  <si>
    <t>Oprášení nečlenitých zařízení</t>
  </si>
  <si>
    <t>-1632119975</t>
  </si>
  <si>
    <t>Úpravy povrchů pod nátěry zařízení s povrchem nečlenitým očištění oprášením</t>
  </si>
  <si>
    <t>https://podminky.urs.cz/item/CS_URS_2026_01/789111220</t>
  </si>
  <si>
    <t>62</t>
  </si>
  <si>
    <t>789111240</t>
  </si>
  <si>
    <t>Odmaštění nečlenitých zařízení</t>
  </si>
  <si>
    <t>-1913665923</t>
  </si>
  <si>
    <t>Úpravy povrchů pod nátěry zařízení s povrchem nečlenitým očištění odmaštěním</t>
  </si>
  <si>
    <t>https://podminky.urs.cz/item/CS_URS_2026_01/789111240</t>
  </si>
  <si>
    <t>63</t>
  </si>
  <si>
    <t>789111270</t>
  </si>
  <si>
    <t>Odrezivění odrezovačem nečlenitých zařízení</t>
  </si>
  <si>
    <t>2095379980</t>
  </si>
  <si>
    <t>Úpravy povrchů pod nátěry zařízení s povrchem nečlenitým očištění odrezivění bezoplachovým odrezovačem</t>
  </si>
  <si>
    <t>https://podminky.urs.cz/item/CS_URS_2026_01/789111270</t>
  </si>
  <si>
    <t>64</t>
  </si>
  <si>
    <t>789321111</t>
  </si>
  <si>
    <t>Zhotovení nátěru ocelových konstrukcí třídy I jednosložkového základního tl do 80 µm</t>
  </si>
  <si>
    <t>-994492042</t>
  </si>
  <si>
    <t>Zhotovení nátěru ocelových konstrukcí třídy I jednosložkového základního, tloušťky do 80 μm</t>
  </si>
  <si>
    <t>https://podminky.urs.cz/item/CS_URS_2026_01/789321111</t>
  </si>
  <si>
    <t>65</t>
  </si>
  <si>
    <t>24629024</t>
  </si>
  <si>
    <t>hmota nátěrová syntetická základní na ocelové konstrukce</t>
  </si>
  <si>
    <t>-1879848414</t>
  </si>
  <si>
    <t>77,22*0,79 'Přepočtené koeficientem množství</t>
  </si>
  <si>
    <t>66</t>
  </si>
  <si>
    <t>789321121</t>
  </si>
  <si>
    <t>Zhotovení nátěru ocelových konstrukcí třídy I jednosložkového krycího (vrchního) tl do 80 µm</t>
  </si>
  <si>
    <t>-415311339</t>
  </si>
  <si>
    <t>Zhotovení nátěru ocelových konstrukcí třídy I jednosložkového krycího (vrchního), tloušťky do 80 μm</t>
  </si>
  <si>
    <t>https://podminky.urs.cz/item/CS_URS_2026_01/789321121</t>
  </si>
  <si>
    <t>67</t>
  </si>
  <si>
    <t>24629162</t>
  </si>
  <si>
    <t>hmota nátěrová alkydová krycí (email) na ocelové konstrukce</t>
  </si>
  <si>
    <t>-2132526468</t>
  </si>
  <si>
    <t>77,22*0,391 'Přepočtené koeficientem množství</t>
  </si>
  <si>
    <t>Práce a dodávky M</t>
  </si>
  <si>
    <t>46-M</t>
  </si>
  <si>
    <t>Zemní práce při extr.mont.pracích</t>
  </si>
  <si>
    <t>68</t>
  </si>
  <si>
    <t>460171174</t>
  </si>
  <si>
    <t>Hloubení kabelových nezapažených rýh strojně š 35 cm hl 80 cm v hornině tř II skupiny 5</t>
  </si>
  <si>
    <t>-1759175515</t>
  </si>
  <si>
    <t>Hloubení kabelových rýh strojně včetně urovnání dna s přemístěním výkopku do vzdálenosti 3 m od okraje jámy nebo s naložením na dopravní prostředek šířky 35 cm hloubky 80 cm v hornině třídy těžitelnosti II skupiny 5</t>
  </si>
  <si>
    <t>https://podminky.urs.cz/item/CS_URS_2026_01/460171174</t>
  </si>
  <si>
    <t>69</t>
  </si>
  <si>
    <t>460341113</t>
  </si>
  <si>
    <t>Vodorovné přemístění horniny jakékoliv třídy dopravními prostředky při elektromontážích přes 500 do 1000 m</t>
  </si>
  <si>
    <t>m3</t>
  </si>
  <si>
    <t>-588658864</t>
  </si>
  <si>
    <t>Vodorovné přemístění (odvoz) horniny dopravními prostředky včetně složení, bez naložení a rozprostření jakékoliv třídy, na vzdálenost přes 500 do 1000 m</t>
  </si>
  <si>
    <t>https://podminky.urs.cz/item/CS_URS_2026_01/460341113</t>
  </si>
  <si>
    <t>41*0,35*0,8</t>
  </si>
  <si>
    <t>460341121</t>
  </si>
  <si>
    <t>Příplatek k vodorovnému přemístění horniny dopravními prostředky při elektromontážích za každých dalších i započatých 1000 m</t>
  </si>
  <si>
    <t>1667327133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</si>
  <si>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</si>
  <si>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https://podminky.urs.cz/item/CS_URS_2026_01/460341121</t>
  </si>
  <si>
    <t>11,48*3 'Přepočtené koeficientem množství</t>
  </si>
  <si>
    <t>71</t>
  </si>
  <si>
    <t>460361121</t>
  </si>
  <si>
    <t>Poplatek za předání recyklačnímu zařízení zeminy a kamení kód odpadu 17 05 04</t>
  </si>
  <si>
    <t>1914649591</t>
  </si>
  <si>
    <t>Poplatek za předání zeminy a kamení recyklačnímu zařízení zatříděné do Katalogu odpadů pod kódem 17 05 04</t>
  </si>
  <si>
    <t>https://podminky.urs.cz/item/CS_URS_2026_01/460361121</t>
  </si>
  <si>
    <t>11,48*1,8 'Přepočtené koeficientem množství</t>
  </si>
  <si>
    <t>72</t>
  </si>
  <si>
    <t>460371123</t>
  </si>
  <si>
    <t>Naložení výkopku při elektromontážích strojně z hornin třídy II skupiny 4 a 5</t>
  </si>
  <si>
    <t>1514103875</t>
  </si>
  <si>
    <t>Naložení výkopku strojně z hornin třídy těžitelnosti II skupiny 4 až 5</t>
  </si>
  <si>
    <t>https://podminky.urs.cz/item/CS_URS_2026_01/460371123</t>
  </si>
  <si>
    <t>73</t>
  </si>
  <si>
    <t>460451154</t>
  </si>
  <si>
    <t>Zásyp kabelových rýh strojně se zhutněním š 35 cm hl 50 cm z horniny tř II skupiny 5</t>
  </si>
  <si>
    <t>767407627</t>
  </si>
  <si>
    <t>Zásyp kabelových rýh strojně s přemístěním sypaniny ze vzdálenosti do 10 m, s uložením výkopku ve vrstvách včetně zhutnění a urovnání povrchu šířky 35 cm hloubky 50 cm z horniny třídy těžitelnosti II skupiny 5</t>
  </si>
  <si>
    <t>https://podminky.urs.cz/item/CS_URS_2026_01/460451154</t>
  </si>
  <si>
    <t>74</t>
  </si>
  <si>
    <t>460871155</t>
  </si>
  <si>
    <t>Podklad vozovky a chodníku z kameniva drceného se zhutněním při elektromontážích tl přes 25 do 30 cm</t>
  </si>
  <si>
    <t>106448853</t>
  </si>
  <si>
    <t>Podklad vozovek a chodníků včetně rozprostření a úpravy z kameniva drceného, včetně zhutnění, tloušťky přes 25 do 30 cm</t>
  </si>
  <si>
    <t>https://podminky.urs.cz/item/CS_URS_2026_01/460871155</t>
  </si>
  <si>
    <t>41*0,35</t>
  </si>
  <si>
    <t>75</t>
  </si>
  <si>
    <t>460881214</t>
  </si>
  <si>
    <t>Kryt vozovky a chodníku z asfaltového betonu při elektromontážích vrstva ložní tl 7 cm</t>
  </si>
  <si>
    <t>-1549045278</t>
  </si>
  <si>
    <t>Kryt vozovek a chodníků z asfaltového betonu vrstva ložní, tloušťky 7 cm</t>
  </si>
  <si>
    <t>https://podminky.urs.cz/item/CS_URS_2026_01/460881214</t>
  </si>
  <si>
    <t>76</t>
  </si>
  <si>
    <t>468011123</t>
  </si>
  <si>
    <t>Odstranění podkladu nebo krytu komunikace při elektromontážích z kameniva drceného tl přes 20 do 30 cm</t>
  </si>
  <si>
    <t>-2108282994</t>
  </si>
  <si>
    <t>Odstranění podkladů nebo krytů komunikací včetně rozpojení na kusy a zarovnání styčné spáry z kameniva drceného, tloušťky přes 20 do 30 cm</t>
  </si>
  <si>
    <t>https://podminky.urs.cz/item/CS_URS_2026_01/468011123</t>
  </si>
  <si>
    <t>77</t>
  </si>
  <si>
    <t>468011142</t>
  </si>
  <si>
    <t>Odstranění podkladu nebo krytu komunikace při elektromontážích ze živice tl přes 5 do 10 cm</t>
  </si>
  <si>
    <t>884025776</t>
  </si>
  <si>
    <t>Odstranění podkladů nebo krytů komunikací včetně rozpojení na kusy a zarovnání styčné spáry ze živice, tloušťky přes 5 do 10 cm</t>
  </si>
  <si>
    <t>https://podminky.urs.cz/item/CS_URS_2026_01/468011142</t>
  </si>
  <si>
    <t>78</t>
  </si>
  <si>
    <t>468041122</t>
  </si>
  <si>
    <t>Řezání živičného podkladu nebo krytu při elektromontážích hl přes 5 do 10 cm</t>
  </si>
  <si>
    <t>-1034568972</t>
  </si>
  <si>
    <t>Řezání spár v podkladu nebo krytu živičném, tloušťky přes 5 do 10 cm</t>
  </si>
  <si>
    <t>https://podminky.urs.cz/item/CS_URS_2026_01/468041122</t>
  </si>
  <si>
    <t>41+0,35+0,35</t>
  </si>
  <si>
    <t>HZS</t>
  </si>
  <si>
    <t>Hodinové zúčtovací sazby</t>
  </si>
  <si>
    <t>84</t>
  </si>
  <si>
    <t>HZS2231</t>
  </si>
  <si>
    <t>Hodinová zúčtovací sazba elektrikář</t>
  </si>
  <si>
    <t>hod</t>
  </si>
  <si>
    <t>512</t>
  </si>
  <si>
    <t>418504461</t>
  </si>
  <si>
    <t>Hodinové zúčtovací sazby profesí PSV provádění stavebních instalací elektrikář</t>
  </si>
  <si>
    <t>https://podminky.urs.cz/item/CS_URS_2026_01/HZS2231</t>
  </si>
  <si>
    <t>demontáže hromosvodu, úpravy stávajícího vedení NN a venkovního osvětlení</t>
  </si>
  <si>
    <t>VRN</t>
  </si>
  <si>
    <t>Vedlejší rozpočtové náklady</t>
  </si>
  <si>
    <t>VRN6</t>
  </si>
  <si>
    <t>Územní vlivy</t>
  </si>
  <si>
    <t>85</t>
  </si>
  <si>
    <t>065103000</t>
  </si>
  <si>
    <t>Mimostaveništní doprava materiálů a výrobků</t>
  </si>
  <si>
    <t>1024</t>
  </si>
  <si>
    <t>-418800156</t>
  </si>
  <si>
    <t>https://podminky.urs.cz/item/CS_URS_2026_01/065103000</t>
  </si>
  <si>
    <t>VRN8</t>
  </si>
  <si>
    <t>Další náklady na pracovníky</t>
  </si>
  <si>
    <t>86</t>
  </si>
  <si>
    <t>081103000</t>
  </si>
  <si>
    <t>Denní doprava pracovníků na pracoviště</t>
  </si>
  <si>
    <t>198426492</t>
  </si>
  <si>
    <t>https://podminky.urs.cz/item/CS_URS_2026_01/081103000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</si>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</sst>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444151111" TargetMode="External" /><Relationship Id="rId2" Type="http://schemas.openxmlformats.org/officeDocument/2006/relationships/hyperlink" Target="https://podminky.urs.cz/item/CS_URS_2026_01/941111121" TargetMode="External" /><Relationship Id="rId3" Type="http://schemas.openxmlformats.org/officeDocument/2006/relationships/hyperlink" Target="https://podminky.urs.cz/item/CS_URS_2026_01/941111221" TargetMode="External" /><Relationship Id="rId4" Type="http://schemas.openxmlformats.org/officeDocument/2006/relationships/hyperlink" Target="https://podminky.urs.cz/item/CS_URS_2026_01/941111821" TargetMode="External" /><Relationship Id="rId5" Type="http://schemas.openxmlformats.org/officeDocument/2006/relationships/hyperlink" Target="https://podminky.urs.cz/item/CS_URS_2026_01/997013212" TargetMode="External" /><Relationship Id="rId6" Type="http://schemas.openxmlformats.org/officeDocument/2006/relationships/hyperlink" Target="https://podminky.urs.cz/item/CS_URS_2026_01/998014211" TargetMode="External" /><Relationship Id="rId7" Type="http://schemas.openxmlformats.org/officeDocument/2006/relationships/hyperlink" Target="https://podminky.urs.cz/item/CS_URS_2026_01/713151831" TargetMode="External" /><Relationship Id="rId8" Type="http://schemas.openxmlformats.org/officeDocument/2006/relationships/hyperlink" Target="https://podminky.urs.cz/item/CS_URS_2026_01/741410042" TargetMode="External" /><Relationship Id="rId9" Type="http://schemas.openxmlformats.org/officeDocument/2006/relationships/hyperlink" Target="https://podminky.urs.cz/item/CS_URS_2026_01/741420001" TargetMode="External" /><Relationship Id="rId10" Type="http://schemas.openxmlformats.org/officeDocument/2006/relationships/hyperlink" Target="https://podminky.urs.cz/item/CS_URS_2026_01/741420021" TargetMode="External" /><Relationship Id="rId11" Type="http://schemas.openxmlformats.org/officeDocument/2006/relationships/hyperlink" Target="https://podminky.urs.cz/item/CS_URS_2026_01/741420022" TargetMode="External" /><Relationship Id="rId12" Type="http://schemas.openxmlformats.org/officeDocument/2006/relationships/hyperlink" Target="https://podminky.urs.cz/item/CS_URS_2026_01/741420023" TargetMode="External" /><Relationship Id="rId13" Type="http://schemas.openxmlformats.org/officeDocument/2006/relationships/hyperlink" Target="https://podminky.urs.cz/item/CS_URS_2026_01/741420024" TargetMode="External" /><Relationship Id="rId14" Type="http://schemas.openxmlformats.org/officeDocument/2006/relationships/hyperlink" Target="https://podminky.urs.cz/item/CS_URS_2026_01/741420031" TargetMode="External" /><Relationship Id="rId15" Type="http://schemas.openxmlformats.org/officeDocument/2006/relationships/hyperlink" Target="https://podminky.urs.cz/item/CS_URS_2026_01/741420051" TargetMode="External" /><Relationship Id="rId16" Type="http://schemas.openxmlformats.org/officeDocument/2006/relationships/hyperlink" Target="https://podminky.urs.cz/item/CS_URS_2026_01/741420083" TargetMode="External" /><Relationship Id="rId17" Type="http://schemas.openxmlformats.org/officeDocument/2006/relationships/hyperlink" Target="https://podminky.urs.cz/item/CS_URS_2026_01/741420911" TargetMode="External" /><Relationship Id="rId18" Type="http://schemas.openxmlformats.org/officeDocument/2006/relationships/hyperlink" Target="https://podminky.urs.cz/item/CS_URS_2026_01/741420913" TargetMode="External" /><Relationship Id="rId19" Type="http://schemas.openxmlformats.org/officeDocument/2006/relationships/hyperlink" Target="https://podminky.urs.cz/item/CS_URS_2026_01/741440031" TargetMode="External" /><Relationship Id="rId20" Type="http://schemas.openxmlformats.org/officeDocument/2006/relationships/hyperlink" Target="https://podminky.urs.cz/item/CS_URS_2026_01/741810002" TargetMode="External" /><Relationship Id="rId21" Type="http://schemas.openxmlformats.org/officeDocument/2006/relationships/hyperlink" Target="https://podminky.urs.cz/item/CS_URS_2026_01/741820012" TargetMode="External" /><Relationship Id="rId22" Type="http://schemas.openxmlformats.org/officeDocument/2006/relationships/hyperlink" Target="https://podminky.urs.cz/item/CS_URS_2026_01/998741312" TargetMode="External" /><Relationship Id="rId23" Type="http://schemas.openxmlformats.org/officeDocument/2006/relationships/hyperlink" Target="https://podminky.urs.cz/item/CS_URS_2026_01/764001851" TargetMode="External" /><Relationship Id="rId24" Type="http://schemas.openxmlformats.org/officeDocument/2006/relationships/hyperlink" Target="https://podminky.urs.cz/item/CS_URS_2026_01/764002801" TargetMode="External" /><Relationship Id="rId25" Type="http://schemas.openxmlformats.org/officeDocument/2006/relationships/hyperlink" Target="https://podminky.urs.cz/item/CS_URS_2026_01/764002841" TargetMode="External" /><Relationship Id="rId26" Type="http://schemas.openxmlformats.org/officeDocument/2006/relationships/hyperlink" Target="https://podminky.urs.cz/item/CS_URS_2026_01/764002871" TargetMode="External" /><Relationship Id="rId27" Type="http://schemas.openxmlformats.org/officeDocument/2006/relationships/hyperlink" Target="https://podminky.urs.cz/item/CS_URS_2026_01/764004801" TargetMode="External" /><Relationship Id="rId28" Type="http://schemas.openxmlformats.org/officeDocument/2006/relationships/hyperlink" Target="https://podminky.urs.cz/item/CS_URS_2026_01/764004841" TargetMode="External" /><Relationship Id="rId29" Type="http://schemas.openxmlformats.org/officeDocument/2006/relationships/hyperlink" Target="https://podminky.urs.cz/item/CS_URS_2026_01/764004861" TargetMode="External" /><Relationship Id="rId30" Type="http://schemas.openxmlformats.org/officeDocument/2006/relationships/hyperlink" Target="https://podminky.urs.cz/item/CS_URS_2026_01/764004871" TargetMode="External" /><Relationship Id="rId31" Type="http://schemas.openxmlformats.org/officeDocument/2006/relationships/hyperlink" Target="https://podminky.urs.cz/item/CS_URS_2026_01/764211635" TargetMode="External" /><Relationship Id="rId32" Type="http://schemas.openxmlformats.org/officeDocument/2006/relationships/hyperlink" Target="https://podminky.urs.cz/item/CS_URS_2026_01/764212634" TargetMode="External" /><Relationship Id="rId33" Type="http://schemas.openxmlformats.org/officeDocument/2006/relationships/hyperlink" Target="https://podminky.urs.cz/item/CS_URS_2026_01/764212664" TargetMode="External" /><Relationship Id="rId34" Type="http://schemas.openxmlformats.org/officeDocument/2006/relationships/hyperlink" Target="https://podminky.urs.cz/item/CS_URS_2026_01/764214411" TargetMode="External" /><Relationship Id="rId35" Type="http://schemas.openxmlformats.org/officeDocument/2006/relationships/hyperlink" Target="https://podminky.urs.cz/item/CS_URS_2026_01/764311614" TargetMode="External" /><Relationship Id="rId36" Type="http://schemas.openxmlformats.org/officeDocument/2006/relationships/hyperlink" Target="https://podminky.urs.cz/item/CS_URS_2026_01/764541305" TargetMode="External" /><Relationship Id="rId37" Type="http://schemas.openxmlformats.org/officeDocument/2006/relationships/hyperlink" Target="https://podminky.urs.cz/item/CS_URS_2026_01/764541346" TargetMode="External" /><Relationship Id="rId38" Type="http://schemas.openxmlformats.org/officeDocument/2006/relationships/hyperlink" Target="https://podminky.urs.cz/item/CS_URS_2026_01/764548323" TargetMode="External" /><Relationship Id="rId39" Type="http://schemas.openxmlformats.org/officeDocument/2006/relationships/hyperlink" Target="https://podminky.urs.cz/item/CS_URS_2026_01/998764312" TargetMode="External" /><Relationship Id="rId40" Type="http://schemas.openxmlformats.org/officeDocument/2006/relationships/hyperlink" Target="https://podminky.urs.cz/item/CS_URS_2026_01/767392802" TargetMode="External" /><Relationship Id="rId41" Type="http://schemas.openxmlformats.org/officeDocument/2006/relationships/hyperlink" Target="https://podminky.urs.cz/item/CS_URS_2026_01/789111152" TargetMode="External" /><Relationship Id="rId42" Type="http://schemas.openxmlformats.org/officeDocument/2006/relationships/hyperlink" Target="https://podminky.urs.cz/item/CS_URS_2026_01/789111220" TargetMode="External" /><Relationship Id="rId43" Type="http://schemas.openxmlformats.org/officeDocument/2006/relationships/hyperlink" Target="https://podminky.urs.cz/item/CS_URS_2026_01/789111240" TargetMode="External" /><Relationship Id="rId44" Type="http://schemas.openxmlformats.org/officeDocument/2006/relationships/hyperlink" Target="https://podminky.urs.cz/item/CS_URS_2026_01/789111270" TargetMode="External" /><Relationship Id="rId45" Type="http://schemas.openxmlformats.org/officeDocument/2006/relationships/hyperlink" Target="https://podminky.urs.cz/item/CS_URS_2026_01/789321111" TargetMode="External" /><Relationship Id="rId46" Type="http://schemas.openxmlformats.org/officeDocument/2006/relationships/hyperlink" Target="https://podminky.urs.cz/item/CS_URS_2026_01/789321121" TargetMode="External" /><Relationship Id="rId47" Type="http://schemas.openxmlformats.org/officeDocument/2006/relationships/hyperlink" Target="https://podminky.urs.cz/item/CS_URS_2026_01/460171174" TargetMode="External" /><Relationship Id="rId48" Type="http://schemas.openxmlformats.org/officeDocument/2006/relationships/hyperlink" Target="https://podminky.urs.cz/item/CS_URS_2026_01/460341113" TargetMode="External" /><Relationship Id="rId49" Type="http://schemas.openxmlformats.org/officeDocument/2006/relationships/hyperlink" Target="https://podminky.urs.cz/item/CS_URS_2026_01/460341121" TargetMode="External" /><Relationship Id="rId50" Type="http://schemas.openxmlformats.org/officeDocument/2006/relationships/hyperlink" Target="https://podminky.urs.cz/item/CS_URS_2026_01/460361121" TargetMode="External" /><Relationship Id="rId51" Type="http://schemas.openxmlformats.org/officeDocument/2006/relationships/hyperlink" Target="https://podminky.urs.cz/item/CS_URS_2026_01/460371123" TargetMode="External" /><Relationship Id="rId52" Type="http://schemas.openxmlformats.org/officeDocument/2006/relationships/hyperlink" Target="https://podminky.urs.cz/item/CS_URS_2026_01/460451154" TargetMode="External" /><Relationship Id="rId53" Type="http://schemas.openxmlformats.org/officeDocument/2006/relationships/hyperlink" Target="https://podminky.urs.cz/item/CS_URS_2026_01/460871155" TargetMode="External" /><Relationship Id="rId54" Type="http://schemas.openxmlformats.org/officeDocument/2006/relationships/hyperlink" Target="https://podminky.urs.cz/item/CS_URS_2026_01/460881214" TargetMode="External" /><Relationship Id="rId55" Type="http://schemas.openxmlformats.org/officeDocument/2006/relationships/hyperlink" Target="https://podminky.urs.cz/item/CS_URS_2026_01/468011123" TargetMode="External" /><Relationship Id="rId56" Type="http://schemas.openxmlformats.org/officeDocument/2006/relationships/hyperlink" Target="https://podminky.urs.cz/item/CS_URS_2026_01/468011142" TargetMode="External" /><Relationship Id="rId57" Type="http://schemas.openxmlformats.org/officeDocument/2006/relationships/hyperlink" Target="https://podminky.urs.cz/item/CS_URS_2026_01/468041122" TargetMode="External" /><Relationship Id="rId58" Type="http://schemas.openxmlformats.org/officeDocument/2006/relationships/hyperlink" Target="https://podminky.urs.cz/item/CS_URS_2026_01/HZS2231" TargetMode="External" /><Relationship Id="rId59" Type="http://schemas.openxmlformats.org/officeDocument/2006/relationships/hyperlink" Target="https://podminky.urs.cz/item/CS_URS_2026_01/065103000" TargetMode="External" /><Relationship Id="rId60" Type="http://schemas.openxmlformats.org/officeDocument/2006/relationships/hyperlink" Target="https://podminky.urs.cz/item/CS_URS_2026_01/081103000" TargetMode="External" /><Relationship Id="rId6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hidden="1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hidden="1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s="3" customFormat="1" ht="14.4" customHeight="1">
      <c r="A31" s="3"/>
      <c r="B31" s="48"/>
      <c r="C31" s="49"/>
      <c r="D31" s="54" t="s">
        <v>43</v>
      </c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6"/>
      <c r="BE37" s="40"/>
    </row>
    <row r="41" s="2" customFormat="1" ht="6.96" customHeight="1">
      <c r="A41" s="40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10/1/2026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Areál TSmCH, Hala F - Oprava střechy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4" t="str">
        <f>IF(K8="","",K8)</f>
        <v>Na Moráni 4545, Chomutov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5" t="str">
        <f>IF(AN8= "","",AN8)</f>
        <v>31. 1. 2026</v>
      </c>
      <c r="AN47" s="75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7" t="str">
        <f>IF(E11= "","",E11)</f>
        <v>Technické služby města Chomutova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6" t="str">
        <f>IF(E17="","",E17)</f>
        <v xml:space="preserve"> </v>
      </c>
      <c r="AN49" s="67"/>
      <c r="AO49" s="67"/>
      <c r="AP49" s="67"/>
      <c r="AQ49" s="42"/>
      <c r="AR49" s="46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7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6" t="str">
        <f>IF(E20="","",E20)</f>
        <v xml:space="preserve"> </v>
      </c>
      <c r="AN50" s="67"/>
      <c r="AO50" s="67"/>
      <c r="AP50" s="67"/>
      <c r="AQ50" s="42"/>
      <c r="AR50" s="46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0"/>
    </row>
    <row r="52" s="2" customFormat="1" ht="29.28" customHeight="1">
      <c r="A52" s="40"/>
      <c r="B52" s="41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6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0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72</v>
      </c>
      <c r="BT54" s="112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24.75" customHeight="1">
      <c r="A55" s="113" t="s">
        <v>76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'10-1-2026 - Areál TSmCH, 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77</v>
      </c>
      <c r="AR55" s="120"/>
      <c r="AS55" s="121">
        <v>0</v>
      </c>
      <c r="AT55" s="122">
        <f>ROUND(SUM(AV55:AW55),2)</f>
        <v>0</v>
      </c>
      <c r="AU55" s="123">
        <f>'10-1-2026 - Areál TSmCH, ...'!P90</f>
        <v>0</v>
      </c>
      <c r="AV55" s="122">
        <f>'10-1-2026 - Areál TSmCH, ...'!J31</f>
        <v>0</v>
      </c>
      <c r="AW55" s="122">
        <f>'10-1-2026 - Areál TSmCH, ...'!J32</f>
        <v>0</v>
      </c>
      <c r="AX55" s="122">
        <f>'10-1-2026 - Areál TSmCH, ...'!J33</f>
        <v>0</v>
      </c>
      <c r="AY55" s="122">
        <f>'10-1-2026 - Areál TSmCH, ...'!J34</f>
        <v>0</v>
      </c>
      <c r="AZ55" s="122">
        <f>'10-1-2026 - Areál TSmCH, ...'!F31</f>
        <v>0</v>
      </c>
      <c r="BA55" s="122">
        <f>'10-1-2026 - Areál TSmCH, ...'!F32</f>
        <v>0</v>
      </c>
      <c r="BB55" s="122">
        <f>'10-1-2026 - Areál TSmCH, ...'!F33</f>
        <v>0</v>
      </c>
      <c r="BC55" s="122">
        <f>'10-1-2026 - Areál TSmCH, ...'!F34</f>
        <v>0</v>
      </c>
      <c r="BD55" s="124">
        <f>'10-1-2026 - Areál TSmCH, ...'!F35</f>
        <v>0</v>
      </c>
      <c r="BE55" s="7"/>
      <c r="BT55" s="125" t="s">
        <v>78</v>
      </c>
      <c r="BU55" s="125" t="s">
        <v>79</v>
      </c>
      <c r="BV55" s="125" t="s">
        <v>74</v>
      </c>
      <c r="BW55" s="125" t="s">
        <v>5</v>
      </c>
      <c r="BX55" s="125" t="s">
        <v>75</v>
      </c>
      <c r="CL55" s="125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Ty1vy5VYbv+Yujc76ofCguRgLn9VO9ECuRfJyKgSYXFroBHeEHCV4Pa8ZlbEBVxj2mZt5hmGlaatS99W2+SqHA==" hashValue="55Lh7c6ZojYupvIDQVvKtEXTltktI37b5dOtcyFTwxGTNL76hgEhlor/8Ou97tkJ3S8HCVyiONc0JH7rVkx6a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0-1-2026 - Areál TSmCH,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80</v>
      </c>
    </row>
    <row r="4" s="1" customFormat="1" ht="24.96" customHeight="1">
      <c r="B4" s="22"/>
      <c r="D4" s="128" t="s">
        <v>81</v>
      </c>
      <c r="L4" s="22"/>
      <c r="M4" s="129" t="s">
        <v>10</v>
      </c>
      <c r="AT4" s="19" t="s">
        <v>35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30" t="s">
        <v>16</v>
      </c>
      <c r="E6" s="40"/>
      <c r="F6" s="40"/>
      <c r="G6" s="40"/>
      <c r="H6" s="40"/>
      <c r="I6" s="40"/>
      <c r="J6" s="40"/>
      <c r="K6" s="40"/>
      <c r="L6" s="131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2" t="s">
        <v>17</v>
      </c>
      <c r="F7" s="40"/>
      <c r="G7" s="40"/>
      <c r="H7" s="40"/>
      <c r="I7" s="40"/>
      <c r="J7" s="40"/>
      <c r="K7" s="40"/>
      <c r="L7" s="131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1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30" t="s">
        <v>18</v>
      </c>
      <c r="E9" s="40"/>
      <c r="F9" s="133" t="s">
        <v>19</v>
      </c>
      <c r="G9" s="40"/>
      <c r="H9" s="40"/>
      <c r="I9" s="130" t="s">
        <v>20</v>
      </c>
      <c r="J9" s="133" t="s">
        <v>19</v>
      </c>
      <c r="K9" s="40"/>
      <c r="L9" s="131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30" t="s">
        <v>21</v>
      </c>
      <c r="E10" s="40"/>
      <c r="F10" s="133" t="s">
        <v>22</v>
      </c>
      <c r="G10" s="40"/>
      <c r="H10" s="40"/>
      <c r="I10" s="130" t="s">
        <v>23</v>
      </c>
      <c r="J10" s="134" t="str">
        <f>'Rekapitulace stavby'!AN8</f>
        <v>31. 1. 2026</v>
      </c>
      <c r="K10" s="40"/>
      <c r="L10" s="131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1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25</v>
      </c>
      <c r="E12" s="40"/>
      <c r="F12" s="40"/>
      <c r="G12" s="40"/>
      <c r="H12" s="40"/>
      <c r="I12" s="130" t="s">
        <v>26</v>
      </c>
      <c r="J12" s="133" t="s">
        <v>27</v>
      </c>
      <c r="K12" s="40"/>
      <c r="L12" s="131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3" t="s">
        <v>28</v>
      </c>
      <c r="F13" s="40"/>
      <c r="G13" s="40"/>
      <c r="H13" s="40"/>
      <c r="I13" s="130" t="s">
        <v>29</v>
      </c>
      <c r="J13" s="133" t="s">
        <v>30</v>
      </c>
      <c r="K13" s="40"/>
      <c r="L13" s="131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1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30" t="s">
        <v>31</v>
      </c>
      <c r="E15" s="40"/>
      <c r="F15" s="40"/>
      <c r="G15" s="40"/>
      <c r="H15" s="40"/>
      <c r="I15" s="130" t="s">
        <v>26</v>
      </c>
      <c r="J15" s="35" t="str">
        <f>'Rekapitulace stavby'!AN13</f>
        <v>Vyplň údaj</v>
      </c>
      <c r="K15" s="40"/>
      <c r="L15" s="131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3"/>
      <c r="G16" s="133"/>
      <c r="H16" s="133"/>
      <c r="I16" s="130" t="s">
        <v>29</v>
      </c>
      <c r="J16" s="35" t="str">
        <f>'Rekapitulace stavby'!AN14</f>
        <v>Vyplň údaj</v>
      </c>
      <c r="K16" s="40"/>
      <c r="L16" s="131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1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30" t="s">
        <v>33</v>
      </c>
      <c r="E18" s="40"/>
      <c r="F18" s="40"/>
      <c r="G18" s="40"/>
      <c r="H18" s="40"/>
      <c r="I18" s="130" t="s">
        <v>26</v>
      </c>
      <c r="J18" s="133" t="str">
        <f>IF('Rekapitulace stavby'!AN16="","",'Rekapitulace stavby'!AN16)</f>
        <v/>
      </c>
      <c r="K18" s="40"/>
      <c r="L18" s="131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3" t="str">
        <f>IF('Rekapitulace stavby'!E17="","",'Rekapitulace stavby'!E17)</f>
        <v xml:space="preserve"> </v>
      </c>
      <c r="F19" s="40"/>
      <c r="G19" s="40"/>
      <c r="H19" s="40"/>
      <c r="I19" s="130" t="s">
        <v>29</v>
      </c>
      <c r="J19" s="133" t="str">
        <f>IF('Rekapitulace stavby'!AN17="","",'Rekapitulace stavby'!AN17)</f>
        <v/>
      </c>
      <c r="K19" s="40"/>
      <c r="L19" s="131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1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30" t="s">
        <v>36</v>
      </c>
      <c r="E21" s="40"/>
      <c r="F21" s="40"/>
      <c r="G21" s="40"/>
      <c r="H21" s="40"/>
      <c r="I21" s="130" t="s">
        <v>26</v>
      </c>
      <c r="J21" s="133" t="str">
        <f>IF('Rekapitulace stavby'!AN19="","",'Rekapitulace stavby'!AN19)</f>
        <v/>
      </c>
      <c r="K21" s="40"/>
      <c r="L21" s="131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3" t="str">
        <f>IF('Rekapitulace stavby'!E20="","",'Rekapitulace stavby'!E20)</f>
        <v xml:space="preserve"> </v>
      </c>
      <c r="F22" s="40"/>
      <c r="G22" s="40"/>
      <c r="H22" s="40"/>
      <c r="I22" s="130" t="s">
        <v>29</v>
      </c>
      <c r="J22" s="133" t="str">
        <f>IF('Rekapitulace stavby'!AN20="","",'Rekapitulace stavby'!AN20)</f>
        <v/>
      </c>
      <c r="K22" s="40"/>
      <c r="L22" s="131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1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30" t="s">
        <v>37</v>
      </c>
      <c r="E24" s="40"/>
      <c r="F24" s="40"/>
      <c r="G24" s="40"/>
      <c r="H24" s="40"/>
      <c r="I24" s="40"/>
      <c r="J24" s="40"/>
      <c r="K24" s="40"/>
      <c r="L24" s="131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71.25" customHeight="1">
      <c r="A25" s="135"/>
      <c r="B25" s="136"/>
      <c r="C25" s="135"/>
      <c r="D25" s="135"/>
      <c r="E25" s="137" t="s">
        <v>38</v>
      </c>
      <c r="F25" s="137"/>
      <c r="G25" s="137"/>
      <c r="H25" s="137"/>
      <c r="I25" s="135"/>
      <c r="J25" s="135"/>
      <c r="K25" s="135"/>
      <c r="L25" s="138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1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9"/>
      <c r="E27" s="139"/>
      <c r="F27" s="139"/>
      <c r="G27" s="139"/>
      <c r="H27" s="139"/>
      <c r="I27" s="139"/>
      <c r="J27" s="139"/>
      <c r="K27" s="139"/>
      <c r="L27" s="131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40" t="s">
        <v>39</v>
      </c>
      <c r="E28" s="40"/>
      <c r="F28" s="40"/>
      <c r="G28" s="40"/>
      <c r="H28" s="40"/>
      <c r="I28" s="40"/>
      <c r="J28" s="141">
        <f>ROUND(J90, 2)</f>
        <v>0</v>
      </c>
      <c r="K28" s="40"/>
      <c r="L28" s="131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9"/>
      <c r="E29" s="139"/>
      <c r="F29" s="139"/>
      <c r="G29" s="139"/>
      <c r="H29" s="139"/>
      <c r="I29" s="139"/>
      <c r="J29" s="139"/>
      <c r="K29" s="139"/>
      <c r="L29" s="131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2" t="s">
        <v>41</v>
      </c>
      <c r="G30" s="40"/>
      <c r="H30" s="40"/>
      <c r="I30" s="142" t="s">
        <v>40</v>
      </c>
      <c r="J30" s="142" t="s">
        <v>42</v>
      </c>
      <c r="K30" s="40"/>
      <c r="L30" s="131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hidden="1" s="2" customFormat="1" ht="14.4" customHeight="1">
      <c r="A31" s="40"/>
      <c r="B31" s="46"/>
      <c r="C31" s="40"/>
      <c r="D31" s="143" t="s">
        <v>43</v>
      </c>
      <c r="E31" s="130" t="s">
        <v>44</v>
      </c>
      <c r="F31" s="144">
        <f>ROUND((SUM(BE90:BE500)),  2)</f>
        <v>0</v>
      </c>
      <c r="G31" s="40"/>
      <c r="H31" s="40"/>
      <c r="I31" s="145">
        <v>0.20999999999999999</v>
      </c>
      <c r="J31" s="144">
        <f>ROUND(((SUM(BE90:BE500))*I31),  2)</f>
        <v>0</v>
      </c>
      <c r="K31" s="40"/>
      <c r="L31" s="131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hidden="1" s="2" customFormat="1" ht="14.4" customHeight="1">
      <c r="A32" s="40"/>
      <c r="B32" s="46"/>
      <c r="C32" s="40"/>
      <c r="D32" s="40"/>
      <c r="E32" s="130" t="s">
        <v>45</v>
      </c>
      <c r="F32" s="144">
        <f>ROUND((SUM(BF90:BF500)),  2)</f>
        <v>0</v>
      </c>
      <c r="G32" s="40"/>
      <c r="H32" s="40"/>
      <c r="I32" s="145">
        <v>0.12</v>
      </c>
      <c r="J32" s="144">
        <f>ROUND(((SUM(BF90:BF500))*I32),  2)</f>
        <v>0</v>
      </c>
      <c r="K32" s="40"/>
      <c r="L32" s="131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30" t="s">
        <v>43</v>
      </c>
      <c r="E33" s="130" t="s">
        <v>46</v>
      </c>
      <c r="F33" s="144">
        <f>ROUND((SUM(BG90:BG500)),  2)</f>
        <v>0</v>
      </c>
      <c r="G33" s="40"/>
      <c r="H33" s="40"/>
      <c r="I33" s="145">
        <v>0.20999999999999999</v>
      </c>
      <c r="J33" s="144">
        <f>0</f>
        <v>0</v>
      </c>
      <c r="K33" s="40"/>
      <c r="L33" s="131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47</v>
      </c>
      <c r="F34" s="144">
        <f>ROUND((SUM(BH90:BH500)),  2)</f>
        <v>0</v>
      </c>
      <c r="G34" s="40"/>
      <c r="H34" s="40"/>
      <c r="I34" s="145">
        <v>0.12</v>
      </c>
      <c r="J34" s="144">
        <f>0</f>
        <v>0</v>
      </c>
      <c r="K34" s="40"/>
      <c r="L34" s="131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48</v>
      </c>
      <c r="F35" s="144">
        <f>ROUND((SUM(BI90:BI500)),  2)</f>
        <v>0</v>
      </c>
      <c r="G35" s="40"/>
      <c r="H35" s="40"/>
      <c r="I35" s="145">
        <v>0</v>
      </c>
      <c r="J35" s="144">
        <f>0</f>
        <v>0</v>
      </c>
      <c r="K35" s="40"/>
      <c r="L35" s="131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1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6"/>
      <c r="D37" s="147" t="s">
        <v>49</v>
      </c>
      <c r="E37" s="148"/>
      <c r="F37" s="148"/>
      <c r="G37" s="149" t="s">
        <v>50</v>
      </c>
      <c r="H37" s="150" t="s">
        <v>51</v>
      </c>
      <c r="I37" s="148"/>
      <c r="J37" s="151">
        <f>SUM(J28:J35)</f>
        <v>0</v>
      </c>
      <c r="K37" s="152"/>
      <c r="L37" s="13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31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3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82</v>
      </c>
      <c r="D43" s="42"/>
      <c r="E43" s="42"/>
      <c r="F43" s="42"/>
      <c r="G43" s="42"/>
      <c r="H43" s="42"/>
      <c r="I43" s="42"/>
      <c r="J43" s="42"/>
      <c r="K43" s="42"/>
      <c r="L43" s="13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2" t="str">
        <f>E7</f>
        <v>Areál TSmCH, Hala F - Oprava střechy</v>
      </c>
      <c r="F46" s="42"/>
      <c r="G46" s="42"/>
      <c r="H46" s="42"/>
      <c r="I46" s="42"/>
      <c r="J46" s="42"/>
      <c r="K46" s="42"/>
      <c r="L46" s="13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Na Moráni 4545, Chomutov</v>
      </c>
      <c r="G48" s="42"/>
      <c r="H48" s="42"/>
      <c r="I48" s="34" t="s">
        <v>23</v>
      </c>
      <c r="J48" s="75" t="str">
        <f>IF(J10="","",J10)</f>
        <v>31. 1. 2026</v>
      </c>
      <c r="K48" s="42"/>
      <c r="L48" s="13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Technické služby města Chomutova</v>
      </c>
      <c r="G50" s="42"/>
      <c r="H50" s="42"/>
      <c r="I50" s="34" t="s">
        <v>33</v>
      </c>
      <c r="J50" s="38" t="str">
        <f>E19</f>
        <v xml:space="preserve"> </v>
      </c>
      <c r="K50" s="42"/>
      <c r="L50" s="13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31</v>
      </c>
      <c r="D51" s="42"/>
      <c r="E51" s="42"/>
      <c r="F51" s="29" t="str">
        <f>IF(E16="","",E16)</f>
        <v>Vyplň údaj</v>
      </c>
      <c r="G51" s="42"/>
      <c r="H51" s="42"/>
      <c r="I51" s="34" t="s">
        <v>36</v>
      </c>
      <c r="J51" s="38" t="str">
        <f>E22</f>
        <v xml:space="preserve"> </v>
      </c>
      <c r="K51" s="42"/>
      <c r="L51" s="13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1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7" t="s">
        <v>83</v>
      </c>
      <c r="D53" s="158"/>
      <c r="E53" s="158"/>
      <c r="F53" s="158"/>
      <c r="G53" s="158"/>
      <c r="H53" s="158"/>
      <c r="I53" s="158"/>
      <c r="J53" s="159" t="s">
        <v>84</v>
      </c>
      <c r="K53" s="158"/>
      <c r="L53" s="131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1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60" t="s">
        <v>71</v>
      </c>
      <c r="D55" s="42"/>
      <c r="E55" s="42"/>
      <c r="F55" s="42"/>
      <c r="G55" s="42"/>
      <c r="H55" s="42"/>
      <c r="I55" s="42"/>
      <c r="J55" s="105">
        <f>J90</f>
        <v>0</v>
      </c>
      <c r="K55" s="42"/>
      <c r="L55" s="131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85</v>
      </c>
    </row>
    <row r="56" s="9" customFormat="1" ht="24.96" customHeight="1">
      <c r="A56" s="9"/>
      <c r="B56" s="161"/>
      <c r="C56" s="162"/>
      <c r="D56" s="163" t="s">
        <v>86</v>
      </c>
      <c r="E56" s="164"/>
      <c r="F56" s="164"/>
      <c r="G56" s="164"/>
      <c r="H56" s="164"/>
      <c r="I56" s="164"/>
      <c r="J56" s="165">
        <f>J91</f>
        <v>0</v>
      </c>
      <c r="K56" s="162"/>
      <c r="L56" s="16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7"/>
      <c r="C57" s="168"/>
      <c r="D57" s="169" t="s">
        <v>87</v>
      </c>
      <c r="E57" s="170"/>
      <c r="F57" s="170"/>
      <c r="G57" s="170"/>
      <c r="H57" s="170"/>
      <c r="I57" s="170"/>
      <c r="J57" s="171">
        <f>J92</f>
        <v>0</v>
      </c>
      <c r="K57" s="168"/>
      <c r="L57" s="172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7"/>
      <c r="C58" s="168"/>
      <c r="D58" s="169" t="s">
        <v>88</v>
      </c>
      <c r="E58" s="170"/>
      <c r="F58" s="170"/>
      <c r="G58" s="170"/>
      <c r="H58" s="170"/>
      <c r="I58" s="170"/>
      <c r="J58" s="171">
        <f>J107</f>
        <v>0</v>
      </c>
      <c r="K58" s="168"/>
      <c r="L58" s="172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7"/>
      <c r="C59" s="168"/>
      <c r="D59" s="169" t="s">
        <v>89</v>
      </c>
      <c r="E59" s="170"/>
      <c r="F59" s="170"/>
      <c r="G59" s="170"/>
      <c r="H59" s="170"/>
      <c r="I59" s="170"/>
      <c r="J59" s="171">
        <f>J124</f>
        <v>0</v>
      </c>
      <c r="K59" s="168"/>
      <c r="L59" s="172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7"/>
      <c r="C60" s="168"/>
      <c r="D60" s="169" t="s">
        <v>90</v>
      </c>
      <c r="E60" s="170"/>
      <c r="F60" s="170"/>
      <c r="G60" s="170"/>
      <c r="H60" s="170"/>
      <c r="I60" s="170"/>
      <c r="J60" s="171">
        <f>J128</f>
        <v>0</v>
      </c>
      <c r="K60" s="168"/>
      <c r="L60" s="17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9" customFormat="1" ht="24.96" customHeight="1">
      <c r="A61" s="9"/>
      <c r="B61" s="161"/>
      <c r="C61" s="162"/>
      <c r="D61" s="163" t="s">
        <v>91</v>
      </c>
      <c r="E61" s="164"/>
      <c r="F61" s="164"/>
      <c r="G61" s="164"/>
      <c r="H61" s="164"/>
      <c r="I61" s="164"/>
      <c r="J61" s="165">
        <f>J132</f>
        <v>0</v>
      </c>
      <c r="K61" s="162"/>
      <c r="L61" s="16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67"/>
      <c r="C62" s="168"/>
      <c r="D62" s="169" t="s">
        <v>92</v>
      </c>
      <c r="E62" s="170"/>
      <c r="F62" s="170"/>
      <c r="G62" s="170"/>
      <c r="H62" s="170"/>
      <c r="I62" s="170"/>
      <c r="J62" s="171">
        <f>J133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93</v>
      </c>
      <c r="E63" s="170"/>
      <c r="F63" s="170"/>
      <c r="G63" s="170"/>
      <c r="H63" s="170"/>
      <c r="I63" s="170"/>
      <c r="J63" s="171">
        <f>J139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7"/>
      <c r="C64" s="168"/>
      <c r="D64" s="169" t="s">
        <v>94</v>
      </c>
      <c r="E64" s="170"/>
      <c r="F64" s="170"/>
      <c r="G64" s="170"/>
      <c r="H64" s="170"/>
      <c r="I64" s="170"/>
      <c r="J64" s="171">
        <f>J283</f>
        <v>0</v>
      </c>
      <c r="K64" s="168"/>
      <c r="L64" s="17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7"/>
      <c r="C65" s="168"/>
      <c r="D65" s="169" t="s">
        <v>95</v>
      </c>
      <c r="E65" s="170"/>
      <c r="F65" s="170"/>
      <c r="G65" s="170"/>
      <c r="H65" s="170"/>
      <c r="I65" s="170"/>
      <c r="J65" s="171">
        <f>J367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7"/>
      <c r="C66" s="168"/>
      <c r="D66" s="169" t="s">
        <v>96</v>
      </c>
      <c r="E66" s="170"/>
      <c r="F66" s="170"/>
      <c r="G66" s="170"/>
      <c r="H66" s="170"/>
      <c r="I66" s="170"/>
      <c r="J66" s="171">
        <f>J373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1"/>
      <c r="C67" s="162"/>
      <c r="D67" s="163" t="s">
        <v>97</v>
      </c>
      <c r="E67" s="164"/>
      <c r="F67" s="164"/>
      <c r="G67" s="164"/>
      <c r="H67" s="164"/>
      <c r="I67" s="164"/>
      <c r="J67" s="165">
        <f>J422</f>
        <v>0</v>
      </c>
      <c r="K67" s="162"/>
      <c r="L67" s="166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67"/>
      <c r="C68" s="168"/>
      <c r="D68" s="169" t="s">
        <v>98</v>
      </c>
      <c r="E68" s="170"/>
      <c r="F68" s="170"/>
      <c r="G68" s="170"/>
      <c r="H68" s="170"/>
      <c r="I68" s="170"/>
      <c r="J68" s="171">
        <f>J423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1"/>
      <c r="C69" s="162"/>
      <c r="D69" s="163" t="s">
        <v>99</v>
      </c>
      <c r="E69" s="164"/>
      <c r="F69" s="164"/>
      <c r="G69" s="164"/>
      <c r="H69" s="164"/>
      <c r="I69" s="164"/>
      <c r="J69" s="165">
        <f>J481</f>
        <v>0</v>
      </c>
      <c r="K69" s="162"/>
      <c r="L69" s="16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1"/>
      <c r="C70" s="162"/>
      <c r="D70" s="163" t="s">
        <v>100</v>
      </c>
      <c r="E70" s="164"/>
      <c r="F70" s="164"/>
      <c r="G70" s="164"/>
      <c r="H70" s="164"/>
      <c r="I70" s="164"/>
      <c r="J70" s="165">
        <f>J488</f>
        <v>0</v>
      </c>
      <c r="K70" s="162"/>
      <c r="L70" s="16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67"/>
      <c r="C71" s="168"/>
      <c r="D71" s="169" t="s">
        <v>101</v>
      </c>
      <c r="E71" s="170"/>
      <c r="F71" s="170"/>
      <c r="G71" s="170"/>
      <c r="H71" s="170"/>
      <c r="I71" s="170"/>
      <c r="J71" s="171">
        <f>J489</f>
        <v>0</v>
      </c>
      <c r="K71" s="168"/>
      <c r="L71" s="172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7"/>
      <c r="C72" s="168"/>
      <c r="D72" s="169" t="s">
        <v>102</v>
      </c>
      <c r="E72" s="170"/>
      <c r="F72" s="170"/>
      <c r="G72" s="170"/>
      <c r="H72" s="170"/>
      <c r="I72" s="170"/>
      <c r="J72" s="171">
        <f>J495</f>
        <v>0</v>
      </c>
      <c r="K72" s="168"/>
      <c r="L72" s="172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1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1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1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103</v>
      </c>
      <c r="D79" s="42"/>
      <c r="E79" s="42"/>
      <c r="F79" s="42"/>
      <c r="G79" s="42"/>
      <c r="H79" s="42"/>
      <c r="I79" s="42"/>
      <c r="J79" s="42"/>
      <c r="K79" s="42"/>
      <c r="L79" s="131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1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2" t="str">
        <f>E7</f>
        <v>Areál TSmCH, Hala F - Oprava střechy</v>
      </c>
      <c r="F82" s="42"/>
      <c r="G82" s="42"/>
      <c r="H82" s="42"/>
      <c r="I82" s="42"/>
      <c r="J82" s="42"/>
      <c r="K82" s="42"/>
      <c r="L82" s="13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F10</f>
        <v>Na Moráni 4545, Chomutov</v>
      </c>
      <c r="G84" s="42"/>
      <c r="H84" s="42"/>
      <c r="I84" s="34" t="s">
        <v>23</v>
      </c>
      <c r="J84" s="75" t="str">
        <f>IF(J10="","",J10)</f>
        <v>31. 1. 2026</v>
      </c>
      <c r="K84" s="42"/>
      <c r="L84" s="13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E13</f>
        <v>Technické služby města Chomutova</v>
      </c>
      <c r="G86" s="42"/>
      <c r="H86" s="42"/>
      <c r="I86" s="34" t="s">
        <v>33</v>
      </c>
      <c r="J86" s="38" t="str">
        <f>E19</f>
        <v xml:space="preserve"> </v>
      </c>
      <c r="K86" s="42"/>
      <c r="L86" s="13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IF(E16="","",E16)</f>
        <v>Vyplň údaj</v>
      </c>
      <c r="G87" s="42"/>
      <c r="H87" s="42"/>
      <c r="I87" s="34" t="s">
        <v>36</v>
      </c>
      <c r="J87" s="38" t="str">
        <f>E22</f>
        <v xml:space="preserve"> </v>
      </c>
      <c r="K87" s="42"/>
      <c r="L87" s="13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3"/>
      <c r="B89" s="174"/>
      <c r="C89" s="175" t="s">
        <v>104</v>
      </c>
      <c r="D89" s="176" t="s">
        <v>58</v>
      </c>
      <c r="E89" s="176" t="s">
        <v>54</v>
      </c>
      <c r="F89" s="176" t="s">
        <v>55</v>
      </c>
      <c r="G89" s="176" t="s">
        <v>105</v>
      </c>
      <c r="H89" s="176" t="s">
        <v>106</v>
      </c>
      <c r="I89" s="176" t="s">
        <v>107</v>
      </c>
      <c r="J89" s="177" t="s">
        <v>84</v>
      </c>
      <c r="K89" s="178" t="s">
        <v>108</v>
      </c>
      <c r="L89" s="179"/>
      <c r="M89" s="95" t="s">
        <v>19</v>
      </c>
      <c r="N89" s="96" t="s">
        <v>43</v>
      </c>
      <c r="O89" s="96" t="s">
        <v>109</v>
      </c>
      <c r="P89" s="96" t="s">
        <v>110</v>
      </c>
      <c r="Q89" s="96" t="s">
        <v>111</v>
      </c>
      <c r="R89" s="96" t="s">
        <v>112</v>
      </c>
      <c r="S89" s="96" t="s">
        <v>113</v>
      </c>
      <c r="T89" s="97" t="s">
        <v>114</v>
      </c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</row>
    <row r="90" s="2" customFormat="1" ht="22.8" customHeight="1">
      <c r="A90" s="40"/>
      <c r="B90" s="41"/>
      <c r="C90" s="102" t="s">
        <v>115</v>
      </c>
      <c r="D90" s="42"/>
      <c r="E90" s="42"/>
      <c r="F90" s="42"/>
      <c r="G90" s="42"/>
      <c r="H90" s="42"/>
      <c r="I90" s="42"/>
      <c r="J90" s="180">
        <f>BK90</f>
        <v>0</v>
      </c>
      <c r="K90" s="42"/>
      <c r="L90" s="46"/>
      <c r="M90" s="98"/>
      <c r="N90" s="181"/>
      <c r="O90" s="99"/>
      <c r="P90" s="182">
        <f>P91+P132+P422+P481+P488</f>
        <v>0</v>
      </c>
      <c r="Q90" s="99"/>
      <c r="R90" s="182">
        <f>R91+R132+R422+R481+R488</f>
        <v>11.8770244</v>
      </c>
      <c r="S90" s="99"/>
      <c r="T90" s="183">
        <f>T91+T132+T422+T481+T488</f>
        <v>27.428077999999999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72</v>
      </c>
      <c r="AU90" s="19" t="s">
        <v>85</v>
      </c>
      <c r="BK90" s="184">
        <f>BK91+BK132+BK422+BK481+BK488</f>
        <v>0</v>
      </c>
    </row>
    <row r="91" s="12" customFormat="1" ht="25.92" customHeight="1">
      <c r="A91" s="12"/>
      <c r="B91" s="185"/>
      <c r="C91" s="186"/>
      <c r="D91" s="187" t="s">
        <v>72</v>
      </c>
      <c r="E91" s="188" t="s">
        <v>116</v>
      </c>
      <c r="F91" s="188" t="s">
        <v>117</v>
      </c>
      <c r="G91" s="186"/>
      <c r="H91" s="186"/>
      <c r="I91" s="189"/>
      <c r="J91" s="190">
        <f>BK91</f>
        <v>0</v>
      </c>
      <c r="K91" s="186"/>
      <c r="L91" s="191"/>
      <c r="M91" s="192"/>
      <c r="N91" s="193"/>
      <c r="O91" s="193"/>
      <c r="P91" s="194">
        <f>P92+P107+P124+P128</f>
        <v>0</v>
      </c>
      <c r="Q91" s="193"/>
      <c r="R91" s="194">
        <f>R92+R107+R124+R128</f>
        <v>10.548683199999999</v>
      </c>
      <c r="S91" s="193"/>
      <c r="T91" s="195">
        <f>T92+T107+T124+T128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6" t="s">
        <v>78</v>
      </c>
      <c r="AT91" s="197" t="s">
        <v>72</v>
      </c>
      <c r="AU91" s="197" t="s">
        <v>73</v>
      </c>
      <c r="AY91" s="196" t="s">
        <v>118</v>
      </c>
      <c r="BK91" s="198">
        <f>BK92+BK107+BK124+BK128</f>
        <v>0</v>
      </c>
    </row>
    <row r="92" s="12" customFormat="1" ht="22.8" customHeight="1">
      <c r="A92" s="12"/>
      <c r="B92" s="185"/>
      <c r="C92" s="186"/>
      <c r="D92" s="187" t="s">
        <v>72</v>
      </c>
      <c r="E92" s="199" t="s">
        <v>119</v>
      </c>
      <c r="F92" s="199" t="s">
        <v>120</v>
      </c>
      <c r="G92" s="186"/>
      <c r="H92" s="186"/>
      <c r="I92" s="189"/>
      <c r="J92" s="200">
        <f>BK92</f>
        <v>0</v>
      </c>
      <c r="K92" s="186"/>
      <c r="L92" s="191"/>
      <c r="M92" s="192"/>
      <c r="N92" s="193"/>
      <c r="O92" s="193"/>
      <c r="P92" s="194">
        <f>SUM(P93:P106)</f>
        <v>0</v>
      </c>
      <c r="Q92" s="193"/>
      <c r="R92" s="194">
        <f>SUM(R93:R106)</f>
        <v>10.548683199999999</v>
      </c>
      <c r="S92" s="193"/>
      <c r="T92" s="195">
        <f>SUM(T93:T106)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6" t="s">
        <v>78</v>
      </c>
      <c r="AT92" s="197" t="s">
        <v>72</v>
      </c>
      <c r="AU92" s="197" t="s">
        <v>78</v>
      </c>
      <c r="AY92" s="196" t="s">
        <v>118</v>
      </c>
      <c r="BK92" s="198">
        <f>SUM(BK93:BK106)</f>
        <v>0</v>
      </c>
    </row>
    <row r="93" s="2" customFormat="1" ht="24.15" customHeight="1">
      <c r="A93" s="40"/>
      <c r="B93" s="41"/>
      <c r="C93" s="201" t="s">
        <v>78</v>
      </c>
      <c r="D93" s="201" t="s">
        <v>121</v>
      </c>
      <c r="E93" s="202" t="s">
        <v>122</v>
      </c>
      <c r="F93" s="203" t="s">
        <v>123</v>
      </c>
      <c r="G93" s="204" t="s">
        <v>124</v>
      </c>
      <c r="H93" s="205">
        <v>846.39999999999998</v>
      </c>
      <c r="I93" s="206"/>
      <c r="J93" s="207">
        <f>ROUND(I93*H93,2)</f>
        <v>0</v>
      </c>
      <c r="K93" s="208"/>
      <c r="L93" s="46"/>
      <c r="M93" s="209" t="s">
        <v>19</v>
      </c>
      <c r="N93" s="210" t="s">
        <v>46</v>
      </c>
      <c r="O93" s="87"/>
      <c r="P93" s="211">
        <f>O93*H93</f>
        <v>0</v>
      </c>
      <c r="Q93" s="211">
        <v>0</v>
      </c>
      <c r="R93" s="211">
        <f>Q93*H93</f>
        <v>0</v>
      </c>
      <c r="S93" s="211">
        <v>0</v>
      </c>
      <c r="T93" s="212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3" t="s">
        <v>119</v>
      </c>
      <c r="AT93" s="213" t="s">
        <v>121</v>
      </c>
      <c r="AU93" s="213" t="s">
        <v>80</v>
      </c>
      <c r="AY93" s="19" t="s">
        <v>118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19" t="s">
        <v>119</v>
      </c>
      <c r="BK93" s="214">
        <f>ROUND(I93*H93,2)</f>
        <v>0</v>
      </c>
      <c r="BL93" s="19" t="s">
        <v>119</v>
      </c>
      <c r="BM93" s="213" t="s">
        <v>125</v>
      </c>
    </row>
    <row r="94" s="2" customFormat="1">
      <c r="A94" s="40"/>
      <c r="B94" s="41"/>
      <c r="C94" s="42"/>
      <c r="D94" s="215" t="s">
        <v>126</v>
      </c>
      <c r="E94" s="42"/>
      <c r="F94" s="216" t="s">
        <v>127</v>
      </c>
      <c r="G94" s="42"/>
      <c r="H94" s="42"/>
      <c r="I94" s="217"/>
      <c r="J94" s="42"/>
      <c r="K94" s="42"/>
      <c r="L94" s="46"/>
      <c r="M94" s="218"/>
      <c r="N94" s="219"/>
      <c r="O94" s="87"/>
      <c r="P94" s="87"/>
      <c r="Q94" s="87"/>
      <c r="R94" s="87"/>
      <c r="S94" s="87"/>
      <c r="T94" s="88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126</v>
      </c>
      <c r="AU94" s="19" t="s">
        <v>80</v>
      </c>
    </row>
    <row r="95" s="2" customFormat="1">
      <c r="A95" s="40"/>
      <c r="B95" s="41"/>
      <c r="C95" s="42"/>
      <c r="D95" s="220" t="s">
        <v>128</v>
      </c>
      <c r="E95" s="42"/>
      <c r="F95" s="221" t="s">
        <v>129</v>
      </c>
      <c r="G95" s="42"/>
      <c r="H95" s="42"/>
      <c r="I95" s="217"/>
      <c r="J95" s="42"/>
      <c r="K95" s="42"/>
      <c r="L95" s="46"/>
      <c r="M95" s="218"/>
      <c r="N95" s="219"/>
      <c r="O95" s="87"/>
      <c r="P95" s="87"/>
      <c r="Q95" s="87"/>
      <c r="R95" s="87"/>
      <c r="S95" s="87"/>
      <c r="T95" s="88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128</v>
      </c>
      <c r="AU95" s="19" t="s">
        <v>80</v>
      </c>
    </row>
    <row r="96" s="13" customFormat="1">
      <c r="A96" s="13"/>
      <c r="B96" s="222"/>
      <c r="C96" s="223"/>
      <c r="D96" s="215" t="s">
        <v>130</v>
      </c>
      <c r="E96" s="224" t="s">
        <v>19</v>
      </c>
      <c r="F96" s="225" t="s">
        <v>131</v>
      </c>
      <c r="G96" s="223"/>
      <c r="H96" s="226">
        <v>846.39999999999998</v>
      </c>
      <c r="I96" s="227"/>
      <c r="J96" s="223"/>
      <c r="K96" s="223"/>
      <c r="L96" s="228"/>
      <c r="M96" s="229"/>
      <c r="N96" s="230"/>
      <c r="O96" s="230"/>
      <c r="P96" s="230"/>
      <c r="Q96" s="230"/>
      <c r="R96" s="230"/>
      <c r="S96" s="230"/>
      <c r="T96" s="23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2" t="s">
        <v>130</v>
      </c>
      <c r="AU96" s="232" t="s">
        <v>80</v>
      </c>
      <c r="AV96" s="13" t="s">
        <v>80</v>
      </c>
      <c r="AW96" s="13" t="s">
        <v>35</v>
      </c>
      <c r="AX96" s="13" t="s">
        <v>73</v>
      </c>
      <c r="AY96" s="232" t="s">
        <v>118</v>
      </c>
    </row>
    <row r="97" s="14" customFormat="1">
      <c r="A97" s="14"/>
      <c r="B97" s="233"/>
      <c r="C97" s="234"/>
      <c r="D97" s="215" t="s">
        <v>130</v>
      </c>
      <c r="E97" s="235" t="s">
        <v>19</v>
      </c>
      <c r="F97" s="236" t="s">
        <v>132</v>
      </c>
      <c r="G97" s="234"/>
      <c r="H97" s="237">
        <v>846.39999999999998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3" t="s">
        <v>130</v>
      </c>
      <c r="AU97" s="243" t="s">
        <v>80</v>
      </c>
      <c r="AV97" s="14" t="s">
        <v>119</v>
      </c>
      <c r="AW97" s="14" t="s">
        <v>35</v>
      </c>
      <c r="AX97" s="14" t="s">
        <v>78</v>
      </c>
      <c r="AY97" s="243" t="s">
        <v>118</v>
      </c>
    </row>
    <row r="98" s="2" customFormat="1" ht="44.25" customHeight="1">
      <c r="A98" s="40"/>
      <c r="B98" s="41"/>
      <c r="C98" s="244" t="s">
        <v>80</v>
      </c>
      <c r="D98" s="244" t="s">
        <v>133</v>
      </c>
      <c r="E98" s="245" t="s">
        <v>134</v>
      </c>
      <c r="F98" s="246" t="s">
        <v>135</v>
      </c>
      <c r="G98" s="247" t="s">
        <v>124</v>
      </c>
      <c r="H98" s="248">
        <v>871.79200000000003</v>
      </c>
      <c r="I98" s="249"/>
      <c r="J98" s="250">
        <f>ROUND(I98*H98,2)</f>
        <v>0</v>
      </c>
      <c r="K98" s="251"/>
      <c r="L98" s="252"/>
      <c r="M98" s="253" t="s">
        <v>19</v>
      </c>
      <c r="N98" s="254" t="s">
        <v>46</v>
      </c>
      <c r="O98" s="87"/>
      <c r="P98" s="211">
        <f>O98*H98</f>
        <v>0</v>
      </c>
      <c r="Q98" s="211">
        <v>0.0121</v>
      </c>
      <c r="R98" s="211">
        <f>Q98*H98</f>
        <v>10.548683199999999</v>
      </c>
      <c r="S98" s="211">
        <v>0</v>
      </c>
      <c r="T98" s="212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3" t="s">
        <v>136</v>
      </c>
      <c r="AT98" s="213" t="s">
        <v>133</v>
      </c>
      <c r="AU98" s="213" t="s">
        <v>80</v>
      </c>
      <c r="AY98" s="19" t="s">
        <v>118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9" t="s">
        <v>119</v>
      </c>
      <c r="BK98" s="214">
        <f>ROUND(I98*H98,2)</f>
        <v>0</v>
      </c>
      <c r="BL98" s="19" t="s">
        <v>119</v>
      </c>
      <c r="BM98" s="213" t="s">
        <v>137</v>
      </c>
    </row>
    <row r="99" s="2" customFormat="1">
      <c r="A99" s="40"/>
      <c r="B99" s="41"/>
      <c r="C99" s="42"/>
      <c r="D99" s="215" t="s">
        <v>126</v>
      </c>
      <c r="E99" s="42"/>
      <c r="F99" s="216" t="s">
        <v>135</v>
      </c>
      <c r="G99" s="42"/>
      <c r="H99" s="42"/>
      <c r="I99" s="217"/>
      <c r="J99" s="42"/>
      <c r="K99" s="42"/>
      <c r="L99" s="46"/>
      <c r="M99" s="218"/>
      <c r="N99" s="219"/>
      <c r="O99" s="87"/>
      <c r="P99" s="87"/>
      <c r="Q99" s="87"/>
      <c r="R99" s="87"/>
      <c r="S99" s="87"/>
      <c r="T99" s="88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126</v>
      </c>
      <c r="AU99" s="19" t="s">
        <v>80</v>
      </c>
    </row>
    <row r="100" s="13" customFormat="1">
      <c r="A100" s="13"/>
      <c r="B100" s="222"/>
      <c r="C100" s="223"/>
      <c r="D100" s="215" t="s">
        <v>130</v>
      </c>
      <c r="E100" s="224" t="s">
        <v>19</v>
      </c>
      <c r="F100" s="225" t="s">
        <v>131</v>
      </c>
      <c r="G100" s="223"/>
      <c r="H100" s="226">
        <v>846.39999999999998</v>
      </c>
      <c r="I100" s="227"/>
      <c r="J100" s="223"/>
      <c r="K100" s="223"/>
      <c r="L100" s="228"/>
      <c r="M100" s="229"/>
      <c r="N100" s="230"/>
      <c r="O100" s="230"/>
      <c r="P100" s="230"/>
      <c r="Q100" s="230"/>
      <c r="R100" s="230"/>
      <c r="S100" s="230"/>
      <c r="T100" s="23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2" t="s">
        <v>130</v>
      </c>
      <c r="AU100" s="232" t="s">
        <v>80</v>
      </c>
      <c r="AV100" s="13" t="s">
        <v>80</v>
      </c>
      <c r="AW100" s="13" t="s">
        <v>35</v>
      </c>
      <c r="AX100" s="13" t="s">
        <v>73</v>
      </c>
      <c r="AY100" s="232" t="s">
        <v>118</v>
      </c>
    </row>
    <row r="101" s="14" customFormat="1">
      <c r="A101" s="14"/>
      <c r="B101" s="233"/>
      <c r="C101" s="234"/>
      <c r="D101" s="215" t="s">
        <v>130</v>
      </c>
      <c r="E101" s="235" t="s">
        <v>19</v>
      </c>
      <c r="F101" s="236" t="s">
        <v>132</v>
      </c>
      <c r="G101" s="234"/>
      <c r="H101" s="237">
        <v>846.39999999999998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3" t="s">
        <v>130</v>
      </c>
      <c r="AU101" s="243" t="s">
        <v>80</v>
      </c>
      <c r="AV101" s="14" t="s">
        <v>119</v>
      </c>
      <c r="AW101" s="14" t="s">
        <v>35</v>
      </c>
      <c r="AX101" s="14" t="s">
        <v>78</v>
      </c>
      <c r="AY101" s="243" t="s">
        <v>118</v>
      </c>
    </row>
    <row r="102" s="13" customFormat="1">
      <c r="A102" s="13"/>
      <c r="B102" s="222"/>
      <c r="C102" s="223"/>
      <c r="D102" s="215" t="s">
        <v>130</v>
      </c>
      <c r="E102" s="223"/>
      <c r="F102" s="225" t="s">
        <v>138</v>
      </c>
      <c r="G102" s="223"/>
      <c r="H102" s="226">
        <v>871.79200000000003</v>
      </c>
      <c r="I102" s="227"/>
      <c r="J102" s="223"/>
      <c r="K102" s="223"/>
      <c r="L102" s="228"/>
      <c r="M102" s="229"/>
      <c r="N102" s="230"/>
      <c r="O102" s="230"/>
      <c r="P102" s="230"/>
      <c r="Q102" s="230"/>
      <c r="R102" s="230"/>
      <c r="S102" s="230"/>
      <c r="T102" s="23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2" t="s">
        <v>130</v>
      </c>
      <c r="AU102" s="232" t="s">
        <v>80</v>
      </c>
      <c r="AV102" s="13" t="s">
        <v>80</v>
      </c>
      <c r="AW102" s="13" t="s">
        <v>4</v>
      </c>
      <c r="AX102" s="13" t="s">
        <v>78</v>
      </c>
      <c r="AY102" s="232" t="s">
        <v>118</v>
      </c>
    </row>
    <row r="103" s="2" customFormat="1" ht="24.15" customHeight="1">
      <c r="A103" s="40"/>
      <c r="B103" s="41"/>
      <c r="C103" s="201" t="s">
        <v>139</v>
      </c>
      <c r="D103" s="201" t="s">
        <v>121</v>
      </c>
      <c r="E103" s="202" t="s">
        <v>140</v>
      </c>
      <c r="F103" s="203" t="s">
        <v>141</v>
      </c>
      <c r="G103" s="204" t="s">
        <v>142</v>
      </c>
      <c r="H103" s="205">
        <v>132.59999999999999</v>
      </c>
      <c r="I103" s="206"/>
      <c r="J103" s="207">
        <f>ROUND(I103*H103,2)</f>
        <v>0</v>
      </c>
      <c r="K103" s="208"/>
      <c r="L103" s="46"/>
      <c r="M103" s="209" t="s">
        <v>19</v>
      </c>
      <c r="N103" s="210" t="s">
        <v>46</v>
      </c>
      <c r="O103" s="87"/>
      <c r="P103" s="211">
        <f>O103*H103</f>
        <v>0</v>
      </c>
      <c r="Q103" s="211">
        <v>0</v>
      </c>
      <c r="R103" s="211">
        <f>Q103*H103</f>
        <v>0</v>
      </c>
      <c r="S103" s="211">
        <v>0</v>
      </c>
      <c r="T103" s="212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3" t="s">
        <v>119</v>
      </c>
      <c r="AT103" s="213" t="s">
        <v>121</v>
      </c>
      <c r="AU103" s="213" t="s">
        <v>80</v>
      </c>
      <c r="AY103" s="19" t="s">
        <v>118</v>
      </c>
      <c r="BE103" s="214">
        <f>IF(N103="základní",J103,0)</f>
        <v>0</v>
      </c>
      <c r="BF103" s="214">
        <f>IF(N103="snížená",J103,0)</f>
        <v>0</v>
      </c>
      <c r="BG103" s="214">
        <f>IF(N103="zákl. přenesená",J103,0)</f>
        <v>0</v>
      </c>
      <c r="BH103" s="214">
        <f>IF(N103="sníž. přenesená",J103,0)</f>
        <v>0</v>
      </c>
      <c r="BI103" s="214">
        <f>IF(N103="nulová",J103,0)</f>
        <v>0</v>
      </c>
      <c r="BJ103" s="19" t="s">
        <v>119</v>
      </c>
      <c r="BK103" s="214">
        <f>ROUND(I103*H103,2)</f>
        <v>0</v>
      </c>
      <c r="BL103" s="19" t="s">
        <v>119</v>
      </c>
      <c r="BM103" s="213" t="s">
        <v>143</v>
      </c>
    </row>
    <row r="104" s="2" customFormat="1">
      <c r="A104" s="40"/>
      <c r="B104" s="41"/>
      <c r="C104" s="42"/>
      <c r="D104" s="215" t="s">
        <v>126</v>
      </c>
      <c r="E104" s="42"/>
      <c r="F104" s="216" t="s">
        <v>144</v>
      </c>
      <c r="G104" s="42"/>
      <c r="H104" s="42"/>
      <c r="I104" s="217"/>
      <c r="J104" s="42"/>
      <c r="K104" s="42"/>
      <c r="L104" s="46"/>
      <c r="M104" s="218"/>
      <c r="N104" s="219"/>
      <c r="O104" s="87"/>
      <c r="P104" s="87"/>
      <c r="Q104" s="87"/>
      <c r="R104" s="87"/>
      <c r="S104" s="87"/>
      <c r="T104" s="88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126</v>
      </c>
      <c r="AU104" s="19" t="s">
        <v>80</v>
      </c>
    </row>
    <row r="105" s="13" customFormat="1">
      <c r="A105" s="13"/>
      <c r="B105" s="222"/>
      <c r="C105" s="223"/>
      <c r="D105" s="215" t="s">
        <v>130</v>
      </c>
      <c r="E105" s="224" t="s">
        <v>19</v>
      </c>
      <c r="F105" s="225" t="s">
        <v>145</v>
      </c>
      <c r="G105" s="223"/>
      <c r="H105" s="226">
        <v>132.59999999999999</v>
      </c>
      <c r="I105" s="227"/>
      <c r="J105" s="223"/>
      <c r="K105" s="223"/>
      <c r="L105" s="228"/>
      <c r="M105" s="229"/>
      <c r="N105" s="230"/>
      <c r="O105" s="230"/>
      <c r="P105" s="230"/>
      <c r="Q105" s="230"/>
      <c r="R105" s="230"/>
      <c r="S105" s="230"/>
      <c r="T105" s="23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2" t="s">
        <v>130</v>
      </c>
      <c r="AU105" s="232" t="s">
        <v>80</v>
      </c>
      <c r="AV105" s="13" t="s">
        <v>80</v>
      </c>
      <c r="AW105" s="13" t="s">
        <v>35</v>
      </c>
      <c r="AX105" s="13" t="s">
        <v>73</v>
      </c>
      <c r="AY105" s="232" t="s">
        <v>118</v>
      </c>
    </row>
    <row r="106" s="14" customFormat="1">
      <c r="A106" s="14"/>
      <c r="B106" s="233"/>
      <c r="C106" s="234"/>
      <c r="D106" s="215" t="s">
        <v>130</v>
      </c>
      <c r="E106" s="235" t="s">
        <v>19</v>
      </c>
      <c r="F106" s="236" t="s">
        <v>132</v>
      </c>
      <c r="G106" s="234"/>
      <c r="H106" s="237">
        <v>132.59999999999999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3" t="s">
        <v>130</v>
      </c>
      <c r="AU106" s="243" t="s">
        <v>80</v>
      </c>
      <c r="AV106" s="14" t="s">
        <v>119</v>
      </c>
      <c r="AW106" s="14" t="s">
        <v>35</v>
      </c>
      <c r="AX106" s="14" t="s">
        <v>78</v>
      </c>
      <c r="AY106" s="243" t="s">
        <v>118</v>
      </c>
    </row>
    <row r="107" s="12" customFormat="1" ht="22.8" customHeight="1">
      <c r="A107" s="12"/>
      <c r="B107" s="185"/>
      <c r="C107" s="186"/>
      <c r="D107" s="187" t="s">
        <v>72</v>
      </c>
      <c r="E107" s="199" t="s">
        <v>146</v>
      </c>
      <c r="F107" s="199" t="s">
        <v>147</v>
      </c>
      <c r="G107" s="186"/>
      <c r="H107" s="186"/>
      <c r="I107" s="189"/>
      <c r="J107" s="200">
        <f>BK107</f>
        <v>0</v>
      </c>
      <c r="K107" s="186"/>
      <c r="L107" s="191"/>
      <c r="M107" s="192"/>
      <c r="N107" s="193"/>
      <c r="O107" s="193"/>
      <c r="P107" s="194">
        <f>SUM(P108:P123)</f>
        <v>0</v>
      </c>
      <c r="Q107" s="193"/>
      <c r="R107" s="194">
        <f>SUM(R108:R123)</f>
        <v>0</v>
      </c>
      <c r="S107" s="193"/>
      <c r="T107" s="195">
        <f>SUM(T108:T123)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6" t="s">
        <v>78</v>
      </c>
      <c r="AT107" s="197" t="s">
        <v>72</v>
      </c>
      <c r="AU107" s="197" t="s">
        <v>78</v>
      </c>
      <c r="AY107" s="196" t="s">
        <v>118</v>
      </c>
      <c r="BK107" s="198">
        <f>SUM(BK108:BK123)</f>
        <v>0</v>
      </c>
    </row>
    <row r="108" s="2" customFormat="1" ht="37.8" customHeight="1">
      <c r="A108" s="40"/>
      <c r="B108" s="41"/>
      <c r="C108" s="201" t="s">
        <v>119</v>
      </c>
      <c r="D108" s="201" t="s">
        <v>121</v>
      </c>
      <c r="E108" s="202" t="s">
        <v>148</v>
      </c>
      <c r="F108" s="203" t="s">
        <v>149</v>
      </c>
      <c r="G108" s="204" t="s">
        <v>124</v>
      </c>
      <c r="H108" s="205">
        <v>564</v>
      </c>
      <c r="I108" s="206"/>
      <c r="J108" s="207">
        <f>ROUND(I108*H108,2)</f>
        <v>0</v>
      </c>
      <c r="K108" s="208"/>
      <c r="L108" s="46"/>
      <c r="M108" s="209" t="s">
        <v>19</v>
      </c>
      <c r="N108" s="210" t="s">
        <v>46</v>
      </c>
      <c r="O108" s="87"/>
      <c r="P108" s="211">
        <f>O108*H108</f>
        <v>0</v>
      </c>
      <c r="Q108" s="211">
        <v>0</v>
      </c>
      <c r="R108" s="211">
        <f>Q108*H108</f>
        <v>0</v>
      </c>
      <c r="S108" s="211">
        <v>0</v>
      </c>
      <c r="T108" s="212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3" t="s">
        <v>119</v>
      </c>
      <c r="AT108" s="213" t="s">
        <v>121</v>
      </c>
      <c r="AU108" s="213" t="s">
        <v>80</v>
      </c>
      <c r="AY108" s="19" t="s">
        <v>118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19" t="s">
        <v>119</v>
      </c>
      <c r="BK108" s="214">
        <f>ROUND(I108*H108,2)</f>
        <v>0</v>
      </c>
      <c r="BL108" s="19" t="s">
        <v>119</v>
      </c>
      <c r="BM108" s="213" t="s">
        <v>150</v>
      </c>
    </row>
    <row r="109" s="2" customFormat="1">
      <c r="A109" s="40"/>
      <c r="B109" s="41"/>
      <c r="C109" s="42"/>
      <c r="D109" s="215" t="s">
        <v>126</v>
      </c>
      <c r="E109" s="42"/>
      <c r="F109" s="216" t="s">
        <v>151</v>
      </c>
      <c r="G109" s="42"/>
      <c r="H109" s="42"/>
      <c r="I109" s="217"/>
      <c r="J109" s="42"/>
      <c r="K109" s="42"/>
      <c r="L109" s="46"/>
      <c r="M109" s="218"/>
      <c r="N109" s="219"/>
      <c r="O109" s="87"/>
      <c r="P109" s="87"/>
      <c r="Q109" s="87"/>
      <c r="R109" s="87"/>
      <c r="S109" s="87"/>
      <c r="T109" s="88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126</v>
      </c>
      <c r="AU109" s="19" t="s">
        <v>80</v>
      </c>
    </row>
    <row r="110" s="2" customFormat="1">
      <c r="A110" s="40"/>
      <c r="B110" s="41"/>
      <c r="C110" s="42"/>
      <c r="D110" s="220" t="s">
        <v>128</v>
      </c>
      <c r="E110" s="42"/>
      <c r="F110" s="221" t="s">
        <v>152</v>
      </c>
      <c r="G110" s="42"/>
      <c r="H110" s="42"/>
      <c r="I110" s="217"/>
      <c r="J110" s="42"/>
      <c r="K110" s="42"/>
      <c r="L110" s="46"/>
      <c r="M110" s="218"/>
      <c r="N110" s="219"/>
      <c r="O110" s="87"/>
      <c r="P110" s="87"/>
      <c r="Q110" s="87"/>
      <c r="R110" s="87"/>
      <c r="S110" s="87"/>
      <c r="T110" s="88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128</v>
      </c>
      <c r="AU110" s="19" t="s">
        <v>80</v>
      </c>
    </row>
    <row r="111" s="13" customFormat="1">
      <c r="A111" s="13"/>
      <c r="B111" s="222"/>
      <c r="C111" s="223"/>
      <c r="D111" s="215" t="s">
        <v>130</v>
      </c>
      <c r="E111" s="224" t="s">
        <v>19</v>
      </c>
      <c r="F111" s="225" t="s">
        <v>153</v>
      </c>
      <c r="G111" s="223"/>
      <c r="H111" s="226">
        <v>564</v>
      </c>
      <c r="I111" s="227"/>
      <c r="J111" s="223"/>
      <c r="K111" s="223"/>
      <c r="L111" s="228"/>
      <c r="M111" s="229"/>
      <c r="N111" s="230"/>
      <c r="O111" s="230"/>
      <c r="P111" s="230"/>
      <c r="Q111" s="230"/>
      <c r="R111" s="230"/>
      <c r="S111" s="230"/>
      <c r="T111" s="23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2" t="s">
        <v>130</v>
      </c>
      <c r="AU111" s="232" t="s">
        <v>80</v>
      </c>
      <c r="AV111" s="13" t="s">
        <v>80</v>
      </c>
      <c r="AW111" s="13" t="s">
        <v>35</v>
      </c>
      <c r="AX111" s="13" t="s">
        <v>73</v>
      </c>
      <c r="AY111" s="232" t="s">
        <v>118</v>
      </c>
    </row>
    <row r="112" s="14" customFormat="1">
      <c r="A112" s="14"/>
      <c r="B112" s="233"/>
      <c r="C112" s="234"/>
      <c r="D112" s="215" t="s">
        <v>130</v>
      </c>
      <c r="E112" s="235" t="s">
        <v>19</v>
      </c>
      <c r="F112" s="236" t="s">
        <v>132</v>
      </c>
      <c r="G112" s="234"/>
      <c r="H112" s="237">
        <v>564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3" t="s">
        <v>130</v>
      </c>
      <c r="AU112" s="243" t="s">
        <v>80</v>
      </c>
      <c r="AV112" s="14" t="s">
        <v>119</v>
      </c>
      <c r="AW112" s="14" t="s">
        <v>35</v>
      </c>
      <c r="AX112" s="14" t="s">
        <v>78</v>
      </c>
      <c r="AY112" s="243" t="s">
        <v>118</v>
      </c>
    </row>
    <row r="113" s="2" customFormat="1" ht="37.8" customHeight="1">
      <c r="A113" s="40"/>
      <c r="B113" s="41"/>
      <c r="C113" s="201" t="s">
        <v>154</v>
      </c>
      <c r="D113" s="201" t="s">
        <v>121</v>
      </c>
      <c r="E113" s="202" t="s">
        <v>155</v>
      </c>
      <c r="F113" s="203" t="s">
        <v>156</v>
      </c>
      <c r="G113" s="204" t="s">
        <v>124</v>
      </c>
      <c r="H113" s="205">
        <v>33840</v>
      </c>
      <c r="I113" s="206"/>
      <c r="J113" s="207">
        <f>ROUND(I113*H113,2)</f>
        <v>0</v>
      </c>
      <c r="K113" s="208"/>
      <c r="L113" s="46"/>
      <c r="M113" s="209" t="s">
        <v>19</v>
      </c>
      <c r="N113" s="210" t="s">
        <v>46</v>
      </c>
      <c r="O113" s="87"/>
      <c r="P113" s="211">
        <f>O113*H113</f>
        <v>0</v>
      </c>
      <c r="Q113" s="211">
        <v>0</v>
      </c>
      <c r="R113" s="211">
        <f>Q113*H113</f>
        <v>0</v>
      </c>
      <c r="S113" s="211">
        <v>0</v>
      </c>
      <c r="T113" s="212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3" t="s">
        <v>119</v>
      </c>
      <c r="AT113" s="213" t="s">
        <v>121</v>
      </c>
      <c r="AU113" s="213" t="s">
        <v>80</v>
      </c>
      <c r="AY113" s="19" t="s">
        <v>118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19" t="s">
        <v>119</v>
      </c>
      <c r="BK113" s="214">
        <f>ROUND(I113*H113,2)</f>
        <v>0</v>
      </c>
      <c r="BL113" s="19" t="s">
        <v>119</v>
      </c>
      <c r="BM113" s="213" t="s">
        <v>157</v>
      </c>
    </row>
    <row r="114" s="2" customFormat="1">
      <c r="A114" s="40"/>
      <c r="B114" s="41"/>
      <c r="C114" s="42"/>
      <c r="D114" s="215" t="s">
        <v>126</v>
      </c>
      <c r="E114" s="42"/>
      <c r="F114" s="216" t="s">
        <v>158</v>
      </c>
      <c r="G114" s="42"/>
      <c r="H114" s="42"/>
      <c r="I114" s="217"/>
      <c r="J114" s="42"/>
      <c r="K114" s="42"/>
      <c r="L114" s="46"/>
      <c r="M114" s="218"/>
      <c r="N114" s="219"/>
      <c r="O114" s="87"/>
      <c r="P114" s="87"/>
      <c r="Q114" s="87"/>
      <c r="R114" s="87"/>
      <c r="S114" s="87"/>
      <c r="T114" s="88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126</v>
      </c>
      <c r="AU114" s="19" t="s">
        <v>80</v>
      </c>
    </row>
    <row r="115" s="2" customFormat="1">
      <c r="A115" s="40"/>
      <c r="B115" s="41"/>
      <c r="C115" s="42"/>
      <c r="D115" s="220" t="s">
        <v>128</v>
      </c>
      <c r="E115" s="42"/>
      <c r="F115" s="221" t="s">
        <v>159</v>
      </c>
      <c r="G115" s="42"/>
      <c r="H115" s="42"/>
      <c r="I115" s="217"/>
      <c r="J115" s="42"/>
      <c r="K115" s="42"/>
      <c r="L115" s="46"/>
      <c r="M115" s="218"/>
      <c r="N115" s="219"/>
      <c r="O115" s="87"/>
      <c r="P115" s="87"/>
      <c r="Q115" s="87"/>
      <c r="R115" s="87"/>
      <c r="S115" s="87"/>
      <c r="T115" s="88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128</v>
      </c>
      <c r="AU115" s="19" t="s">
        <v>80</v>
      </c>
    </row>
    <row r="116" s="13" customFormat="1">
      <c r="A116" s="13"/>
      <c r="B116" s="222"/>
      <c r="C116" s="223"/>
      <c r="D116" s="215" t="s">
        <v>130</v>
      </c>
      <c r="E116" s="224" t="s">
        <v>19</v>
      </c>
      <c r="F116" s="225" t="s">
        <v>153</v>
      </c>
      <c r="G116" s="223"/>
      <c r="H116" s="226">
        <v>564</v>
      </c>
      <c r="I116" s="227"/>
      <c r="J116" s="223"/>
      <c r="K116" s="223"/>
      <c r="L116" s="228"/>
      <c r="M116" s="229"/>
      <c r="N116" s="230"/>
      <c r="O116" s="230"/>
      <c r="P116" s="230"/>
      <c r="Q116" s="230"/>
      <c r="R116" s="230"/>
      <c r="S116" s="230"/>
      <c r="T116" s="23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2" t="s">
        <v>130</v>
      </c>
      <c r="AU116" s="232" t="s">
        <v>80</v>
      </c>
      <c r="AV116" s="13" t="s">
        <v>80</v>
      </c>
      <c r="AW116" s="13" t="s">
        <v>35</v>
      </c>
      <c r="AX116" s="13" t="s">
        <v>73</v>
      </c>
      <c r="AY116" s="232" t="s">
        <v>118</v>
      </c>
    </row>
    <row r="117" s="14" customFormat="1">
      <c r="A117" s="14"/>
      <c r="B117" s="233"/>
      <c r="C117" s="234"/>
      <c r="D117" s="215" t="s">
        <v>130</v>
      </c>
      <c r="E117" s="235" t="s">
        <v>19</v>
      </c>
      <c r="F117" s="236" t="s">
        <v>132</v>
      </c>
      <c r="G117" s="234"/>
      <c r="H117" s="237">
        <v>564</v>
      </c>
      <c r="I117" s="238"/>
      <c r="J117" s="234"/>
      <c r="K117" s="234"/>
      <c r="L117" s="239"/>
      <c r="M117" s="240"/>
      <c r="N117" s="241"/>
      <c r="O117" s="241"/>
      <c r="P117" s="241"/>
      <c r="Q117" s="241"/>
      <c r="R117" s="241"/>
      <c r="S117" s="241"/>
      <c r="T117" s="24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3" t="s">
        <v>130</v>
      </c>
      <c r="AU117" s="243" t="s">
        <v>80</v>
      </c>
      <c r="AV117" s="14" t="s">
        <v>119</v>
      </c>
      <c r="AW117" s="14" t="s">
        <v>35</v>
      </c>
      <c r="AX117" s="14" t="s">
        <v>78</v>
      </c>
      <c r="AY117" s="243" t="s">
        <v>118</v>
      </c>
    </row>
    <row r="118" s="13" customFormat="1">
      <c r="A118" s="13"/>
      <c r="B118" s="222"/>
      <c r="C118" s="223"/>
      <c r="D118" s="215" t="s">
        <v>130</v>
      </c>
      <c r="E118" s="223"/>
      <c r="F118" s="225" t="s">
        <v>160</v>
      </c>
      <c r="G118" s="223"/>
      <c r="H118" s="226">
        <v>33840</v>
      </c>
      <c r="I118" s="227"/>
      <c r="J118" s="223"/>
      <c r="K118" s="223"/>
      <c r="L118" s="228"/>
      <c r="M118" s="229"/>
      <c r="N118" s="230"/>
      <c r="O118" s="230"/>
      <c r="P118" s="230"/>
      <c r="Q118" s="230"/>
      <c r="R118" s="230"/>
      <c r="S118" s="230"/>
      <c r="T118" s="23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2" t="s">
        <v>130</v>
      </c>
      <c r="AU118" s="232" t="s">
        <v>80</v>
      </c>
      <c r="AV118" s="13" t="s">
        <v>80</v>
      </c>
      <c r="AW118" s="13" t="s">
        <v>4</v>
      </c>
      <c r="AX118" s="13" t="s">
        <v>78</v>
      </c>
      <c r="AY118" s="232" t="s">
        <v>118</v>
      </c>
    </row>
    <row r="119" s="2" customFormat="1" ht="37.8" customHeight="1">
      <c r="A119" s="40"/>
      <c r="B119" s="41"/>
      <c r="C119" s="201" t="s">
        <v>161</v>
      </c>
      <c r="D119" s="201" t="s">
        <v>121</v>
      </c>
      <c r="E119" s="202" t="s">
        <v>162</v>
      </c>
      <c r="F119" s="203" t="s">
        <v>163</v>
      </c>
      <c r="G119" s="204" t="s">
        <v>124</v>
      </c>
      <c r="H119" s="205">
        <v>564</v>
      </c>
      <c r="I119" s="206"/>
      <c r="J119" s="207">
        <f>ROUND(I119*H119,2)</f>
        <v>0</v>
      </c>
      <c r="K119" s="208"/>
      <c r="L119" s="46"/>
      <c r="M119" s="209" t="s">
        <v>19</v>
      </c>
      <c r="N119" s="210" t="s">
        <v>46</v>
      </c>
      <c r="O119" s="87"/>
      <c r="P119" s="211">
        <f>O119*H119</f>
        <v>0</v>
      </c>
      <c r="Q119" s="211">
        <v>0</v>
      </c>
      <c r="R119" s="211">
        <f>Q119*H119</f>
        <v>0</v>
      </c>
      <c r="S119" s="211">
        <v>0</v>
      </c>
      <c r="T119" s="212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3" t="s">
        <v>119</v>
      </c>
      <c r="AT119" s="213" t="s">
        <v>121</v>
      </c>
      <c r="AU119" s="213" t="s">
        <v>80</v>
      </c>
      <c r="AY119" s="19" t="s">
        <v>118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19" t="s">
        <v>119</v>
      </c>
      <c r="BK119" s="214">
        <f>ROUND(I119*H119,2)</f>
        <v>0</v>
      </c>
      <c r="BL119" s="19" t="s">
        <v>119</v>
      </c>
      <c r="BM119" s="213" t="s">
        <v>164</v>
      </c>
    </row>
    <row r="120" s="2" customFormat="1">
      <c r="A120" s="40"/>
      <c r="B120" s="41"/>
      <c r="C120" s="42"/>
      <c r="D120" s="215" t="s">
        <v>126</v>
      </c>
      <c r="E120" s="42"/>
      <c r="F120" s="216" t="s">
        <v>165</v>
      </c>
      <c r="G120" s="42"/>
      <c r="H120" s="42"/>
      <c r="I120" s="217"/>
      <c r="J120" s="42"/>
      <c r="K120" s="42"/>
      <c r="L120" s="46"/>
      <c r="M120" s="218"/>
      <c r="N120" s="219"/>
      <c r="O120" s="87"/>
      <c r="P120" s="87"/>
      <c r="Q120" s="87"/>
      <c r="R120" s="87"/>
      <c r="S120" s="87"/>
      <c r="T120" s="88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126</v>
      </c>
      <c r="AU120" s="19" t="s">
        <v>80</v>
      </c>
    </row>
    <row r="121" s="2" customFormat="1">
      <c r="A121" s="40"/>
      <c r="B121" s="41"/>
      <c r="C121" s="42"/>
      <c r="D121" s="220" t="s">
        <v>128</v>
      </c>
      <c r="E121" s="42"/>
      <c r="F121" s="221" t="s">
        <v>166</v>
      </c>
      <c r="G121" s="42"/>
      <c r="H121" s="42"/>
      <c r="I121" s="217"/>
      <c r="J121" s="42"/>
      <c r="K121" s="42"/>
      <c r="L121" s="46"/>
      <c r="M121" s="218"/>
      <c r="N121" s="219"/>
      <c r="O121" s="87"/>
      <c r="P121" s="87"/>
      <c r="Q121" s="87"/>
      <c r="R121" s="87"/>
      <c r="S121" s="87"/>
      <c r="T121" s="88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128</v>
      </c>
      <c r="AU121" s="19" t="s">
        <v>80</v>
      </c>
    </row>
    <row r="122" s="13" customFormat="1">
      <c r="A122" s="13"/>
      <c r="B122" s="222"/>
      <c r="C122" s="223"/>
      <c r="D122" s="215" t="s">
        <v>130</v>
      </c>
      <c r="E122" s="224" t="s">
        <v>19</v>
      </c>
      <c r="F122" s="225" t="s">
        <v>153</v>
      </c>
      <c r="G122" s="223"/>
      <c r="H122" s="226">
        <v>564</v>
      </c>
      <c r="I122" s="227"/>
      <c r="J122" s="223"/>
      <c r="K122" s="223"/>
      <c r="L122" s="228"/>
      <c r="M122" s="229"/>
      <c r="N122" s="230"/>
      <c r="O122" s="230"/>
      <c r="P122" s="230"/>
      <c r="Q122" s="230"/>
      <c r="R122" s="230"/>
      <c r="S122" s="230"/>
      <c r="T122" s="23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2" t="s">
        <v>130</v>
      </c>
      <c r="AU122" s="232" t="s">
        <v>80</v>
      </c>
      <c r="AV122" s="13" t="s">
        <v>80</v>
      </c>
      <c r="AW122" s="13" t="s">
        <v>35</v>
      </c>
      <c r="AX122" s="13" t="s">
        <v>73</v>
      </c>
      <c r="AY122" s="232" t="s">
        <v>118</v>
      </c>
    </row>
    <row r="123" s="14" customFormat="1">
      <c r="A123" s="14"/>
      <c r="B123" s="233"/>
      <c r="C123" s="234"/>
      <c r="D123" s="215" t="s">
        <v>130</v>
      </c>
      <c r="E123" s="235" t="s">
        <v>19</v>
      </c>
      <c r="F123" s="236" t="s">
        <v>132</v>
      </c>
      <c r="G123" s="234"/>
      <c r="H123" s="237">
        <v>564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3" t="s">
        <v>130</v>
      </c>
      <c r="AU123" s="243" t="s">
        <v>80</v>
      </c>
      <c r="AV123" s="14" t="s">
        <v>119</v>
      </c>
      <c r="AW123" s="14" t="s">
        <v>35</v>
      </c>
      <c r="AX123" s="14" t="s">
        <v>78</v>
      </c>
      <c r="AY123" s="243" t="s">
        <v>118</v>
      </c>
    </row>
    <row r="124" s="12" customFormat="1" ht="22.8" customHeight="1">
      <c r="A124" s="12"/>
      <c r="B124" s="185"/>
      <c r="C124" s="186"/>
      <c r="D124" s="187" t="s">
        <v>72</v>
      </c>
      <c r="E124" s="199" t="s">
        <v>167</v>
      </c>
      <c r="F124" s="199" t="s">
        <v>168</v>
      </c>
      <c r="G124" s="186"/>
      <c r="H124" s="186"/>
      <c r="I124" s="189"/>
      <c r="J124" s="200">
        <f>BK124</f>
        <v>0</v>
      </c>
      <c r="K124" s="186"/>
      <c r="L124" s="191"/>
      <c r="M124" s="192"/>
      <c r="N124" s="193"/>
      <c r="O124" s="193"/>
      <c r="P124" s="194">
        <f>SUM(P125:P127)</f>
        <v>0</v>
      </c>
      <c r="Q124" s="193"/>
      <c r="R124" s="194">
        <f>SUM(R125:R127)</f>
        <v>0</v>
      </c>
      <c r="S124" s="193"/>
      <c r="T124" s="195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6" t="s">
        <v>78</v>
      </c>
      <c r="AT124" s="197" t="s">
        <v>72</v>
      </c>
      <c r="AU124" s="197" t="s">
        <v>78</v>
      </c>
      <c r="AY124" s="196" t="s">
        <v>118</v>
      </c>
      <c r="BK124" s="198">
        <f>SUM(BK125:BK127)</f>
        <v>0</v>
      </c>
    </row>
    <row r="125" s="2" customFormat="1" ht="24.15" customHeight="1">
      <c r="A125" s="40"/>
      <c r="B125" s="41"/>
      <c r="C125" s="201" t="s">
        <v>169</v>
      </c>
      <c r="D125" s="201" t="s">
        <v>121</v>
      </c>
      <c r="E125" s="202" t="s">
        <v>170</v>
      </c>
      <c r="F125" s="203" t="s">
        <v>171</v>
      </c>
      <c r="G125" s="204" t="s">
        <v>172</v>
      </c>
      <c r="H125" s="205">
        <v>19.391999999999999</v>
      </c>
      <c r="I125" s="206"/>
      <c r="J125" s="207">
        <f>ROUND(I125*H125,2)</f>
        <v>0</v>
      </c>
      <c r="K125" s="208"/>
      <c r="L125" s="46"/>
      <c r="M125" s="209" t="s">
        <v>19</v>
      </c>
      <c r="N125" s="210" t="s">
        <v>46</v>
      </c>
      <c r="O125" s="87"/>
      <c r="P125" s="211">
        <f>O125*H125</f>
        <v>0</v>
      </c>
      <c r="Q125" s="211">
        <v>0</v>
      </c>
      <c r="R125" s="211">
        <f>Q125*H125</f>
        <v>0</v>
      </c>
      <c r="S125" s="211">
        <v>0</v>
      </c>
      <c r="T125" s="212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3" t="s">
        <v>119</v>
      </c>
      <c r="AT125" s="213" t="s">
        <v>121</v>
      </c>
      <c r="AU125" s="213" t="s">
        <v>80</v>
      </c>
      <c r="AY125" s="19" t="s">
        <v>118</v>
      </c>
      <c r="BE125" s="214">
        <f>IF(N125="základní",J125,0)</f>
        <v>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19" t="s">
        <v>119</v>
      </c>
      <c r="BK125" s="214">
        <f>ROUND(I125*H125,2)</f>
        <v>0</v>
      </c>
      <c r="BL125" s="19" t="s">
        <v>119</v>
      </c>
      <c r="BM125" s="213" t="s">
        <v>173</v>
      </c>
    </row>
    <row r="126" s="2" customFormat="1">
      <c r="A126" s="40"/>
      <c r="B126" s="41"/>
      <c r="C126" s="42"/>
      <c r="D126" s="215" t="s">
        <v>126</v>
      </c>
      <c r="E126" s="42"/>
      <c r="F126" s="216" t="s">
        <v>174</v>
      </c>
      <c r="G126" s="42"/>
      <c r="H126" s="42"/>
      <c r="I126" s="217"/>
      <c r="J126" s="42"/>
      <c r="K126" s="42"/>
      <c r="L126" s="46"/>
      <c r="M126" s="218"/>
      <c r="N126" s="219"/>
      <c r="O126" s="87"/>
      <c r="P126" s="87"/>
      <c r="Q126" s="87"/>
      <c r="R126" s="87"/>
      <c r="S126" s="87"/>
      <c r="T126" s="88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126</v>
      </c>
      <c r="AU126" s="19" t="s">
        <v>80</v>
      </c>
    </row>
    <row r="127" s="2" customFormat="1">
      <c r="A127" s="40"/>
      <c r="B127" s="41"/>
      <c r="C127" s="42"/>
      <c r="D127" s="220" t="s">
        <v>128</v>
      </c>
      <c r="E127" s="42"/>
      <c r="F127" s="221" t="s">
        <v>175</v>
      </c>
      <c r="G127" s="42"/>
      <c r="H127" s="42"/>
      <c r="I127" s="217"/>
      <c r="J127" s="42"/>
      <c r="K127" s="42"/>
      <c r="L127" s="46"/>
      <c r="M127" s="218"/>
      <c r="N127" s="219"/>
      <c r="O127" s="87"/>
      <c r="P127" s="87"/>
      <c r="Q127" s="87"/>
      <c r="R127" s="87"/>
      <c r="S127" s="87"/>
      <c r="T127" s="88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128</v>
      </c>
      <c r="AU127" s="19" t="s">
        <v>80</v>
      </c>
    </row>
    <row r="128" s="12" customFormat="1" ht="22.8" customHeight="1">
      <c r="A128" s="12"/>
      <c r="B128" s="185"/>
      <c r="C128" s="186"/>
      <c r="D128" s="187" t="s">
        <v>72</v>
      </c>
      <c r="E128" s="199" t="s">
        <v>176</v>
      </c>
      <c r="F128" s="199" t="s">
        <v>177</v>
      </c>
      <c r="G128" s="186"/>
      <c r="H128" s="186"/>
      <c r="I128" s="189"/>
      <c r="J128" s="200">
        <f>BK128</f>
        <v>0</v>
      </c>
      <c r="K128" s="186"/>
      <c r="L128" s="191"/>
      <c r="M128" s="192"/>
      <c r="N128" s="193"/>
      <c r="O128" s="193"/>
      <c r="P128" s="194">
        <f>SUM(P129:P131)</f>
        <v>0</v>
      </c>
      <c r="Q128" s="193"/>
      <c r="R128" s="194">
        <f>SUM(R129:R131)</f>
        <v>0</v>
      </c>
      <c r="S128" s="193"/>
      <c r="T128" s="195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6" t="s">
        <v>78</v>
      </c>
      <c r="AT128" s="197" t="s">
        <v>72</v>
      </c>
      <c r="AU128" s="197" t="s">
        <v>78</v>
      </c>
      <c r="AY128" s="196" t="s">
        <v>118</v>
      </c>
      <c r="BK128" s="198">
        <f>SUM(BK129:BK131)</f>
        <v>0</v>
      </c>
    </row>
    <row r="129" s="2" customFormat="1" ht="24.15" customHeight="1">
      <c r="A129" s="40"/>
      <c r="B129" s="41"/>
      <c r="C129" s="201" t="s">
        <v>136</v>
      </c>
      <c r="D129" s="201" t="s">
        <v>121</v>
      </c>
      <c r="E129" s="202" t="s">
        <v>178</v>
      </c>
      <c r="F129" s="203" t="s">
        <v>179</v>
      </c>
      <c r="G129" s="204" t="s">
        <v>172</v>
      </c>
      <c r="H129" s="205">
        <v>10.549</v>
      </c>
      <c r="I129" s="206"/>
      <c r="J129" s="207">
        <f>ROUND(I129*H129,2)</f>
        <v>0</v>
      </c>
      <c r="K129" s="208"/>
      <c r="L129" s="46"/>
      <c r="M129" s="209" t="s">
        <v>19</v>
      </c>
      <c r="N129" s="210" t="s">
        <v>46</v>
      </c>
      <c r="O129" s="87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3" t="s">
        <v>119</v>
      </c>
      <c r="AT129" s="213" t="s">
        <v>121</v>
      </c>
      <c r="AU129" s="213" t="s">
        <v>80</v>
      </c>
      <c r="AY129" s="19" t="s">
        <v>118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9" t="s">
        <v>119</v>
      </c>
      <c r="BK129" s="214">
        <f>ROUND(I129*H129,2)</f>
        <v>0</v>
      </c>
      <c r="BL129" s="19" t="s">
        <v>119</v>
      </c>
      <c r="BM129" s="213" t="s">
        <v>180</v>
      </c>
    </row>
    <row r="130" s="2" customFormat="1">
      <c r="A130" s="40"/>
      <c r="B130" s="41"/>
      <c r="C130" s="42"/>
      <c r="D130" s="215" t="s">
        <v>126</v>
      </c>
      <c r="E130" s="42"/>
      <c r="F130" s="216" t="s">
        <v>181</v>
      </c>
      <c r="G130" s="42"/>
      <c r="H130" s="42"/>
      <c r="I130" s="217"/>
      <c r="J130" s="42"/>
      <c r="K130" s="42"/>
      <c r="L130" s="46"/>
      <c r="M130" s="218"/>
      <c r="N130" s="219"/>
      <c r="O130" s="87"/>
      <c r="P130" s="87"/>
      <c r="Q130" s="87"/>
      <c r="R130" s="87"/>
      <c r="S130" s="87"/>
      <c r="T130" s="88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126</v>
      </c>
      <c r="AU130" s="19" t="s">
        <v>80</v>
      </c>
    </row>
    <row r="131" s="2" customFormat="1">
      <c r="A131" s="40"/>
      <c r="B131" s="41"/>
      <c r="C131" s="42"/>
      <c r="D131" s="220" t="s">
        <v>128</v>
      </c>
      <c r="E131" s="42"/>
      <c r="F131" s="221" t="s">
        <v>182</v>
      </c>
      <c r="G131" s="42"/>
      <c r="H131" s="42"/>
      <c r="I131" s="217"/>
      <c r="J131" s="42"/>
      <c r="K131" s="42"/>
      <c r="L131" s="46"/>
      <c r="M131" s="218"/>
      <c r="N131" s="219"/>
      <c r="O131" s="87"/>
      <c r="P131" s="87"/>
      <c r="Q131" s="87"/>
      <c r="R131" s="87"/>
      <c r="S131" s="87"/>
      <c r="T131" s="88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128</v>
      </c>
      <c r="AU131" s="19" t="s">
        <v>80</v>
      </c>
    </row>
    <row r="132" s="12" customFormat="1" ht="25.92" customHeight="1">
      <c r="A132" s="12"/>
      <c r="B132" s="185"/>
      <c r="C132" s="186"/>
      <c r="D132" s="187" t="s">
        <v>72</v>
      </c>
      <c r="E132" s="188" t="s">
        <v>183</v>
      </c>
      <c r="F132" s="188" t="s">
        <v>184</v>
      </c>
      <c r="G132" s="186"/>
      <c r="H132" s="186"/>
      <c r="I132" s="189"/>
      <c r="J132" s="190">
        <f>BK132</f>
        <v>0</v>
      </c>
      <c r="K132" s="186"/>
      <c r="L132" s="191"/>
      <c r="M132" s="192"/>
      <c r="N132" s="193"/>
      <c r="O132" s="193"/>
      <c r="P132" s="194">
        <f>P133+P139+P283+P367+P373</f>
        <v>0</v>
      </c>
      <c r="Q132" s="193"/>
      <c r="R132" s="194">
        <f>R133+R139+R283+R367+R373</f>
        <v>1.3283411999999999</v>
      </c>
      <c r="S132" s="193"/>
      <c r="T132" s="195">
        <f>T133+T139+T283+T367+T373</f>
        <v>19.392078000000001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96" t="s">
        <v>80</v>
      </c>
      <c r="AT132" s="197" t="s">
        <v>72</v>
      </c>
      <c r="AU132" s="197" t="s">
        <v>73</v>
      </c>
      <c r="AY132" s="196" t="s">
        <v>118</v>
      </c>
      <c r="BK132" s="198">
        <f>BK133+BK139+BK283+BK367+BK373</f>
        <v>0</v>
      </c>
    </row>
    <row r="133" s="12" customFormat="1" ht="22.8" customHeight="1">
      <c r="A133" s="12"/>
      <c r="B133" s="185"/>
      <c r="C133" s="186"/>
      <c r="D133" s="187" t="s">
        <v>72</v>
      </c>
      <c r="E133" s="199" t="s">
        <v>185</v>
      </c>
      <c r="F133" s="199" t="s">
        <v>186</v>
      </c>
      <c r="G133" s="186"/>
      <c r="H133" s="186"/>
      <c r="I133" s="189"/>
      <c r="J133" s="200">
        <f>BK133</f>
        <v>0</v>
      </c>
      <c r="K133" s="186"/>
      <c r="L133" s="191"/>
      <c r="M133" s="192"/>
      <c r="N133" s="193"/>
      <c r="O133" s="193"/>
      <c r="P133" s="194">
        <f>SUM(P134:P138)</f>
        <v>0</v>
      </c>
      <c r="Q133" s="193"/>
      <c r="R133" s="194">
        <f>SUM(R134:R138)</f>
        <v>0</v>
      </c>
      <c r="S133" s="193"/>
      <c r="T133" s="195">
        <f>SUM(T134:T138)</f>
        <v>12.696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6" t="s">
        <v>80</v>
      </c>
      <c r="AT133" s="197" t="s">
        <v>72</v>
      </c>
      <c r="AU133" s="197" t="s">
        <v>78</v>
      </c>
      <c r="AY133" s="196" t="s">
        <v>118</v>
      </c>
      <c r="BK133" s="198">
        <f>SUM(BK134:BK138)</f>
        <v>0</v>
      </c>
    </row>
    <row r="134" s="2" customFormat="1" ht="33" customHeight="1">
      <c r="A134" s="40"/>
      <c r="B134" s="41"/>
      <c r="C134" s="201" t="s">
        <v>146</v>
      </c>
      <c r="D134" s="201" t="s">
        <v>121</v>
      </c>
      <c r="E134" s="202" t="s">
        <v>187</v>
      </c>
      <c r="F134" s="203" t="s">
        <v>188</v>
      </c>
      <c r="G134" s="204" t="s">
        <v>124</v>
      </c>
      <c r="H134" s="205">
        <v>846.39999999999998</v>
      </c>
      <c r="I134" s="206"/>
      <c r="J134" s="207">
        <f>ROUND(I134*H134,2)</f>
        <v>0</v>
      </c>
      <c r="K134" s="208"/>
      <c r="L134" s="46"/>
      <c r="M134" s="209" t="s">
        <v>19</v>
      </c>
      <c r="N134" s="210" t="s">
        <v>46</v>
      </c>
      <c r="O134" s="87"/>
      <c r="P134" s="211">
        <f>O134*H134</f>
        <v>0</v>
      </c>
      <c r="Q134" s="211">
        <v>0</v>
      </c>
      <c r="R134" s="211">
        <f>Q134*H134</f>
        <v>0</v>
      </c>
      <c r="S134" s="211">
        <v>0.014999999999999999</v>
      </c>
      <c r="T134" s="212">
        <f>S134*H134</f>
        <v>12.696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3" t="s">
        <v>189</v>
      </c>
      <c r="AT134" s="213" t="s">
        <v>121</v>
      </c>
      <c r="AU134" s="213" t="s">
        <v>80</v>
      </c>
      <c r="AY134" s="19" t="s">
        <v>118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9" t="s">
        <v>119</v>
      </c>
      <c r="BK134" s="214">
        <f>ROUND(I134*H134,2)</f>
        <v>0</v>
      </c>
      <c r="BL134" s="19" t="s">
        <v>189</v>
      </c>
      <c r="BM134" s="213" t="s">
        <v>190</v>
      </c>
    </row>
    <row r="135" s="2" customFormat="1">
      <c r="A135" s="40"/>
      <c r="B135" s="41"/>
      <c r="C135" s="42"/>
      <c r="D135" s="215" t="s">
        <v>126</v>
      </c>
      <c r="E135" s="42"/>
      <c r="F135" s="216" t="s">
        <v>191</v>
      </c>
      <c r="G135" s="42"/>
      <c r="H135" s="42"/>
      <c r="I135" s="217"/>
      <c r="J135" s="42"/>
      <c r="K135" s="42"/>
      <c r="L135" s="46"/>
      <c r="M135" s="218"/>
      <c r="N135" s="219"/>
      <c r="O135" s="87"/>
      <c r="P135" s="87"/>
      <c r="Q135" s="87"/>
      <c r="R135" s="87"/>
      <c r="S135" s="87"/>
      <c r="T135" s="88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126</v>
      </c>
      <c r="AU135" s="19" t="s">
        <v>80</v>
      </c>
    </row>
    <row r="136" s="2" customFormat="1">
      <c r="A136" s="40"/>
      <c r="B136" s="41"/>
      <c r="C136" s="42"/>
      <c r="D136" s="220" t="s">
        <v>128</v>
      </c>
      <c r="E136" s="42"/>
      <c r="F136" s="221" t="s">
        <v>192</v>
      </c>
      <c r="G136" s="42"/>
      <c r="H136" s="42"/>
      <c r="I136" s="217"/>
      <c r="J136" s="42"/>
      <c r="K136" s="42"/>
      <c r="L136" s="46"/>
      <c r="M136" s="218"/>
      <c r="N136" s="219"/>
      <c r="O136" s="87"/>
      <c r="P136" s="87"/>
      <c r="Q136" s="87"/>
      <c r="R136" s="87"/>
      <c r="S136" s="87"/>
      <c r="T136" s="88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128</v>
      </c>
      <c r="AU136" s="19" t="s">
        <v>80</v>
      </c>
    </row>
    <row r="137" s="13" customFormat="1">
      <c r="A137" s="13"/>
      <c r="B137" s="222"/>
      <c r="C137" s="223"/>
      <c r="D137" s="215" t="s">
        <v>130</v>
      </c>
      <c r="E137" s="224" t="s">
        <v>19</v>
      </c>
      <c r="F137" s="225" t="s">
        <v>131</v>
      </c>
      <c r="G137" s="223"/>
      <c r="H137" s="226">
        <v>846.39999999999998</v>
      </c>
      <c r="I137" s="227"/>
      <c r="J137" s="223"/>
      <c r="K137" s="223"/>
      <c r="L137" s="228"/>
      <c r="M137" s="229"/>
      <c r="N137" s="230"/>
      <c r="O137" s="230"/>
      <c r="P137" s="230"/>
      <c r="Q137" s="230"/>
      <c r="R137" s="230"/>
      <c r="S137" s="230"/>
      <c r="T137" s="23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2" t="s">
        <v>130</v>
      </c>
      <c r="AU137" s="232" t="s">
        <v>80</v>
      </c>
      <c r="AV137" s="13" t="s">
        <v>80</v>
      </c>
      <c r="AW137" s="13" t="s">
        <v>35</v>
      </c>
      <c r="AX137" s="13" t="s">
        <v>73</v>
      </c>
      <c r="AY137" s="232" t="s">
        <v>118</v>
      </c>
    </row>
    <row r="138" s="14" customFormat="1">
      <c r="A138" s="14"/>
      <c r="B138" s="233"/>
      <c r="C138" s="234"/>
      <c r="D138" s="215" t="s">
        <v>130</v>
      </c>
      <c r="E138" s="235" t="s">
        <v>19</v>
      </c>
      <c r="F138" s="236" t="s">
        <v>132</v>
      </c>
      <c r="G138" s="234"/>
      <c r="H138" s="237">
        <v>846.39999999999998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3" t="s">
        <v>130</v>
      </c>
      <c r="AU138" s="243" t="s">
        <v>80</v>
      </c>
      <c r="AV138" s="14" t="s">
        <v>119</v>
      </c>
      <c r="AW138" s="14" t="s">
        <v>35</v>
      </c>
      <c r="AX138" s="14" t="s">
        <v>78</v>
      </c>
      <c r="AY138" s="243" t="s">
        <v>118</v>
      </c>
    </row>
    <row r="139" s="12" customFormat="1" ht="22.8" customHeight="1">
      <c r="A139" s="12"/>
      <c r="B139" s="185"/>
      <c r="C139" s="186"/>
      <c r="D139" s="187" t="s">
        <v>72</v>
      </c>
      <c r="E139" s="199" t="s">
        <v>193</v>
      </c>
      <c r="F139" s="199" t="s">
        <v>194</v>
      </c>
      <c r="G139" s="186"/>
      <c r="H139" s="186"/>
      <c r="I139" s="189"/>
      <c r="J139" s="200">
        <f>BK139</f>
        <v>0</v>
      </c>
      <c r="K139" s="186"/>
      <c r="L139" s="191"/>
      <c r="M139" s="192"/>
      <c r="N139" s="193"/>
      <c r="O139" s="193"/>
      <c r="P139" s="194">
        <f>SUM(P140:P282)</f>
        <v>0</v>
      </c>
      <c r="Q139" s="193"/>
      <c r="R139" s="194">
        <f>SUM(R140:R282)</f>
        <v>0.11438999999999999</v>
      </c>
      <c r="S139" s="193"/>
      <c r="T139" s="195">
        <f>SUM(T140:T282)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6" t="s">
        <v>80</v>
      </c>
      <c r="AT139" s="197" t="s">
        <v>72</v>
      </c>
      <c r="AU139" s="197" t="s">
        <v>78</v>
      </c>
      <c r="AY139" s="196" t="s">
        <v>118</v>
      </c>
      <c r="BK139" s="198">
        <f>SUM(BK140:BK282)</f>
        <v>0</v>
      </c>
    </row>
    <row r="140" s="2" customFormat="1" ht="24.15" customHeight="1">
      <c r="A140" s="40"/>
      <c r="B140" s="41"/>
      <c r="C140" s="201" t="s">
        <v>195</v>
      </c>
      <c r="D140" s="201" t="s">
        <v>121</v>
      </c>
      <c r="E140" s="202" t="s">
        <v>196</v>
      </c>
      <c r="F140" s="203" t="s">
        <v>197</v>
      </c>
      <c r="G140" s="204" t="s">
        <v>198</v>
      </c>
      <c r="H140" s="205">
        <v>70</v>
      </c>
      <c r="I140" s="206"/>
      <c r="J140" s="207">
        <f>ROUND(I140*H140,2)</f>
        <v>0</v>
      </c>
      <c r="K140" s="208"/>
      <c r="L140" s="46"/>
      <c r="M140" s="209" t="s">
        <v>19</v>
      </c>
      <c r="N140" s="210" t="s">
        <v>46</v>
      </c>
      <c r="O140" s="87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3" t="s">
        <v>189</v>
      </c>
      <c r="AT140" s="213" t="s">
        <v>121</v>
      </c>
      <c r="AU140" s="213" t="s">
        <v>80</v>
      </c>
      <c r="AY140" s="19" t="s">
        <v>118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9" t="s">
        <v>119</v>
      </c>
      <c r="BK140" s="214">
        <f>ROUND(I140*H140,2)</f>
        <v>0</v>
      </c>
      <c r="BL140" s="19" t="s">
        <v>189</v>
      </c>
      <c r="BM140" s="213" t="s">
        <v>199</v>
      </c>
    </row>
    <row r="141" s="2" customFormat="1">
      <c r="A141" s="40"/>
      <c r="B141" s="41"/>
      <c r="C141" s="42"/>
      <c r="D141" s="215" t="s">
        <v>126</v>
      </c>
      <c r="E141" s="42"/>
      <c r="F141" s="216" t="s">
        <v>200</v>
      </c>
      <c r="G141" s="42"/>
      <c r="H141" s="42"/>
      <c r="I141" s="217"/>
      <c r="J141" s="42"/>
      <c r="K141" s="42"/>
      <c r="L141" s="46"/>
      <c r="M141" s="218"/>
      <c r="N141" s="219"/>
      <c r="O141" s="87"/>
      <c r="P141" s="87"/>
      <c r="Q141" s="87"/>
      <c r="R141" s="87"/>
      <c r="S141" s="87"/>
      <c r="T141" s="88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126</v>
      </c>
      <c r="AU141" s="19" t="s">
        <v>80</v>
      </c>
    </row>
    <row r="142" s="2" customFormat="1">
      <c r="A142" s="40"/>
      <c r="B142" s="41"/>
      <c r="C142" s="42"/>
      <c r="D142" s="220" t="s">
        <v>128</v>
      </c>
      <c r="E142" s="42"/>
      <c r="F142" s="221" t="s">
        <v>201</v>
      </c>
      <c r="G142" s="42"/>
      <c r="H142" s="42"/>
      <c r="I142" s="217"/>
      <c r="J142" s="42"/>
      <c r="K142" s="42"/>
      <c r="L142" s="46"/>
      <c r="M142" s="218"/>
      <c r="N142" s="219"/>
      <c r="O142" s="87"/>
      <c r="P142" s="87"/>
      <c r="Q142" s="87"/>
      <c r="R142" s="87"/>
      <c r="S142" s="87"/>
      <c r="T142" s="88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128</v>
      </c>
      <c r="AU142" s="19" t="s">
        <v>80</v>
      </c>
    </row>
    <row r="143" s="13" customFormat="1">
      <c r="A143" s="13"/>
      <c r="B143" s="222"/>
      <c r="C143" s="223"/>
      <c r="D143" s="215" t="s">
        <v>130</v>
      </c>
      <c r="E143" s="224" t="s">
        <v>19</v>
      </c>
      <c r="F143" s="225" t="s">
        <v>202</v>
      </c>
      <c r="G143" s="223"/>
      <c r="H143" s="226">
        <v>70</v>
      </c>
      <c r="I143" s="227"/>
      <c r="J143" s="223"/>
      <c r="K143" s="223"/>
      <c r="L143" s="228"/>
      <c r="M143" s="229"/>
      <c r="N143" s="230"/>
      <c r="O143" s="230"/>
      <c r="P143" s="230"/>
      <c r="Q143" s="230"/>
      <c r="R143" s="230"/>
      <c r="S143" s="230"/>
      <c r="T143" s="23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2" t="s">
        <v>130</v>
      </c>
      <c r="AU143" s="232" t="s">
        <v>80</v>
      </c>
      <c r="AV143" s="13" t="s">
        <v>80</v>
      </c>
      <c r="AW143" s="13" t="s">
        <v>35</v>
      </c>
      <c r="AX143" s="13" t="s">
        <v>73</v>
      </c>
      <c r="AY143" s="232" t="s">
        <v>118</v>
      </c>
    </row>
    <row r="144" s="14" customFormat="1">
      <c r="A144" s="14"/>
      <c r="B144" s="233"/>
      <c r="C144" s="234"/>
      <c r="D144" s="215" t="s">
        <v>130</v>
      </c>
      <c r="E144" s="235" t="s">
        <v>19</v>
      </c>
      <c r="F144" s="236" t="s">
        <v>132</v>
      </c>
      <c r="G144" s="234"/>
      <c r="H144" s="237">
        <v>70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3" t="s">
        <v>130</v>
      </c>
      <c r="AU144" s="243" t="s">
        <v>80</v>
      </c>
      <c r="AV144" s="14" t="s">
        <v>119</v>
      </c>
      <c r="AW144" s="14" t="s">
        <v>35</v>
      </c>
      <c r="AX144" s="14" t="s">
        <v>78</v>
      </c>
      <c r="AY144" s="243" t="s">
        <v>118</v>
      </c>
    </row>
    <row r="145" s="2" customFormat="1" ht="16.5" customHeight="1">
      <c r="A145" s="40"/>
      <c r="B145" s="41"/>
      <c r="C145" s="244" t="s">
        <v>203</v>
      </c>
      <c r="D145" s="244" t="s">
        <v>133</v>
      </c>
      <c r="E145" s="245" t="s">
        <v>204</v>
      </c>
      <c r="F145" s="246" t="s">
        <v>205</v>
      </c>
      <c r="G145" s="247" t="s">
        <v>142</v>
      </c>
      <c r="H145" s="248">
        <v>43.399999999999999</v>
      </c>
      <c r="I145" s="249"/>
      <c r="J145" s="250">
        <f>ROUND(I145*H145,2)</f>
        <v>0</v>
      </c>
      <c r="K145" s="251"/>
      <c r="L145" s="252"/>
      <c r="M145" s="253" t="s">
        <v>19</v>
      </c>
      <c r="N145" s="254" t="s">
        <v>46</v>
      </c>
      <c r="O145" s="87"/>
      <c r="P145" s="211">
        <f>O145*H145</f>
        <v>0</v>
      </c>
      <c r="Q145" s="211">
        <v>0.001</v>
      </c>
      <c r="R145" s="211">
        <f>Q145*H145</f>
        <v>0.043400000000000001</v>
      </c>
      <c r="S145" s="211">
        <v>0</v>
      </c>
      <c r="T145" s="212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3" t="s">
        <v>206</v>
      </c>
      <c r="AT145" s="213" t="s">
        <v>133</v>
      </c>
      <c r="AU145" s="213" t="s">
        <v>80</v>
      </c>
      <c r="AY145" s="19" t="s">
        <v>118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19" t="s">
        <v>119</v>
      </c>
      <c r="BK145" s="214">
        <f>ROUND(I145*H145,2)</f>
        <v>0</v>
      </c>
      <c r="BL145" s="19" t="s">
        <v>189</v>
      </c>
      <c r="BM145" s="213" t="s">
        <v>207</v>
      </c>
    </row>
    <row r="146" s="2" customFormat="1">
      <c r="A146" s="40"/>
      <c r="B146" s="41"/>
      <c r="C146" s="42"/>
      <c r="D146" s="215" t="s">
        <v>126</v>
      </c>
      <c r="E146" s="42"/>
      <c r="F146" s="216" t="s">
        <v>205</v>
      </c>
      <c r="G146" s="42"/>
      <c r="H146" s="42"/>
      <c r="I146" s="217"/>
      <c r="J146" s="42"/>
      <c r="K146" s="42"/>
      <c r="L146" s="46"/>
      <c r="M146" s="218"/>
      <c r="N146" s="219"/>
      <c r="O146" s="87"/>
      <c r="P146" s="87"/>
      <c r="Q146" s="87"/>
      <c r="R146" s="87"/>
      <c r="S146" s="87"/>
      <c r="T146" s="88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126</v>
      </c>
      <c r="AU146" s="19" t="s">
        <v>80</v>
      </c>
    </row>
    <row r="147" s="13" customFormat="1">
      <c r="A147" s="13"/>
      <c r="B147" s="222"/>
      <c r="C147" s="223"/>
      <c r="D147" s="215" t="s">
        <v>130</v>
      </c>
      <c r="E147" s="224" t="s">
        <v>19</v>
      </c>
      <c r="F147" s="225" t="s">
        <v>202</v>
      </c>
      <c r="G147" s="223"/>
      <c r="H147" s="226">
        <v>70</v>
      </c>
      <c r="I147" s="227"/>
      <c r="J147" s="223"/>
      <c r="K147" s="223"/>
      <c r="L147" s="228"/>
      <c r="M147" s="229"/>
      <c r="N147" s="230"/>
      <c r="O147" s="230"/>
      <c r="P147" s="230"/>
      <c r="Q147" s="230"/>
      <c r="R147" s="230"/>
      <c r="S147" s="230"/>
      <c r="T147" s="23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2" t="s">
        <v>130</v>
      </c>
      <c r="AU147" s="232" t="s">
        <v>80</v>
      </c>
      <c r="AV147" s="13" t="s">
        <v>80</v>
      </c>
      <c r="AW147" s="13" t="s">
        <v>35</v>
      </c>
      <c r="AX147" s="13" t="s">
        <v>73</v>
      </c>
      <c r="AY147" s="232" t="s">
        <v>118</v>
      </c>
    </row>
    <row r="148" s="14" customFormat="1">
      <c r="A148" s="14"/>
      <c r="B148" s="233"/>
      <c r="C148" s="234"/>
      <c r="D148" s="215" t="s">
        <v>130</v>
      </c>
      <c r="E148" s="235" t="s">
        <v>19</v>
      </c>
      <c r="F148" s="236" t="s">
        <v>132</v>
      </c>
      <c r="G148" s="234"/>
      <c r="H148" s="237">
        <v>70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3" t="s">
        <v>130</v>
      </c>
      <c r="AU148" s="243" t="s">
        <v>80</v>
      </c>
      <c r="AV148" s="14" t="s">
        <v>119</v>
      </c>
      <c r="AW148" s="14" t="s">
        <v>35</v>
      </c>
      <c r="AX148" s="14" t="s">
        <v>78</v>
      </c>
      <c r="AY148" s="243" t="s">
        <v>118</v>
      </c>
    </row>
    <row r="149" s="13" customFormat="1">
      <c r="A149" s="13"/>
      <c r="B149" s="222"/>
      <c r="C149" s="223"/>
      <c r="D149" s="215" t="s">
        <v>130</v>
      </c>
      <c r="E149" s="223"/>
      <c r="F149" s="225" t="s">
        <v>208</v>
      </c>
      <c r="G149" s="223"/>
      <c r="H149" s="226">
        <v>43.399999999999999</v>
      </c>
      <c r="I149" s="227"/>
      <c r="J149" s="223"/>
      <c r="K149" s="223"/>
      <c r="L149" s="228"/>
      <c r="M149" s="229"/>
      <c r="N149" s="230"/>
      <c r="O149" s="230"/>
      <c r="P149" s="230"/>
      <c r="Q149" s="230"/>
      <c r="R149" s="230"/>
      <c r="S149" s="230"/>
      <c r="T149" s="23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2" t="s">
        <v>130</v>
      </c>
      <c r="AU149" s="232" t="s">
        <v>80</v>
      </c>
      <c r="AV149" s="13" t="s">
        <v>80</v>
      </c>
      <c r="AW149" s="13" t="s">
        <v>4</v>
      </c>
      <c r="AX149" s="13" t="s">
        <v>78</v>
      </c>
      <c r="AY149" s="232" t="s">
        <v>118</v>
      </c>
    </row>
    <row r="150" s="2" customFormat="1" ht="24.15" customHeight="1">
      <c r="A150" s="40"/>
      <c r="B150" s="41"/>
      <c r="C150" s="201" t="s">
        <v>8</v>
      </c>
      <c r="D150" s="201" t="s">
        <v>121</v>
      </c>
      <c r="E150" s="202" t="s">
        <v>209</v>
      </c>
      <c r="F150" s="203" t="s">
        <v>210</v>
      </c>
      <c r="G150" s="204" t="s">
        <v>198</v>
      </c>
      <c r="H150" s="205">
        <v>190</v>
      </c>
      <c r="I150" s="206"/>
      <c r="J150" s="207">
        <f>ROUND(I150*H150,2)</f>
        <v>0</v>
      </c>
      <c r="K150" s="208"/>
      <c r="L150" s="46"/>
      <c r="M150" s="209" t="s">
        <v>19</v>
      </c>
      <c r="N150" s="210" t="s">
        <v>46</v>
      </c>
      <c r="O150" s="87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3" t="s">
        <v>189</v>
      </c>
      <c r="AT150" s="213" t="s">
        <v>121</v>
      </c>
      <c r="AU150" s="213" t="s">
        <v>80</v>
      </c>
      <c r="AY150" s="19" t="s">
        <v>118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9" t="s">
        <v>119</v>
      </c>
      <c r="BK150" s="214">
        <f>ROUND(I150*H150,2)</f>
        <v>0</v>
      </c>
      <c r="BL150" s="19" t="s">
        <v>189</v>
      </c>
      <c r="BM150" s="213" t="s">
        <v>211</v>
      </c>
    </row>
    <row r="151" s="2" customFormat="1">
      <c r="A151" s="40"/>
      <c r="B151" s="41"/>
      <c r="C151" s="42"/>
      <c r="D151" s="215" t="s">
        <v>126</v>
      </c>
      <c r="E151" s="42"/>
      <c r="F151" s="216" t="s">
        <v>212</v>
      </c>
      <c r="G151" s="42"/>
      <c r="H151" s="42"/>
      <c r="I151" s="217"/>
      <c r="J151" s="42"/>
      <c r="K151" s="42"/>
      <c r="L151" s="46"/>
      <c r="M151" s="218"/>
      <c r="N151" s="219"/>
      <c r="O151" s="87"/>
      <c r="P151" s="87"/>
      <c r="Q151" s="87"/>
      <c r="R151" s="87"/>
      <c r="S151" s="87"/>
      <c r="T151" s="88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126</v>
      </c>
      <c r="AU151" s="19" t="s">
        <v>80</v>
      </c>
    </row>
    <row r="152" s="2" customFormat="1">
      <c r="A152" s="40"/>
      <c r="B152" s="41"/>
      <c r="C152" s="42"/>
      <c r="D152" s="220" t="s">
        <v>128</v>
      </c>
      <c r="E152" s="42"/>
      <c r="F152" s="221" t="s">
        <v>213</v>
      </c>
      <c r="G152" s="42"/>
      <c r="H152" s="42"/>
      <c r="I152" s="217"/>
      <c r="J152" s="42"/>
      <c r="K152" s="42"/>
      <c r="L152" s="46"/>
      <c r="M152" s="218"/>
      <c r="N152" s="219"/>
      <c r="O152" s="87"/>
      <c r="P152" s="87"/>
      <c r="Q152" s="87"/>
      <c r="R152" s="87"/>
      <c r="S152" s="87"/>
      <c r="T152" s="88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128</v>
      </c>
      <c r="AU152" s="19" t="s">
        <v>80</v>
      </c>
    </row>
    <row r="153" s="13" customFormat="1">
      <c r="A153" s="13"/>
      <c r="B153" s="222"/>
      <c r="C153" s="223"/>
      <c r="D153" s="215" t="s">
        <v>130</v>
      </c>
      <c r="E153" s="224" t="s">
        <v>19</v>
      </c>
      <c r="F153" s="225" t="s">
        <v>214</v>
      </c>
      <c r="G153" s="223"/>
      <c r="H153" s="226">
        <v>190</v>
      </c>
      <c r="I153" s="227"/>
      <c r="J153" s="223"/>
      <c r="K153" s="223"/>
      <c r="L153" s="228"/>
      <c r="M153" s="229"/>
      <c r="N153" s="230"/>
      <c r="O153" s="230"/>
      <c r="P153" s="230"/>
      <c r="Q153" s="230"/>
      <c r="R153" s="230"/>
      <c r="S153" s="230"/>
      <c r="T153" s="23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2" t="s">
        <v>130</v>
      </c>
      <c r="AU153" s="232" t="s">
        <v>80</v>
      </c>
      <c r="AV153" s="13" t="s">
        <v>80</v>
      </c>
      <c r="AW153" s="13" t="s">
        <v>35</v>
      </c>
      <c r="AX153" s="13" t="s">
        <v>73</v>
      </c>
      <c r="AY153" s="232" t="s">
        <v>118</v>
      </c>
    </row>
    <row r="154" s="14" customFormat="1">
      <c r="A154" s="14"/>
      <c r="B154" s="233"/>
      <c r="C154" s="234"/>
      <c r="D154" s="215" t="s">
        <v>130</v>
      </c>
      <c r="E154" s="235" t="s">
        <v>19</v>
      </c>
      <c r="F154" s="236" t="s">
        <v>132</v>
      </c>
      <c r="G154" s="234"/>
      <c r="H154" s="237">
        <v>190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3" t="s">
        <v>130</v>
      </c>
      <c r="AU154" s="243" t="s">
        <v>80</v>
      </c>
      <c r="AV154" s="14" t="s">
        <v>119</v>
      </c>
      <c r="AW154" s="14" t="s">
        <v>35</v>
      </c>
      <c r="AX154" s="14" t="s">
        <v>78</v>
      </c>
      <c r="AY154" s="243" t="s">
        <v>118</v>
      </c>
    </row>
    <row r="155" s="2" customFormat="1" ht="16.5" customHeight="1">
      <c r="A155" s="40"/>
      <c r="B155" s="41"/>
      <c r="C155" s="244" t="s">
        <v>215</v>
      </c>
      <c r="D155" s="244" t="s">
        <v>133</v>
      </c>
      <c r="E155" s="245" t="s">
        <v>216</v>
      </c>
      <c r="F155" s="246" t="s">
        <v>217</v>
      </c>
      <c r="G155" s="247" t="s">
        <v>142</v>
      </c>
      <c r="H155" s="248">
        <v>25.649999999999999</v>
      </c>
      <c r="I155" s="249"/>
      <c r="J155" s="250">
        <f>ROUND(I155*H155,2)</f>
        <v>0</v>
      </c>
      <c r="K155" s="251"/>
      <c r="L155" s="252"/>
      <c r="M155" s="253" t="s">
        <v>19</v>
      </c>
      <c r="N155" s="254" t="s">
        <v>46</v>
      </c>
      <c r="O155" s="87"/>
      <c r="P155" s="211">
        <f>O155*H155</f>
        <v>0</v>
      </c>
      <c r="Q155" s="211">
        <v>0.001</v>
      </c>
      <c r="R155" s="211">
        <f>Q155*H155</f>
        <v>0.025649999999999999</v>
      </c>
      <c r="S155" s="211">
        <v>0</v>
      </c>
      <c r="T155" s="212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3" t="s">
        <v>206</v>
      </c>
      <c r="AT155" s="213" t="s">
        <v>133</v>
      </c>
      <c r="AU155" s="213" t="s">
        <v>80</v>
      </c>
      <c r="AY155" s="19" t="s">
        <v>118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9" t="s">
        <v>119</v>
      </c>
      <c r="BK155" s="214">
        <f>ROUND(I155*H155,2)</f>
        <v>0</v>
      </c>
      <c r="BL155" s="19" t="s">
        <v>189</v>
      </c>
      <c r="BM155" s="213" t="s">
        <v>218</v>
      </c>
    </row>
    <row r="156" s="2" customFormat="1">
      <c r="A156" s="40"/>
      <c r="B156" s="41"/>
      <c r="C156" s="42"/>
      <c r="D156" s="215" t="s">
        <v>126</v>
      </c>
      <c r="E156" s="42"/>
      <c r="F156" s="216" t="s">
        <v>217</v>
      </c>
      <c r="G156" s="42"/>
      <c r="H156" s="42"/>
      <c r="I156" s="217"/>
      <c r="J156" s="42"/>
      <c r="K156" s="42"/>
      <c r="L156" s="46"/>
      <c r="M156" s="218"/>
      <c r="N156" s="219"/>
      <c r="O156" s="87"/>
      <c r="P156" s="87"/>
      <c r="Q156" s="87"/>
      <c r="R156" s="87"/>
      <c r="S156" s="87"/>
      <c r="T156" s="88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126</v>
      </c>
      <c r="AU156" s="19" t="s">
        <v>80</v>
      </c>
    </row>
    <row r="157" s="13" customFormat="1">
      <c r="A157" s="13"/>
      <c r="B157" s="222"/>
      <c r="C157" s="223"/>
      <c r="D157" s="215" t="s">
        <v>130</v>
      </c>
      <c r="E157" s="224" t="s">
        <v>19</v>
      </c>
      <c r="F157" s="225" t="s">
        <v>214</v>
      </c>
      <c r="G157" s="223"/>
      <c r="H157" s="226">
        <v>190</v>
      </c>
      <c r="I157" s="227"/>
      <c r="J157" s="223"/>
      <c r="K157" s="223"/>
      <c r="L157" s="228"/>
      <c r="M157" s="229"/>
      <c r="N157" s="230"/>
      <c r="O157" s="230"/>
      <c r="P157" s="230"/>
      <c r="Q157" s="230"/>
      <c r="R157" s="230"/>
      <c r="S157" s="230"/>
      <c r="T157" s="23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2" t="s">
        <v>130</v>
      </c>
      <c r="AU157" s="232" t="s">
        <v>80</v>
      </c>
      <c r="AV157" s="13" t="s">
        <v>80</v>
      </c>
      <c r="AW157" s="13" t="s">
        <v>35</v>
      </c>
      <c r="AX157" s="13" t="s">
        <v>73</v>
      </c>
      <c r="AY157" s="232" t="s">
        <v>118</v>
      </c>
    </row>
    <row r="158" s="14" customFormat="1">
      <c r="A158" s="14"/>
      <c r="B158" s="233"/>
      <c r="C158" s="234"/>
      <c r="D158" s="215" t="s">
        <v>130</v>
      </c>
      <c r="E158" s="235" t="s">
        <v>19</v>
      </c>
      <c r="F158" s="236" t="s">
        <v>132</v>
      </c>
      <c r="G158" s="234"/>
      <c r="H158" s="237">
        <v>190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3" t="s">
        <v>130</v>
      </c>
      <c r="AU158" s="243" t="s">
        <v>80</v>
      </c>
      <c r="AV158" s="14" t="s">
        <v>119</v>
      </c>
      <c r="AW158" s="14" t="s">
        <v>35</v>
      </c>
      <c r="AX158" s="14" t="s">
        <v>78</v>
      </c>
      <c r="AY158" s="243" t="s">
        <v>118</v>
      </c>
    </row>
    <row r="159" s="13" customFormat="1">
      <c r="A159" s="13"/>
      <c r="B159" s="222"/>
      <c r="C159" s="223"/>
      <c r="D159" s="215" t="s">
        <v>130</v>
      </c>
      <c r="E159" s="223"/>
      <c r="F159" s="225" t="s">
        <v>219</v>
      </c>
      <c r="G159" s="223"/>
      <c r="H159" s="226">
        <v>25.649999999999999</v>
      </c>
      <c r="I159" s="227"/>
      <c r="J159" s="223"/>
      <c r="K159" s="223"/>
      <c r="L159" s="228"/>
      <c r="M159" s="229"/>
      <c r="N159" s="230"/>
      <c r="O159" s="230"/>
      <c r="P159" s="230"/>
      <c r="Q159" s="230"/>
      <c r="R159" s="230"/>
      <c r="S159" s="230"/>
      <c r="T159" s="23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2" t="s">
        <v>130</v>
      </c>
      <c r="AU159" s="232" t="s">
        <v>80</v>
      </c>
      <c r="AV159" s="13" t="s">
        <v>80</v>
      </c>
      <c r="AW159" s="13" t="s">
        <v>4</v>
      </c>
      <c r="AX159" s="13" t="s">
        <v>78</v>
      </c>
      <c r="AY159" s="232" t="s">
        <v>118</v>
      </c>
    </row>
    <row r="160" s="2" customFormat="1" ht="16.5" customHeight="1">
      <c r="A160" s="40"/>
      <c r="B160" s="41"/>
      <c r="C160" s="244" t="s">
        <v>220</v>
      </c>
      <c r="D160" s="244" t="s">
        <v>133</v>
      </c>
      <c r="E160" s="245" t="s">
        <v>221</v>
      </c>
      <c r="F160" s="246" t="s">
        <v>222</v>
      </c>
      <c r="G160" s="247" t="s">
        <v>223</v>
      </c>
      <c r="H160" s="248">
        <v>140</v>
      </c>
      <c r="I160" s="249"/>
      <c r="J160" s="250">
        <f>ROUND(I160*H160,2)</f>
        <v>0</v>
      </c>
      <c r="K160" s="251"/>
      <c r="L160" s="252"/>
      <c r="M160" s="253" t="s">
        <v>19</v>
      </c>
      <c r="N160" s="254" t="s">
        <v>46</v>
      </c>
      <c r="O160" s="87"/>
      <c r="P160" s="211">
        <f>O160*H160</f>
        <v>0</v>
      </c>
      <c r="Q160" s="211">
        <v>0</v>
      </c>
      <c r="R160" s="211">
        <f>Q160*H160</f>
        <v>0</v>
      </c>
      <c r="S160" s="211">
        <v>0</v>
      </c>
      <c r="T160" s="212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3" t="s">
        <v>206</v>
      </c>
      <c r="AT160" s="213" t="s">
        <v>133</v>
      </c>
      <c r="AU160" s="213" t="s">
        <v>80</v>
      </c>
      <c r="AY160" s="19" t="s">
        <v>118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9" t="s">
        <v>119</v>
      </c>
      <c r="BK160" s="214">
        <f>ROUND(I160*H160,2)</f>
        <v>0</v>
      </c>
      <c r="BL160" s="19" t="s">
        <v>189</v>
      </c>
      <c r="BM160" s="213" t="s">
        <v>224</v>
      </c>
    </row>
    <row r="161" s="2" customFormat="1">
      <c r="A161" s="40"/>
      <c r="B161" s="41"/>
      <c r="C161" s="42"/>
      <c r="D161" s="215" t="s">
        <v>126</v>
      </c>
      <c r="E161" s="42"/>
      <c r="F161" s="216" t="s">
        <v>222</v>
      </c>
      <c r="G161" s="42"/>
      <c r="H161" s="42"/>
      <c r="I161" s="217"/>
      <c r="J161" s="42"/>
      <c r="K161" s="42"/>
      <c r="L161" s="46"/>
      <c r="M161" s="218"/>
      <c r="N161" s="219"/>
      <c r="O161" s="87"/>
      <c r="P161" s="87"/>
      <c r="Q161" s="87"/>
      <c r="R161" s="87"/>
      <c r="S161" s="87"/>
      <c r="T161" s="88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126</v>
      </c>
      <c r="AU161" s="19" t="s">
        <v>80</v>
      </c>
    </row>
    <row r="162" s="13" customFormat="1">
      <c r="A162" s="13"/>
      <c r="B162" s="222"/>
      <c r="C162" s="223"/>
      <c r="D162" s="215" t="s">
        <v>130</v>
      </c>
      <c r="E162" s="224" t="s">
        <v>19</v>
      </c>
      <c r="F162" s="225" t="s">
        <v>225</v>
      </c>
      <c r="G162" s="223"/>
      <c r="H162" s="226">
        <v>140</v>
      </c>
      <c r="I162" s="227"/>
      <c r="J162" s="223"/>
      <c r="K162" s="223"/>
      <c r="L162" s="228"/>
      <c r="M162" s="229"/>
      <c r="N162" s="230"/>
      <c r="O162" s="230"/>
      <c r="P162" s="230"/>
      <c r="Q162" s="230"/>
      <c r="R162" s="230"/>
      <c r="S162" s="230"/>
      <c r="T162" s="23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2" t="s">
        <v>130</v>
      </c>
      <c r="AU162" s="232" t="s">
        <v>80</v>
      </c>
      <c r="AV162" s="13" t="s">
        <v>80</v>
      </c>
      <c r="AW162" s="13" t="s">
        <v>35</v>
      </c>
      <c r="AX162" s="13" t="s">
        <v>73</v>
      </c>
      <c r="AY162" s="232" t="s">
        <v>118</v>
      </c>
    </row>
    <row r="163" s="14" customFormat="1">
      <c r="A163" s="14"/>
      <c r="B163" s="233"/>
      <c r="C163" s="234"/>
      <c r="D163" s="215" t="s">
        <v>130</v>
      </c>
      <c r="E163" s="235" t="s">
        <v>19</v>
      </c>
      <c r="F163" s="236" t="s">
        <v>132</v>
      </c>
      <c r="G163" s="234"/>
      <c r="H163" s="237">
        <v>140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3" t="s">
        <v>130</v>
      </c>
      <c r="AU163" s="243" t="s">
        <v>80</v>
      </c>
      <c r="AV163" s="14" t="s">
        <v>119</v>
      </c>
      <c r="AW163" s="14" t="s">
        <v>35</v>
      </c>
      <c r="AX163" s="14" t="s">
        <v>78</v>
      </c>
      <c r="AY163" s="243" t="s">
        <v>118</v>
      </c>
    </row>
    <row r="164" s="2" customFormat="1" ht="21.75" customHeight="1">
      <c r="A164" s="40"/>
      <c r="B164" s="41"/>
      <c r="C164" s="244" t="s">
        <v>226</v>
      </c>
      <c r="D164" s="244" t="s">
        <v>133</v>
      </c>
      <c r="E164" s="245" t="s">
        <v>227</v>
      </c>
      <c r="F164" s="246" t="s">
        <v>228</v>
      </c>
      <c r="G164" s="247" t="s">
        <v>223</v>
      </c>
      <c r="H164" s="248">
        <v>48</v>
      </c>
      <c r="I164" s="249"/>
      <c r="J164" s="250">
        <f>ROUND(I164*H164,2)</f>
        <v>0</v>
      </c>
      <c r="K164" s="251"/>
      <c r="L164" s="252"/>
      <c r="M164" s="253" t="s">
        <v>19</v>
      </c>
      <c r="N164" s="254" t="s">
        <v>46</v>
      </c>
      <c r="O164" s="87"/>
      <c r="P164" s="211">
        <f>O164*H164</f>
        <v>0</v>
      </c>
      <c r="Q164" s="211">
        <v>2.0000000000000002E-05</v>
      </c>
      <c r="R164" s="211">
        <f>Q164*H164</f>
        <v>0.00096000000000000013</v>
      </c>
      <c r="S164" s="211">
        <v>0</v>
      </c>
      <c r="T164" s="212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3" t="s">
        <v>206</v>
      </c>
      <c r="AT164" s="213" t="s">
        <v>133</v>
      </c>
      <c r="AU164" s="213" t="s">
        <v>80</v>
      </c>
      <c r="AY164" s="19" t="s">
        <v>118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19" t="s">
        <v>119</v>
      </c>
      <c r="BK164" s="214">
        <f>ROUND(I164*H164,2)</f>
        <v>0</v>
      </c>
      <c r="BL164" s="19" t="s">
        <v>189</v>
      </c>
      <c r="BM164" s="213" t="s">
        <v>229</v>
      </c>
    </row>
    <row r="165" s="2" customFormat="1">
      <c r="A165" s="40"/>
      <c r="B165" s="41"/>
      <c r="C165" s="42"/>
      <c r="D165" s="215" t="s">
        <v>126</v>
      </c>
      <c r="E165" s="42"/>
      <c r="F165" s="216" t="s">
        <v>228</v>
      </c>
      <c r="G165" s="42"/>
      <c r="H165" s="42"/>
      <c r="I165" s="217"/>
      <c r="J165" s="42"/>
      <c r="K165" s="42"/>
      <c r="L165" s="46"/>
      <c r="M165" s="218"/>
      <c r="N165" s="219"/>
      <c r="O165" s="87"/>
      <c r="P165" s="87"/>
      <c r="Q165" s="87"/>
      <c r="R165" s="87"/>
      <c r="S165" s="87"/>
      <c r="T165" s="88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126</v>
      </c>
      <c r="AU165" s="19" t="s">
        <v>80</v>
      </c>
    </row>
    <row r="166" s="13" customFormat="1">
      <c r="A166" s="13"/>
      <c r="B166" s="222"/>
      <c r="C166" s="223"/>
      <c r="D166" s="215" t="s">
        <v>130</v>
      </c>
      <c r="E166" s="224" t="s">
        <v>19</v>
      </c>
      <c r="F166" s="225" t="s">
        <v>230</v>
      </c>
      <c r="G166" s="223"/>
      <c r="H166" s="226">
        <v>48</v>
      </c>
      <c r="I166" s="227"/>
      <c r="J166" s="223"/>
      <c r="K166" s="223"/>
      <c r="L166" s="228"/>
      <c r="M166" s="229"/>
      <c r="N166" s="230"/>
      <c r="O166" s="230"/>
      <c r="P166" s="230"/>
      <c r="Q166" s="230"/>
      <c r="R166" s="230"/>
      <c r="S166" s="230"/>
      <c r="T166" s="23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2" t="s">
        <v>130</v>
      </c>
      <c r="AU166" s="232" t="s">
        <v>80</v>
      </c>
      <c r="AV166" s="13" t="s">
        <v>80</v>
      </c>
      <c r="AW166" s="13" t="s">
        <v>35</v>
      </c>
      <c r="AX166" s="13" t="s">
        <v>73</v>
      </c>
      <c r="AY166" s="232" t="s">
        <v>118</v>
      </c>
    </row>
    <row r="167" s="14" customFormat="1">
      <c r="A167" s="14"/>
      <c r="B167" s="233"/>
      <c r="C167" s="234"/>
      <c r="D167" s="215" t="s">
        <v>130</v>
      </c>
      <c r="E167" s="235" t="s">
        <v>19</v>
      </c>
      <c r="F167" s="236" t="s">
        <v>132</v>
      </c>
      <c r="G167" s="234"/>
      <c r="H167" s="237">
        <v>48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3" t="s">
        <v>130</v>
      </c>
      <c r="AU167" s="243" t="s">
        <v>80</v>
      </c>
      <c r="AV167" s="14" t="s">
        <v>119</v>
      </c>
      <c r="AW167" s="14" t="s">
        <v>35</v>
      </c>
      <c r="AX167" s="14" t="s">
        <v>78</v>
      </c>
      <c r="AY167" s="243" t="s">
        <v>118</v>
      </c>
    </row>
    <row r="168" s="2" customFormat="1" ht="16.5" customHeight="1">
      <c r="A168" s="40"/>
      <c r="B168" s="41"/>
      <c r="C168" s="201" t="s">
        <v>189</v>
      </c>
      <c r="D168" s="201" t="s">
        <v>121</v>
      </c>
      <c r="E168" s="202" t="s">
        <v>231</v>
      </c>
      <c r="F168" s="203" t="s">
        <v>232</v>
      </c>
      <c r="G168" s="204" t="s">
        <v>223</v>
      </c>
      <c r="H168" s="205">
        <v>51</v>
      </c>
      <c r="I168" s="206"/>
      <c r="J168" s="207">
        <f>ROUND(I168*H168,2)</f>
        <v>0</v>
      </c>
      <c r="K168" s="208"/>
      <c r="L168" s="46"/>
      <c r="M168" s="209" t="s">
        <v>19</v>
      </c>
      <c r="N168" s="210" t="s">
        <v>46</v>
      </c>
      <c r="O168" s="87"/>
      <c r="P168" s="211">
        <f>O168*H168</f>
        <v>0</v>
      </c>
      <c r="Q168" s="211">
        <v>0</v>
      </c>
      <c r="R168" s="211">
        <f>Q168*H168</f>
        <v>0</v>
      </c>
      <c r="S168" s="211">
        <v>0</v>
      </c>
      <c r="T168" s="212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3" t="s">
        <v>189</v>
      </c>
      <c r="AT168" s="213" t="s">
        <v>121</v>
      </c>
      <c r="AU168" s="213" t="s">
        <v>80</v>
      </c>
      <c r="AY168" s="19" t="s">
        <v>118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9" t="s">
        <v>119</v>
      </c>
      <c r="BK168" s="214">
        <f>ROUND(I168*H168,2)</f>
        <v>0</v>
      </c>
      <c r="BL168" s="19" t="s">
        <v>189</v>
      </c>
      <c r="BM168" s="213" t="s">
        <v>233</v>
      </c>
    </row>
    <row r="169" s="2" customFormat="1">
      <c r="A169" s="40"/>
      <c r="B169" s="41"/>
      <c r="C169" s="42"/>
      <c r="D169" s="215" t="s">
        <v>126</v>
      </c>
      <c r="E169" s="42"/>
      <c r="F169" s="216" t="s">
        <v>234</v>
      </c>
      <c r="G169" s="42"/>
      <c r="H169" s="42"/>
      <c r="I169" s="217"/>
      <c r="J169" s="42"/>
      <c r="K169" s="42"/>
      <c r="L169" s="46"/>
      <c r="M169" s="218"/>
      <c r="N169" s="219"/>
      <c r="O169" s="87"/>
      <c r="P169" s="87"/>
      <c r="Q169" s="87"/>
      <c r="R169" s="87"/>
      <c r="S169" s="87"/>
      <c r="T169" s="88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126</v>
      </c>
      <c r="AU169" s="19" t="s">
        <v>80</v>
      </c>
    </row>
    <row r="170" s="2" customFormat="1">
      <c r="A170" s="40"/>
      <c r="B170" s="41"/>
      <c r="C170" s="42"/>
      <c r="D170" s="220" t="s">
        <v>128</v>
      </c>
      <c r="E170" s="42"/>
      <c r="F170" s="221" t="s">
        <v>235</v>
      </c>
      <c r="G170" s="42"/>
      <c r="H170" s="42"/>
      <c r="I170" s="217"/>
      <c r="J170" s="42"/>
      <c r="K170" s="42"/>
      <c r="L170" s="46"/>
      <c r="M170" s="218"/>
      <c r="N170" s="219"/>
      <c r="O170" s="87"/>
      <c r="P170" s="87"/>
      <c r="Q170" s="87"/>
      <c r="R170" s="87"/>
      <c r="S170" s="87"/>
      <c r="T170" s="88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128</v>
      </c>
      <c r="AU170" s="19" t="s">
        <v>80</v>
      </c>
    </row>
    <row r="171" s="13" customFormat="1">
      <c r="A171" s="13"/>
      <c r="B171" s="222"/>
      <c r="C171" s="223"/>
      <c r="D171" s="215" t="s">
        <v>130</v>
      </c>
      <c r="E171" s="224" t="s">
        <v>19</v>
      </c>
      <c r="F171" s="225" t="s">
        <v>236</v>
      </c>
      <c r="G171" s="223"/>
      <c r="H171" s="226">
        <v>51</v>
      </c>
      <c r="I171" s="227"/>
      <c r="J171" s="223"/>
      <c r="K171" s="223"/>
      <c r="L171" s="228"/>
      <c r="M171" s="229"/>
      <c r="N171" s="230"/>
      <c r="O171" s="230"/>
      <c r="P171" s="230"/>
      <c r="Q171" s="230"/>
      <c r="R171" s="230"/>
      <c r="S171" s="230"/>
      <c r="T171" s="23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2" t="s">
        <v>130</v>
      </c>
      <c r="AU171" s="232" t="s">
        <v>80</v>
      </c>
      <c r="AV171" s="13" t="s">
        <v>80</v>
      </c>
      <c r="AW171" s="13" t="s">
        <v>35</v>
      </c>
      <c r="AX171" s="13" t="s">
        <v>73</v>
      </c>
      <c r="AY171" s="232" t="s">
        <v>118</v>
      </c>
    </row>
    <row r="172" s="14" customFormat="1">
      <c r="A172" s="14"/>
      <c r="B172" s="233"/>
      <c r="C172" s="234"/>
      <c r="D172" s="215" t="s">
        <v>130</v>
      </c>
      <c r="E172" s="235" t="s">
        <v>19</v>
      </c>
      <c r="F172" s="236" t="s">
        <v>132</v>
      </c>
      <c r="G172" s="234"/>
      <c r="H172" s="237">
        <v>51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3" t="s">
        <v>130</v>
      </c>
      <c r="AU172" s="243" t="s">
        <v>80</v>
      </c>
      <c r="AV172" s="14" t="s">
        <v>119</v>
      </c>
      <c r="AW172" s="14" t="s">
        <v>35</v>
      </c>
      <c r="AX172" s="14" t="s">
        <v>78</v>
      </c>
      <c r="AY172" s="243" t="s">
        <v>118</v>
      </c>
    </row>
    <row r="173" s="2" customFormat="1" ht="16.5" customHeight="1">
      <c r="A173" s="40"/>
      <c r="B173" s="41"/>
      <c r="C173" s="244" t="s">
        <v>237</v>
      </c>
      <c r="D173" s="244" t="s">
        <v>133</v>
      </c>
      <c r="E173" s="245" t="s">
        <v>238</v>
      </c>
      <c r="F173" s="246" t="s">
        <v>239</v>
      </c>
      <c r="G173" s="247" t="s">
        <v>223</v>
      </c>
      <c r="H173" s="248">
        <v>8</v>
      </c>
      <c r="I173" s="249"/>
      <c r="J173" s="250">
        <f>ROUND(I173*H173,2)</f>
        <v>0</v>
      </c>
      <c r="K173" s="251"/>
      <c r="L173" s="252"/>
      <c r="M173" s="253" t="s">
        <v>19</v>
      </c>
      <c r="N173" s="254" t="s">
        <v>46</v>
      </c>
      <c r="O173" s="87"/>
      <c r="P173" s="211">
        <f>O173*H173</f>
        <v>0</v>
      </c>
      <c r="Q173" s="211">
        <v>0.00020000000000000001</v>
      </c>
      <c r="R173" s="211">
        <f>Q173*H173</f>
        <v>0.0016000000000000001</v>
      </c>
      <c r="S173" s="211">
        <v>0</v>
      </c>
      <c r="T173" s="212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3" t="s">
        <v>206</v>
      </c>
      <c r="AT173" s="213" t="s">
        <v>133</v>
      </c>
      <c r="AU173" s="213" t="s">
        <v>80</v>
      </c>
      <c r="AY173" s="19" t="s">
        <v>118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19" t="s">
        <v>119</v>
      </c>
      <c r="BK173" s="214">
        <f>ROUND(I173*H173,2)</f>
        <v>0</v>
      </c>
      <c r="BL173" s="19" t="s">
        <v>189</v>
      </c>
      <c r="BM173" s="213" t="s">
        <v>240</v>
      </c>
    </row>
    <row r="174" s="2" customFormat="1">
      <c r="A174" s="40"/>
      <c r="B174" s="41"/>
      <c r="C174" s="42"/>
      <c r="D174" s="215" t="s">
        <v>126</v>
      </c>
      <c r="E174" s="42"/>
      <c r="F174" s="216" t="s">
        <v>239</v>
      </c>
      <c r="G174" s="42"/>
      <c r="H174" s="42"/>
      <c r="I174" s="217"/>
      <c r="J174" s="42"/>
      <c r="K174" s="42"/>
      <c r="L174" s="46"/>
      <c r="M174" s="218"/>
      <c r="N174" s="219"/>
      <c r="O174" s="87"/>
      <c r="P174" s="87"/>
      <c r="Q174" s="87"/>
      <c r="R174" s="87"/>
      <c r="S174" s="87"/>
      <c r="T174" s="88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126</v>
      </c>
      <c r="AU174" s="19" t="s">
        <v>80</v>
      </c>
    </row>
    <row r="175" s="13" customFormat="1">
      <c r="A175" s="13"/>
      <c r="B175" s="222"/>
      <c r="C175" s="223"/>
      <c r="D175" s="215" t="s">
        <v>130</v>
      </c>
      <c r="E175" s="224" t="s">
        <v>19</v>
      </c>
      <c r="F175" s="225" t="s">
        <v>136</v>
      </c>
      <c r="G175" s="223"/>
      <c r="H175" s="226">
        <v>8</v>
      </c>
      <c r="I175" s="227"/>
      <c r="J175" s="223"/>
      <c r="K175" s="223"/>
      <c r="L175" s="228"/>
      <c r="M175" s="229"/>
      <c r="N175" s="230"/>
      <c r="O175" s="230"/>
      <c r="P175" s="230"/>
      <c r="Q175" s="230"/>
      <c r="R175" s="230"/>
      <c r="S175" s="230"/>
      <c r="T175" s="23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2" t="s">
        <v>130</v>
      </c>
      <c r="AU175" s="232" t="s">
        <v>80</v>
      </c>
      <c r="AV175" s="13" t="s">
        <v>80</v>
      </c>
      <c r="AW175" s="13" t="s">
        <v>35</v>
      </c>
      <c r="AX175" s="13" t="s">
        <v>73</v>
      </c>
      <c r="AY175" s="232" t="s">
        <v>118</v>
      </c>
    </row>
    <row r="176" s="14" customFormat="1">
      <c r="A176" s="14"/>
      <c r="B176" s="233"/>
      <c r="C176" s="234"/>
      <c r="D176" s="215" t="s">
        <v>130</v>
      </c>
      <c r="E176" s="235" t="s">
        <v>19</v>
      </c>
      <c r="F176" s="236" t="s">
        <v>132</v>
      </c>
      <c r="G176" s="234"/>
      <c r="H176" s="237">
        <v>8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3" t="s">
        <v>130</v>
      </c>
      <c r="AU176" s="243" t="s">
        <v>80</v>
      </c>
      <c r="AV176" s="14" t="s">
        <v>119</v>
      </c>
      <c r="AW176" s="14" t="s">
        <v>35</v>
      </c>
      <c r="AX176" s="14" t="s">
        <v>78</v>
      </c>
      <c r="AY176" s="243" t="s">
        <v>118</v>
      </c>
    </row>
    <row r="177" s="2" customFormat="1" ht="16.5" customHeight="1">
      <c r="A177" s="40"/>
      <c r="B177" s="41"/>
      <c r="C177" s="244" t="s">
        <v>241</v>
      </c>
      <c r="D177" s="244" t="s">
        <v>133</v>
      </c>
      <c r="E177" s="245" t="s">
        <v>242</v>
      </c>
      <c r="F177" s="246" t="s">
        <v>243</v>
      </c>
      <c r="G177" s="247" t="s">
        <v>223</v>
      </c>
      <c r="H177" s="248">
        <v>30</v>
      </c>
      <c r="I177" s="249"/>
      <c r="J177" s="250">
        <f>ROUND(I177*H177,2)</f>
        <v>0</v>
      </c>
      <c r="K177" s="251"/>
      <c r="L177" s="252"/>
      <c r="M177" s="253" t="s">
        <v>19</v>
      </c>
      <c r="N177" s="254" t="s">
        <v>46</v>
      </c>
      <c r="O177" s="87"/>
      <c r="P177" s="211">
        <f>O177*H177</f>
        <v>0</v>
      </c>
      <c r="Q177" s="211">
        <v>0.00023000000000000001</v>
      </c>
      <c r="R177" s="211">
        <f>Q177*H177</f>
        <v>0.0068999999999999999</v>
      </c>
      <c r="S177" s="211">
        <v>0</v>
      </c>
      <c r="T177" s="212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3" t="s">
        <v>206</v>
      </c>
      <c r="AT177" s="213" t="s">
        <v>133</v>
      </c>
      <c r="AU177" s="213" t="s">
        <v>80</v>
      </c>
      <c r="AY177" s="19" t="s">
        <v>118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19" t="s">
        <v>119</v>
      </c>
      <c r="BK177" s="214">
        <f>ROUND(I177*H177,2)</f>
        <v>0</v>
      </c>
      <c r="BL177" s="19" t="s">
        <v>189</v>
      </c>
      <c r="BM177" s="213" t="s">
        <v>244</v>
      </c>
    </row>
    <row r="178" s="2" customFormat="1">
      <c r="A178" s="40"/>
      <c r="B178" s="41"/>
      <c r="C178" s="42"/>
      <c r="D178" s="215" t="s">
        <v>126</v>
      </c>
      <c r="E178" s="42"/>
      <c r="F178" s="216" t="s">
        <v>243</v>
      </c>
      <c r="G178" s="42"/>
      <c r="H178" s="42"/>
      <c r="I178" s="217"/>
      <c r="J178" s="42"/>
      <c r="K178" s="42"/>
      <c r="L178" s="46"/>
      <c r="M178" s="218"/>
      <c r="N178" s="219"/>
      <c r="O178" s="87"/>
      <c r="P178" s="87"/>
      <c r="Q178" s="87"/>
      <c r="R178" s="87"/>
      <c r="S178" s="87"/>
      <c r="T178" s="88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126</v>
      </c>
      <c r="AU178" s="19" t="s">
        <v>80</v>
      </c>
    </row>
    <row r="179" s="13" customFormat="1">
      <c r="A179" s="13"/>
      <c r="B179" s="222"/>
      <c r="C179" s="223"/>
      <c r="D179" s="215" t="s">
        <v>130</v>
      </c>
      <c r="E179" s="224" t="s">
        <v>19</v>
      </c>
      <c r="F179" s="225" t="s">
        <v>245</v>
      </c>
      <c r="G179" s="223"/>
      <c r="H179" s="226">
        <v>30</v>
      </c>
      <c r="I179" s="227"/>
      <c r="J179" s="223"/>
      <c r="K179" s="223"/>
      <c r="L179" s="228"/>
      <c r="M179" s="229"/>
      <c r="N179" s="230"/>
      <c r="O179" s="230"/>
      <c r="P179" s="230"/>
      <c r="Q179" s="230"/>
      <c r="R179" s="230"/>
      <c r="S179" s="230"/>
      <c r="T179" s="23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2" t="s">
        <v>130</v>
      </c>
      <c r="AU179" s="232" t="s">
        <v>80</v>
      </c>
      <c r="AV179" s="13" t="s">
        <v>80</v>
      </c>
      <c r="AW179" s="13" t="s">
        <v>35</v>
      </c>
      <c r="AX179" s="13" t="s">
        <v>73</v>
      </c>
      <c r="AY179" s="232" t="s">
        <v>118</v>
      </c>
    </row>
    <row r="180" s="14" customFormat="1">
      <c r="A180" s="14"/>
      <c r="B180" s="233"/>
      <c r="C180" s="234"/>
      <c r="D180" s="215" t="s">
        <v>130</v>
      </c>
      <c r="E180" s="235" t="s">
        <v>19</v>
      </c>
      <c r="F180" s="236" t="s">
        <v>132</v>
      </c>
      <c r="G180" s="234"/>
      <c r="H180" s="237">
        <v>30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3" t="s">
        <v>130</v>
      </c>
      <c r="AU180" s="243" t="s">
        <v>80</v>
      </c>
      <c r="AV180" s="14" t="s">
        <v>119</v>
      </c>
      <c r="AW180" s="14" t="s">
        <v>35</v>
      </c>
      <c r="AX180" s="14" t="s">
        <v>78</v>
      </c>
      <c r="AY180" s="243" t="s">
        <v>118</v>
      </c>
    </row>
    <row r="181" s="2" customFormat="1" ht="16.5" customHeight="1">
      <c r="A181" s="40"/>
      <c r="B181" s="41"/>
      <c r="C181" s="201" t="s">
        <v>246</v>
      </c>
      <c r="D181" s="201" t="s">
        <v>121</v>
      </c>
      <c r="E181" s="202" t="s">
        <v>247</v>
      </c>
      <c r="F181" s="203" t="s">
        <v>248</v>
      </c>
      <c r="G181" s="204" t="s">
        <v>223</v>
      </c>
      <c r="H181" s="205">
        <v>20</v>
      </c>
      <c r="I181" s="206"/>
      <c r="J181" s="207">
        <f>ROUND(I181*H181,2)</f>
        <v>0</v>
      </c>
      <c r="K181" s="208"/>
      <c r="L181" s="46"/>
      <c r="M181" s="209" t="s">
        <v>19</v>
      </c>
      <c r="N181" s="210" t="s">
        <v>46</v>
      </c>
      <c r="O181" s="87"/>
      <c r="P181" s="211">
        <f>O181*H181</f>
        <v>0</v>
      </c>
      <c r="Q181" s="211">
        <v>0</v>
      </c>
      <c r="R181" s="211">
        <f>Q181*H181</f>
        <v>0</v>
      </c>
      <c r="S181" s="211">
        <v>0</v>
      </c>
      <c r="T181" s="212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3" t="s">
        <v>189</v>
      </c>
      <c r="AT181" s="213" t="s">
        <v>121</v>
      </c>
      <c r="AU181" s="213" t="s">
        <v>80</v>
      </c>
      <c r="AY181" s="19" t="s">
        <v>118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9" t="s">
        <v>119</v>
      </c>
      <c r="BK181" s="214">
        <f>ROUND(I181*H181,2)</f>
        <v>0</v>
      </c>
      <c r="BL181" s="19" t="s">
        <v>189</v>
      </c>
      <c r="BM181" s="213" t="s">
        <v>249</v>
      </c>
    </row>
    <row r="182" s="2" customFormat="1">
      <c r="A182" s="40"/>
      <c r="B182" s="41"/>
      <c r="C182" s="42"/>
      <c r="D182" s="215" t="s">
        <v>126</v>
      </c>
      <c r="E182" s="42"/>
      <c r="F182" s="216" t="s">
        <v>250</v>
      </c>
      <c r="G182" s="42"/>
      <c r="H182" s="42"/>
      <c r="I182" s="217"/>
      <c r="J182" s="42"/>
      <c r="K182" s="42"/>
      <c r="L182" s="46"/>
      <c r="M182" s="218"/>
      <c r="N182" s="219"/>
      <c r="O182" s="87"/>
      <c r="P182" s="87"/>
      <c r="Q182" s="87"/>
      <c r="R182" s="87"/>
      <c r="S182" s="87"/>
      <c r="T182" s="88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126</v>
      </c>
      <c r="AU182" s="19" t="s">
        <v>80</v>
      </c>
    </row>
    <row r="183" s="2" customFormat="1">
      <c r="A183" s="40"/>
      <c r="B183" s="41"/>
      <c r="C183" s="42"/>
      <c r="D183" s="220" t="s">
        <v>128</v>
      </c>
      <c r="E183" s="42"/>
      <c r="F183" s="221" t="s">
        <v>251</v>
      </c>
      <c r="G183" s="42"/>
      <c r="H183" s="42"/>
      <c r="I183" s="217"/>
      <c r="J183" s="42"/>
      <c r="K183" s="42"/>
      <c r="L183" s="46"/>
      <c r="M183" s="218"/>
      <c r="N183" s="219"/>
      <c r="O183" s="87"/>
      <c r="P183" s="87"/>
      <c r="Q183" s="87"/>
      <c r="R183" s="87"/>
      <c r="S183" s="87"/>
      <c r="T183" s="88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128</v>
      </c>
      <c r="AU183" s="19" t="s">
        <v>80</v>
      </c>
    </row>
    <row r="184" s="13" customFormat="1">
      <c r="A184" s="13"/>
      <c r="B184" s="222"/>
      <c r="C184" s="223"/>
      <c r="D184" s="215" t="s">
        <v>130</v>
      </c>
      <c r="E184" s="224" t="s">
        <v>19</v>
      </c>
      <c r="F184" s="225" t="s">
        <v>252</v>
      </c>
      <c r="G184" s="223"/>
      <c r="H184" s="226">
        <v>20</v>
      </c>
      <c r="I184" s="227"/>
      <c r="J184" s="223"/>
      <c r="K184" s="223"/>
      <c r="L184" s="228"/>
      <c r="M184" s="229"/>
      <c r="N184" s="230"/>
      <c r="O184" s="230"/>
      <c r="P184" s="230"/>
      <c r="Q184" s="230"/>
      <c r="R184" s="230"/>
      <c r="S184" s="230"/>
      <c r="T184" s="23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2" t="s">
        <v>130</v>
      </c>
      <c r="AU184" s="232" t="s">
        <v>80</v>
      </c>
      <c r="AV184" s="13" t="s">
        <v>80</v>
      </c>
      <c r="AW184" s="13" t="s">
        <v>35</v>
      </c>
      <c r="AX184" s="13" t="s">
        <v>73</v>
      </c>
      <c r="AY184" s="232" t="s">
        <v>118</v>
      </c>
    </row>
    <row r="185" s="14" customFormat="1">
      <c r="A185" s="14"/>
      <c r="B185" s="233"/>
      <c r="C185" s="234"/>
      <c r="D185" s="215" t="s">
        <v>130</v>
      </c>
      <c r="E185" s="235" t="s">
        <v>19</v>
      </c>
      <c r="F185" s="236" t="s">
        <v>132</v>
      </c>
      <c r="G185" s="234"/>
      <c r="H185" s="237">
        <v>20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3" t="s">
        <v>130</v>
      </c>
      <c r="AU185" s="243" t="s">
        <v>80</v>
      </c>
      <c r="AV185" s="14" t="s">
        <v>119</v>
      </c>
      <c r="AW185" s="14" t="s">
        <v>35</v>
      </c>
      <c r="AX185" s="14" t="s">
        <v>78</v>
      </c>
      <c r="AY185" s="243" t="s">
        <v>118</v>
      </c>
    </row>
    <row r="186" s="2" customFormat="1" ht="16.5" customHeight="1">
      <c r="A186" s="40"/>
      <c r="B186" s="41"/>
      <c r="C186" s="244" t="s">
        <v>252</v>
      </c>
      <c r="D186" s="244" t="s">
        <v>133</v>
      </c>
      <c r="E186" s="245" t="s">
        <v>253</v>
      </c>
      <c r="F186" s="246" t="s">
        <v>254</v>
      </c>
      <c r="G186" s="247" t="s">
        <v>223</v>
      </c>
      <c r="H186" s="248">
        <v>20</v>
      </c>
      <c r="I186" s="249"/>
      <c r="J186" s="250">
        <f>ROUND(I186*H186,2)</f>
        <v>0</v>
      </c>
      <c r="K186" s="251"/>
      <c r="L186" s="252"/>
      <c r="M186" s="253" t="s">
        <v>19</v>
      </c>
      <c r="N186" s="254" t="s">
        <v>46</v>
      </c>
      <c r="O186" s="87"/>
      <c r="P186" s="211">
        <f>O186*H186</f>
        <v>0</v>
      </c>
      <c r="Q186" s="211">
        <v>0.00016000000000000001</v>
      </c>
      <c r="R186" s="211">
        <f>Q186*H186</f>
        <v>0.0032000000000000002</v>
      </c>
      <c r="S186" s="211">
        <v>0</v>
      </c>
      <c r="T186" s="212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3" t="s">
        <v>206</v>
      </c>
      <c r="AT186" s="213" t="s">
        <v>133</v>
      </c>
      <c r="AU186" s="213" t="s">
        <v>80</v>
      </c>
      <c r="AY186" s="19" t="s">
        <v>118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19" t="s">
        <v>119</v>
      </c>
      <c r="BK186" s="214">
        <f>ROUND(I186*H186,2)</f>
        <v>0</v>
      </c>
      <c r="BL186" s="19" t="s">
        <v>189</v>
      </c>
      <c r="BM186" s="213" t="s">
        <v>255</v>
      </c>
    </row>
    <row r="187" s="2" customFormat="1">
      <c r="A187" s="40"/>
      <c r="B187" s="41"/>
      <c r="C187" s="42"/>
      <c r="D187" s="215" t="s">
        <v>126</v>
      </c>
      <c r="E187" s="42"/>
      <c r="F187" s="216" t="s">
        <v>254</v>
      </c>
      <c r="G187" s="42"/>
      <c r="H187" s="42"/>
      <c r="I187" s="217"/>
      <c r="J187" s="42"/>
      <c r="K187" s="42"/>
      <c r="L187" s="46"/>
      <c r="M187" s="218"/>
      <c r="N187" s="219"/>
      <c r="O187" s="87"/>
      <c r="P187" s="87"/>
      <c r="Q187" s="87"/>
      <c r="R187" s="87"/>
      <c r="S187" s="87"/>
      <c r="T187" s="88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126</v>
      </c>
      <c r="AU187" s="19" t="s">
        <v>80</v>
      </c>
    </row>
    <row r="188" s="13" customFormat="1">
      <c r="A188" s="13"/>
      <c r="B188" s="222"/>
      <c r="C188" s="223"/>
      <c r="D188" s="215" t="s">
        <v>130</v>
      </c>
      <c r="E188" s="224" t="s">
        <v>19</v>
      </c>
      <c r="F188" s="225" t="s">
        <v>252</v>
      </c>
      <c r="G188" s="223"/>
      <c r="H188" s="226">
        <v>20</v>
      </c>
      <c r="I188" s="227"/>
      <c r="J188" s="223"/>
      <c r="K188" s="223"/>
      <c r="L188" s="228"/>
      <c r="M188" s="229"/>
      <c r="N188" s="230"/>
      <c r="O188" s="230"/>
      <c r="P188" s="230"/>
      <c r="Q188" s="230"/>
      <c r="R188" s="230"/>
      <c r="S188" s="230"/>
      <c r="T188" s="23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2" t="s">
        <v>130</v>
      </c>
      <c r="AU188" s="232" t="s">
        <v>80</v>
      </c>
      <c r="AV188" s="13" t="s">
        <v>80</v>
      </c>
      <c r="AW188" s="13" t="s">
        <v>35</v>
      </c>
      <c r="AX188" s="13" t="s">
        <v>73</v>
      </c>
      <c r="AY188" s="232" t="s">
        <v>118</v>
      </c>
    </row>
    <row r="189" s="14" customFormat="1">
      <c r="A189" s="14"/>
      <c r="B189" s="233"/>
      <c r="C189" s="234"/>
      <c r="D189" s="215" t="s">
        <v>130</v>
      </c>
      <c r="E189" s="235" t="s">
        <v>19</v>
      </c>
      <c r="F189" s="236" t="s">
        <v>132</v>
      </c>
      <c r="G189" s="234"/>
      <c r="H189" s="237">
        <v>20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3" t="s">
        <v>130</v>
      </c>
      <c r="AU189" s="243" t="s">
        <v>80</v>
      </c>
      <c r="AV189" s="14" t="s">
        <v>119</v>
      </c>
      <c r="AW189" s="14" t="s">
        <v>35</v>
      </c>
      <c r="AX189" s="14" t="s">
        <v>78</v>
      </c>
      <c r="AY189" s="243" t="s">
        <v>118</v>
      </c>
    </row>
    <row r="190" s="2" customFormat="1" ht="16.5" customHeight="1">
      <c r="A190" s="40"/>
      <c r="B190" s="41"/>
      <c r="C190" s="201" t="s">
        <v>7</v>
      </c>
      <c r="D190" s="201" t="s">
        <v>121</v>
      </c>
      <c r="E190" s="202" t="s">
        <v>256</v>
      </c>
      <c r="F190" s="203" t="s">
        <v>257</v>
      </c>
      <c r="G190" s="204" t="s">
        <v>223</v>
      </c>
      <c r="H190" s="205">
        <v>8</v>
      </c>
      <c r="I190" s="206"/>
      <c r="J190" s="207">
        <f>ROUND(I190*H190,2)</f>
        <v>0</v>
      </c>
      <c r="K190" s="208"/>
      <c r="L190" s="46"/>
      <c r="M190" s="209" t="s">
        <v>19</v>
      </c>
      <c r="N190" s="210" t="s">
        <v>46</v>
      </c>
      <c r="O190" s="87"/>
      <c r="P190" s="211">
        <f>O190*H190</f>
        <v>0</v>
      </c>
      <c r="Q190" s="211">
        <v>0</v>
      </c>
      <c r="R190" s="211">
        <f>Q190*H190</f>
        <v>0</v>
      </c>
      <c r="S190" s="211">
        <v>0</v>
      </c>
      <c r="T190" s="212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3" t="s">
        <v>189</v>
      </c>
      <c r="AT190" s="213" t="s">
        <v>121</v>
      </c>
      <c r="AU190" s="213" t="s">
        <v>80</v>
      </c>
      <c r="AY190" s="19" t="s">
        <v>118</v>
      </c>
      <c r="BE190" s="214">
        <f>IF(N190="základní",J190,0)</f>
        <v>0</v>
      </c>
      <c r="BF190" s="214">
        <f>IF(N190="snížená",J190,0)</f>
        <v>0</v>
      </c>
      <c r="BG190" s="214">
        <f>IF(N190="zákl. přenesená",J190,0)</f>
        <v>0</v>
      </c>
      <c r="BH190" s="214">
        <f>IF(N190="sníž. přenesená",J190,0)</f>
        <v>0</v>
      </c>
      <c r="BI190" s="214">
        <f>IF(N190="nulová",J190,0)</f>
        <v>0</v>
      </c>
      <c r="BJ190" s="19" t="s">
        <v>119</v>
      </c>
      <c r="BK190" s="214">
        <f>ROUND(I190*H190,2)</f>
        <v>0</v>
      </c>
      <c r="BL190" s="19" t="s">
        <v>189</v>
      </c>
      <c r="BM190" s="213" t="s">
        <v>258</v>
      </c>
    </row>
    <row r="191" s="2" customFormat="1">
      <c r="A191" s="40"/>
      <c r="B191" s="41"/>
      <c r="C191" s="42"/>
      <c r="D191" s="215" t="s">
        <v>126</v>
      </c>
      <c r="E191" s="42"/>
      <c r="F191" s="216" t="s">
        <v>259</v>
      </c>
      <c r="G191" s="42"/>
      <c r="H191" s="42"/>
      <c r="I191" s="217"/>
      <c r="J191" s="42"/>
      <c r="K191" s="42"/>
      <c r="L191" s="46"/>
      <c r="M191" s="218"/>
      <c r="N191" s="219"/>
      <c r="O191" s="87"/>
      <c r="P191" s="87"/>
      <c r="Q191" s="87"/>
      <c r="R191" s="87"/>
      <c r="S191" s="87"/>
      <c r="T191" s="88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126</v>
      </c>
      <c r="AU191" s="19" t="s">
        <v>80</v>
      </c>
    </row>
    <row r="192" s="2" customFormat="1">
      <c r="A192" s="40"/>
      <c r="B192" s="41"/>
      <c r="C192" s="42"/>
      <c r="D192" s="220" t="s">
        <v>128</v>
      </c>
      <c r="E192" s="42"/>
      <c r="F192" s="221" t="s">
        <v>260</v>
      </c>
      <c r="G192" s="42"/>
      <c r="H192" s="42"/>
      <c r="I192" s="217"/>
      <c r="J192" s="42"/>
      <c r="K192" s="42"/>
      <c r="L192" s="46"/>
      <c r="M192" s="218"/>
      <c r="N192" s="219"/>
      <c r="O192" s="87"/>
      <c r="P192" s="87"/>
      <c r="Q192" s="87"/>
      <c r="R192" s="87"/>
      <c r="S192" s="87"/>
      <c r="T192" s="88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128</v>
      </c>
      <c r="AU192" s="19" t="s">
        <v>80</v>
      </c>
    </row>
    <row r="193" s="13" customFormat="1">
      <c r="A193" s="13"/>
      <c r="B193" s="222"/>
      <c r="C193" s="223"/>
      <c r="D193" s="215" t="s">
        <v>130</v>
      </c>
      <c r="E193" s="224" t="s">
        <v>19</v>
      </c>
      <c r="F193" s="225" t="s">
        <v>136</v>
      </c>
      <c r="G193" s="223"/>
      <c r="H193" s="226">
        <v>8</v>
      </c>
      <c r="I193" s="227"/>
      <c r="J193" s="223"/>
      <c r="K193" s="223"/>
      <c r="L193" s="228"/>
      <c r="M193" s="229"/>
      <c r="N193" s="230"/>
      <c r="O193" s="230"/>
      <c r="P193" s="230"/>
      <c r="Q193" s="230"/>
      <c r="R193" s="230"/>
      <c r="S193" s="230"/>
      <c r="T193" s="23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2" t="s">
        <v>130</v>
      </c>
      <c r="AU193" s="232" t="s">
        <v>80</v>
      </c>
      <c r="AV193" s="13" t="s">
        <v>80</v>
      </c>
      <c r="AW193" s="13" t="s">
        <v>35</v>
      </c>
      <c r="AX193" s="13" t="s">
        <v>73</v>
      </c>
      <c r="AY193" s="232" t="s">
        <v>118</v>
      </c>
    </row>
    <row r="194" s="14" customFormat="1">
      <c r="A194" s="14"/>
      <c r="B194" s="233"/>
      <c r="C194" s="234"/>
      <c r="D194" s="215" t="s">
        <v>130</v>
      </c>
      <c r="E194" s="235" t="s">
        <v>19</v>
      </c>
      <c r="F194" s="236" t="s">
        <v>132</v>
      </c>
      <c r="G194" s="234"/>
      <c r="H194" s="237">
        <v>8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3" t="s">
        <v>130</v>
      </c>
      <c r="AU194" s="243" t="s">
        <v>80</v>
      </c>
      <c r="AV194" s="14" t="s">
        <v>119</v>
      </c>
      <c r="AW194" s="14" t="s">
        <v>35</v>
      </c>
      <c r="AX194" s="14" t="s">
        <v>78</v>
      </c>
      <c r="AY194" s="243" t="s">
        <v>118</v>
      </c>
    </row>
    <row r="195" s="2" customFormat="1" ht="16.5" customHeight="1">
      <c r="A195" s="40"/>
      <c r="B195" s="41"/>
      <c r="C195" s="244" t="s">
        <v>261</v>
      </c>
      <c r="D195" s="244" t="s">
        <v>133</v>
      </c>
      <c r="E195" s="245" t="s">
        <v>262</v>
      </c>
      <c r="F195" s="246" t="s">
        <v>263</v>
      </c>
      <c r="G195" s="247" t="s">
        <v>223</v>
      </c>
      <c r="H195" s="248">
        <v>8</v>
      </c>
      <c r="I195" s="249"/>
      <c r="J195" s="250">
        <f>ROUND(I195*H195,2)</f>
        <v>0</v>
      </c>
      <c r="K195" s="251"/>
      <c r="L195" s="252"/>
      <c r="M195" s="253" t="s">
        <v>19</v>
      </c>
      <c r="N195" s="254" t="s">
        <v>46</v>
      </c>
      <c r="O195" s="87"/>
      <c r="P195" s="211">
        <f>O195*H195</f>
        <v>0</v>
      </c>
      <c r="Q195" s="211">
        <v>0.00012999999999999999</v>
      </c>
      <c r="R195" s="211">
        <f>Q195*H195</f>
        <v>0.0010399999999999999</v>
      </c>
      <c r="S195" s="211">
        <v>0</v>
      </c>
      <c r="T195" s="212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3" t="s">
        <v>206</v>
      </c>
      <c r="AT195" s="213" t="s">
        <v>133</v>
      </c>
      <c r="AU195" s="213" t="s">
        <v>80</v>
      </c>
      <c r="AY195" s="19" t="s">
        <v>118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9" t="s">
        <v>119</v>
      </c>
      <c r="BK195" s="214">
        <f>ROUND(I195*H195,2)</f>
        <v>0</v>
      </c>
      <c r="BL195" s="19" t="s">
        <v>189</v>
      </c>
      <c r="BM195" s="213" t="s">
        <v>264</v>
      </c>
    </row>
    <row r="196" s="2" customFormat="1">
      <c r="A196" s="40"/>
      <c r="B196" s="41"/>
      <c r="C196" s="42"/>
      <c r="D196" s="215" t="s">
        <v>126</v>
      </c>
      <c r="E196" s="42"/>
      <c r="F196" s="216" t="s">
        <v>263</v>
      </c>
      <c r="G196" s="42"/>
      <c r="H196" s="42"/>
      <c r="I196" s="217"/>
      <c r="J196" s="42"/>
      <c r="K196" s="42"/>
      <c r="L196" s="46"/>
      <c r="M196" s="218"/>
      <c r="N196" s="219"/>
      <c r="O196" s="87"/>
      <c r="P196" s="87"/>
      <c r="Q196" s="87"/>
      <c r="R196" s="87"/>
      <c r="S196" s="87"/>
      <c r="T196" s="88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126</v>
      </c>
      <c r="AU196" s="19" t="s">
        <v>80</v>
      </c>
    </row>
    <row r="197" s="13" customFormat="1">
      <c r="A197" s="13"/>
      <c r="B197" s="222"/>
      <c r="C197" s="223"/>
      <c r="D197" s="215" t="s">
        <v>130</v>
      </c>
      <c r="E197" s="224" t="s">
        <v>19</v>
      </c>
      <c r="F197" s="225" t="s">
        <v>136</v>
      </c>
      <c r="G197" s="223"/>
      <c r="H197" s="226">
        <v>8</v>
      </c>
      <c r="I197" s="227"/>
      <c r="J197" s="223"/>
      <c r="K197" s="223"/>
      <c r="L197" s="228"/>
      <c r="M197" s="229"/>
      <c r="N197" s="230"/>
      <c r="O197" s="230"/>
      <c r="P197" s="230"/>
      <c r="Q197" s="230"/>
      <c r="R197" s="230"/>
      <c r="S197" s="230"/>
      <c r="T197" s="23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2" t="s">
        <v>130</v>
      </c>
      <c r="AU197" s="232" t="s">
        <v>80</v>
      </c>
      <c r="AV197" s="13" t="s">
        <v>80</v>
      </c>
      <c r="AW197" s="13" t="s">
        <v>35</v>
      </c>
      <c r="AX197" s="13" t="s">
        <v>73</v>
      </c>
      <c r="AY197" s="232" t="s">
        <v>118</v>
      </c>
    </row>
    <row r="198" s="14" customFormat="1">
      <c r="A198" s="14"/>
      <c r="B198" s="233"/>
      <c r="C198" s="234"/>
      <c r="D198" s="215" t="s">
        <v>130</v>
      </c>
      <c r="E198" s="235" t="s">
        <v>19</v>
      </c>
      <c r="F198" s="236" t="s">
        <v>132</v>
      </c>
      <c r="G198" s="234"/>
      <c r="H198" s="237">
        <v>8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3" t="s">
        <v>130</v>
      </c>
      <c r="AU198" s="243" t="s">
        <v>80</v>
      </c>
      <c r="AV198" s="14" t="s">
        <v>119</v>
      </c>
      <c r="AW198" s="14" t="s">
        <v>35</v>
      </c>
      <c r="AX198" s="14" t="s">
        <v>78</v>
      </c>
      <c r="AY198" s="243" t="s">
        <v>118</v>
      </c>
    </row>
    <row r="199" s="2" customFormat="1" ht="16.5" customHeight="1">
      <c r="A199" s="40"/>
      <c r="B199" s="41"/>
      <c r="C199" s="201" t="s">
        <v>265</v>
      </c>
      <c r="D199" s="201" t="s">
        <v>121</v>
      </c>
      <c r="E199" s="202" t="s">
        <v>266</v>
      </c>
      <c r="F199" s="203" t="s">
        <v>267</v>
      </c>
      <c r="G199" s="204" t="s">
        <v>223</v>
      </c>
      <c r="H199" s="205">
        <v>1</v>
      </c>
      <c r="I199" s="206"/>
      <c r="J199" s="207">
        <f>ROUND(I199*H199,2)</f>
        <v>0</v>
      </c>
      <c r="K199" s="208"/>
      <c r="L199" s="46"/>
      <c r="M199" s="209" t="s">
        <v>19</v>
      </c>
      <c r="N199" s="210" t="s">
        <v>46</v>
      </c>
      <c r="O199" s="87"/>
      <c r="P199" s="211">
        <f>O199*H199</f>
        <v>0</v>
      </c>
      <c r="Q199" s="211">
        <v>0</v>
      </c>
      <c r="R199" s="211">
        <f>Q199*H199</f>
        <v>0</v>
      </c>
      <c r="S199" s="211">
        <v>0</v>
      </c>
      <c r="T199" s="212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3" t="s">
        <v>189</v>
      </c>
      <c r="AT199" s="213" t="s">
        <v>121</v>
      </c>
      <c r="AU199" s="213" t="s">
        <v>80</v>
      </c>
      <c r="AY199" s="19" t="s">
        <v>118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19" t="s">
        <v>119</v>
      </c>
      <c r="BK199" s="214">
        <f>ROUND(I199*H199,2)</f>
        <v>0</v>
      </c>
      <c r="BL199" s="19" t="s">
        <v>189</v>
      </c>
      <c r="BM199" s="213" t="s">
        <v>268</v>
      </c>
    </row>
    <row r="200" s="2" customFormat="1">
      <c r="A200" s="40"/>
      <c r="B200" s="41"/>
      <c r="C200" s="42"/>
      <c r="D200" s="215" t="s">
        <v>126</v>
      </c>
      <c r="E200" s="42"/>
      <c r="F200" s="216" t="s">
        <v>269</v>
      </c>
      <c r="G200" s="42"/>
      <c r="H200" s="42"/>
      <c r="I200" s="217"/>
      <c r="J200" s="42"/>
      <c r="K200" s="42"/>
      <c r="L200" s="46"/>
      <c r="M200" s="218"/>
      <c r="N200" s="219"/>
      <c r="O200" s="87"/>
      <c r="P200" s="87"/>
      <c r="Q200" s="87"/>
      <c r="R200" s="87"/>
      <c r="S200" s="87"/>
      <c r="T200" s="88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126</v>
      </c>
      <c r="AU200" s="19" t="s">
        <v>80</v>
      </c>
    </row>
    <row r="201" s="2" customFormat="1">
      <c r="A201" s="40"/>
      <c r="B201" s="41"/>
      <c r="C201" s="42"/>
      <c r="D201" s="220" t="s">
        <v>128</v>
      </c>
      <c r="E201" s="42"/>
      <c r="F201" s="221" t="s">
        <v>270</v>
      </c>
      <c r="G201" s="42"/>
      <c r="H201" s="42"/>
      <c r="I201" s="217"/>
      <c r="J201" s="42"/>
      <c r="K201" s="42"/>
      <c r="L201" s="46"/>
      <c r="M201" s="218"/>
      <c r="N201" s="219"/>
      <c r="O201" s="87"/>
      <c r="P201" s="87"/>
      <c r="Q201" s="87"/>
      <c r="R201" s="87"/>
      <c r="S201" s="87"/>
      <c r="T201" s="88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128</v>
      </c>
      <c r="AU201" s="19" t="s">
        <v>80</v>
      </c>
    </row>
    <row r="202" s="13" customFormat="1">
      <c r="A202" s="13"/>
      <c r="B202" s="222"/>
      <c r="C202" s="223"/>
      <c r="D202" s="215" t="s">
        <v>130</v>
      </c>
      <c r="E202" s="224" t="s">
        <v>19</v>
      </c>
      <c r="F202" s="225" t="s">
        <v>78</v>
      </c>
      <c r="G202" s="223"/>
      <c r="H202" s="226">
        <v>1</v>
      </c>
      <c r="I202" s="227"/>
      <c r="J202" s="223"/>
      <c r="K202" s="223"/>
      <c r="L202" s="228"/>
      <c r="M202" s="229"/>
      <c r="N202" s="230"/>
      <c r="O202" s="230"/>
      <c r="P202" s="230"/>
      <c r="Q202" s="230"/>
      <c r="R202" s="230"/>
      <c r="S202" s="230"/>
      <c r="T202" s="23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2" t="s">
        <v>130</v>
      </c>
      <c r="AU202" s="232" t="s">
        <v>80</v>
      </c>
      <c r="AV202" s="13" t="s">
        <v>80</v>
      </c>
      <c r="AW202" s="13" t="s">
        <v>35</v>
      </c>
      <c r="AX202" s="13" t="s">
        <v>73</v>
      </c>
      <c r="AY202" s="232" t="s">
        <v>118</v>
      </c>
    </row>
    <row r="203" s="14" customFormat="1">
      <c r="A203" s="14"/>
      <c r="B203" s="233"/>
      <c r="C203" s="234"/>
      <c r="D203" s="215" t="s">
        <v>130</v>
      </c>
      <c r="E203" s="235" t="s">
        <v>19</v>
      </c>
      <c r="F203" s="236" t="s">
        <v>132</v>
      </c>
      <c r="G203" s="234"/>
      <c r="H203" s="237">
        <v>1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3" t="s">
        <v>130</v>
      </c>
      <c r="AU203" s="243" t="s">
        <v>80</v>
      </c>
      <c r="AV203" s="14" t="s">
        <v>119</v>
      </c>
      <c r="AW203" s="14" t="s">
        <v>35</v>
      </c>
      <c r="AX203" s="14" t="s">
        <v>78</v>
      </c>
      <c r="AY203" s="243" t="s">
        <v>118</v>
      </c>
    </row>
    <row r="204" s="2" customFormat="1" ht="16.5" customHeight="1">
      <c r="A204" s="40"/>
      <c r="B204" s="41"/>
      <c r="C204" s="244" t="s">
        <v>271</v>
      </c>
      <c r="D204" s="244" t="s">
        <v>133</v>
      </c>
      <c r="E204" s="245" t="s">
        <v>272</v>
      </c>
      <c r="F204" s="246" t="s">
        <v>273</v>
      </c>
      <c r="G204" s="247" t="s">
        <v>223</v>
      </c>
      <c r="H204" s="248">
        <v>1</v>
      </c>
      <c r="I204" s="249"/>
      <c r="J204" s="250">
        <f>ROUND(I204*H204,2)</f>
        <v>0</v>
      </c>
      <c r="K204" s="251"/>
      <c r="L204" s="252"/>
      <c r="M204" s="253" t="s">
        <v>19</v>
      </c>
      <c r="N204" s="254" t="s">
        <v>46</v>
      </c>
      <c r="O204" s="87"/>
      <c r="P204" s="211">
        <f>O204*H204</f>
        <v>0</v>
      </c>
      <c r="Q204" s="211">
        <v>0.00016000000000000001</v>
      </c>
      <c r="R204" s="211">
        <f>Q204*H204</f>
        <v>0.00016000000000000001</v>
      </c>
      <c r="S204" s="211">
        <v>0</v>
      </c>
      <c r="T204" s="212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3" t="s">
        <v>206</v>
      </c>
      <c r="AT204" s="213" t="s">
        <v>133</v>
      </c>
      <c r="AU204" s="213" t="s">
        <v>80</v>
      </c>
      <c r="AY204" s="19" t="s">
        <v>118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19" t="s">
        <v>119</v>
      </c>
      <c r="BK204" s="214">
        <f>ROUND(I204*H204,2)</f>
        <v>0</v>
      </c>
      <c r="BL204" s="19" t="s">
        <v>189</v>
      </c>
      <c r="BM204" s="213" t="s">
        <v>274</v>
      </c>
    </row>
    <row r="205" s="2" customFormat="1">
      <c r="A205" s="40"/>
      <c r="B205" s="41"/>
      <c r="C205" s="42"/>
      <c r="D205" s="215" t="s">
        <v>126</v>
      </c>
      <c r="E205" s="42"/>
      <c r="F205" s="216" t="s">
        <v>273</v>
      </c>
      <c r="G205" s="42"/>
      <c r="H205" s="42"/>
      <c r="I205" s="217"/>
      <c r="J205" s="42"/>
      <c r="K205" s="42"/>
      <c r="L205" s="46"/>
      <c r="M205" s="218"/>
      <c r="N205" s="219"/>
      <c r="O205" s="87"/>
      <c r="P205" s="87"/>
      <c r="Q205" s="87"/>
      <c r="R205" s="87"/>
      <c r="S205" s="87"/>
      <c r="T205" s="88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126</v>
      </c>
      <c r="AU205" s="19" t="s">
        <v>80</v>
      </c>
    </row>
    <row r="206" s="13" customFormat="1">
      <c r="A206" s="13"/>
      <c r="B206" s="222"/>
      <c r="C206" s="223"/>
      <c r="D206" s="215" t="s">
        <v>130</v>
      </c>
      <c r="E206" s="224" t="s">
        <v>19</v>
      </c>
      <c r="F206" s="225" t="s">
        <v>78</v>
      </c>
      <c r="G206" s="223"/>
      <c r="H206" s="226">
        <v>1</v>
      </c>
      <c r="I206" s="227"/>
      <c r="J206" s="223"/>
      <c r="K206" s="223"/>
      <c r="L206" s="228"/>
      <c r="M206" s="229"/>
      <c r="N206" s="230"/>
      <c r="O206" s="230"/>
      <c r="P206" s="230"/>
      <c r="Q206" s="230"/>
      <c r="R206" s="230"/>
      <c r="S206" s="230"/>
      <c r="T206" s="23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2" t="s">
        <v>130</v>
      </c>
      <c r="AU206" s="232" t="s">
        <v>80</v>
      </c>
      <c r="AV206" s="13" t="s">
        <v>80</v>
      </c>
      <c r="AW206" s="13" t="s">
        <v>35</v>
      </c>
      <c r="AX206" s="13" t="s">
        <v>73</v>
      </c>
      <c r="AY206" s="232" t="s">
        <v>118</v>
      </c>
    </row>
    <row r="207" s="14" customFormat="1">
      <c r="A207" s="14"/>
      <c r="B207" s="233"/>
      <c r="C207" s="234"/>
      <c r="D207" s="215" t="s">
        <v>130</v>
      </c>
      <c r="E207" s="235" t="s">
        <v>19</v>
      </c>
      <c r="F207" s="236" t="s">
        <v>132</v>
      </c>
      <c r="G207" s="234"/>
      <c r="H207" s="237">
        <v>1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3" t="s">
        <v>130</v>
      </c>
      <c r="AU207" s="243" t="s">
        <v>80</v>
      </c>
      <c r="AV207" s="14" t="s">
        <v>119</v>
      </c>
      <c r="AW207" s="14" t="s">
        <v>35</v>
      </c>
      <c r="AX207" s="14" t="s">
        <v>78</v>
      </c>
      <c r="AY207" s="243" t="s">
        <v>118</v>
      </c>
    </row>
    <row r="208" s="2" customFormat="1" ht="24.15" customHeight="1">
      <c r="A208" s="40"/>
      <c r="B208" s="41"/>
      <c r="C208" s="201" t="s">
        <v>275</v>
      </c>
      <c r="D208" s="201" t="s">
        <v>121</v>
      </c>
      <c r="E208" s="202" t="s">
        <v>276</v>
      </c>
      <c r="F208" s="203" t="s">
        <v>277</v>
      </c>
      <c r="G208" s="204" t="s">
        <v>223</v>
      </c>
      <c r="H208" s="205">
        <v>4</v>
      </c>
      <c r="I208" s="206"/>
      <c r="J208" s="207">
        <f>ROUND(I208*H208,2)</f>
        <v>0</v>
      </c>
      <c r="K208" s="208"/>
      <c r="L208" s="46"/>
      <c r="M208" s="209" t="s">
        <v>19</v>
      </c>
      <c r="N208" s="210" t="s">
        <v>46</v>
      </c>
      <c r="O208" s="87"/>
      <c r="P208" s="211">
        <f>O208*H208</f>
        <v>0</v>
      </c>
      <c r="Q208" s="211">
        <v>0</v>
      </c>
      <c r="R208" s="211">
        <f>Q208*H208</f>
        <v>0</v>
      </c>
      <c r="S208" s="211">
        <v>0</v>
      </c>
      <c r="T208" s="212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3" t="s">
        <v>189</v>
      </c>
      <c r="AT208" s="213" t="s">
        <v>121</v>
      </c>
      <c r="AU208" s="213" t="s">
        <v>80</v>
      </c>
      <c r="AY208" s="19" t="s">
        <v>118</v>
      </c>
      <c r="BE208" s="214">
        <f>IF(N208="základní",J208,0)</f>
        <v>0</v>
      </c>
      <c r="BF208" s="214">
        <f>IF(N208="snížená",J208,0)</f>
        <v>0</v>
      </c>
      <c r="BG208" s="214">
        <f>IF(N208="zákl. přenesená",J208,0)</f>
        <v>0</v>
      </c>
      <c r="BH208" s="214">
        <f>IF(N208="sníž. přenesená",J208,0)</f>
        <v>0</v>
      </c>
      <c r="BI208" s="214">
        <f>IF(N208="nulová",J208,0)</f>
        <v>0</v>
      </c>
      <c r="BJ208" s="19" t="s">
        <v>119</v>
      </c>
      <c r="BK208" s="214">
        <f>ROUND(I208*H208,2)</f>
        <v>0</v>
      </c>
      <c r="BL208" s="19" t="s">
        <v>189</v>
      </c>
      <c r="BM208" s="213" t="s">
        <v>278</v>
      </c>
    </row>
    <row r="209" s="2" customFormat="1">
      <c r="A209" s="40"/>
      <c r="B209" s="41"/>
      <c r="C209" s="42"/>
      <c r="D209" s="215" t="s">
        <v>126</v>
      </c>
      <c r="E209" s="42"/>
      <c r="F209" s="216" t="s">
        <v>279</v>
      </c>
      <c r="G209" s="42"/>
      <c r="H209" s="42"/>
      <c r="I209" s="217"/>
      <c r="J209" s="42"/>
      <c r="K209" s="42"/>
      <c r="L209" s="46"/>
      <c r="M209" s="218"/>
      <c r="N209" s="219"/>
      <c r="O209" s="87"/>
      <c r="P209" s="87"/>
      <c r="Q209" s="87"/>
      <c r="R209" s="87"/>
      <c r="S209" s="87"/>
      <c r="T209" s="88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126</v>
      </c>
      <c r="AU209" s="19" t="s">
        <v>80</v>
      </c>
    </row>
    <row r="210" s="2" customFormat="1">
      <c r="A210" s="40"/>
      <c r="B210" s="41"/>
      <c r="C210" s="42"/>
      <c r="D210" s="220" t="s">
        <v>128</v>
      </c>
      <c r="E210" s="42"/>
      <c r="F210" s="221" t="s">
        <v>280</v>
      </c>
      <c r="G210" s="42"/>
      <c r="H210" s="42"/>
      <c r="I210" s="217"/>
      <c r="J210" s="42"/>
      <c r="K210" s="42"/>
      <c r="L210" s="46"/>
      <c r="M210" s="218"/>
      <c r="N210" s="219"/>
      <c r="O210" s="87"/>
      <c r="P210" s="87"/>
      <c r="Q210" s="87"/>
      <c r="R210" s="87"/>
      <c r="S210" s="87"/>
      <c r="T210" s="88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128</v>
      </c>
      <c r="AU210" s="19" t="s">
        <v>80</v>
      </c>
    </row>
    <row r="211" s="13" customFormat="1">
      <c r="A211" s="13"/>
      <c r="B211" s="222"/>
      <c r="C211" s="223"/>
      <c r="D211" s="215" t="s">
        <v>130</v>
      </c>
      <c r="E211" s="224" t="s">
        <v>19</v>
      </c>
      <c r="F211" s="225" t="s">
        <v>119</v>
      </c>
      <c r="G211" s="223"/>
      <c r="H211" s="226">
        <v>4</v>
      </c>
      <c r="I211" s="227"/>
      <c r="J211" s="223"/>
      <c r="K211" s="223"/>
      <c r="L211" s="228"/>
      <c r="M211" s="229"/>
      <c r="N211" s="230"/>
      <c r="O211" s="230"/>
      <c r="P211" s="230"/>
      <c r="Q211" s="230"/>
      <c r="R211" s="230"/>
      <c r="S211" s="230"/>
      <c r="T211" s="23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2" t="s">
        <v>130</v>
      </c>
      <c r="AU211" s="232" t="s">
        <v>80</v>
      </c>
      <c r="AV211" s="13" t="s">
        <v>80</v>
      </c>
      <c r="AW211" s="13" t="s">
        <v>35</v>
      </c>
      <c r="AX211" s="13" t="s">
        <v>73</v>
      </c>
      <c r="AY211" s="232" t="s">
        <v>118</v>
      </c>
    </row>
    <row r="212" s="14" customFormat="1">
      <c r="A212" s="14"/>
      <c r="B212" s="233"/>
      <c r="C212" s="234"/>
      <c r="D212" s="215" t="s">
        <v>130</v>
      </c>
      <c r="E212" s="235" t="s">
        <v>19</v>
      </c>
      <c r="F212" s="236" t="s">
        <v>132</v>
      </c>
      <c r="G212" s="234"/>
      <c r="H212" s="237">
        <v>4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3" t="s">
        <v>130</v>
      </c>
      <c r="AU212" s="243" t="s">
        <v>80</v>
      </c>
      <c r="AV212" s="14" t="s">
        <v>119</v>
      </c>
      <c r="AW212" s="14" t="s">
        <v>35</v>
      </c>
      <c r="AX212" s="14" t="s">
        <v>78</v>
      </c>
      <c r="AY212" s="243" t="s">
        <v>118</v>
      </c>
    </row>
    <row r="213" s="2" customFormat="1" ht="16.5" customHeight="1">
      <c r="A213" s="40"/>
      <c r="B213" s="41"/>
      <c r="C213" s="244" t="s">
        <v>281</v>
      </c>
      <c r="D213" s="244" t="s">
        <v>133</v>
      </c>
      <c r="E213" s="245" t="s">
        <v>282</v>
      </c>
      <c r="F213" s="246" t="s">
        <v>283</v>
      </c>
      <c r="G213" s="247" t="s">
        <v>223</v>
      </c>
      <c r="H213" s="248">
        <v>4</v>
      </c>
      <c r="I213" s="249"/>
      <c r="J213" s="250">
        <f>ROUND(I213*H213,2)</f>
        <v>0</v>
      </c>
      <c r="K213" s="251"/>
      <c r="L213" s="252"/>
      <c r="M213" s="253" t="s">
        <v>19</v>
      </c>
      <c r="N213" s="254" t="s">
        <v>46</v>
      </c>
      <c r="O213" s="87"/>
      <c r="P213" s="211">
        <f>O213*H213</f>
        <v>0</v>
      </c>
      <c r="Q213" s="211">
        <v>9.0000000000000006E-05</v>
      </c>
      <c r="R213" s="211">
        <f>Q213*H213</f>
        <v>0.00036000000000000002</v>
      </c>
      <c r="S213" s="211">
        <v>0</v>
      </c>
      <c r="T213" s="212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3" t="s">
        <v>206</v>
      </c>
      <c r="AT213" s="213" t="s">
        <v>133</v>
      </c>
      <c r="AU213" s="213" t="s">
        <v>80</v>
      </c>
      <c r="AY213" s="19" t="s">
        <v>118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19" t="s">
        <v>119</v>
      </c>
      <c r="BK213" s="214">
        <f>ROUND(I213*H213,2)</f>
        <v>0</v>
      </c>
      <c r="BL213" s="19" t="s">
        <v>189</v>
      </c>
      <c r="BM213" s="213" t="s">
        <v>284</v>
      </c>
    </row>
    <row r="214" s="2" customFormat="1">
      <c r="A214" s="40"/>
      <c r="B214" s="41"/>
      <c r="C214" s="42"/>
      <c r="D214" s="215" t="s">
        <v>126</v>
      </c>
      <c r="E214" s="42"/>
      <c r="F214" s="216" t="s">
        <v>283</v>
      </c>
      <c r="G214" s="42"/>
      <c r="H214" s="42"/>
      <c r="I214" s="217"/>
      <c r="J214" s="42"/>
      <c r="K214" s="42"/>
      <c r="L214" s="46"/>
      <c r="M214" s="218"/>
      <c r="N214" s="219"/>
      <c r="O214" s="87"/>
      <c r="P214" s="87"/>
      <c r="Q214" s="87"/>
      <c r="R214" s="87"/>
      <c r="S214" s="87"/>
      <c r="T214" s="88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126</v>
      </c>
      <c r="AU214" s="19" t="s">
        <v>80</v>
      </c>
    </row>
    <row r="215" s="13" customFormat="1">
      <c r="A215" s="13"/>
      <c r="B215" s="222"/>
      <c r="C215" s="223"/>
      <c r="D215" s="215" t="s">
        <v>130</v>
      </c>
      <c r="E215" s="224" t="s">
        <v>19</v>
      </c>
      <c r="F215" s="225" t="s">
        <v>119</v>
      </c>
      <c r="G215" s="223"/>
      <c r="H215" s="226">
        <v>4</v>
      </c>
      <c r="I215" s="227"/>
      <c r="J215" s="223"/>
      <c r="K215" s="223"/>
      <c r="L215" s="228"/>
      <c r="M215" s="229"/>
      <c r="N215" s="230"/>
      <c r="O215" s="230"/>
      <c r="P215" s="230"/>
      <c r="Q215" s="230"/>
      <c r="R215" s="230"/>
      <c r="S215" s="230"/>
      <c r="T215" s="23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2" t="s">
        <v>130</v>
      </c>
      <c r="AU215" s="232" t="s">
        <v>80</v>
      </c>
      <c r="AV215" s="13" t="s">
        <v>80</v>
      </c>
      <c r="AW215" s="13" t="s">
        <v>35</v>
      </c>
      <c r="AX215" s="13" t="s">
        <v>73</v>
      </c>
      <c r="AY215" s="232" t="s">
        <v>118</v>
      </c>
    </row>
    <row r="216" s="14" customFormat="1">
      <c r="A216" s="14"/>
      <c r="B216" s="233"/>
      <c r="C216" s="234"/>
      <c r="D216" s="215" t="s">
        <v>130</v>
      </c>
      <c r="E216" s="235" t="s">
        <v>19</v>
      </c>
      <c r="F216" s="236" t="s">
        <v>132</v>
      </c>
      <c r="G216" s="234"/>
      <c r="H216" s="237">
        <v>4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3" t="s">
        <v>130</v>
      </c>
      <c r="AU216" s="243" t="s">
        <v>80</v>
      </c>
      <c r="AV216" s="14" t="s">
        <v>119</v>
      </c>
      <c r="AW216" s="14" t="s">
        <v>35</v>
      </c>
      <c r="AX216" s="14" t="s">
        <v>78</v>
      </c>
      <c r="AY216" s="243" t="s">
        <v>118</v>
      </c>
    </row>
    <row r="217" s="2" customFormat="1" ht="24.15" customHeight="1">
      <c r="A217" s="40"/>
      <c r="B217" s="41"/>
      <c r="C217" s="201" t="s">
        <v>285</v>
      </c>
      <c r="D217" s="201" t="s">
        <v>121</v>
      </c>
      <c r="E217" s="202" t="s">
        <v>286</v>
      </c>
      <c r="F217" s="203" t="s">
        <v>287</v>
      </c>
      <c r="G217" s="204" t="s">
        <v>223</v>
      </c>
      <c r="H217" s="205">
        <v>8</v>
      </c>
      <c r="I217" s="206"/>
      <c r="J217" s="207">
        <f>ROUND(I217*H217,2)</f>
        <v>0</v>
      </c>
      <c r="K217" s="208"/>
      <c r="L217" s="46"/>
      <c r="M217" s="209" t="s">
        <v>19</v>
      </c>
      <c r="N217" s="210" t="s">
        <v>46</v>
      </c>
      <c r="O217" s="87"/>
      <c r="P217" s="211">
        <f>O217*H217</f>
        <v>0</v>
      </c>
      <c r="Q217" s="211">
        <v>0</v>
      </c>
      <c r="R217" s="211">
        <f>Q217*H217</f>
        <v>0</v>
      </c>
      <c r="S217" s="211">
        <v>0</v>
      </c>
      <c r="T217" s="212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3" t="s">
        <v>189</v>
      </c>
      <c r="AT217" s="213" t="s">
        <v>121</v>
      </c>
      <c r="AU217" s="213" t="s">
        <v>80</v>
      </c>
      <c r="AY217" s="19" t="s">
        <v>118</v>
      </c>
      <c r="BE217" s="214">
        <f>IF(N217="základní",J217,0)</f>
        <v>0</v>
      </c>
      <c r="BF217" s="214">
        <f>IF(N217="snížená",J217,0)</f>
        <v>0</v>
      </c>
      <c r="BG217" s="214">
        <f>IF(N217="zákl. přenesená",J217,0)</f>
        <v>0</v>
      </c>
      <c r="BH217" s="214">
        <f>IF(N217="sníž. přenesená",J217,0)</f>
        <v>0</v>
      </c>
      <c r="BI217" s="214">
        <f>IF(N217="nulová",J217,0)</f>
        <v>0</v>
      </c>
      <c r="BJ217" s="19" t="s">
        <v>119</v>
      </c>
      <c r="BK217" s="214">
        <f>ROUND(I217*H217,2)</f>
        <v>0</v>
      </c>
      <c r="BL217" s="19" t="s">
        <v>189</v>
      </c>
      <c r="BM217" s="213" t="s">
        <v>288</v>
      </c>
    </row>
    <row r="218" s="2" customFormat="1">
      <c r="A218" s="40"/>
      <c r="B218" s="41"/>
      <c r="C218" s="42"/>
      <c r="D218" s="215" t="s">
        <v>126</v>
      </c>
      <c r="E218" s="42"/>
      <c r="F218" s="216" t="s">
        <v>289</v>
      </c>
      <c r="G218" s="42"/>
      <c r="H218" s="42"/>
      <c r="I218" s="217"/>
      <c r="J218" s="42"/>
      <c r="K218" s="42"/>
      <c r="L218" s="46"/>
      <c r="M218" s="218"/>
      <c r="N218" s="219"/>
      <c r="O218" s="87"/>
      <c r="P218" s="87"/>
      <c r="Q218" s="87"/>
      <c r="R218" s="87"/>
      <c r="S218" s="87"/>
      <c r="T218" s="88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126</v>
      </c>
      <c r="AU218" s="19" t="s">
        <v>80</v>
      </c>
    </row>
    <row r="219" s="2" customFormat="1">
      <c r="A219" s="40"/>
      <c r="B219" s="41"/>
      <c r="C219" s="42"/>
      <c r="D219" s="220" t="s">
        <v>128</v>
      </c>
      <c r="E219" s="42"/>
      <c r="F219" s="221" t="s">
        <v>290</v>
      </c>
      <c r="G219" s="42"/>
      <c r="H219" s="42"/>
      <c r="I219" s="217"/>
      <c r="J219" s="42"/>
      <c r="K219" s="42"/>
      <c r="L219" s="46"/>
      <c r="M219" s="218"/>
      <c r="N219" s="219"/>
      <c r="O219" s="87"/>
      <c r="P219" s="87"/>
      <c r="Q219" s="87"/>
      <c r="R219" s="87"/>
      <c r="S219" s="87"/>
      <c r="T219" s="88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128</v>
      </c>
      <c r="AU219" s="19" t="s">
        <v>80</v>
      </c>
    </row>
    <row r="220" s="13" customFormat="1">
      <c r="A220" s="13"/>
      <c r="B220" s="222"/>
      <c r="C220" s="223"/>
      <c r="D220" s="215" t="s">
        <v>130</v>
      </c>
      <c r="E220" s="224" t="s">
        <v>19</v>
      </c>
      <c r="F220" s="225" t="s">
        <v>136</v>
      </c>
      <c r="G220" s="223"/>
      <c r="H220" s="226">
        <v>8</v>
      </c>
      <c r="I220" s="227"/>
      <c r="J220" s="223"/>
      <c r="K220" s="223"/>
      <c r="L220" s="228"/>
      <c r="M220" s="229"/>
      <c r="N220" s="230"/>
      <c r="O220" s="230"/>
      <c r="P220" s="230"/>
      <c r="Q220" s="230"/>
      <c r="R220" s="230"/>
      <c r="S220" s="230"/>
      <c r="T220" s="23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2" t="s">
        <v>130</v>
      </c>
      <c r="AU220" s="232" t="s">
        <v>80</v>
      </c>
      <c r="AV220" s="13" t="s">
        <v>80</v>
      </c>
      <c r="AW220" s="13" t="s">
        <v>35</v>
      </c>
      <c r="AX220" s="13" t="s">
        <v>73</v>
      </c>
      <c r="AY220" s="232" t="s">
        <v>118</v>
      </c>
    </row>
    <row r="221" s="14" customFormat="1">
      <c r="A221" s="14"/>
      <c r="B221" s="233"/>
      <c r="C221" s="234"/>
      <c r="D221" s="215" t="s">
        <v>130</v>
      </c>
      <c r="E221" s="235" t="s">
        <v>19</v>
      </c>
      <c r="F221" s="236" t="s">
        <v>132</v>
      </c>
      <c r="G221" s="234"/>
      <c r="H221" s="237">
        <v>8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3" t="s">
        <v>130</v>
      </c>
      <c r="AU221" s="243" t="s">
        <v>80</v>
      </c>
      <c r="AV221" s="14" t="s">
        <v>119</v>
      </c>
      <c r="AW221" s="14" t="s">
        <v>35</v>
      </c>
      <c r="AX221" s="14" t="s">
        <v>78</v>
      </c>
      <c r="AY221" s="243" t="s">
        <v>118</v>
      </c>
    </row>
    <row r="222" s="2" customFormat="1" ht="21.75" customHeight="1">
      <c r="A222" s="40"/>
      <c r="B222" s="41"/>
      <c r="C222" s="244" t="s">
        <v>291</v>
      </c>
      <c r="D222" s="244" t="s">
        <v>133</v>
      </c>
      <c r="E222" s="245" t="s">
        <v>292</v>
      </c>
      <c r="F222" s="246" t="s">
        <v>293</v>
      </c>
      <c r="G222" s="247" t="s">
        <v>223</v>
      </c>
      <c r="H222" s="248">
        <v>8</v>
      </c>
      <c r="I222" s="249"/>
      <c r="J222" s="250">
        <f>ROUND(I222*H222,2)</f>
        <v>0</v>
      </c>
      <c r="K222" s="251"/>
      <c r="L222" s="252"/>
      <c r="M222" s="253" t="s">
        <v>19</v>
      </c>
      <c r="N222" s="254" t="s">
        <v>46</v>
      </c>
      <c r="O222" s="87"/>
      <c r="P222" s="211">
        <f>O222*H222</f>
        <v>0</v>
      </c>
      <c r="Q222" s="211">
        <v>0.002</v>
      </c>
      <c r="R222" s="211">
        <f>Q222*H222</f>
        <v>0.016</v>
      </c>
      <c r="S222" s="211">
        <v>0</v>
      </c>
      <c r="T222" s="212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3" t="s">
        <v>206</v>
      </c>
      <c r="AT222" s="213" t="s">
        <v>133</v>
      </c>
      <c r="AU222" s="213" t="s">
        <v>80</v>
      </c>
      <c r="AY222" s="19" t="s">
        <v>118</v>
      </c>
      <c r="BE222" s="214">
        <f>IF(N222="základní",J222,0)</f>
        <v>0</v>
      </c>
      <c r="BF222" s="214">
        <f>IF(N222="snížená",J222,0)</f>
        <v>0</v>
      </c>
      <c r="BG222" s="214">
        <f>IF(N222="zákl. přenesená",J222,0)</f>
        <v>0</v>
      </c>
      <c r="BH222" s="214">
        <f>IF(N222="sníž. přenesená",J222,0)</f>
        <v>0</v>
      </c>
      <c r="BI222" s="214">
        <f>IF(N222="nulová",J222,0)</f>
        <v>0</v>
      </c>
      <c r="BJ222" s="19" t="s">
        <v>119</v>
      </c>
      <c r="BK222" s="214">
        <f>ROUND(I222*H222,2)</f>
        <v>0</v>
      </c>
      <c r="BL222" s="19" t="s">
        <v>189</v>
      </c>
      <c r="BM222" s="213" t="s">
        <v>294</v>
      </c>
    </row>
    <row r="223" s="2" customFormat="1">
      <c r="A223" s="40"/>
      <c r="B223" s="41"/>
      <c r="C223" s="42"/>
      <c r="D223" s="215" t="s">
        <v>126</v>
      </c>
      <c r="E223" s="42"/>
      <c r="F223" s="216" t="s">
        <v>293</v>
      </c>
      <c r="G223" s="42"/>
      <c r="H223" s="42"/>
      <c r="I223" s="217"/>
      <c r="J223" s="42"/>
      <c r="K223" s="42"/>
      <c r="L223" s="46"/>
      <c r="M223" s="218"/>
      <c r="N223" s="219"/>
      <c r="O223" s="87"/>
      <c r="P223" s="87"/>
      <c r="Q223" s="87"/>
      <c r="R223" s="87"/>
      <c r="S223" s="87"/>
      <c r="T223" s="88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126</v>
      </c>
      <c r="AU223" s="19" t="s">
        <v>80</v>
      </c>
    </row>
    <row r="224" s="13" customFormat="1">
      <c r="A224" s="13"/>
      <c r="B224" s="222"/>
      <c r="C224" s="223"/>
      <c r="D224" s="215" t="s">
        <v>130</v>
      </c>
      <c r="E224" s="224" t="s">
        <v>19</v>
      </c>
      <c r="F224" s="225" t="s">
        <v>136</v>
      </c>
      <c r="G224" s="223"/>
      <c r="H224" s="226">
        <v>8</v>
      </c>
      <c r="I224" s="227"/>
      <c r="J224" s="223"/>
      <c r="K224" s="223"/>
      <c r="L224" s="228"/>
      <c r="M224" s="229"/>
      <c r="N224" s="230"/>
      <c r="O224" s="230"/>
      <c r="P224" s="230"/>
      <c r="Q224" s="230"/>
      <c r="R224" s="230"/>
      <c r="S224" s="230"/>
      <c r="T224" s="23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2" t="s">
        <v>130</v>
      </c>
      <c r="AU224" s="232" t="s">
        <v>80</v>
      </c>
      <c r="AV224" s="13" t="s">
        <v>80</v>
      </c>
      <c r="AW224" s="13" t="s">
        <v>35</v>
      </c>
      <c r="AX224" s="13" t="s">
        <v>73</v>
      </c>
      <c r="AY224" s="232" t="s">
        <v>118</v>
      </c>
    </row>
    <row r="225" s="14" customFormat="1">
      <c r="A225" s="14"/>
      <c r="B225" s="233"/>
      <c r="C225" s="234"/>
      <c r="D225" s="215" t="s">
        <v>130</v>
      </c>
      <c r="E225" s="235" t="s">
        <v>19</v>
      </c>
      <c r="F225" s="236" t="s">
        <v>132</v>
      </c>
      <c r="G225" s="234"/>
      <c r="H225" s="237">
        <v>8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3" t="s">
        <v>130</v>
      </c>
      <c r="AU225" s="243" t="s">
        <v>80</v>
      </c>
      <c r="AV225" s="14" t="s">
        <v>119</v>
      </c>
      <c r="AW225" s="14" t="s">
        <v>35</v>
      </c>
      <c r="AX225" s="14" t="s">
        <v>78</v>
      </c>
      <c r="AY225" s="243" t="s">
        <v>118</v>
      </c>
    </row>
    <row r="226" s="2" customFormat="1" ht="16.5" customHeight="1">
      <c r="A226" s="40"/>
      <c r="B226" s="41"/>
      <c r="C226" s="244" t="s">
        <v>295</v>
      </c>
      <c r="D226" s="244" t="s">
        <v>133</v>
      </c>
      <c r="E226" s="245" t="s">
        <v>296</v>
      </c>
      <c r="F226" s="246" t="s">
        <v>297</v>
      </c>
      <c r="G226" s="247" t="s">
        <v>223</v>
      </c>
      <c r="H226" s="248">
        <v>16</v>
      </c>
      <c r="I226" s="249"/>
      <c r="J226" s="250">
        <f>ROUND(I226*H226,2)</f>
        <v>0</v>
      </c>
      <c r="K226" s="251"/>
      <c r="L226" s="252"/>
      <c r="M226" s="253" t="s">
        <v>19</v>
      </c>
      <c r="N226" s="254" t="s">
        <v>46</v>
      </c>
      <c r="O226" s="87"/>
      <c r="P226" s="211">
        <f>O226*H226</f>
        <v>0</v>
      </c>
      <c r="Q226" s="211">
        <v>0.00032000000000000003</v>
      </c>
      <c r="R226" s="211">
        <f>Q226*H226</f>
        <v>0.0051200000000000004</v>
      </c>
      <c r="S226" s="211">
        <v>0</v>
      </c>
      <c r="T226" s="212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3" t="s">
        <v>206</v>
      </c>
      <c r="AT226" s="213" t="s">
        <v>133</v>
      </c>
      <c r="AU226" s="213" t="s">
        <v>80</v>
      </c>
      <c r="AY226" s="19" t="s">
        <v>118</v>
      </c>
      <c r="BE226" s="214">
        <f>IF(N226="základní",J226,0)</f>
        <v>0</v>
      </c>
      <c r="BF226" s="214">
        <f>IF(N226="snížená",J226,0)</f>
        <v>0</v>
      </c>
      <c r="BG226" s="214">
        <f>IF(N226="zákl. přenesená",J226,0)</f>
        <v>0</v>
      </c>
      <c r="BH226" s="214">
        <f>IF(N226="sníž. přenesená",J226,0)</f>
        <v>0</v>
      </c>
      <c r="BI226" s="214">
        <f>IF(N226="nulová",J226,0)</f>
        <v>0</v>
      </c>
      <c r="BJ226" s="19" t="s">
        <v>119</v>
      </c>
      <c r="BK226" s="214">
        <f>ROUND(I226*H226,2)</f>
        <v>0</v>
      </c>
      <c r="BL226" s="19" t="s">
        <v>189</v>
      </c>
      <c r="BM226" s="213" t="s">
        <v>298</v>
      </c>
    </row>
    <row r="227" s="2" customFormat="1">
      <c r="A227" s="40"/>
      <c r="B227" s="41"/>
      <c r="C227" s="42"/>
      <c r="D227" s="215" t="s">
        <v>126</v>
      </c>
      <c r="E227" s="42"/>
      <c r="F227" s="216" t="s">
        <v>297</v>
      </c>
      <c r="G227" s="42"/>
      <c r="H227" s="42"/>
      <c r="I227" s="217"/>
      <c r="J227" s="42"/>
      <c r="K227" s="42"/>
      <c r="L227" s="46"/>
      <c r="M227" s="218"/>
      <c r="N227" s="219"/>
      <c r="O227" s="87"/>
      <c r="P227" s="87"/>
      <c r="Q227" s="87"/>
      <c r="R227" s="87"/>
      <c r="S227" s="87"/>
      <c r="T227" s="88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126</v>
      </c>
      <c r="AU227" s="19" t="s">
        <v>80</v>
      </c>
    </row>
    <row r="228" s="13" customFormat="1">
      <c r="A228" s="13"/>
      <c r="B228" s="222"/>
      <c r="C228" s="223"/>
      <c r="D228" s="215" t="s">
        <v>130</v>
      </c>
      <c r="E228" s="224" t="s">
        <v>19</v>
      </c>
      <c r="F228" s="225" t="s">
        <v>299</v>
      </c>
      <c r="G228" s="223"/>
      <c r="H228" s="226">
        <v>16</v>
      </c>
      <c r="I228" s="227"/>
      <c r="J228" s="223"/>
      <c r="K228" s="223"/>
      <c r="L228" s="228"/>
      <c r="M228" s="229"/>
      <c r="N228" s="230"/>
      <c r="O228" s="230"/>
      <c r="P228" s="230"/>
      <c r="Q228" s="230"/>
      <c r="R228" s="230"/>
      <c r="S228" s="230"/>
      <c r="T228" s="23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2" t="s">
        <v>130</v>
      </c>
      <c r="AU228" s="232" t="s">
        <v>80</v>
      </c>
      <c r="AV228" s="13" t="s">
        <v>80</v>
      </c>
      <c r="AW228" s="13" t="s">
        <v>35</v>
      </c>
      <c r="AX228" s="13" t="s">
        <v>73</v>
      </c>
      <c r="AY228" s="232" t="s">
        <v>118</v>
      </c>
    </row>
    <row r="229" s="14" customFormat="1">
      <c r="A229" s="14"/>
      <c r="B229" s="233"/>
      <c r="C229" s="234"/>
      <c r="D229" s="215" t="s">
        <v>130</v>
      </c>
      <c r="E229" s="235" t="s">
        <v>19</v>
      </c>
      <c r="F229" s="236" t="s">
        <v>132</v>
      </c>
      <c r="G229" s="234"/>
      <c r="H229" s="237">
        <v>16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3" t="s">
        <v>130</v>
      </c>
      <c r="AU229" s="243" t="s">
        <v>80</v>
      </c>
      <c r="AV229" s="14" t="s">
        <v>119</v>
      </c>
      <c r="AW229" s="14" t="s">
        <v>35</v>
      </c>
      <c r="AX229" s="14" t="s">
        <v>78</v>
      </c>
      <c r="AY229" s="243" t="s">
        <v>118</v>
      </c>
    </row>
    <row r="230" s="2" customFormat="1" ht="21.75" customHeight="1">
      <c r="A230" s="40"/>
      <c r="B230" s="41"/>
      <c r="C230" s="201" t="s">
        <v>245</v>
      </c>
      <c r="D230" s="201" t="s">
        <v>121</v>
      </c>
      <c r="E230" s="202" t="s">
        <v>300</v>
      </c>
      <c r="F230" s="203" t="s">
        <v>301</v>
      </c>
      <c r="G230" s="204" t="s">
        <v>223</v>
      </c>
      <c r="H230" s="205">
        <v>8</v>
      </c>
      <c r="I230" s="206"/>
      <c r="J230" s="207">
        <f>ROUND(I230*H230,2)</f>
        <v>0</v>
      </c>
      <c r="K230" s="208"/>
      <c r="L230" s="46"/>
      <c r="M230" s="209" t="s">
        <v>19</v>
      </c>
      <c r="N230" s="210" t="s">
        <v>46</v>
      </c>
      <c r="O230" s="87"/>
      <c r="P230" s="211">
        <f>O230*H230</f>
        <v>0</v>
      </c>
      <c r="Q230" s="211">
        <v>0</v>
      </c>
      <c r="R230" s="211">
        <f>Q230*H230</f>
        <v>0</v>
      </c>
      <c r="S230" s="211">
        <v>0</v>
      </c>
      <c r="T230" s="212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3" t="s">
        <v>189</v>
      </c>
      <c r="AT230" s="213" t="s">
        <v>121</v>
      </c>
      <c r="AU230" s="213" t="s">
        <v>80</v>
      </c>
      <c r="AY230" s="19" t="s">
        <v>118</v>
      </c>
      <c r="BE230" s="214">
        <f>IF(N230="základní",J230,0)</f>
        <v>0</v>
      </c>
      <c r="BF230" s="214">
        <f>IF(N230="snížená",J230,0)</f>
        <v>0</v>
      </c>
      <c r="BG230" s="214">
        <f>IF(N230="zákl. přenesená",J230,0)</f>
        <v>0</v>
      </c>
      <c r="BH230" s="214">
        <f>IF(N230="sníž. přenesená",J230,0)</f>
        <v>0</v>
      </c>
      <c r="BI230" s="214">
        <f>IF(N230="nulová",J230,0)</f>
        <v>0</v>
      </c>
      <c r="BJ230" s="19" t="s">
        <v>119</v>
      </c>
      <c r="BK230" s="214">
        <f>ROUND(I230*H230,2)</f>
        <v>0</v>
      </c>
      <c r="BL230" s="19" t="s">
        <v>189</v>
      </c>
      <c r="BM230" s="213" t="s">
        <v>302</v>
      </c>
    </row>
    <row r="231" s="2" customFormat="1">
      <c r="A231" s="40"/>
      <c r="B231" s="41"/>
      <c r="C231" s="42"/>
      <c r="D231" s="215" t="s">
        <v>126</v>
      </c>
      <c r="E231" s="42"/>
      <c r="F231" s="216" t="s">
        <v>303</v>
      </c>
      <c r="G231" s="42"/>
      <c r="H231" s="42"/>
      <c r="I231" s="217"/>
      <c r="J231" s="42"/>
      <c r="K231" s="42"/>
      <c r="L231" s="46"/>
      <c r="M231" s="218"/>
      <c r="N231" s="219"/>
      <c r="O231" s="87"/>
      <c r="P231" s="87"/>
      <c r="Q231" s="87"/>
      <c r="R231" s="87"/>
      <c r="S231" s="87"/>
      <c r="T231" s="88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126</v>
      </c>
      <c r="AU231" s="19" t="s">
        <v>80</v>
      </c>
    </row>
    <row r="232" s="2" customFormat="1">
      <c r="A232" s="40"/>
      <c r="B232" s="41"/>
      <c r="C232" s="42"/>
      <c r="D232" s="220" t="s">
        <v>128</v>
      </c>
      <c r="E232" s="42"/>
      <c r="F232" s="221" t="s">
        <v>304</v>
      </c>
      <c r="G232" s="42"/>
      <c r="H232" s="42"/>
      <c r="I232" s="217"/>
      <c r="J232" s="42"/>
      <c r="K232" s="42"/>
      <c r="L232" s="46"/>
      <c r="M232" s="218"/>
      <c r="N232" s="219"/>
      <c r="O232" s="87"/>
      <c r="P232" s="87"/>
      <c r="Q232" s="87"/>
      <c r="R232" s="87"/>
      <c r="S232" s="87"/>
      <c r="T232" s="88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128</v>
      </c>
      <c r="AU232" s="19" t="s">
        <v>80</v>
      </c>
    </row>
    <row r="233" s="13" customFormat="1">
      <c r="A233" s="13"/>
      <c r="B233" s="222"/>
      <c r="C233" s="223"/>
      <c r="D233" s="215" t="s">
        <v>130</v>
      </c>
      <c r="E233" s="224" t="s">
        <v>19</v>
      </c>
      <c r="F233" s="225" t="s">
        <v>136</v>
      </c>
      <c r="G233" s="223"/>
      <c r="H233" s="226">
        <v>8</v>
      </c>
      <c r="I233" s="227"/>
      <c r="J233" s="223"/>
      <c r="K233" s="223"/>
      <c r="L233" s="228"/>
      <c r="M233" s="229"/>
      <c r="N233" s="230"/>
      <c r="O233" s="230"/>
      <c r="P233" s="230"/>
      <c r="Q233" s="230"/>
      <c r="R233" s="230"/>
      <c r="S233" s="230"/>
      <c r="T233" s="23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2" t="s">
        <v>130</v>
      </c>
      <c r="AU233" s="232" t="s">
        <v>80</v>
      </c>
      <c r="AV233" s="13" t="s">
        <v>80</v>
      </c>
      <c r="AW233" s="13" t="s">
        <v>35</v>
      </c>
      <c r="AX233" s="13" t="s">
        <v>73</v>
      </c>
      <c r="AY233" s="232" t="s">
        <v>118</v>
      </c>
    </row>
    <row r="234" s="14" customFormat="1">
      <c r="A234" s="14"/>
      <c r="B234" s="233"/>
      <c r="C234" s="234"/>
      <c r="D234" s="215" t="s">
        <v>130</v>
      </c>
      <c r="E234" s="235" t="s">
        <v>19</v>
      </c>
      <c r="F234" s="236" t="s">
        <v>132</v>
      </c>
      <c r="G234" s="234"/>
      <c r="H234" s="237">
        <v>8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3" t="s">
        <v>130</v>
      </c>
      <c r="AU234" s="243" t="s">
        <v>80</v>
      </c>
      <c r="AV234" s="14" t="s">
        <v>119</v>
      </c>
      <c r="AW234" s="14" t="s">
        <v>35</v>
      </c>
      <c r="AX234" s="14" t="s">
        <v>78</v>
      </c>
      <c r="AY234" s="243" t="s">
        <v>118</v>
      </c>
    </row>
    <row r="235" s="2" customFormat="1" ht="16.5" customHeight="1">
      <c r="A235" s="40"/>
      <c r="B235" s="41"/>
      <c r="C235" s="244" t="s">
        <v>305</v>
      </c>
      <c r="D235" s="244" t="s">
        <v>133</v>
      </c>
      <c r="E235" s="245" t="s">
        <v>306</v>
      </c>
      <c r="F235" s="246" t="s">
        <v>307</v>
      </c>
      <c r="G235" s="247" t="s">
        <v>223</v>
      </c>
      <c r="H235" s="248">
        <v>8</v>
      </c>
      <c r="I235" s="249"/>
      <c r="J235" s="250">
        <f>ROUND(I235*H235,2)</f>
        <v>0</v>
      </c>
      <c r="K235" s="251"/>
      <c r="L235" s="252"/>
      <c r="M235" s="253" t="s">
        <v>19</v>
      </c>
      <c r="N235" s="254" t="s">
        <v>46</v>
      </c>
      <c r="O235" s="87"/>
      <c r="P235" s="211">
        <f>O235*H235</f>
        <v>0</v>
      </c>
      <c r="Q235" s="211">
        <v>0</v>
      </c>
      <c r="R235" s="211">
        <f>Q235*H235</f>
        <v>0</v>
      </c>
      <c r="S235" s="211">
        <v>0</v>
      </c>
      <c r="T235" s="212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3" t="s">
        <v>206</v>
      </c>
      <c r="AT235" s="213" t="s">
        <v>133</v>
      </c>
      <c r="AU235" s="213" t="s">
        <v>80</v>
      </c>
      <c r="AY235" s="19" t="s">
        <v>118</v>
      </c>
      <c r="BE235" s="214">
        <f>IF(N235="základní",J235,0)</f>
        <v>0</v>
      </c>
      <c r="BF235" s="214">
        <f>IF(N235="snížená",J235,0)</f>
        <v>0</v>
      </c>
      <c r="BG235" s="214">
        <f>IF(N235="zákl. přenesená",J235,0)</f>
        <v>0</v>
      </c>
      <c r="BH235" s="214">
        <f>IF(N235="sníž. přenesená",J235,0)</f>
        <v>0</v>
      </c>
      <c r="BI235" s="214">
        <f>IF(N235="nulová",J235,0)</f>
        <v>0</v>
      </c>
      <c r="BJ235" s="19" t="s">
        <v>119</v>
      </c>
      <c r="BK235" s="214">
        <f>ROUND(I235*H235,2)</f>
        <v>0</v>
      </c>
      <c r="BL235" s="19" t="s">
        <v>189</v>
      </c>
      <c r="BM235" s="213" t="s">
        <v>308</v>
      </c>
    </row>
    <row r="236" s="2" customFormat="1">
      <c r="A236" s="40"/>
      <c r="B236" s="41"/>
      <c r="C236" s="42"/>
      <c r="D236" s="215" t="s">
        <v>126</v>
      </c>
      <c r="E236" s="42"/>
      <c r="F236" s="216" t="s">
        <v>307</v>
      </c>
      <c r="G236" s="42"/>
      <c r="H236" s="42"/>
      <c r="I236" s="217"/>
      <c r="J236" s="42"/>
      <c r="K236" s="42"/>
      <c r="L236" s="46"/>
      <c r="M236" s="218"/>
      <c r="N236" s="219"/>
      <c r="O236" s="87"/>
      <c r="P236" s="87"/>
      <c r="Q236" s="87"/>
      <c r="R236" s="87"/>
      <c r="S236" s="87"/>
      <c r="T236" s="88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126</v>
      </c>
      <c r="AU236" s="19" t="s">
        <v>80</v>
      </c>
    </row>
    <row r="237" s="13" customFormat="1">
      <c r="A237" s="13"/>
      <c r="B237" s="222"/>
      <c r="C237" s="223"/>
      <c r="D237" s="215" t="s">
        <v>130</v>
      </c>
      <c r="E237" s="224" t="s">
        <v>19</v>
      </c>
      <c r="F237" s="225" t="s">
        <v>136</v>
      </c>
      <c r="G237" s="223"/>
      <c r="H237" s="226">
        <v>8</v>
      </c>
      <c r="I237" s="227"/>
      <c r="J237" s="223"/>
      <c r="K237" s="223"/>
      <c r="L237" s="228"/>
      <c r="M237" s="229"/>
      <c r="N237" s="230"/>
      <c r="O237" s="230"/>
      <c r="P237" s="230"/>
      <c r="Q237" s="230"/>
      <c r="R237" s="230"/>
      <c r="S237" s="230"/>
      <c r="T237" s="23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2" t="s">
        <v>130</v>
      </c>
      <c r="AU237" s="232" t="s">
        <v>80</v>
      </c>
      <c r="AV237" s="13" t="s">
        <v>80</v>
      </c>
      <c r="AW237" s="13" t="s">
        <v>35</v>
      </c>
      <c r="AX237" s="13" t="s">
        <v>73</v>
      </c>
      <c r="AY237" s="232" t="s">
        <v>118</v>
      </c>
    </row>
    <row r="238" s="14" customFormat="1">
      <c r="A238" s="14"/>
      <c r="B238" s="233"/>
      <c r="C238" s="234"/>
      <c r="D238" s="215" t="s">
        <v>130</v>
      </c>
      <c r="E238" s="235" t="s">
        <v>19</v>
      </c>
      <c r="F238" s="236" t="s">
        <v>132</v>
      </c>
      <c r="G238" s="234"/>
      <c r="H238" s="237">
        <v>8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3" t="s">
        <v>130</v>
      </c>
      <c r="AU238" s="243" t="s">
        <v>80</v>
      </c>
      <c r="AV238" s="14" t="s">
        <v>119</v>
      </c>
      <c r="AW238" s="14" t="s">
        <v>35</v>
      </c>
      <c r="AX238" s="14" t="s">
        <v>78</v>
      </c>
      <c r="AY238" s="243" t="s">
        <v>118</v>
      </c>
    </row>
    <row r="239" s="2" customFormat="1" ht="24.15" customHeight="1">
      <c r="A239" s="40"/>
      <c r="B239" s="41"/>
      <c r="C239" s="201" t="s">
        <v>206</v>
      </c>
      <c r="D239" s="201" t="s">
        <v>121</v>
      </c>
      <c r="E239" s="202" t="s">
        <v>309</v>
      </c>
      <c r="F239" s="203" t="s">
        <v>310</v>
      </c>
      <c r="G239" s="204" t="s">
        <v>198</v>
      </c>
      <c r="H239" s="205">
        <v>8</v>
      </c>
      <c r="I239" s="206"/>
      <c r="J239" s="207">
        <f>ROUND(I239*H239,2)</f>
        <v>0</v>
      </c>
      <c r="K239" s="208"/>
      <c r="L239" s="46"/>
      <c r="M239" s="209" t="s">
        <v>19</v>
      </c>
      <c r="N239" s="210" t="s">
        <v>46</v>
      </c>
      <c r="O239" s="87"/>
      <c r="P239" s="211">
        <f>O239*H239</f>
        <v>0</v>
      </c>
      <c r="Q239" s="211">
        <v>0</v>
      </c>
      <c r="R239" s="211">
        <f>Q239*H239</f>
        <v>0</v>
      </c>
      <c r="S239" s="211">
        <v>0</v>
      </c>
      <c r="T239" s="212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3" t="s">
        <v>189</v>
      </c>
      <c r="AT239" s="213" t="s">
        <v>121</v>
      </c>
      <c r="AU239" s="213" t="s">
        <v>80</v>
      </c>
      <c r="AY239" s="19" t="s">
        <v>118</v>
      </c>
      <c r="BE239" s="214">
        <f>IF(N239="základní",J239,0)</f>
        <v>0</v>
      </c>
      <c r="BF239" s="214">
        <f>IF(N239="snížená",J239,0)</f>
        <v>0</v>
      </c>
      <c r="BG239" s="214">
        <f>IF(N239="zákl. přenesená",J239,0)</f>
        <v>0</v>
      </c>
      <c r="BH239" s="214">
        <f>IF(N239="sníž. přenesená",J239,0)</f>
        <v>0</v>
      </c>
      <c r="BI239" s="214">
        <f>IF(N239="nulová",J239,0)</f>
        <v>0</v>
      </c>
      <c r="BJ239" s="19" t="s">
        <v>119</v>
      </c>
      <c r="BK239" s="214">
        <f>ROUND(I239*H239,2)</f>
        <v>0</v>
      </c>
      <c r="BL239" s="19" t="s">
        <v>189</v>
      </c>
      <c r="BM239" s="213" t="s">
        <v>311</v>
      </c>
    </row>
    <row r="240" s="2" customFormat="1">
      <c r="A240" s="40"/>
      <c r="B240" s="41"/>
      <c r="C240" s="42"/>
      <c r="D240" s="215" t="s">
        <v>126</v>
      </c>
      <c r="E240" s="42"/>
      <c r="F240" s="216" t="s">
        <v>312</v>
      </c>
      <c r="G240" s="42"/>
      <c r="H240" s="42"/>
      <c r="I240" s="217"/>
      <c r="J240" s="42"/>
      <c r="K240" s="42"/>
      <c r="L240" s="46"/>
      <c r="M240" s="218"/>
      <c r="N240" s="219"/>
      <c r="O240" s="87"/>
      <c r="P240" s="87"/>
      <c r="Q240" s="87"/>
      <c r="R240" s="87"/>
      <c r="S240" s="87"/>
      <c r="T240" s="88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126</v>
      </c>
      <c r="AU240" s="19" t="s">
        <v>80</v>
      </c>
    </row>
    <row r="241" s="2" customFormat="1">
      <c r="A241" s="40"/>
      <c r="B241" s="41"/>
      <c r="C241" s="42"/>
      <c r="D241" s="220" t="s">
        <v>128</v>
      </c>
      <c r="E241" s="42"/>
      <c r="F241" s="221" t="s">
        <v>313</v>
      </c>
      <c r="G241" s="42"/>
      <c r="H241" s="42"/>
      <c r="I241" s="217"/>
      <c r="J241" s="42"/>
      <c r="K241" s="42"/>
      <c r="L241" s="46"/>
      <c r="M241" s="218"/>
      <c r="N241" s="219"/>
      <c r="O241" s="87"/>
      <c r="P241" s="87"/>
      <c r="Q241" s="87"/>
      <c r="R241" s="87"/>
      <c r="S241" s="87"/>
      <c r="T241" s="88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128</v>
      </c>
      <c r="AU241" s="19" t="s">
        <v>80</v>
      </c>
    </row>
    <row r="242" s="13" customFormat="1">
      <c r="A242" s="13"/>
      <c r="B242" s="222"/>
      <c r="C242" s="223"/>
      <c r="D242" s="215" t="s">
        <v>130</v>
      </c>
      <c r="E242" s="224" t="s">
        <v>19</v>
      </c>
      <c r="F242" s="225" t="s">
        <v>136</v>
      </c>
      <c r="G242" s="223"/>
      <c r="H242" s="226">
        <v>8</v>
      </c>
      <c r="I242" s="227"/>
      <c r="J242" s="223"/>
      <c r="K242" s="223"/>
      <c r="L242" s="228"/>
      <c r="M242" s="229"/>
      <c r="N242" s="230"/>
      <c r="O242" s="230"/>
      <c r="P242" s="230"/>
      <c r="Q242" s="230"/>
      <c r="R242" s="230"/>
      <c r="S242" s="230"/>
      <c r="T242" s="23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2" t="s">
        <v>130</v>
      </c>
      <c r="AU242" s="232" t="s">
        <v>80</v>
      </c>
      <c r="AV242" s="13" t="s">
        <v>80</v>
      </c>
      <c r="AW242" s="13" t="s">
        <v>35</v>
      </c>
      <c r="AX242" s="13" t="s">
        <v>73</v>
      </c>
      <c r="AY242" s="232" t="s">
        <v>118</v>
      </c>
    </row>
    <row r="243" s="14" customFormat="1">
      <c r="A243" s="14"/>
      <c r="B243" s="233"/>
      <c r="C243" s="234"/>
      <c r="D243" s="215" t="s">
        <v>130</v>
      </c>
      <c r="E243" s="235" t="s">
        <v>19</v>
      </c>
      <c r="F243" s="236" t="s">
        <v>132</v>
      </c>
      <c r="G243" s="234"/>
      <c r="H243" s="237">
        <v>8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3" t="s">
        <v>130</v>
      </c>
      <c r="AU243" s="243" t="s">
        <v>80</v>
      </c>
      <c r="AV243" s="14" t="s">
        <v>119</v>
      </c>
      <c r="AW243" s="14" t="s">
        <v>35</v>
      </c>
      <c r="AX243" s="14" t="s">
        <v>78</v>
      </c>
      <c r="AY243" s="243" t="s">
        <v>118</v>
      </c>
    </row>
    <row r="244" s="2" customFormat="1" ht="24.15" customHeight="1">
      <c r="A244" s="40"/>
      <c r="B244" s="41"/>
      <c r="C244" s="201" t="s">
        <v>314</v>
      </c>
      <c r="D244" s="201" t="s">
        <v>121</v>
      </c>
      <c r="E244" s="202" t="s">
        <v>315</v>
      </c>
      <c r="F244" s="203" t="s">
        <v>316</v>
      </c>
      <c r="G244" s="204" t="s">
        <v>223</v>
      </c>
      <c r="H244" s="205">
        <v>8</v>
      </c>
      <c r="I244" s="206"/>
      <c r="J244" s="207">
        <f>ROUND(I244*H244,2)</f>
        <v>0</v>
      </c>
      <c r="K244" s="208"/>
      <c r="L244" s="46"/>
      <c r="M244" s="209" t="s">
        <v>19</v>
      </c>
      <c r="N244" s="210" t="s">
        <v>46</v>
      </c>
      <c r="O244" s="87"/>
      <c r="P244" s="211">
        <f>O244*H244</f>
        <v>0</v>
      </c>
      <c r="Q244" s="211">
        <v>0</v>
      </c>
      <c r="R244" s="211">
        <f>Q244*H244</f>
        <v>0</v>
      </c>
      <c r="S244" s="211">
        <v>0</v>
      </c>
      <c r="T244" s="212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3" t="s">
        <v>189</v>
      </c>
      <c r="AT244" s="213" t="s">
        <v>121</v>
      </c>
      <c r="AU244" s="213" t="s">
        <v>80</v>
      </c>
      <c r="AY244" s="19" t="s">
        <v>118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19" t="s">
        <v>119</v>
      </c>
      <c r="BK244" s="214">
        <f>ROUND(I244*H244,2)</f>
        <v>0</v>
      </c>
      <c r="BL244" s="19" t="s">
        <v>189</v>
      </c>
      <c r="BM244" s="213" t="s">
        <v>317</v>
      </c>
    </row>
    <row r="245" s="2" customFormat="1">
      <c r="A245" s="40"/>
      <c r="B245" s="41"/>
      <c r="C245" s="42"/>
      <c r="D245" s="215" t="s">
        <v>126</v>
      </c>
      <c r="E245" s="42"/>
      <c r="F245" s="216" t="s">
        <v>318</v>
      </c>
      <c r="G245" s="42"/>
      <c r="H245" s="42"/>
      <c r="I245" s="217"/>
      <c r="J245" s="42"/>
      <c r="K245" s="42"/>
      <c r="L245" s="46"/>
      <c r="M245" s="218"/>
      <c r="N245" s="219"/>
      <c r="O245" s="87"/>
      <c r="P245" s="87"/>
      <c r="Q245" s="87"/>
      <c r="R245" s="87"/>
      <c r="S245" s="87"/>
      <c r="T245" s="88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126</v>
      </c>
      <c r="AU245" s="19" t="s">
        <v>80</v>
      </c>
    </row>
    <row r="246" s="2" customFormat="1">
      <c r="A246" s="40"/>
      <c r="B246" s="41"/>
      <c r="C246" s="42"/>
      <c r="D246" s="220" t="s">
        <v>128</v>
      </c>
      <c r="E246" s="42"/>
      <c r="F246" s="221" t="s">
        <v>319</v>
      </c>
      <c r="G246" s="42"/>
      <c r="H246" s="42"/>
      <c r="I246" s="217"/>
      <c r="J246" s="42"/>
      <c r="K246" s="42"/>
      <c r="L246" s="46"/>
      <c r="M246" s="218"/>
      <c r="N246" s="219"/>
      <c r="O246" s="87"/>
      <c r="P246" s="87"/>
      <c r="Q246" s="87"/>
      <c r="R246" s="87"/>
      <c r="S246" s="87"/>
      <c r="T246" s="88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128</v>
      </c>
      <c r="AU246" s="19" t="s">
        <v>80</v>
      </c>
    </row>
    <row r="247" s="13" customFormat="1">
      <c r="A247" s="13"/>
      <c r="B247" s="222"/>
      <c r="C247" s="223"/>
      <c r="D247" s="215" t="s">
        <v>130</v>
      </c>
      <c r="E247" s="224" t="s">
        <v>19</v>
      </c>
      <c r="F247" s="225" t="s">
        <v>136</v>
      </c>
      <c r="G247" s="223"/>
      <c r="H247" s="226">
        <v>8</v>
      </c>
      <c r="I247" s="227"/>
      <c r="J247" s="223"/>
      <c r="K247" s="223"/>
      <c r="L247" s="228"/>
      <c r="M247" s="229"/>
      <c r="N247" s="230"/>
      <c r="O247" s="230"/>
      <c r="P247" s="230"/>
      <c r="Q247" s="230"/>
      <c r="R247" s="230"/>
      <c r="S247" s="230"/>
      <c r="T247" s="23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2" t="s">
        <v>130</v>
      </c>
      <c r="AU247" s="232" t="s">
        <v>80</v>
      </c>
      <c r="AV247" s="13" t="s">
        <v>80</v>
      </c>
      <c r="AW247" s="13" t="s">
        <v>35</v>
      </c>
      <c r="AX247" s="13" t="s">
        <v>73</v>
      </c>
      <c r="AY247" s="232" t="s">
        <v>118</v>
      </c>
    </row>
    <row r="248" s="14" customFormat="1">
      <c r="A248" s="14"/>
      <c r="B248" s="233"/>
      <c r="C248" s="234"/>
      <c r="D248" s="215" t="s">
        <v>130</v>
      </c>
      <c r="E248" s="235" t="s">
        <v>19</v>
      </c>
      <c r="F248" s="236" t="s">
        <v>132</v>
      </c>
      <c r="G248" s="234"/>
      <c r="H248" s="237">
        <v>8</v>
      </c>
      <c r="I248" s="238"/>
      <c r="J248" s="234"/>
      <c r="K248" s="234"/>
      <c r="L248" s="239"/>
      <c r="M248" s="240"/>
      <c r="N248" s="241"/>
      <c r="O248" s="241"/>
      <c r="P248" s="241"/>
      <c r="Q248" s="241"/>
      <c r="R248" s="241"/>
      <c r="S248" s="241"/>
      <c r="T248" s="24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3" t="s">
        <v>130</v>
      </c>
      <c r="AU248" s="243" t="s">
        <v>80</v>
      </c>
      <c r="AV248" s="14" t="s">
        <v>119</v>
      </c>
      <c r="AW248" s="14" t="s">
        <v>35</v>
      </c>
      <c r="AX248" s="14" t="s">
        <v>78</v>
      </c>
      <c r="AY248" s="243" t="s">
        <v>118</v>
      </c>
    </row>
    <row r="249" s="2" customFormat="1" ht="16.5" customHeight="1">
      <c r="A249" s="40"/>
      <c r="B249" s="41"/>
      <c r="C249" s="201" t="s">
        <v>320</v>
      </c>
      <c r="D249" s="201" t="s">
        <v>121</v>
      </c>
      <c r="E249" s="202" t="s">
        <v>321</v>
      </c>
      <c r="F249" s="203" t="s">
        <v>322</v>
      </c>
      <c r="G249" s="204" t="s">
        <v>223</v>
      </c>
      <c r="H249" s="205">
        <v>20</v>
      </c>
      <c r="I249" s="206"/>
      <c r="J249" s="207">
        <f>ROUND(I249*H249,2)</f>
        <v>0</v>
      </c>
      <c r="K249" s="208"/>
      <c r="L249" s="46"/>
      <c r="M249" s="209" t="s">
        <v>19</v>
      </c>
      <c r="N249" s="210" t="s">
        <v>46</v>
      </c>
      <c r="O249" s="87"/>
      <c r="P249" s="211">
        <f>O249*H249</f>
        <v>0</v>
      </c>
      <c r="Q249" s="211">
        <v>0</v>
      </c>
      <c r="R249" s="211">
        <f>Q249*H249</f>
        <v>0</v>
      </c>
      <c r="S249" s="211">
        <v>0</v>
      </c>
      <c r="T249" s="212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3" t="s">
        <v>189</v>
      </c>
      <c r="AT249" s="213" t="s">
        <v>121</v>
      </c>
      <c r="AU249" s="213" t="s">
        <v>80</v>
      </c>
      <c r="AY249" s="19" t="s">
        <v>118</v>
      </c>
      <c r="BE249" s="214">
        <f>IF(N249="základní",J249,0)</f>
        <v>0</v>
      </c>
      <c r="BF249" s="214">
        <f>IF(N249="snížená",J249,0)</f>
        <v>0</v>
      </c>
      <c r="BG249" s="214">
        <f>IF(N249="zákl. přenesená",J249,0)</f>
        <v>0</v>
      </c>
      <c r="BH249" s="214">
        <f>IF(N249="sníž. přenesená",J249,0)</f>
        <v>0</v>
      </c>
      <c r="BI249" s="214">
        <f>IF(N249="nulová",J249,0)</f>
        <v>0</v>
      </c>
      <c r="BJ249" s="19" t="s">
        <v>119</v>
      </c>
      <c r="BK249" s="214">
        <f>ROUND(I249*H249,2)</f>
        <v>0</v>
      </c>
      <c r="BL249" s="19" t="s">
        <v>189</v>
      </c>
      <c r="BM249" s="213" t="s">
        <v>323</v>
      </c>
    </row>
    <row r="250" s="2" customFormat="1">
      <c r="A250" s="40"/>
      <c r="B250" s="41"/>
      <c r="C250" s="42"/>
      <c r="D250" s="215" t="s">
        <v>126</v>
      </c>
      <c r="E250" s="42"/>
      <c r="F250" s="216" t="s">
        <v>324</v>
      </c>
      <c r="G250" s="42"/>
      <c r="H250" s="42"/>
      <c r="I250" s="217"/>
      <c r="J250" s="42"/>
      <c r="K250" s="42"/>
      <c r="L250" s="46"/>
      <c r="M250" s="218"/>
      <c r="N250" s="219"/>
      <c r="O250" s="87"/>
      <c r="P250" s="87"/>
      <c r="Q250" s="87"/>
      <c r="R250" s="87"/>
      <c r="S250" s="87"/>
      <c r="T250" s="88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126</v>
      </c>
      <c r="AU250" s="19" t="s">
        <v>80</v>
      </c>
    </row>
    <row r="251" s="13" customFormat="1">
      <c r="A251" s="13"/>
      <c r="B251" s="222"/>
      <c r="C251" s="223"/>
      <c r="D251" s="215" t="s">
        <v>130</v>
      </c>
      <c r="E251" s="224" t="s">
        <v>19</v>
      </c>
      <c r="F251" s="225" t="s">
        <v>252</v>
      </c>
      <c r="G251" s="223"/>
      <c r="H251" s="226">
        <v>20</v>
      </c>
      <c r="I251" s="227"/>
      <c r="J251" s="223"/>
      <c r="K251" s="223"/>
      <c r="L251" s="228"/>
      <c r="M251" s="229"/>
      <c r="N251" s="230"/>
      <c r="O251" s="230"/>
      <c r="P251" s="230"/>
      <c r="Q251" s="230"/>
      <c r="R251" s="230"/>
      <c r="S251" s="230"/>
      <c r="T251" s="23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2" t="s">
        <v>130</v>
      </c>
      <c r="AU251" s="232" t="s">
        <v>80</v>
      </c>
      <c r="AV251" s="13" t="s">
        <v>80</v>
      </c>
      <c r="AW251" s="13" t="s">
        <v>35</v>
      </c>
      <c r="AX251" s="13" t="s">
        <v>73</v>
      </c>
      <c r="AY251" s="232" t="s">
        <v>118</v>
      </c>
    </row>
    <row r="252" s="14" customFormat="1">
      <c r="A252" s="14"/>
      <c r="B252" s="233"/>
      <c r="C252" s="234"/>
      <c r="D252" s="215" t="s">
        <v>130</v>
      </c>
      <c r="E252" s="235" t="s">
        <v>19</v>
      </c>
      <c r="F252" s="236" t="s">
        <v>132</v>
      </c>
      <c r="G252" s="234"/>
      <c r="H252" s="237">
        <v>20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3" t="s">
        <v>130</v>
      </c>
      <c r="AU252" s="243" t="s">
        <v>80</v>
      </c>
      <c r="AV252" s="14" t="s">
        <v>119</v>
      </c>
      <c r="AW252" s="14" t="s">
        <v>35</v>
      </c>
      <c r="AX252" s="14" t="s">
        <v>78</v>
      </c>
      <c r="AY252" s="243" t="s">
        <v>118</v>
      </c>
    </row>
    <row r="253" s="2" customFormat="1" ht="16.5" customHeight="1">
      <c r="A253" s="40"/>
      <c r="B253" s="41"/>
      <c r="C253" s="244" t="s">
        <v>325</v>
      </c>
      <c r="D253" s="244" t="s">
        <v>133</v>
      </c>
      <c r="E253" s="245" t="s">
        <v>326</v>
      </c>
      <c r="F253" s="246" t="s">
        <v>327</v>
      </c>
      <c r="G253" s="247" t="s">
        <v>142</v>
      </c>
      <c r="H253" s="248">
        <v>10</v>
      </c>
      <c r="I253" s="249"/>
      <c r="J253" s="250">
        <f>ROUND(I253*H253,2)</f>
        <v>0</v>
      </c>
      <c r="K253" s="251"/>
      <c r="L253" s="252"/>
      <c r="M253" s="253" t="s">
        <v>19</v>
      </c>
      <c r="N253" s="254" t="s">
        <v>46</v>
      </c>
      <c r="O253" s="87"/>
      <c r="P253" s="211">
        <f>O253*H253</f>
        <v>0</v>
      </c>
      <c r="Q253" s="211">
        <v>0.001</v>
      </c>
      <c r="R253" s="211">
        <f>Q253*H253</f>
        <v>0.01</v>
      </c>
      <c r="S253" s="211">
        <v>0</v>
      </c>
      <c r="T253" s="212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3" t="s">
        <v>206</v>
      </c>
      <c r="AT253" s="213" t="s">
        <v>133</v>
      </c>
      <c r="AU253" s="213" t="s">
        <v>80</v>
      </c>
      <c r="AY253" s="19" t="s">
        <v>118</v>
      </c>
      <c r="BE253" s="214">
        <f>IF(N253="základní",J253,0)</f>
        <v>0</v>
      </c>
      <c r="BF253" s="214">
        <f>IF(N253="snížená",J253,0)</f>
        <v>0</v>
      </c>
      <c r="BG253" s="214">
        <f>IF(N253="zákl. přenesená",J253,0)</f>
        <v>0</v>
      </c>
      <c r="BH253" s="214">
        <f>IF(N253="sníž. přenesená",J253,0)</f>
        <v>0</v>
      </c>
      <c r="BI253" s="214">
        <f>IF(N253="nulová",J253,0)</f>
        <v>0</v>
      </c>
      <c r="BJ253" s="19" t="s">
        <v>119</v>
      </c>
      <c r="BK253" s="214">
        <f>ROUND(I253*H253,2)</f>
        <v>0</v>
      </c>
      <c r="BL253" s="19" t="s">
        <v>189</v>
      </c>
      <c r="BM253" s="213" t="s">
        <v>328</v>
      </c>
    </row>
    <row r="254" s="2" customFormat="1">
      <c r="A254" s="40"/>
      <c r="B254" s="41"/>
      <c r="C254" s="42"/>
      <c r="D254" s="215" t="s">
        <v>126</v>
      </c>
      <c r="E254" s="42"/>
      <c r="F254" s="216" t="s">
        <v>327</v>
      </c>
      <c r="G254" s="42"/>
      <c r="H254" s="42"/>
      <c r="I254" s="217"/>
      <c r="J254" s="42"/>
      <c r="K254" s="42"/>
      <c r="L254" s="46"/>
      <c r="M254" s="218"/>
      <c r="N254" s="219"/>
      <c r="O254" s="87"/>
      <c r="P254" s="87"/>
      <c r="Q254" s="87"/>
      <c r="R254" s="87"/>
      <c r="S254" s="87"/>
      <c r="T254" s="88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126</v>
      </c>
      <c r="AU254" s="19" t="s">
        <v>80</v>
      </c>
    </row>
    <row r="255" s="13" customFormat="1">
      <c r="A255" s="13"/>
      <c r="B255" s="222"/>
      <c r="C255" s="223"/>
      <c r="D255" s="215" t="s">
        <v>130</v>
      </c>
      <c r="E255" s="224" t="s">
        <v>19</v>
      </c>
      <c r="F255" s="225" t="s">
        <v>195</v>
      </c>
      <c r="G255" s="223"/>
      <c r="H255" s="226">
        <v>10</v>
      </c>
      <c r="I255" s="227"/>
      <c r="J255" s="223"/>
      <c r="K255" s="223"/>
      <c r="L255" s="228"/>
      <c r="M255" s="229"/>
      <c r="N255" s="230"/>
      <c r="O255" s="230"/>
      <c r="P255" s="230"/>
      <c r="Q255" s="230"/>
      <c r="R255" s="230"/>
      <c r="S255" s="230"/>
      <c r="T255" s="23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2" t="s">
        <v>130</v>
      </c>
      <c r="AU255" s="232" t="s">
        <v>80</v>
      </c>
      <c r="AV255" s="13" t="s">
        <v>80</v>
      </c>
      <c r="AW255" s="13" t="s">
        <v>35</v>
      </c>
      <c r="AX255" s="13" t="s">
        <v>73</v>
      </c>
      <c r="AY255" s="232" t="s">
        <v>118</v>
      </c>
    </row>
    <row r="256" s="14" customFormat="1">
      <c r="A256" s="14"/>
      <c r="B256" s="233"/>
      <c r="C256" s="234"/>
      <c r="D256" s="215" t="s">
        <v>130</v>
      </c>
      <c r="E256" s="235" t="s">
        <v>19</v>
      </c>
      <c r="F256" s="236" t="s">
        <v>132</v>
      </c>
      <c r="G256" s="234"/>
      <c r="H256" s="237">
        <v>10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3" t="s">
        <v>130</v>
      </c>
      <c r="AU256" s="243" t="s">
        <v>80</v>
      </c>
      <c r="AV256" s="14" t="s">
        <v>119</v>
      </c>
      <c r="AW256" s="14" t="s">
        <v>35</v>
      </c>
      <c r="AX256" s="14" t="s">
        <v>78</v>
      </c>
      <c r="AY256" s="243" t="s">
        <v>118</v>
      </c>
    </row>
    <row r="257" s="2" customFormat="1" ht="16.5" customHeight="1">
      <c r="A257" s="40"/>
      <c r="B257" s="41"/>
      <c r="C257" s="201" t="s">
        <v>329</v>
      </c>
      <c r="D257" s="201" t="s">
        <v>121</v>
      </c>
      <c r="E257" s="202" t="s">
        <v>330</v>
      </c>
      <c r="F257" s="203" t="s">
        <v>331</v>
      </c>
      <c r="G257" s="204" t="s">
        <v>223</v>
      </c>
      <c r="H257" s="205">
        <v>6</v>
      </c>
      <c r="I257" s="206"/>
      <c r="J257" s="207">
        <f>ROUND(I257*H257,2)</f>
        <v>0</v>
      </c>
      <c r="K257" s="208"/>
      <c r="L257" s="46"/>
      <c r="M257" s="209" t="s">
        <v>19</v>
      </c>
      <c r="N257" s="210" t="s">
        <v>46</v>
      </c>
      <c r="O257" s="87"/>
      <c r="P257" s="211">
        <f>O257*H257</f>
        <v>0</v>
      </c>
      <c r="Q257" s="211">
        <v>0</v>
      </c>
      <c r="R257" s="211">
        <f>Q257*H257</f>
        <v>0</v>
      </c>
      <c r="S257" s="211">
        <v>0</v>
      </c>
      <c r="T257" s="212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3" t="s">
        <v>189</v>
      </c>
      <c r="AT257" s="213" t="s">
        <v>121</v>
      </c>
      <c r="AU257" s="213" t="s">
        <v>80</v>
      </c>
      <c r="AY257" s="19" t="s">
        <v>118</v>
      </c>
      <c r="BE257" s="214">
        <f>IF(N257="základní",J257,0)</f>
        <v>0</v>
      </c>
      <c r="BF257" s="214">
        <f>IF(N257="snížená",J257,0)</f>
        <v>0</v>
      </c>
      <c r="BG257" s="214">
        <f>IF(N257="zákl. přenesená",J257,0)</f>
        <v>0</v>
      </c>
      <c r="BH257" s="214">
        <f>IF(N257="sníž. přenesená",J257,0)</f>
        <v>0</v>
      </c>
      <c r="BI257" s="214">
        <f>IF(N257="nulová",J257,0)</f>
        <v>0</v>
      </c>
      <c r="BJ257" s="19" t="s">
        <v>119</v>
      </c>
      <c r="BK257" s="214">
        <f>ROUND(I257*H257,2)</f>
        <v>0</v>
      </c>
      <c r="BL257" s="19" t="s">
        <v>189</v>
      </c>
      <c r="BM257" s="213" t="s">
        <v>332</v>
      </c>
    </row>
    <row r="258" s="2" customFormat="1">
      <c r="A258" s="40"/>
      <c r="B258" s="41"/>
      <c r="C258" s="42"/>
      <c r="D258" s="215" t="s">
        <v>126</v>
      </c>
      <c r="E258" s="42"/>
      <c r="F258" s="216" t="s">
        <v>333</v>
      </c>
      <c r="G258" s="42"/>
      <c r="H258" s="42"/>
      <c r="I258" s="217"/>
      <c r="J258" s="42"/>
      <c r="K258" s="42"/>
      <c r="L258" s="46"/>
      <c r="M258" s="218"/>
      <c r="N258" s="219"/>
      <c r="O258" s="87"/>
      <c r="P258" s="87"/>
      <c r="Q258" s="87"/>
      <c r="R258" s="87"/>
      <c r="S258" s="87"/>
      <c r="T258" s="88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126</v>
      </c>
      <c r="AU258" s="19" t="s">
        <v>80</v>
      </c>
    </row>
    <row r="259" s="2" customFormat="1">
      <c r="A259" s="40"/>
      <c r="B259" s="41"/>
      <c r="C259" s="42"/>
      <c r="D259" s="220" t="s">
        <v>128</v>
      </c>
      <c r="E259" s="42"/>
      <c r="F259" s="221" t="s">
        <v>334</v>
      </c>
      <c r="G259" s="42"/>
      <c r="H259" s="42"/>
      <c r="I259" s="217"/>
      <c r="J259" s="42"/>
      <c r="K259" s="42"/>
      <c r="L259" s="46"/>
      <c r="M259" s="218"/>
      <c r="N259" s="219"/>
      <c r="O259" s="87"/>
      <c r="P259" s="87"/>
      <c r="Q259" s="87"/>
      <c r="R259" s="87"/>
      <c r="S259" s="87"/>
      <c r="T259" s="88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128</v>
      </c>
      <c r="AU259" s="19" t="s">
        <v>80</v>
      </c>
    </row>
    <row r="260" s="13" customFormat="1">
      <c r="A260" s="13"/>
      <c r="B260" s="222"/>
      <c r="C260" s="223"/>
      <c r="D260" s="215" t="s">
        <v>130</v>
      </c>
      <c r="E260" s="224" t="s">
        <v>19</v>
      </c>
      <c r="F260" s="225" t="s">
        <v>161</v>
      </c>
      <c r="G260" s="223"/>
      <c r="H260" s="226">
        <v>6</v>
      </c>
      <c r="I260" s="227"/>
      <c r="J260" s="223"/>
      <c r="K260" s="223"/>
      <c r="L260" s="228"/>
      <c r="M260" s="229"/>
      <c r="N260" s="230"/>
      <c r="O260" s="230"/>
      <c r="P260" s="230"/>
      <c r="Q260" s="230"/>
      <c r="R260" s="230"/>
      <c r="S260" s="230"/>
      <c r="T260" s="23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2" t="s">
        <v>130</v>
      </c>
      <c r="AU260" s="232" t="s">
        <v>80</v>
      </c>
      <c r="AV260" s="13" t="s">
        <v>80</v>
      </c>
      <c r="AW260" s="13" t="s">
        <v>35</v>
      </c>
      <c r="AX260" s="13" t="s">
        <v>73</v>
      </c>
      <c r="AY260" s="232" t="s">
        <v>118</v>
      </c>
    </row>
    <row r="261" s="14" customFormat="1">
      <c r="A261" s="14"/>
      <c r="B261" s="233"/>
      <c r="C261" s="234"/>
      <c r="D261" s="215" t="s">
        <v>130</v>
      </c>
      <c r="E261" s="235" t="s">
        <v>19</v>
      </c>
      <c r="F261" s="236" t="s">
        <v>132</v>
      </c>
      <c r="G261" s="234"/>
      <c r="H261" s="237">
        <v>6</v>
      </c>
      <c r="I261" s="238"/>
      <c r="J261" s="234"/>
      <c r="K261" s="234"/>
      <c r="L261" s="239"/>
      <c r="M261" s="240"/>
      <c r="N261" s="241"/>
      <c r="O261" s="241"/>
      <c r="P261" s="241"/>
      <c r="Q261" s="241"/>
      <c r="R261" s="241"/>
      <c r="S261" s="241"/>
      <c r="T261" s="24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3" t="s">
        <v>130</v>
      </c>
      <c r="AU261" s="243" t="s">
        <v>80</v>
      </c>
      <c r="AV261" s="14" t="s">
        <v>119</v>
      </c>
      <c r="AW261" s="14" t="s">
        <v>35</v>
      </c>
      <c r="AX261" s="14" t="s">
        <v>78</v>
      </c>
      <c r="AY261" s="243" t="s">
        <v>118</v>
      </c>
    </row>
    <row r="262" s="2" customFormat="1" ht="21.75" customHeight="1">
      <c r="A262" s="40"/>
      <c r="B262" s="41"/>
      <c r="C262" s="244" t="s">
        <v>335</v>
      </c>
      <c r="D262" s="244" t="s">
        <v>133</v>
      </c>
      <c r="E262" s="245" t="s">
        <v>336</v>
      </c>
      <c r="F262" s="246" t="s">
        <v>337</v>
      </c>
      <c r="G262" s="247" t="s">
        <v>223</v>
      </c>
      <c r="H262" s="248">
        <v>6</v>
      </c>
      <c r="I262" s="249"/>
      <c r="J262" s="250">
        <f>ROUND(I262*H262,2)</f>
        <v>0</v>
      </c>
      <c r="K262" s="251"/>
      <c r="L262" s="252"/>
      <c r="M262" s="253" t="s">
        <v>19</v>
      </c>
      <c r="N262" s="254" t="s">
        <v>46</v>
      </c>
      <c r="O262" s="87"/>
      <c r="P262" s="211">
        <f>O262*H262</f>
        <v>0</v>
      </c>
      <c r="Q262" s="211">
        <v>0</v>
      </c>
      <c r="R262" s="211">
        <f>Q262*H262</f>
        <v>0</v>
      </c>
      <c r="S262" s="211">
        <v>0</v>
      </c>
      <c r="T262" s="212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3" t="s">
        <v>206</v>
      </c>
      <c r="AT262" s="213" t="s">
        <v>133</v>
      </c>
      <c r="AU262" s="213" t="s">
        <v>80</v>
      </c>
      <c r="AY262" s="19" t="s">
        <v>118</v>
      </c>
      <c r="BE262" s="214">
        <f>IF(N262="základní",J262,0)</f>
        <v>0</v>
      </c>
      <c r="BF262" s="214">
        <f>IF(N262="snížená",J262,0)</f>
        <v>0</v>
      </c>
      <c r="BG262" s="214">
        <f>IF(N262="zákl. přenesená",J262,0)</f>
        <v>0</v>
      </c>
      <c r="BH262" s="214">
        <f>IF(N262="sníž. přenesená",J262,0)</f>
        <v>0</v>
      </c>
      <c r="BI262" s="214">
        <f>IF(N262="nulová",J262,0)</f>
        <v>0</v>
      </c>
      <c r="BJ262" s="19" t="s">
        <v>119</v>
      </c>
      <c r="BK262" s="214">
        <f>ROUND(I262*H262,2)</f>
        <v>0</v>
      </c>
      <c r="BL262" s="19" t="s">
        <v>189</v>
      </c>
      <c r="BM262" s="213" t="s">
        <v>338</v>
      </c>
    </row>
    <row r="263" s="2" customFormat="1">
      <c r="A263" s="40"/>
      <c r="B263" s="41"/>
      <c r="C263" s="42"/>
      <c r="D263" s="215" t="s">
        <v>126</v>
      </c>
      <c r="E263" s="42"/>
      <c r="F263" s="216" t="s">
        <v>337</v>
      </c>
      <c r="G263" s="42"/>
      <c r="H263" s="42"/>
      <c r="I263" s="217"/>
      <c r="J263" s="42"/>
      <c r="K263" s="42"/>
      <c r="L263" s="46"/>
      <c r="M263" s="218"/>
      <c r="N263" s="219"/>
      <c r="O263" s="87"/>
      <c r="P263" s="87"/>
      <c r="Q263" s="87"/>
      <c r="R263" s="87"/>
      <c r="S263" s="87"/>
      <c r="T263" s="88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126</v>
      </c>
      <c r="AU263" s="19" t="s">
        <v>80</v>
      </c>
    </row>
    <row r="264" s="13" customFormat="1">
      <c r="A264" s="13"/>
      <c r="B264" s="222"/>
      <c r="C264" s="223"/>
      <c r="D264" s="215" t="s">
        <v>130</v>
      </c>
      <c r="E264" s="224" t="s">
        <v>19</v>
      </c>
      <c r="F264" s="225" t="s">
        <v>161</v>
      </c>
      <c r="G264" s="223"/>
      <c r="H264" s="226">
        <v>6</v>
      </c>
      <c r="I264" s="227"/>
      <c r="J264" s="223"/>
      <c r="K264" s="223"/>
      <c r="L264" s="228"/>
      <c r="M264" s="229"/>
      <c r="N264" s="230"/>
      <c r="O264" s="230"/>
      <c r="P264" s="230"/>
      <c r="Q264" s="230"/>
      <c r="R264" s="230"/>
      <c r="S264" s="230"/>
      <c r="T264" s="23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2" t="s">
        <v>130</v>
      </c>
      <c r="AU264" s="232" t="s">
        <v>80</v>
      </c>
      <c r="AV264" s="13" t="s">
        <v>80</v>
      </c>
      <c r="AW264" s="13" t="s">
        <v>35</v>
      </c>
      <c r="AX264" s="13" t="s">
        <v>73</v>
      </c>
      <c r="AY264" s="232" t="s">
        <v>118</v>
      </c>
    </row>
    <row r="265" s="14" customFormat="1">
      <c r="A265" s="14"/>
      <c r="B265" s="233"/>
      <c r="C265" s="234"/>
      <c r="D265" s="215" t="s">
        <v>130</v>
      </c>
      <c r="E265" s="235" t="s">
        <v>19</v>
      </c>
      <c r="F265" s="236" t="s">
        <v>132</v>
      </c>
      <c r="G265" s="234"/>
      <c r="H265" s="237">
        <v>6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3" t="s">
        <v>130</v>
      </c>
      <c r="AU265" s="243" t="s">
        <v>80</v>
      </c>
      <c r="AV265" s="14" t="s">
        <v>119</v>
      </c>
      <c r="AW265" s="14" t="s">
        <v>35</v>
      </c>
      <c r="AX265" s="14" t="s">
        <v>78</v>
      </c>
      <c r="AY265" s="243" t="s">
        <v>118</v>
      </c>
    </row>
    <row r="266" s="2" customFormat="1" ht="24.15" customHeight="1">
      <c r="A266" s="40"/>
      <c r="B266" s="41"/>
      <c r="C266" s="201" t="s">
        <v>339</v>
      </c>
      <c r="D266" s="201" t="s">
        <v>121</v>
      </c>
      <c r="E266" s="202" t="s">
        <v>340</v>
      </c>
      <c r="F266" s="203" t="s">
        <v>341</v>
      </c>
      <c r="G266" s="204" t="s">
        <v>223</v>
      </c>
      <c r="H266" s="205">
        <v>1</v>
      </c>
      <c r="I266" s="206"/>
      <c r="J266" s="207">
        <f>ROUND(I266*H266,2)</f>
        <v>0</v>
      </c>
      <c r="K266" s="208"/>
      <c r="L266" s="46"/>
      <c r="M266" s="209" t="s">
        <v>19</v>
      </c>
      <c r="N266" s="210" t="s">
        <v>46</v>
      </c>
      <c r="O266" s="87"/>
      <c r="P266" s="211">
        <f>O266*H266</f>
        <v>0</v>
      </c>
      <c r="Q266" s="211">
        <v>0</v>
      </c>
      <c r="R266" s="211">
        <f>Q266*H266</f>
        <v>0</v>
      </c>
      <c r="S266" s="211">
        <v>0</v>
      </c>
      <c r="T266" s="212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3" t="s">
        <v>189</v>
      </c>
      <c r="AT266" s="213" t="s">
        <v>121</v>
      </c>
      <c r="AU266" s="213" t="s">
        <v>80</v>
      </c>
      <c r="AY266" s="19" t="s">
        <v>118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19" t="s">
        <v>119</v>
      </c>
      <c r="BK266" s="214">
        <f>ROUND(I266*H266,2)</f>
        <v>0</v>
      </c>
      <c r="BL266" s="19" t="s">
        <v>189</v>
      </c>
      <c r="BM266" s="213" t="s">
        <v>342</v>
      </c>
    </row>
    <row r="267" s="2" customFormat="1">
      <c r="A267" s="40"/>
      <c r="B267" s="41"/>
      <c r="C267" s="42"/>
      <c r="D267" s="215" t="s">
        <v>126</v>
      </c>
      <c r="E267" s="42"/>
      <c r="F267" s="216" t="s">
        <v>343</v>
      </c>
      <c r="G267" s="42"/>
      <c r="H267" s="42"/>
      <c r="I267" s="217"/>
      <c r="J267" s="42"/>
      <c r="K267" s="42"/>
      <c r="L267" s="46"/>
      <c r="M267" s="218"/>
      <c r="N267" s="219"/>
      <c r="O267" s="87"/>
      <c r="P267" s="87"/>
      <c r="Q267" s="87"/>
      <c r="R267" s="87"/>
      <c r="S267" s="87"/>
      <c r="T267" s="88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126</v>
      </c>
      <c r="AU267" s="19" t="s">
        <v>80</v>
      </c>
    </row>
    <row r="268" s="2" customFormat="1">
      <c r="A268" s="40"/>
      <c r="B268" s="41"/>
      <c r="C268" s="42"/>
      <c r="D268" s="220" t="s">
        <v>128</v>
      </c>
      <c r="E268" s="42"/>
      <c r="F268" s="221" t="s">
        <v>344</v>
      </c>
      <c r="G268" s="42"/>
      <c r="H268" s="42"/>
      <c r="I268" s="217"/>
      <c r="J268" s="42"/>
      <c r="K268" s="42"/>
      <c r="L268" s="46"/>
      <c r="M268" s="218"/>
      <c r="N268" s="219"/>
      <c r="O268" s="87"/>
      <c r="P268" s="87"/>
      <c r="Q268" s="87"/>
      <c r="R268" s="87"/>
      <c r="S268" s="87"/>
      <c r="T268" s="88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128</v>
      </c>
      <c r="AU268" s="19" t="s">
        <v>80</v>
      </c>
    </row>
    <row r="269" s="13" customFormat="1">
      <c r="A269" s="13"/>
      <c r="B269" s="222"/>
      <c r="C269" s="223"/>
      <c r="D269" s="215" t="s">
        <v>130</v>
      </c>
      <c r="E269" s="224" t="s">
        <v>19</v>
      </c>
      <c r="F269" s="225" t="s">
        <v>78</v>
      </c>
      <c r="G269" s="223"/>
      <c r="H269" s="226">
        <v>1</v>
      </c>
      <c r="I269" s="227"/>
      <c r="J269" s="223"/>
      <c r="K269" s="223"/>
      <c r="L269" s="228"/>
      <c r="M269" s="229"/>
      <c r="N269" s="230"/>
      <c r="O269" s="230"/>
      <c r="P269" s="230"/>
      <c r="Q269" s="230"/>
      <c r="R269" s="230"/>
      <c r="S269" s="230"/>
      <c r="T269" s="23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2" t="s">
        <v>130</v>
      </c>
      <c r="AU269" s="232" t="s">
        <v>80</v>
      </c>
      <c r="AV269" s="13" t="s">
        <v>80</v>
      </c>
      <c r="AW269" s="13" t="s">
        <v>35</v>
      </c>
      <c r="AX269" s="13" t="s">
        <v>73</v>
      </c>
      <c r="AY269" s="232" t="s">
        <v>118</v>
      </c>
    </row>
    <row r="270" s="14" customFormat="1">
      <c r="A270" s="14"/>
      <c r="B270" s="233"/>
      <c r="C270" s="234"/>
      <c r="D270" s="215" t="s">
        <v>130</v>
      </c>
      <c r="E270" s="235" t="s">
        <v>19</v>
      </c>
      <c r="F270" s="236" t="s">
        <v>132</v>
      </c>
      <c r="G270" s="234"/>
      <c r="H270" s="237">
        <v>1</v>
      </c>
      <c r="I270" s="238"/>
      <c r="J270" s="234"/>
      <c r="K270" s="234"/>
      <c r="L270" s="239"/>
      <c r="M270" s="240"/>
      <c r="N270" s="241"/>
      <c r="O270" s="241"/>
      <c r="P270" s="241"/>
      <c r="Q270" s="241"/>
      <c r="R270" s="241"/>
      <c r="S270" s="241"/>
      <c r="T270" s="24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3" t="s">
        <v>130</v>
      </c>
      <c r="AU270" s="243" t="s">
        <v>80</v>
      </c>
      <c r="AV270" s="14" t="s">
        <v>119</v>
      </c>
      <c r="AW270" s="14" t="s">
        <v>35</v>
      </c>
      <c r="AX270" s="14" t="s">
        <v>78</v>
      </c>
      <c r="AY270" s="243" t="s">
        <v>118</v>
      </c>
    </row>
    <row r="271" s="2" customFormat="1" ht="21.75" customHeight="1">
      <c r="A271" s="40"/>
      <c r="B271" s="41"/>
      <c r="C271" s="201" t="s">
        <v>345</v>
      </c>
      <c r="D271" s="201" t="s">
        <v>121</v>
      </c>
      <c r="E271" s="202" t="s">
        <v>346</v>
      </c>
      <c r="F271" s="203" t="s">
        <v>347</v>
      </c>
      <c r="G271" s="204" t="s">
        <v>223</v>
      </c>
      <c r="H271" s="205">
        <v>1</v>
      </c>
      <c r="I271" s="206"/>
      <c r="J271" s="207">
        <f>ROUND(I271*H271,2)</f>
        <v>0</v>
      </c>
      <c r="K271" s="208"/>
      <c r="L271" s="46"/>
      <c r="M271" s="209" t="s">
        <v>19</v>
      </c>
      <c r="N271" s="210" t="s">
        <v>46</v>
      </c>
      <c r="O271" s="87"/>
      <c r="P271" s="211">
        <f>O271*H271</f>
        <v>0</v>
      </c>
      <c r="Q271" s="211">
        <v>0</v>
      </c>
      <c r="R271" s="211">
        <f>Q271*H271</f>
        <v>0</v>
      </c>
      <c r="S271" s="211">
        <v>0</v>
      </c>
      <c r="T271" s="212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3" t="s">
        <v>189</v>
      </c>
      <c r="AT271" s="213" t="s">
        <v>121</v>
      </c>
      <c r="AU271" s="213" t="s">
        <v>80</v>
      </c>
      <c r="AY271" s="19" t="s">
        <v>118</v>
      </c>
      <c r="BE271" s="214">
        <f>IF(N271="základní",J271,0)</f>
        <v>0</v>
      </c>
      <c r="BF271" s="214">
        <f>IF(N271="snížená",J271,0)</f>
        <v>0</v>
      </c>
      <c r="BG271" s="214">
        <f>IF(N271="zákl. přenesená",J271,0)</f>
        <v>0</v>
      </c>
      <c r="BH271" s="214">
        <f>IF(N271="sníž. přenesená",J271,0)</f>
        <v>0</v>
      </c>
      <c r="BI271" s="214">
        <f>IF(N271="nulová",J271,0)</f>
        <v>0</v>
      </c>
      <c r="BJ271" s="19" t="s">
        <v>119</v>
      </c>
      <c r="BK271" s="214">
        <f>ROUND(I271*H271,2)</f>
        <v>0</v>
      </c>
      <c r="BL271" s="19" t="s">
        <v>189</v>
      </c>
      <c r="BM271" s="213" t="s">
        <v>348</v>
      </c>
    </row>
    <row r="272" s="2" customFormat="1">
      <c r="A272" s="40"/>
      <c r="B272" s="41"/>
      <c r="C272" s="42"/>
      <c r="D272" s="215" t="s">
        <v>126</v>
      </c>
      <c r="E272" s="42"/>
      <c r="F272" s="216" t="s">
        <v>349</v>
      </c>
      <c r="G272" s="42"/>
      <c r="H272" s="42"/>
      <c r="I272" s="217"/>
      <c r="J272" s="42"/>
      <c r="K272" s="42"/>
      <c r="L272" s="46"/>
      <c r="M272" s="218"/>
      <c r="N272" s="219"/>
      <c r="O272" s="87"/>
      <c r="P272" s="87"/>
      <c r="Q272" s="87"/>
      <c r="R272" s="87"/>
      <c r="S272" s="87"/>
      <c r="T272" s="88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126</v>
      </c>
      <c r="AU272" s="19" t="s">
        <v>80</v>
      </c>
    </row>
    <row r="273" s="2" customFormat="1">
      <c r="A273" s="40"/>
      <c r="B273" s="41"/>
      <c r="C273" s="42"/>
      <c r="D273" s="220" t="s">
        <v>128</v>
      </c>
      <c r="E273" s="42"/>
      <c r="F273" s="221" t="s">
        <v>350</v>
      </c>
      <c r="G273" s="42"/>
      <c r="H273" s="42"/>
      <c r="I273" s="217"/>
      <c r="J273" s="42"/>
      <c r="K273" s="42"/>
      <c r="L273" s="46"/>
      <c r="M273" s="218"/>
      <c r="N273" s="219"/>
      <c r="O273" s="87"/>
      <c r="P273" s="87"/>
      <c r="Q273" s="87"/>
      <c r="R273" s="87"/>
      <c r="S273" s="87"/>
      <c r="T273" s="88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128</v>
      </c>
      <c r="AU273" s="19" t="s">
        <v>80</v>
      </c>
    </row>
    <row r="274" s="13" customFormat="1">
      <c r="A274" s="13"/>
      <c r="B274" s="222"/>
      <c r="C274" s="223"/>
      <c r="D274" s="215" t="s">
        <v>130</v>
      </c>
      <c r="E274" s="224" t="s">
        <v>19</v>
      </c>
      <c r="F274" s="225" t="s">
        <v>78</v>
      </c>
      <c r="G274" s="223"/>
      <c r="H274" s="226">
        <v>1</v>
      </c>
      <c r="I274" s="227"/>
      <c r="J274" s="223"/>
      <c r="K274" s="223"/>
      <c r="L274" s="228"/>
      <c r="M274" s="229"/>
      <c r="N274" s="230"/>
      <c r="O274" s="230"/>
      <c r="P274" s="230"/>
      <c r="Q274" s="230"/>
      <c r="R274" s="230"/>
      <c r="S274" s="230"/>
      <c r="T274" s="23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2" t="s">
        <v>130</v>
      </c>
      <c r="AU274" s="232" t="s">
        <v>80</v>
      </c>
      <c r="AV274" s="13" t="s">
        <v>80</v>
      </c>
      <c r="AW274" s="13" t="s">
        <v>35</v>
      </c>
      <c r="AX274" s="13" t="s">
        <v>73</v>
      </c>
      <c r="AY274" s="232" t="s">
        <v>118</v>
      </c>
    </row>
    <row r="275" s="14" customFormat="1">
      <c r="A275" s="14"/>
      <c r="B275" s="233"/>
      <c r="C275" s="234"/>
      <c r="D275" s="215" t="s">
        <v>130</v>
      </c>
      <c r="E275" s="235" t="s">
        <v>19</v>
      </c>
      <c r="F275" s="236" t="s">
        <v>132</v>
      </c>
      <c r="G275" s="234"/>
      <c r="H275" s="237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3" t="s">
        <v>130</v>
      </c>
      <c r="AU275" s="243" t="s">
        <v>80</v>
      </c>
      <c r="AV275" s="14" t="s">
        <v>119</v>
      </c>
      <c r="AW275" s="14" t="s">
        <v>35</v>
      </c>
      <c r="AX275" s="14" t="s">
        <v>78</v>
      </c>
      <c r="AY275" s="243" t="s">
        <v>118</v>
      </c>
    </row>
    <row r="276" s="2" customFormat="1" ht="16.5" customHeight="1">
      <c r="A276" s="40"/>
      <c r="B276" s="41"/>
      <c r="C276" s="244" t="s">
        <v>351</v>
      </c>
      <c r="D276" s="244" t="s">
        <v>133</v>
      </c>
      <c r="E276" s="245" t="s">
        <v>352</v>
      </c>
      <c r="F276" s="246" t="s">
        <v>19</v>
      </c>
      <c r="G276" s="247" t="s">
        <v>353</v>
      </c>
      <c r="H276" s="248">
        <v>1</v>
      </c>
      <c r="I276" s="249"/>
      <c r="J276" s="250">
        <f>ROUND(I276*H276,2)</f>
        <v>0</v>
      </c>
      <c r="K276" s="251"/>
      <c r="L276" s="252"/>
      <c r="M276" s="253" t="s">
        <v>19</v>
      </c>
      <c r="N276" s="254" t="s">
        <v>46</v>
      </c>
      <c r="O276" s="87"/>
      <c r="P276" s="211">
        <f>O276*H276</f>
        <v>0</v>
      </c>
      <c r="Q276" s="211">
        <v>0</v>
      </c>
      <c r="R276" s="211">
        <f>Q276*H276</f>
        <v>0</v>
      </c>
      <c r="S276" s="211">
        <v>0</v>
      </c>
      <c r="T276" s="212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3" t="s">
        <v>206</v>
      </c>
      <c r="AT276" s="213" t="s">
        <v>133</v>
      </c>
      <c r="AU276" s="213" t="s">
        <v>80</v>
      </c>
      <c r="AY276" s="19" t="s">
        <v>118</v>
      </c>
      <c r="BE276" s="214">
        <f>IF(N276="základní",J276,0)</f>
        <v>0</v>
      </c>
      <c r="BF276" s="214">
        <f>IF(N276="snížená",J276,0)</f>
        <v>0</v>
      </c>
      <c r="BG276" s="214">
        <f>IF(N276="zákl. přenesená",J276,0)</f>
        <v>0</v>
      </c>
      <c r="BH276" s="214">
        <f>IF(N276="sníž. přenesená",J276,0)</f>
        <v>0</v>
      </c>
      <c r="BI276" s="214">
        <f>IF(N276="nulová",J276,0)</f>
        <v>0</v>
      </c>
      <c r="BJ276" s="19" t="s">
        <v>119</v>
      </c>
      <c r="BK276" s="214">
        <f>ROUND(I276*H276,2)</f>
        <v>0</v>
      </c>
      <c r="BL276" s="19" t="s">
        <v>189</v>
      </c>
      <c r="BM276" s="213" t="s">
        <v>354</v>
      </c>
    </row>
    <row r="277" s="2" customFormat="1">
      <c r="A277" s="40"/>
      <c r="B277" s="41"/>
      <c r="C277" s="42"/>
      <c r="D277" s="215" t="s">
        <v>126</v>
      </c>
      <c r="E277" s="42"/>
      <c r="F277" s="216" t="s">
        <v>355</v>
      </c>
      <c r="G277" s="42"/>
      <c r="H277" s="42"/>
      <c r="I277" s="217"/>
      <c r="J277" s="42"/>
      <c r="K277" s="42"/>
      <c r="L277" s="46"/>
      <c r="M277" s="218"/>
      <c r="N277" s="219"/>
      <c r="O277" s="87"/>
      <c r="P277" s="87"/>
      <c r="Q277" s="87"/>
      <c r="R277" s="87"/>
      <c r="S277" s="87"/>
      <c r="T277" s="88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126</v>
      </c>
      <c r="AU277" s="19" t="s">
        <v>80</v>
      </c>
    </row>
    <row r="278" s="13" customFormat="1">
      <c r="A278" s="13"/>
      <c r="B278" s="222"/>
      <c r="C278" s="223"/>
      <c r="D278" s="215" t="s">
        <v>130</v>
      </c>
      <c r="E278" s="224" t="s">
        <v>19</v>
      </c>
      <c r="F278" s="225" t="s">
        <v>78</v>
      </c>
      <c r="G278" s="223"/>
      <c r="H278" s="226">
        <v>1</v>
      </c>
      <c r="I278" s="227"/>
      <c r="J278" s="223"/>
      <c r="K278" s="223"/>
      <c r="L278" s="228"/>
      <c r="M278" s="229"/>
      <c r="N278" s="230"/>
      <c r="O278" s="230"/>
      <c r="P278" s="230"/>
      <c r="Q278" s="230"/>
      <c r="R278" s="230"/>
      <c r="S278" s="230"/>
      <c r="T278" s="23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2" t="s">
        <v>130</v>
      </c>
      <c r="AU278" s="232" t="s">
        <v>80</v>
      </c>
      <c r="AV278" s="13" t="s">
        <v>80</v>
      </c>
      <c r="AW278" s="13" t="s">
        <v>35</v>
      </c>
      <c r="AX278" s="13" t="s">
        <v>73</v>
      </c>
      <c r="AY278" s="232" t="s">
        <v>118</v>
      </c>
    </row>
    <row r="279" s="14" customFormat="1">
      <c r="A279" s="14"/>
      <c r="B279" s="233"/>
      <c r="C279" s="234"/>
      <c r="D279" s="215" t="s">
        <v>130</v>
      </c>
      <c r="E279" s="235" t="s">
        <v>19</v>
      </c>
      <c r="F279" s="236" t="s">
        <v>132</v>
      </c>
      <c r="G279" s="234"/>
      <c r="H279" s="237">
        <v>1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3" t="s">
        <v>130</v>
      </c>
      <c r="AU279" s="243" t="s">
        <v>80</v>
      </c>
      <c r="AV279" s="14" t="s">
        <v>119</v>
      </c>
      <c r="AW279" s="14" t="s">
        <v>35</v>
      </c>
      <c r="AX279" s="14" t="s">
        <v>78</v>
      </c>
      <c r="AY279" s="243" t="s">
        <v>118</v>
      </c>
    </row>
    <row r="280" s="2" customFormat="1" ht="24.15" customHeight="1">
      <c r="A280" s="40"/>
      <c r="B280" s="41"/>
      <c r="C280" s="201" t="s">
        <v>356</v>
      </c>
      <c r="D280" s="201" t="s">
        <v>121</v>
      </c>
      <c r="E280" s="202" t="s">
        <v>357</v>
      </c>
      <c r="F280" s="203" t="s">
        <v>358</v>
      </c>
      <c r="G280" s="204" t="s">
        <v>359</v>
      </c>
      <c r="H280" s="255"/>
      <c r="I280" s="206"/>
      <c r="J280" s="207">
        <f>ROUND(I280*H280,2)</f>
        <v>0</v>
      </c>
      <c r="K280" s="208"/>
      <c r="L280" s="46"/>
      <c r="M280" s="209" t="s">
        <v>19</v>
      </c>
      <c r="N280" s="210" t="s">
        <v>46</v>
      </c>
      <c r="O280" s="87"/>
      <c r="P280" s="211">
        <f>O280*H280</f>
        <v>0</v>
      </c>
      <c r="Q280" s="211">
        <v>0</v>
      </c>
      <c r="R280" s="211">
        <f>Q280*H280</f>
        <v>0</v>
      </c>
      <c r="S280" s="211">
        <v>0</v>
      </c>
      <c r="T280" s="212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3" t="s">
        <v>189</v>
      </c>
      <c r="AT280" s="213" t="s">
        <v>121</v>
      </c>
      <c r="AU280" s="213" t="s">
        <v>80</v>
      </c>
      <c r="AY280" s="19" t="s">
        <v>118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19" t="s">
        <v>119</v>
      </c>
      <c r="BK280" s="214">
        <f>ROUND(I280*H280,2)</f>
        <v>0</v>
      </c>
      <c r="BL280" s="19" t="s">
        <v>189</v>
      </c>
      <c r="BM280" s="213" t="s">
        <v>360</v>
      </c>
    </row>
    <row r="281" s="2" customFormat="1">
      <c r="A281" s="40"/>
      <c r="B281" s="41"/>
      <c r="C281" s="42"/>
      <c r="D281" s="215" t="s">
        <v>126</v>
      </c>
      <c r="E281" s="42"/>
      <c r="F281" s="216" t="s">
        <v>361</v>
      </c>
      <c r="G281" s="42"/>
      <c r="H281" s="42"/>
      <c r="I281" s="217"/>
      <c r="J281" s="42"/>
      <c r="K281" s="42"/>
      <c r="L281" s="46"/>
      <c r="M281" s="218"/>
      <c r="N281" s="219"/>
      <c r="O281" s="87"/>
      <c r="P281" s="87"/>
      <c r="Q281" s="87"/>
      <c r="R281" s="87"/>
      <c r="S281" s="87"/>
      <c r="T281" s="88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126</v>
      </c>
      <c r="AU281" s="19" t="s">
        <v>80</v>
      </c>
    </row>
    <row r="282" s="2" customFormat="1">
      <c r="A282" s="40"/>
      <c r="B282" s="41"/>
      <c r="C282" s="42"/>
      <c r="D282" s="220" t="s">
        <v>128</v>
      </c>
      <c r="E282" s="42"/>
      <c r="F282" s="221" t="s">
        <v>362</v>
      </c>
      <c r="G282" s="42"/>
      <c r="H282" s="42"/>
      <c r="I282" s="217"/>
      <c r="J282" s="42"/>
      <c r="K282" s="42"/>
      <c r="L282" s="46"/>
      <c r="M282" s="218"/>
      <c r="N282" s="219"/>
      <c r="O282" s="87"/>
      <c r="P282" s="87"/>
      <c r="Q282" s="87"/>
      <c r="R282" s="87"/>
      <c r="S282" s="87"/>
      <c r="T282" s="88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128</v>
      </c>
      <c r="AU282" s="19" t="s">
        <v>80</v>
      </c>
    </row>
    <row r="283" s="12" customFormat="1" ht="22.8" customHeight="1">
      <c r="A283" s="12"/>
      <c r="B283" s="185"/>
      <c r="C283" s="186"/>
      <c r="D283" s="187" t="s">
        <v>72</v>
      </c>
      <c r="E283" s="199" t="s">
        <v>363</v>
      </c>
      <c r="F283" s="199" t="s">
        <v>364</v>
      </c>
      <c r="G283" s="186"/>
      <c r="H283" s="186"/>
      <c r="I283" s="189"/>
      <c r="J283" s="200">
        <f>BK283</f>
        <v>0</v>
      </c>
      <c r="K283" s="186"/>
      <c r="L283" s="191"/>
      <c r="M283" s="192"/>
      <c r="N283" s="193"/>
      <c r="O283" s="193"/>
      <c r="P283" s="194">
        <f>SUM(P284:P366)</f>
        <v>0</v>
      </c>
      <c r="Q283" s="193"/>
      <c r="R283" s="194">
        <f>SUM(R284:R366)</f>
        <v>1.1088545999999999</v>
      </c>
      <c r="S283" s="193"/>
      <c r="T283" s="195">
        <f>SUM(T284:T366)</f>
        <v>0.77127800000000002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96" t="s">
        <v>80</v>
      </c>
      <c r="AT283" s="197" t="s">
        <v>72</v>
      </c>
      <c r="AU283" s="197" t="s">
        <v>78</v>
      </c>
      <c r="AY283" s="196" t="s">
        <v>118</v>
      </c>
      <c r="BK283" s="198">
        <f>SUM(BK284:BK366)</f>
        <v>0</v>
      </c>
    </row>
    <row r="284" s="2" customFormat="1" ht="24.15" customHeight="1">
      <c r="A284" s="40"/>
      <c r="B284" s="41"/>
      <c r="C284" s="201" t="s">
        <v>365</v>
      </c>
      <c r="D284" s="201" t="s">
        <v>121</v>
      </c>
      <c r="E284" s="202" t="s">
        <v>366</v>
      </c>
      <c r="F284" s="203" t="s">
        <v>367</v>
      </c>
      <c r="G284" s="204" t="s">
        <v>198</v>
      </c>
      <c r="H284" s="205">
        <v>46.299999999999997</v>
      </c>
      <c r="I284" s="206"/>
      <c r="J284" s="207">
        <f>ROUND(I284*H284,2)</f>
        <v>0</v>
      </c>
      <c r="K284" s="208"/>
      <c r="L284" s="46"/>
      <c r="M284" s="209" t="s">
        <v>19</v>
      </c>
      <c r="N284" s="210" t="s">
        <v>46</v>
      </c>
      <c r="O284" s="87"/>
      <c r="P284" s="211">
        <f>O284*H284</f>
        <v>0</v>
      </c>
      <c r="Q284" s="211">
        <v>0</v>
      </c>
      <c r="R284" s="211">
        <f>Q284*H284</f>
        <v>0</v>
      </c>
      <c r="S284" s="211">
        <v>0.0033800000000000002</v>
      </c>
      <c r="T284" s="212">
        <f>S284*H284</f>
        <v>0.15649399999999999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3" t="s">
        <v>189</v>
      </c>
      <c r="AT284" s="213" t="s">
        <v>121</v>
      </c>
      <c r="AU284" s="213" t="s">
        <v>80</v>
      </c>
      <c r="AY284" s="19" t="s">
        <v>118</v>
      </c>
      <c r="BE284" s="214">
        <f>IF(N284="základní",J284,0)</f>
        <v>0</v>
      </c>
      <c r="BF284" s="214">
        <f>IF(N284="snížená",J284,0)</f>
        <v>0</v>
      </c>
      <c r="BG284" s="214">
        <f>IF(N284="zákl. přenesená",J284,0)</f>
        <v>0</v>
      </c>
      <c r="BH284" s="214">
        <f>IF(N284="sníž. přenesená",J284,0)</f>
        <v>0</v>
      </c>
      <c r="BI284" s="214">
        <f>IF(N284="nulová",J284,0)</f>
        <v>0</v>
      </c>
      <c r="BJ284" s="19" t="s">
        <v>119</v>
      </c>
      <c r="BK284" s="214">
        <f>ROUND(I284*H284,2)</f>
        <v>0</v>
      </c>
      <c r="BL284" s="19" t="s">
        <v>189</v>
      </c>
      <c r="BM284" s="213" t="s">
        <v>368</v>
      </c>
    </row>
    <row r="285" s="2" customFormat="1">
      <c r="A285" s="40"/>
      <c r="B285" s="41"/>
      <c r="C285" s="42"/>
      <c r="D285" s="215" t="s">
        <v>126</v>
      </c>
      <c r="E285" s="42"/>
      <c r="F285" s="216" t="s">
        <v>369</v>
      </c>
      <c r="G285" s="42"/>
      <c r="H285" s="42"/>
      <c r="I285" s="217"/>
      <c r="J285" s="42"/>
      <c r="K285" s="42"/>
      <c r="L285" s="46"/>
      <c r="M285" s="218"/>
      <c r="N285" s="219"/>
      <c r="O285" s="87"/>
      <c r="P285" s="87"/>
      <c r="Q285" s="87"/>
      <c r="R285" s="87"/>
      <c r="S285" s="87"/>
      <c r="T285" s="88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126</v>
      </c>
      <c r="AU285" s="19" t="s">
        <v>80</v>
      </c>
    </row>
    <row r="286" s="2" customFormat="1">
      <c r="A286" s="40"/>
      <c r="B286" s="41"/>
      <c r="C286" s="42"/>
      <c r="D286" s="220" t="s">
        <v>128</v>
      </c>
      <c r="E286" s="42"/>
      <c r="F286" s="221" t="s">
        <v>370</v>
      </c>
      <c r="G286" s="42"/>
      <c r="H286" s="42"/>
      <c r="I286" s="217"/>
      <c r="J286" s="42"/>
      <c r="K286" s="42"/>
      <c r="L286" s="46"/>
      <c r="M286" s="218"/>
      <c r="N286" s="219"/>
      <c r="O286" s="87"/>
      <c r="P286" s="87"/>
      <c r="Q286" s="87"/>
      <c r="R286" s="87"/>
      <c r="S286" s="87"/>
      <c r="T286" s="88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128</v>
      </c>
      <c r="AU286" s="19" t="s">
        <v>80</v>
      </c>
    </row>
    <row r="287" s="13" customFormat="1">
      <c r="A287" s="13"/>
      <c r="B287" s="222"/>
      <c r="C287" s="223"/>
      <c r="D287" s="215" t="s">
        <v>130</v>
      </c>
      <c r="E287" s="224" t="s">
        <v>19</v>
      </c>
      <c r="F287" s="225" t="s">
        <v>371</v>
      </c>
      <c r="G287" s="223"/>
      <c r="H287" s="226">
        <v>46.299999999999997</v>
      </c>
      <c r="I287" s="227"/>
      <c r="J287" s="223"/>
      <c r="K287" s="223"/>
      <c r="L287" s="228"/>
      <c r="M287" s="229"/>
      <c r="N287" s="230"/>
      <c r="O287" s="230"/>
      <c r="P287" s="230"/>
      <c r="Q287" s="230"/>
      <c r="R287" s="230"/>
      <c r="S287" s="230"/>
      <c r="T287" s="23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2" t="s">
        <v>130</v>
      </c>
      <c r="AU287" s="232" t="s">
        <v>80</v>
      </c>
      <c r="AV287" s="13" t="s">
        <v>80</v>
      </c>
      <c r="AW287" s="13" t="s">
        <v>35</v>
      </c>
      <c r="AX287" s="13" t="s">
        <v>73</v>
      </c>
      <c r="AY287" s="232" t="s">
        <v>118</v>
      </c>
    </row>
    <row r="288" s="14" customFormat="1">
      <c r="A288" s="14"/>
      <c r="B288" s="233"/>
      <c r="C288" s="234"/>
      <c r="D288" s="215" t="s">
        <v>130</v>
      </c>
      <c r="E288" s="235" t="s">
        <v>19</v>
      </c>
      <c r="F288" s="236" t="s">
        <v>132</v>
      </c>
      <c r="G288" s="234"/>
      <c r="H288" s="237">
        <v>46.299999999999997</v>
      </c>
      <c r="I288" s="238"/>
      <c r="J288" s="234"/>
      <c r="K288" s="234"/>
      <c r="L288" s="239"/>
      <c r="M288" s="240"/>
      <c r="N288" s="241"/>
      <c r="O288" s="241"/>
      <c r="P288" s="241"/>
      <c r="Q288" s="241"/>
      <c r="R288" s="241"/>
      <c r="S288" s="241"/>
      <c r="T288" s="24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3" t="s">
        <v>130</v>
      </c>
      <c r="AU288" s="243" t="s">
        <v>80</v>
      </c>
      <c r="AV288" s="14" t="s">
        <v>119</v>
      </c>
      <c r="AW288" s="14" t="s">
        <v>35</v>
      </c>
      <c r="AX288" s="14" t="s">
        <v>78</v>
      </c>
      <c r="AY288" s="243" t="s">
        <v>118</v>
      </c>
    </row>
    <row r="289" s="2" customFormat="1" ht="16.5" customHeight="1">
      <c r="A289" s="40"/>
      <c r="B289" s="41"/>
      <c r="C289" s="201" t="s">
        <v>372</v>
      </c>
      <c r="D289" s="201" t="s">
        <v>121</v>
      </c>
      <c r="E289" s="202" t="s">
        <v>373</v>
      </c>
      <c r="F289" s="203" t="s">
        <v>374</v>
      </c>
      <c r="G289" s="204" t="s">
        <v>198</v>
      </c>
      <c r="H289" s="205">
        <v>36.799999999999997</v>
      </c>
      <c r="I289" s="206"/>
      <c r="J289" s="207">
        <f>ROUND(I289*H289,2)</f>
        <v>0</v>
      </c>
      <c r="K289" s="208"/>
      <c r="L289" s="46"/>
      <c r="M289" s="209" t="s">
        <v>19</v>
      </c>
      <c r="N289" s="210" t="s">
        <v>46</v>
      </c>
      <c r="O289" s="87"/>
      <c r="P289" s="211">
        <f>O289*H289</f>
        <v>0</v>
      </c>
      <c r="Q289" s="211">
        <v>0</v>
      </c>
      <c r="R289" s="211">
        <f>Q289*H289</f>
        <v>0</v>
      </c>
      <c r="S289" s="211">
        <v>0.0016999999999999999</v>
      </c>
      <c r="T289" s="212">
        <f>S289*H289</f>
        <v>0.062559999999999991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3" t="s">
        <v>189</v>
      </c>
      <c r="AT289" s="213" t="s">
        <v>121</v>
      </c>
      <c r="AU289" s="213" t="s">
        <v>80</v>
      </c>
      <c r="AY289" s="19" t="s">
        <v>118</v>
      </c>
      <c r="BE289" s="214">
        <f>IF(N289="základní",J289,0)</f>
        <v>0</v>
      </c>
      <c r="BF289" s="214">
        <f>IF(N289="snížená",J289,0)</f>
        <v>0</v>
      </c>
      <c r="BG289" s="214">
        <f>IF(N289="zákl. přenesená",J289,0)</f>
        <v>0</v>
      </c>
      <c r="BH289" s="214">
        <f>IF(N289="sníž. přenesená",J289,0)</f>
        <v>0</v>
      </c>
      <c r="BI289" s="214">
        <f>IF(N289="nulová",J289,0)</f>
        <v>0</v>
      </c>
      <c r="BJ289" s="19" t="s">
        <v>119</v>
      </c>
      <c r="BK289" s="214">
        <f>ROUND(I289*H289,2)</f>
        <v>0</v>
      </c>
      <c r="BL289" s="19" t="s">
        <v>189</v>
      </c>
      <c r="BM289" s="213" t="s">
        <v>375</v>
      </c>
    </row>
    <row r="290" s="2" customFormat="1">
      <c r="A290" s="40"/>
      <c r="B290" s="41"/>
      <c r="C290" s="42"/>
      <c r="D290" s="215" t="s">
        <v>126</v>
      </c>
      <c r="E290" s="42"/>
      <c r="F290" s="216" t="s">
        <v>376</v>
      </c>
      <c r="G290" s="42"/>
      <c r="H290" s="42"/>
      <c r="I290" s="217"/>
      <c r="J290" s="42"/>
      <c r="K290" s="42"/>
      <c r="L290" s="46"/>
      <c r="M290" s="218"/>
      <c r="N290" s="219"/>
      <c r="O290" s="87"/>
      <c r="P290" s="87"/>
      <c r="Q290" s="87"/>
      <c r="R290" s="87"/>
      <c r="S290" s="87"/>
      <c r="T290" s="88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126</v>
      </c>
      <c r="AU290" s="19" t="s">
        <v>80</v>
      </c>
    </row>
    <row r="291" s="2" customFormat="1">
      <c r="A291" s="40"/>
      <c r="B291" s="41"/>
      <c r="C291" s="42"/>
      <c r="D291" s="220" t="s">
        <v>128</v>
      </c>
      <c r="E291" s="42"/>
      <c r="F291" s="221" t="s">
        <v>377</v>
      </c>
      <c r="G291" s="42"/>
      <c r="H291" s="42"/>
      <c r="I291" s="217"/>
      <c r="J291" s="42"/>
      <c r="K291" s="42"/>
      <c r="L291" s="46"/>
      <c r="M291" s="218"/>
      <c r="N291" s="219"/>
      <c r="O291" s="87"/>
      <c r="P291" s="87"/>
      <c r="Q291" s="87"/>
      <c r="R291" s="87"/>
      <c r="S291" s="87"/>
      <c r="T291" s="88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128</v>
      </c>
      <c r="AU291" s="19" t="s">
        <v>80</v>
      </c>
    </row>
    <row r="292" s="13" customFormat="1">
      <c r="A292" s="13"/>
      <c r="B292" s="222"/>
      <c r="C292" s="223"/>
      <c r="D292" s="215" t="s">
        <v>130</v>
      </c>
      <c r="E292" s="224" t="s">
        <v>19</v>
      </c>
      <c r="F292" s="225" t="s">
        <v>378</v>
      </c>
      <c r="G292" s="223"/>
      <c r="H292" s="226">
        <v>36.799999999999997</v>
      </c>
      <c r="I292" s="227"/>
      <c r="J292" s="223"/>
      <c r="K292" s="223"/>
      <c r="L292" s="228"/>
      <c r="M292" s="229"/>
      <c r="N292" s="230"/>
      <c r="O292" s="230"/>
      <c r="P292" s="230"/>
      <c r="Q292" s="230"/>
      <c r="R292" s="230"/>
      <c r="S292" s="230"/>
      <c r="T292" s="23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2" t="s">
        <v>130</v>
      </c>
      <c r="AU292" s="232" t="s">
        <v>80</v>
      </c>
      <c r="AV292" s="13" t="s">
        <v>80</v>
      </c>
      <c r="AW292" s="13" t="s">
        <v>35</v>
      </c>
      <c r="AX292" s="13" t="s">
        <v>73</v>
      </c>
      <c r="AY292" s="232" t="s">
        <v>118</v>
      </c>
    </row>
    <row r="293" s="14" customFormat="1">
      <c r="A293" s="14"/>
      <c r="B293" s="233"/>
      <c r="C293" s="234"/>
      <c r="D293" s="215" t="s">
        <v>130</v>
      </c>
      <c r="E293" s="235" t="s">
        <v>19</v>
      </c>
      <c r="F293" s="236" t="s">
        <v>132</v>
      </c>
      <c r="G293" s="234"/>
      <c r="H293" s="237">
        <v>36.799999999999997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3" t="s">
        <v>130</v>
      </c>
      <c r="AU293" s="243" t="s">
        <v>80</v>
      </c>
      <c r="AV293" s="14" t="s">
        <v>119</v>
      </c>
      <c r="AW293" s="14" t="s">
        <v>35</v>
      </c>
      <c r="AX293" s="14" t="s">
        <v>78</v>
      </c>
      <c r="AY293" s="243" t="s">
        <v>118</v>
      </c>
    </row>
    <row r="294" s="2" customFormat="1" ht="24.15" customHeight="1">
      <c r="A294" s="40"/>
      <c r="B294" s="41"/>
      <c r="C294" s="201" t="s">
        <v>379</v>
      </c>
      <c r="D294" s="201" t="s">
        <v>121</v>
      </c>
      <c r="E294" s="202" t="s">
        <v>380</v>
      </c>
      <c r="F294" s="203" t="s">
        <v>381</v>
      </c>
      <c r="G294" s="204" t="s">
        <v>198</v>
      </c>
      <c r="H294" s="205">
        <v>18.399999999999999</v>
      </c>
      <c r="I294" s="206"/>
      <c r="J294" s="207">
        <f>ROUND(I294*H294,2)</f>
        <v>0</v>
      </c>
      <c r="K294" s="208"/>
      <c r="L294" s="46"/>
      <c r="M294" s="209" t="s">
        <v>19</v>
      </c>
      <c r="N294" s="210" t="s">
        <v>46</v>
      </c>
      <c r="O294" s="87"/>
      <c r="P294" s="211">
        <f>O294*H294</f>
        <v>0</v>
      </c>
      <c r="Q294" s="211">
        <v>0</v>
      </c>
      <c r="R294" s="211">
        <f>Q294*H294</f>
        <v>0</v>
      </c>
      <c r="S294" s="211">
        <v>0.00191</v>
      </c>
      <c r="T294" s="212">
        <f>S294*H294</f>
        <v>0.035143999999999995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3" t="s">
        <v>189</v>
      </c>
      <c r="AT294" s="213" t="s">
        <v>121</v>
      </c>
      <c r="AU294" s="213" t="s">
        <v>80</v>
      </c>
      <c r="AY294" s="19" t="s">
        <v>118</v>
      </c>
      <c r="BE294" s="214">
        <f>IF(N294="základní",J294,0)</f>
        <v>0</v>
      </c>
      <c r="BF294" s="214">
        <f>IF(N294="snížená",J294,0)</f>
        <v>0</v>
      </c>
      <c r="BG294" s="214">
        <f>IF(N294="zákl. přenesená",J294,0)</f>
        <v>0</v>
      </c>
      <c r="BH294" s="214">
        <f>IF(N294="sníž. přenesená",J294,0)</f>
        <v>0</v>
      </c>
      <c r="BI294" s="214">
        <f>IF(N294="nulová",J294,0)</f>
        <v>0</v>
      </c>
      <c r="BJ294" s="19" t="s">
        <v>119</v>
      </c>
      <c r="BK294" s="214">
        <f>ROUND(I294*H294,2)</f>
        <v>0</v>
      </c>
      <c r="BL294" s="19" t="s">
        <v>189</v>
      </c>
      <c r="BM294" s="213" t="s">
        <v>382</v>
      </c>
    </row>
    <row r="295" s="2" customFormat="1">
      <c r="A295" s="40"/>
      <c r="B295" s="41"/>
      <c r="C295" s="42"/>
      <c r="D295" s="215" t="s">
        <v>126</v>
      </c>
      <c r="E295" s="42"/>
      <c r="F295" s="216" t="s">
        <v>383</v>
      </c>
      <c r="G295" s="42"/>
      <c r="H295" s="42"/>
      <c r="I295" s="217"/>
      <c r="J295" s="42"/>
      <c r="K295" s="42"/>
      <c r="L295" s="46"/>
      <c r="M295" s="218"/>
      <c r="N295" s="219"/>
      <c r="O295" s="87"/>
      <c r="P295" s="87"/>
      <c r="Q295" s="87"/>
      <c r="R295" s="87"/>
      <c r="S295" s="87"/>
      <c r="T295" s="88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126</v>
      </c>
      <c r="AU295" s="19" t="s">
        <v>80</v>
      </c>
    </row>
    <row r="296" s="2" customFormat="1">
      <c r="A296" s="40"/>
      <c r="B296" s="41"/>
      <c r="C296" s="42"/>
      <c r="D296" s="220" t="s">
        <v>128</v>
      </c>
      <c r="E296" s="42"/>
      <c r="F296" s="221" t="s">
        <v>384</v>
      </c>
      <c r="G296" s="42"/>
      <c r="H296" s="42"/>
      <c r="I296" s="217"/>
      <c r="J296" s="42"/>
      <c r="K296" s="42"/>
      <c r="L296" s="46"/>
      <c r="M296" s="218"/>
      <c r="N296" s="219"/>
      <c r="O296" s="87"/>
      <c r="P296" s="87"/>
      <c r="Q296" s="87"/>
      <c r="R296" s="87"/>
      <c r="S296" s="87"/>
      <c r="T296" s="88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128</v>
      </c>
      <c r="AU296" s="19" t="s">
        <v>80</v>
      </c>
    </row>
    <row r="297" s="13" customFormat="1">
      <c r="A297" s="13"/>
      <c r="B297" s="222"/>
      <c r="C297" s="223"/>
      <c r="D297" s="215" t="s">
        <v>130</v>
      </c>
      <c r="E297" s="224" t="s">
        <v>19</v>
      </c>
      <c r="F297" s="225" t="s">
        <v>385</v>
      </c>
      <c r="G297" s="223"/>
      <c r="H297" s="226">
        <v>18.399999999999999</v>
      </c>
      <c r="I297" s="227"/>
      <c r="J297" s="223"/>
      <c r="K297" s="223"/>
      <c r="L297" s="228"/>
      <c r="M297" s="229"/>
      <c r="N297" s="230"/>
      <c r="O297" s="230"/>
      <c r="P297" s="230"/>
      <c r="Q297" s="230"/>
      <c r="R297" s="230"/>
      <c r="S297" s="230"/>
      <c r="T297" s="23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2" t="s">
        <v>130</v>
      </c>
      <c r="AU297" s="232" t="s">
        <v>80</v>
      </c>
      <c r="AV297" s="13" t="s">
        <v>80</v>
      </c>
      <c r="AW297" s="13" t="s">
        <v>35</v>
      </c>
      <c r="AX297" s="13" t="s">
        <v>73</v>
      </c>
      <c r="AY297" s="232" t="s">
        <v>118</v>
      </c>
    </row>
    <row r="298" s="14" customFormat="1">
      <c r="A298" s="14"/>
      <c r="B298" s="233"/>
      <c r="C298" s="234"/>
      <c r="D298" s="215" t="s">
        <v>130</v>
      </c>
      <c r="E298" s="235" t="s">
        <v>19</v>
      </c>
      <c r="F298" s="236" t="s">
        <v>132</v>
      </c>
      <c r="G298" s="234"/>
      <c r="H298" s="237">
        <v>18.399999999999999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3" t="s">
        <v>130</v>
      </c>
      <c r="AU298" s="243" t="s">
        <v>80</v>
      </c>
      <c r="AV298" s="14" t="s">
        <v>119</v>
      </c>
      <c r="AW298" s="14" t="s">
        <v>35</v>
      </c>
      <c r="AX298" s="14" t="s">
        <v>78</v>
      </c>
      <c r="AY298" s="243" t="s">
        <v>118</v>
      </c>
    </row>
    <row r="299" s="2" customFormat="1" ht="16.5" customHeight="1">
      <c r="A299" s="40"/>
      <c r="B299" s="41"/>
      <c r="C299" s="201" t="s">
        <v>386</v>
      </c>
      <c r="D299" s="201" t="s">
        <v>121</v>
      </c>
      <c r="E299" s="202" t="s">
        <v>387</v>
      </c>
      <c r="F299" s="203" t="s">
        <v>388</v>
      </c>
      <c r="G299" s="204" t="s">
        <v>198</v>
      </c>
      <c r="H299" s="205">
        <v>36.799999999999997</v>
      </c>
      <c r="I299" s="206"/>
      <c r="J299" s="207">
        <f>ROUND(I299*H299,2)</f>
        <v>0</v>
      </c>
      <c r="K299" s="208"/>
      <c r="L299" s="46"/>
      <c r="M299" s="209" t="s">
        <v>19</v>
      </c>
      <c r="N299" s="210" t="s">
        <v>46</v>
      </c>
      <c r="O299" s="87"/>
      <c r="P299" s="211">
        <f>O299*H299</f>
        <v>0</v>
      </c>
      <c r="Q299" s="211">
        <v>0</v>
      </c>
      <c r="R299" s="211">
        <f>Q299*H299</f>
        <v>0</v>
      </c>
      <c r="S299" s="211">
        <v>0.00175</v>
      </c>
      <c r="T299" s="212">
        <f>S299*H299</f>
        <v>0.064399999999999999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3" t="s">
        <v>189</v>
      </c>
      <c r="AT299" s="213" t="s">
        <v>121</v>
      </c>
      <c r="AU299" s="213" t="s">
        <v>80</v>
      </c>
      <c r="AY299" s="19" t="s">
        <v>118</v>
      </c>
      <c r="BE299" s="214">
        <f>IF(N299="základní",J299,0)</f>
        <v>0</v>
      </c>
      <c r="BF299" s="214">
        <f>IF(N299="snížená",J299,0)</f>
        <v>0</v>
      </c>
      <c r="BG299" s="214">
        <f>IF(N299="zákl. přenesená",J299,0)</f>
        <v>0</v>
      </c>
      <c r="BH299" s="214">
        <f>IF(N299="sníž. přenesená",J299,0)</f>
        <v>0</v>
      </c>
      <c r="BI299" s="214">
        <f>IF(N299="nulová",J299,0)</f>
        <v>0</v>
      </c>
      <c r="BJ299" s="19" t="s">
        <v>119</v>
      </c>
      <c r="BK299" s="214">
        <f>ROUND(I299*H299,2)</f>
        <v>0</v>
      </c>
      <c r="BL299" s="19" t="s">
        <v>189</v>
      </c>
      <c r="BM299" s="213" t="s">
        <v>389</v>
      </c>
    </row>
    <row r="300" s="2" customFormat="1">
      <c r="A300" s="40"/>
      <c r="B300" s="41"/>
      <c r="C300" s="42"/>
      <c r="D300" s="215" t="s">
        <v>126</v>
      </c>
      <c r="E300" s="42"/>
      <c r="F300" s="216" t="s">
        <v>390</v>
      </c>
      <c r="G300" s="42"/>
      <c r="H300" s="42"/>
      <c r="I300" s="217"/>
      <c r="J300" s="42"/>
      <c r="K300" s="42"/>
      <c r="L300" s="46"/>
      <c r="M300" s="218"/>
      <c r="N300" s="219"/>
      <c r="O300" s="87"/>
      <c r="P300" s="87"/>
      <c r="Q300" s="87"/>
      <c r="R300" s="87"/>
      <c r="S300" s="87"/>
      <c r="T300" s="88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126</v>
      </c>
      <c r="AU300" s="19" t="s">
        <v>80</v>
      </c>
    </row>
    <row r="301" s="2" customFormat="1">
      <c r="A301" s="40"/>
      <c r="B301" s="41"/>
      <c r="C301" s="42"/>
      <c r="D301" s="220" t="s">
        <v>128</v>
      </c>
      <c r="E301" s="42"/>
      <c r="F301" s="221" t="s">
        <v>391</v>
      </c>
      <c r="G301" s="42"/>
      <c r="H301" s="42"/>
      <c r="I301" s="217"/>
      <c r="J301" s="42"/>
      <c r="K301" s="42"/>
      <c r="L301" s="46"/>
      <c r="M301" s="218"/>
      <c r="N301" s="219"/>
      <c r="O301" s="87"/>
      <c r="P301" s="87"/>
      <c r="Q301" s="87"/>
      <c r="R301" s="87"/>
      <c r="S301" s="87"/>
      <c r="T301" s="88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128</v>
      </c>
      <c r="AU301" s="19" t="s">
        <v>80</v>
      </c>
    </row>
    <row r="302" s="13" customFormat="1">
      <c r="A302" s="13"/>
      <c r="B302" s="222"/>
      <c r="C302" s="223"/>
      <c r="D302" s="215" t="s">
        <v>130</v>
      </c>
      <c r="E302" s="224" t="s">
        <v>19</v>
      </c>
      <c r="F302" s="225" t="s">
        <v>378</v>
      </c>
      <c r="G302" s="223"/>
      <c r="H302" s="226">
        <v>36.799999999999997</v>
      </c>
      <c r="I302" s="227"/>
      <c r="J302" s="223"/>
      <c r="K302" s="223"/>
      <c r="L302" s="228"/>
      <c r="M302" s="229"/>
      <c r="N302" s="230"/>
      <c r="O302" s="230"/>
      <c r="P302" s="230"/>
      <c r="Q302" s="230"/>
      <c r="R302" s="230"/>
      <c r="S302" s="230"/>
      <c r="T302" s="23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2" t="s">
        <v>130</v>
      </c>
      <c r="AU302" s="232" t="s">
        <v>80</v>
      </c>
      <c r="AV302" s="13" t="s">
        <v>80</v>
      </c>
      <c r="AW302" s="13" t="s">
        <v>35</v>
      </c>
      <c r="AX302" s="13" t="s">
        <v>73</v>
      </c>
      <c r="AY302" s="232" t="s">
        <v>118</v>
      </c>
    </row>
    <row r="303" s="14" customFormat="1">
      <c r="A303" s="14"/>
      <c r="B303" s="233"/>
      <c r="C303" s="234"/>
      <c r="D303" s="215" t="s">
        <v>130</v>
      </c>
      <c r="E303" s="235" t="s">
        <v>19</v>
      </c>
      <c r="F303" s="236" t="s">
        <v>132</v>
      </c>
      <c r="G303" s="234"/>
      <c r="H303" s="237">
        <v>36.799999999999997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3" t="s">
        <v>130</v>
      </c>
      <c r="AU303" s="243" t="s">
        <v>80</v>
      </c>
      <c r="AV303" s="14" t="s">
        <v>119</v>
      </c>
      <c r="AW303" s="14" t="s">
        <v>35</v>
      </c>
      <c r="AX303" s="14" t="s">
        <v>78</v>
      </c>
      <c r="AY303" s="243" t="s">
        <v>118</v>
      </c>
    </row>
    <row r="304" s="2" customFormat="1" ht="16.5" customHeight="1">
      <c r="A304" s="40"/>
      <c r="B304" s="41"/>
      <c r="C304" s="201" t="s">
        <v>392</v>
      </c>
      <c r="D304" s="201" t="s">
        <v>121</v>
      </c>
      <c r="E304" s="202" t="s">
        <v>393</v>
      </c>
      <c r="F304" s="203" t="s">
        <v>394</v>
      </c>
      <c r="G304" s="204" t="s">
        <v>198</v>
      </c>
      <c r="H304" s="205">
        <v>92.599999999999994</v>
      </c>
      <c r="I304" s="206"/>
      <c r="J304" s="207">
        <f>ROUND(I304*H304,2)</f>
        <v>0</v>
      </c>
      <c r="K304" s="208"/>
      <c r="L304" s="46"/>
      <c r="M304" s="209" t="s">
        <v>19</v>
      </c>
      <c r="N304" s="210" t="s">
        <v>46</v>
      </c>
      <c r="O304" s="87"/>
      <c r="P304" s="211">
        <f>O304*H304</f>
        <v>0</v>
      </c>
      <c r="Q304" s="211">
        <v>0</v>
      </c>
      <c r="R304" s="211">
        <f>Q304*H304</f>
        <v>0</v>
      </c>
      <c r="S304" s="211">
        <v>0.0025999999999999999</v>
      </c>
      <c r="T304" s="212">
        <f>S304*H304</f>
        <v>0.24075999999999997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3" t="s">
        <v>189</v>
      </c>
      <c r="AT304" s="213" t="s">
        <v>121</v>
      </c>
      <c r="AU304" s="213" t="s">
        <v>80</v>
      </c>
      <c r="AY304" s="19" t="s">
        <v>118</v>
      </c>
      <c r="BE304" s="214">
        <f>IF(N304="základní",J304,0)</f>
        <v>0</v>
      </c>
      <c r="BF304" s="214">
        <f>IF(N304="snížená",J304,0)</f>
        <v>0</v>
      </c>
      <c r="BG304" s="214">
        <f>IF(N304="zákl. přenesená",J304,0)</f>
        <v>0</v>
      </c>
      <c r="BH304" s="214">
        <f>IF(N304="sníž. přenesená",J304,0)</f>
        <v>0</v>
      </c>
      <c r="BI304" s="214">
        <f>IF(N304="nulová",J304,0)</f>
        <v>0</v>
      </c>
      <c r="BJ304" s="19" t="s">
        <v>119</v>
      </c>
      <c r="BK304" s="214">
        <f>ROUND(I304*H304,2)</f>
        <v>0</v>
      </c>
      <c r="BL304" s="19" t="s">
        <v>189</v>
      </c>
      <c r="BM304" s="213" t="s">
        <v>395</v>
      </c>
    </row>
    <row r="305" s="2" customFormat="1">
      <c r="A305" s="40"/>
      <c r="B305" s="41"/>
      <c r="C305" s="42"/>
      <c r="D305" s="215" t="s">
        <v>126</v>
      </c>
      <c r="E305" s="42"/>
      <c r="F305" s="216" t="s">
        <v>396</v>
      </c>
      <c r="G305" s="42"/>
      <c r="H305" s="42"/>
      <c r="I305" s="217"/>
      <c r="J305" s="42"/>
      <c r="K305" s="42"/>
      <c r="L305" s="46"/>
      <c r="M305" s="218"/>
      <c r="N305" s="219"/>
      <c r="O305" s="87"/>
      <c r="P305" s="87"/>
      <c r="Q305" s="87"/>
      <c r="R305" s="87"/>
      <c r="S305" s="87"/>
      <c r="T305" s="88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126</v>
      </c>
      <c r="AU305" s="19" t="s">
        <v>80</v>
      </c>
    </row>
    <row r="306" s="2" customFormat="1">
      <c r="A306" s="40"/>
      <c r="B306" s="41"/>
      <c r="C306" s="42"/>
      <c r="D306" s="220" t="s">
        <v>128</v>
      </c>
      <c r="E306" s="42"/>
      <c r="F306" s="221" t="s">
        <v>397</v>
      </c>
      <c r="G306" s="42"/>
      <c r="H306" s="42"/>
      <c r="I306" s="217"/>
      <c r="J306" s="42"/>
      <c r="K306" s="42"/>
      <c r="L306" s="46"/>
      <c r="M306" s="218"/>
      <c r="N306" s="219"/>
      <c r="O306" s="87"/>
      <c r="P306" s="87"/>
      <c r="Q306" s="87"/>
      <c r="R306" s="87"/>
      <c r="S306" s="87"/>
      <c r="T306" s="88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128</v>
      </c>
      <c r="AU306" s="19" t="s">
        <v>80</v>
      </c>
    </row>
    <row r="307" s="13" customFormat="1">
      <c r="A307" s="13"/>
      <c r="B307" s="222"/>
      <c r="C307" s="223"/>
      <c r="D307" s="215" t="s">
        <v>130</v>
      </c>
      <c r="E307" s="224" t="s">
        <v>19</v>
      </c>
      <c r="F307" s="225" t="s">
        <v>398</v>
      </c>
      <c r="G307" s="223"/>
      <c r="H307" s="226">
        <v>92.599999999999994</v>
      </c>
      <c r="I307" s="227"/>
      <c r="J307" s="223"/>
      <c r="K307" s="223"/>
      <c r="L307" s="228"/>
      <c r="M307" s="229"/>
      <c r="N307" s="230"/>
      <c r="O307" s="230"/>
      <c r="P307" s="230"/>
      <c r="Q307" s="230"/>
      <c r="R307" s="230"/>
      <c r="S307" s="230"/>
      <c r="T307" s="23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2" t="s">
        <v>130</v>
      </c>
      <c r="AU307" s="232" t="s">
        <v>80</v>
      </c>
      <c r="AV307" s="13" t="s">
        <v>80</v>
      </c>
      <c r="AW307" s="13" t="s">
        <v>35</v>
      </c>
      <c r="AX307" s="13" t="s">
        <v>73</v>
      </c>
      <c r="AY307" s="232" t="s">
        <v>118</v>
      </c>
    </row>
    <row r="308" s="14" customFormat="1">
      <c r="A308" s="14"/>
      <c r="B308" s="233"/>
      <c r="C308" s="234"/>
      <c r="D308" s="215" t="s">
        <v>130</v>
      </c>
      <c r="E308" s="235" t="s">
        <v>19</v>
      </c>
      <c r="F308" s="236" t="s">
        <v>132</v>
      </c>
      <c r="G308" s="234"/>
      <c r="H308" s="237">
        <v>92.599999999999994</v>
      </c>
      <c r="I308" s="238"/>
      <c r="J308" s="234"/>
      <c r="K308" s="234"/>
      <c r="L308" s="239"/>
      <c r="M308" s="240"/>
      <c r="N308" s="241"/>
      <c r="O308" s="241"/>
      <c r="P308" s="241"/>
      <c r="Q308" s="241"/>
      <c r="R308" s="241"/>
      <c r="S308" s="241"/>
      <c r="T308" s="24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3" t="s">
        <v>130</v>
      </c>
      <c r="AU308" s="243" t="s">
        <v>80</v>
      </c>
      <c r="AV308" s="14" t="s">
        <v>119</v>
      </c>
      <c r="AW308" s="14" t="s">
        <v>35</v>
      </c>
      <c r="AX308" s="14" t="s">
        <v>78</v>
      </c>
      <c r="AY308" s="243" t="s">
        <v>118</v>
      </c>
    </row>
    <row r="309" s="2" customFormat="1" ht="16.5" customHeight="1">
      <c r="A309" s="40"/>
      <c r="B309" s="41"/>
      <c r="C309" s="201" t="s">
        <v>399</v>
      </c>
      <c r="D309" s="201" t="s">
        <v>121</v>
      </c>
      <c r="E309" s="202" t="s">
        <v>400</v>
      </c>
      <c r="F309" s="203" t="s">
        <v>401</v>
      </c>
      <c r="G309" s="204" t="s">
        <v>223</v>
      </c>
      <c r="H309" s="205">
        <v>94</v>
      </c>
      <c r="I309" s="206"/>
      <c r="J309" s="207">
        <f>ROUND(I309*H309,2)</f>
        <v>0</v>
      </c>
      <c r="K309" s="208"/>
      <c r="L309" s="46"/>
      <c r="M309" s="209" t="s">
        <v>19</v>
      </c>
      <c r="N309" s="210" t="s">
        <v>46</v>
      </c>
      <c r="O309" s="87"/>
      <c r="P309" s="211">
        <f>O309*H309</f>
        <v>0</v>
      </c>
      <c r="Q309" s="211">
        <v>0</v>
      </c>
      <c r="R309" s="211">
        <f>Q309*H309</f>
        <v>0</v>
      </c>
      <c r="S309" s="211">
        <v>0.00059999999999999995</v>
      </c>
      <c r="T309" s="212">
        <f>S309*H309</f>
        <v>0.056399999999999992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3" t="s">
        <v>189</v>
      </c>
      <c r="AT309" s="213" t="s">
        <v>121</v>
      </c>
      <c r="AU309" s="213" t="s">
        <v>80</v>
      </c>
      <c r="AY309" s="19" t="s">
        <v>118</v>
      </c>
      <c r="BE309" s="214">
        <f>IF(N309="základní",J309,0)</f>
        <v>0</v>
      </c>
      <c r="BF309" s="214">
        <f>IF(N309="snížená",J309,0)</f>
        <v>0</v>
      </c>
      <c r="BG309" s="214">
        <f>IF(N309="zákl. přenesená",J309,0)</f>
        <v>0</v>
      </c>
      <c r="BH309" s="214">
        <f>IF(N309="sníž. přenesená",J309,0)</f>
        <v>0</v>
      </c>
      <c r="BI309" s="214">
        <f>IF(N309="nulová",J309,0)</f>
        <v>0</v>
      </c>
      <c r="BJ309" s="19" t="s">
        <v>119</v>
      </c>
      <c r="BK309" s="214">
        <f>ROUND(I309*H309,2)</f>
        <v>0</v>
      </c>
      <c r="BL309" s="19" t="s">
        <v>189</v>
      </c>
      <c r="BM309" s="213" t="s">
        <v>402</v>
      </c>
    </row>
    <row r="310" s="2" customFormat="1">
      <c r="A310" s="40"/>
      <c r="B310" s="41"/>
      <c r="C310" s="42"/>
      <c r="D310" s="215" t="s">
        <v>126</v>
      </c>
      <c r="E310" s="42"/>
      <c r="F310" s="216" t="s">
        <v>403</v>
      </c>
      <c r="G310" s="42"/>
      <c r="H310" s="42"/>
      <c r="I310" s="217"/>
      <c r="J310" s="42"/>
      <c r="K310" s="42"/>
      <c r="L310" s="46"/>
      <c r="M310" s="218"/>
      <c r="N310" s="219"/>
      <c r="O310" s="87"/>
      <c r="P310" s="87"/>
      <c r="Q310" s="87"/>
      <c r="R310" s="87"/>
      <c r="S310" s="87"/>
      <c r="T310" s="88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126</v>
      </c>
      <c r="AU310" s="19" t="s">
        <v>80</v>
      </c>
    </row>
    <row r="311" s="2" customFormat="1">
      <c r="A311" s="40"/>
      <c r="B311" s="41"/>
      <c r="C311" s="42"/>
      <c r="D311" s="220" t="s">
        <v>128</v>
      </c>
      <c r="E311" s="42"/>
      <c r="F311" s="221" t="s">
        <v>404</v>
      </c>
      <c r="G311" s="42"/>
      <c r="H311" s="42"/>
      <c r="I311" s="217"/>
      <c r="J311" s="42"/>
      <c r="K311" s="42"/>
      <c r="L311" s="46"/>
      <c r="M311" s="218"/>
      <c r="N311" s="219"/>
      <c r="O311" s="87"/>
      <c r="P311" s="87"/>
      <c r="Q311" s="87"/>
      <c r="R311" s="87"/>
      <c r="S311" s="87"/>
      <c r="T311" s="88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128</v>
      </c>
      <c r="AU311" s="19" t="s">
        <v>80</v>
      </c>
    </row>
    <row r="312" s="13" customFormat="1">
      <c r="A312" s="13"/>
      <c r="B312" s="222"/>
      <c r="C312" s="223"/>
      <c r="D312" s="215" t="s">
        <v>130</v>
      </c>
      <c r="E312" s="224" t="s">
        <v>19</v>
      </c>
      <c r="F312" s="225" t="s">
        <v>405</v>
      </c>
      <c r="G312" s="223"/>
      <c r="H312" s="226">
        <v>94</v>
      </c>
      <c r="I312" s="227"/>
      <c r="J312" s="223"/>
      <c r="K312" s="223"/>
      <c r="L312" s="228"/>
      <c r="M312" s="229"/>
      <c r="N312" s="230"/>
      <c r="O312" s="230"/>
      <c r="P312" s="230"/>
      <c r="Q312" s="230"/>
      <c r="R312" s="230"/>
      <c r="S312" s="230"/>
      <c r="T312" s="23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2" t="s">
        <v>130</v>
      </c>
      <c r="AU312" s="232" t="s">
        <v>80</v>
      </c>
      <c r="AV312" s="13" t="s">
        <v>80</v>
      </c>
      <c r="AW312" s="13" t="s">
        <v>35</v>
      </c>
      <c r="AX312" s="13" t="s">
        <v>73</v>
      </c>
      <c r="AY312" s="232" t="s">
        <v>118</v>
      </c>
    </row>
    <row r="313" s="14" customFormat="1">
      <c r="A313" s="14"/>
      <c r="B313" s="233"/>
      <c r="C313" s="234"/>
      <c r="D313" s="215" t="s">
        <v>130</v>
      </c>
      <c r="E313" s="235" t="s">
        <v>19</v>
      </c>
      <c r="F313" s="236" t="s">
        <v>132</v>
      </c>
      <c r="G313" s="234"/>
      <c r="H313" s="237">
        <v>94</v>
      </c>
      <c r="I313" s="238"/>
      <c r="J313" s="234"/>
      <c r="K313" s="234"/>
      <c r="L313" s="239"/>
      <c r="M313" s="240"/>
      <c r="N313" s="241"/>
      <c r="O313" s="241"/>
      <c r="P313" s="241"/>
      <c r="Q313" s="241"/>
      <c r="R313" s="241"/>
      <c r="S313" s="241"/>
      <c r="T313" s="24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3" t="s">
        <v>130</v>
      </c>
      <c r="AU313" s="243" t="s">
        <v>80</v>
      </c>
      <c r="AV313" s="14" t="s">
        <v>119</v>
      </c>
      <c r="AW313" s="14" t="s">
        <v>35</v>
      </c>
      <c r="AX313" s="14" t="s">
        <v>78</v>
      </c>
      <c r="AY313" s="243" t="s">
        <v>118</v>
      </c>
    </row>
    <row r="314" s="2" customFormat="1" ht="16.5" customHeight="1">
      <c r="A314" s="40"/>
      <c r="B314" s="41"/>
      <c r="C314" s="201" t="s">
        <v>230</v>
      </c>
      <c r="D314" s="201" t="s">
        <v>121</v>
      </c>
      <c r="E314" s="202" t="s">
        <v>406</v>
      </c>
      <c r="F314" s="203" t="s">
        <v>407</v>
      </c>
      <c r="G314" s="204" t="s">
        <v>198</v>
      </c>
      <c r="H314" s="205">
        <v>36</v>
      </c>
      <c r="I314" s="206"/>
      <c r="J314" s="207">
        <f>ROUND(I314*H314,2)</f>
        <v>0</v>
      </c>
      <c r="K314" s="208"/>
      <c r="L314" s="46"/>
      <c r="M314" s="209" t="s">
        <v>19</v>
      </c>
      <c r="N314" s="210" t="s">
        <v>46</v>
      </c>
      <c r="O314" s="87"/>
      <c r="P314" s="211">
        <f>O314*H314</f>
        <v>0</v>
      </c>
      <c r="Q314" s="211">
        <v>0</v>
      </c>
      <c r="R314" s="211">
        <f>Q314*H314</f>
        <v>0</v>
      </c>
      <c r="S314" s="211">
        <v>0.0039399999999999999</v>
      </c>
      <c r="T314" s="212">
        <f>S314*H314</f>
        <v>0.14183999999999999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3" t="s">
        <v>189</v>
      </c>
      <c r="AT314" s="213" t="s">
        <v>121</v>
      </c>
      <c r="AU314" s="213" t="s">
        <v>80</v>
      </c>
      <c r="AY314" s="19" t="s">
        <v>118</v>
      </c>
      <c r="BE314" s="214">
        <f>IF(N314="základní",J314,0)</f>
        <v>0</v>
      </c>
      <c r="BF314" s="214">
        <f>IF(N314="snížená",J314,0)</f>
        <v>0</v>
      </c>
      <c r="BG314" s="214">
        <f>IF(N314="zákl. přenesená",J314,0)</f>
        <v>0</v>
      </c>
      <c r="BH314" s="214">
        <f>IF(N314="sníž. přenesená",J314,0)</f>
        <v>0</v>
      </c>
      <c r="BI314" s="214">
        <f>IF(N314="nulová",J314,0)</f>
        <v>0</v>
      </c>
      <c r="BJ314" s="19" t="s">
        <v>119</v>
      </c>
      <c r="BK314" s="214">
        <f>ROUND(I314*H314,2)</f>
        <v>0</v>
      </c>
      <c r="BL314" s="19" t="s">
        <v>189</v>
      </c>
      <c r="BM314" s="213" t="s">
        <v>408</v>
      </c>
    </row>
    <row r="315" s="2" customFormat="1">
      <c r="A315" s="40"/>
      <c r="B315" s="41"/>
      <c r="C315" s="42"/>
      <c r="D315" s="215" t="s">
        <v>126</v>
      </c>
      <c r="E315" s="42"/>
      <c r="F315" s="216" t="s">
        <v>409</v>
      </c>
      <c r="G315" s="42"/>
      <c r="H315" s="42"/>
      <c r="I315" s="217"/>
      <c r="J315" s="42"/>
      <c r="K315" s="42"/>
      <c r="L315" s="46"/>
      <c r="M315" s="218"/>
      <c r="N315" s="219"/>
      <c r="O315" s="87"/>
      <c r="P315" s="87"/>
      <c r="Q315" s="87"/>
      <c r="R315" s="87"/>
      <c r="S315" s="87"/>
      <c r="T315" s="88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126</v>
      </c>
      <c r="AU315" s="19" t="s">
        <v>80</v>
      </c>
    </row>
    <row r="316" s="2" customFormat="1">
      <c r="A316" s="40"/>
      <c r="B316" s="41"/>
      <c r="C316" s="42"/>
      <c r="D316" s="220" t="s">
        <v>128</v>
      </c>
      <c r="E316" s="42"/>
      <c r="F316" s="221" t="s">
        <v>410</v>
      </c>
      <c r="G316" s="42"/>
      <c r="H316" s="42"/>
      <c r="I316" s="217"/>
      <c r="J316" s="42"/>
      <c r="K316" s="42"/>
      <c r="L316" s="46"/>
      <c r="M316" s="218"/>
      <c r="N316" s="219"/>
      <c r="O316" s="87"/>
      <c r="P316" s="87"/>
      <c r="Q316" s="87"/>
      <c r="R316" s="87"/>
      <c r="S316" s="87"/>
      <c r="T316" s="88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128</v>
      </c>
      <c r="AU316" s="19" t="s">
        <v>80</v>
      </c>
    </row>
    <row r="317" s="13" customFormat="1">
      <c r="A317" s="13"/>
      <c r="B317" s="222"/>
      <c r="C317" s="223"/>
      <c r="D317" s="215" t="s">
        <v>130</v>
      </c>
      <c r="E317" s="224" t="s">
        <v>19</v>
      </c>
      <c r="F317" s="225" t="s">
        <v>411</v>
      </c>
      <c r="G317" s="223"/>
      <c r="H317" s="226">
        <v>36</v>
      </c>
      <c r="I317" s="227"/>
      <c r="J317" s="223"/>
      <c r="K317" s="223"/>
      <c r="L317" s="228"/>
      <c r="M317" s="229"/>
      <c r="N317" s="230"/>
      <c r="O317" s="230"/>
      <c r="P317" s="230"/>
      <c r="Q317" s="230"/>
      <c r="R317" s="230"/>
      <c r="S317" s="230"/>
      <c r="T317" s="23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2" t="s">
        <v>130</v>
      </c>
      <c r="AU317" s="232" t="s">
        <v>80</v>
      </c>
      <c r="AV317" s="13" t="s">
        <v>80</v>
      </c>
      <c r="AW317" s="13" t="s">
        <v>35</v>
      </c>
      <c r="AX317" s="13" t="s">
        <v>73</v>
      </c>
      <c r="AY317" s="232" t="s">
        <v>118</v>
      </c>
    </row>
    <row r="318" s="14" customFormat="1">
      <c r="A318" s="14"/>
      <c r="B318" s="233"/>
      <c r="C318" s="234"/>
      <c r="D318" s="215" t="s">
        <v>130</v>
      </c>
      <c r="E318" s="235" t="s">
        <v>19</v>
      </c>
      <c r="F318" s="236" t="s">
        <v>132</v>
      </c>
      <c r="G318" s="234"/>
      <c r="H318" s="237">
        <v>36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3" t="s">
        <v>130</v>
      </c>
      <c r="AU318" s="243" t="s">
        <v>80</v>
      </c>
      <c r="AV318" s="14" t="s">
        <v>119</v>
      </c>
      <c r="AW318" s="14" t="s">
        <v>35</v>
      </c>
      <c r="AX318" s="14" t="s">
        <v>78</v>
      </c>
      <c r="AY318" s="243" t="s">
        <v>118</v>
      </c>
    </row>
    <row r="319" s="2" customFormat="1" ht="16.5" customHeight="1">
      <c r="A319" s="40"/>
      <c r="B319" s="41"/>
      <c r="C319" s="201" t="s">
        <v>412</v>
      </c>
      <c r="D319" s="201" t="s">
        <v>121</v>
      </c>
      <c r="E319" s="202" t="s">
        <v>413</v>
      </c>
      <c r="F319" s="203" t="s">
        <v>414</v>
      </c>
      <c r="G319" s="204" t="s">
        <v>223</v>
      </c>
      <c r="H319" s="205">
        <v>36</v>
      </c>
      <c r="I319" s="206"/>
      <c r="J319" s="207">
        <f>ROUND(I319*H319,2)</f>
        <v>0</v>
      </c>
      <c r="K319" s="208"/>
      <c r="L319" s="46"/>
      <c r="M319" s="209" t="s">
        <v>19</v>
      </c>
      <c r="N319" s="210" t="s">
        <v>46</v>
      </c>
      <c r="O319" s="87"/>
      <c r="P319" s="211">
        <f>O319*H319</f>
        <v>0</v>
      </c>
      <c r="Q319" s="211">
        <v>0</v>
      </c>
      <c r="R319" s="211">
        <f>Q319*H319</f>
        <v>0</v>
      </c>
      <c r="S319" s="211">
        <v>0.00038000000000000002</v>
      </c>
      <c r="T319" s="212">
        <f>S319*H319</f>
        <v>0.013680000000000001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3" t="s">
        <v>189</v>
      </c>
      <c r="AT319" s="213" t="s">
        <v>121</v>
      </c>
      <c r="AU319" s="213" t="s">
        <v>80</v>
      </c>
      <c r="AY319" s="19" t="s">
        <v>118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19" t="s">
        <v>119</v>
      </c>
      <c r="BK319" s="214">
        <f>ROUND(I319*H319,2)</f>
        <v>0</v>
      </c>
      <c r="BL319" s="19" t="s">
        <v>189</v>
      </c>
      <c r="BM319" s="213" t="s">
        <v>415</v>
      </c>
    </row>
    <row r="320" s="2" customFormat="1">
      <c r="A320" s="40"/>
      <c r="B320" s="41"/>
      <c r="C320" s="42"/>
      <c r="D320" s="215" t="s">
        <v>126</v>
      </c>
      <c r="E320" s="42"/>
      <c r="F320" s="216" t="s">
        <v>416</v>
      </c>
      <c r="G320" s="42"/>
      <c r="H320" s="42"/>
      <c r="I320" s="217"/>
      <c r="J320" s="42"/>
      <c r="K320" s="42"/>
      <c r="L320" s="46"/>
      <c r="M320" s="218"/>
      <c r="N320" s="219"/>
      <c r="O320" s="87"/>
      <c r="P320" s="87"/>
      <c r="Q320" s="87"/>
      <c r="R320" s="87"/>
      <c r="S320" s="87"/>
      <c r="T320" s="88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126</v>
      </c>
      <c r="AU320" s="19" t="s">
        <v>80</v>
      </c>
    </row>
    <row r="321" s="2" customFormat="1">
      <c r="A321" s="40"/>
      <c r="B321" s="41"/>
      <c r="C321" s="42"/>
      <c r="D321" s="220" t="s">
        <v>128</v>
      </c>
      <c r="E321" s="42"/>
      <c r="F321" s="221" t="s">
        <v>417</v>
      </c>
      <c r="G321" s="42"/>
      <c r="H321" s="42"/>
      <c r="I321" s="217"/>
      <c r="J321" s="42"/>
      <c r="K321" s="42"/>
      <c r="L321" s="46"/>
      <c r="M321" s="218"/>
      <c r="N321" s="219"/>
      <c r="O321" s="87"/>
      <c r="P321" s="87"/>
      <c r="Q321" s="87"/>
      <c r="R321" s="87"/>
      <c r="S321" s="87"/>
      <c r="T321" s="88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128</v>
      </c>
      <c r="AU321" s="19" t="s">
        <v>80</v>
      </c>
    </row>
    <row r="322" s="13" customFormat="1">
      <c r="A322" s="13"/>
      <c r="B322" s="222"/>
      <c r="C322" s="223"/>
      <c r="D322" s="215" t="s">
        <v>130</v>
      </c>
      <c r="E322" s="224" t="s">
        <v>19</v>
      </c>
      <c r="F322" s="225" t="s">
        <v>411</v>
      </c>
      <c r="G322" s="223"/>
      <c r="H322" s="226">
        <v>36</v>
      </c>
      <c r="I322" s="227"/>
      <c r="J322" s="223"/>
      <c r="K322" s="223"/>
      <c r="L322" s="228"/>
      <c r="M322" s="229"/>
      <c r="N322" s="230"/>
      <c r="O322" s="230"/>
      <c r="P322" s="230"/>
      <c r="Q322" s="230"/>
      <c r="R322" s="230"/>
      <c r="S322" s="230"/>
      <c r="T322" s="23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2" t="s">
        <v>130</v>
      </c>
      <c r="AU322" s="232" t="s">
        <v>80</v>
      </c>
      <c r="AV322" s="13" t="s">
        <v>80</v>
      </c>
      <c r="AW322" s="13" t="s">
        <v>35</v>
      </c>
      <c r="AX322" s="13" t="s">
        <v>73</v>
      </c>
      <c r="AY322" s="232" t="s">
        <v>118</v>
      </c>
    </row>
    <row r="323" s="14" customFormat="1">
      <c r="A323" s="14"/>
      <c r="B323" s="233"/>
      <c r="C323" s="234"/>
      <c r="D323" s="215" t="s">
        <v>130</v>
      </c>
      <c r="E323" s="235" t="s">
        <v>19</v>
      </c>
      <c r="F323" s="236" t="s">
        <v>132</v>
      </c>
      <c r="G323" s="234"/>
      <c r="H323" s="237">
        <v>36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3" t="s">
        <v>130</v>
      </c>
      <c r="AU323" s="243" t="s">
        <v>80</v>
      </c>
      <c r="AV323" s="14" t="s">
        <v>119</v>
      </c>
      <c r="AW323" s="14" t="s">
        <v>35</v>
      </c>
      <c r="AX323" s="14" t="s">
        <v>78</v>
      </c>
      <c r="AY323" s="243" t="s">
        <v>118</v>
      </c>
    </row>
    <row r="324" s="2" customFormat="1" ht="33" customHeight="1">
      <c r="A324" s="40"/>
      <c r="B324" s="41"/>
      <c r="C324" s="201" t="s">
        <v>418</v>
      </c>
      <c r="D324" s="201" t="s">
        <v>121</v>
      </c>
      <c r="E324" s="202" t="s">
        <v>419</v>
      </c>
      <c r="F324" s="203" t="s">
        <v>420</v>
      </c>
      <c r="G324" s="204" t="s">
        <v>198</v>
      </c>
      <c r="H324" s="205">
        <v>46.299999999999997</v>
      </c>
      <c r="I324" s="206"/>
      <c r="J324" s="207">
        <f>ROUND(I324*H324,2)</f>
        <v>0</v>
      </c>
      <c r="K324" s="208"/>
      <c r="L324" s="46"/>
      <c r="M324" s="209" t="s">
        <v>19</v>
      </c>
      <c r="N324" s="210" t="s">
        <v>46</v>
      </c>
      <c r="O324" s="87"/>
      <c r="P324" s="211">
        <f>O324*H324</f>
        <v>0</v>
      </c>
      <c r="Q324" s="211">
        <v>0.0035100000000000001</v>
      </c>
      <c r="R324" s="211">
        <f>Q324*H324</f>
        <v>0.16251299999999999</v>
      </c>
      <c r="S324" s="211">
        <v>0</v>
      </c>
      <c r="T324" s="212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3" t="s">
        <v>189</v>
      </c>
      <c r="AT324" s="213" t="s">
        <v>121</v>
      </c>
      <c r="AU324" s="213" t="s">
        <v>80</v>
      </c>
      <c r="AY324" s="19" t="s">
        <v>118</v>
      </c>
      <c r="BE324" s="214">
        <f>IF(N324="základní",J324,0)</f>
        <v>0</v>
      </c>
      <c r="BF324" s="214">
        <f>IF(N324="snížená",J324,0)</f>
        <v>0</v>
      </c>
      <c r="BG324" s="214">
        <f>IF(N324="zákl. přenesená",J324,0)</f>
        <v>0</v>
      </c>
      <c r="BH324" s="214">
        <f>IF(N324="sníž. přenesená",J324,0)</f>
        <v>0</v>
      </c>
      <c r="BI324" s="214">
        <f>IF(N324="nulová",J324,0)</f>
        <v>0</v>
      </c>
      <c r="BJ324" s="19" t="s">
        <v>119</v>
      </c>
      <c r="BK324" s="214">
        <f>ROUND(I324*H324,2)</f>
        <v>0</v>
      </c>
      <c r="BL324" s="19" t="s">
        <v>189</v>
      </c>
      <c r="BM324" s="213" t="s">
        <v>421</v>
      </c>
    </row>
    <row r="325" s="2" customFormat="1">
      <c r="A325" s="40"/>
      <c r="B325" s="41"/>
      <c r="C325" s="42"/>
      <c r="D325" s="215" t="s">
        <v>126</v>
      </c>
      <c r="E325" s="42"/>
      <c r="F325" s="216" t="s">
        <v>422</v>
      </c>
      <c r="G325" s="42"/>
      <c r="H325" s="42"/>
      <c r="I325" s="217"/>
      <c r="J325" s="42"/>
      <c r="K325" s="42"/>
      <c r="L325" s="46"/>
      <c r="M325" s="218"/>
      <c r="N325" s="219"/>
      <c r="O325" s="87"/>
      <c r="P325" s="87"/>
      <c r="Q325" s="87"/>
      <c r="R325" s="87"/>
      <c r="S325" s="87"/>
      <c r="T325" s="88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126</v>
      </c>
      <c r="AU325" s="19" t="s">
        <v>80</v>
      </c>
    </row>
    <row r="326" s="2" customFormat="1">
      <c r="A326" s="40"/>
      <c r="B326" s="41"/>
      <c r="C326" s="42"/>
      <c r="D326" s="220" t="s">
        <v>128</v>
      </c>
      <c r="E326" s="42"/>
      <c r="F326" s="221" t="s">
        <v>423</v>
      </c>
      <c r="G326" s="42"/>
      <c r="H326" s="42"/>
      <c r="I326" s="217"/>
      <c r="J326" s="42"/>
      <c r="K326" s="42"/>
      <c r="L326" s="46"/>
      <c r="M326" s="218"/>
      <c r="N326" s="219"/>
      <c r="O326" s="87"/>
      <c r="P326" s="87"/>
      <c r="Q326" s="87"/>
      <c r="R326" s="87"/>
      <c r="S326" s="87"/>
      <c r="T326" s="88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128</v>
      </c>
      <c r="AU326" s="19" t="s">
        <v>80</v>
      </c>
    </row>
    <row r="327" s="13" customFormat="1">
      <c r="A327" s="13"/>
      <c r="B327" s="222"/>
      <c r="C327" s="223"/>
      <c r="D327" s="215" t="s">
        <v>130</v>
      </c>
      <c r="E327" s="224" t="s">
        <v>19</v>
      </c>
      <c r="F327" s="225" t="s">
        <v>371</v>
      </c>
      <c r="G327" s="223"/>
      <c r="H327" s="226">
        <v>46.299999999999997</v>
      </c>
      <c r="I327" s="227"/>
      <c r="J327" s="223"/>
      <c r="K327" s="223"/>
      <c r="L327" s="228"/>
      <c r="M327" s="229"/>
      <c r="N327" s="230"/>
      <c r="O327" s="230"/>
      <c r="P327" s="230"/>
      <c r="Q327" s="230"/>
      <c r="R327" s="230"/>
      <c r="S327" s="230"/>
      <c r="T327" s="23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2" t="s">
        <v>130</v>
      </c>
      <c r="AU327" s="232" t="s">
        <v>80</v>
      </c>
      <c r="AV327" s="13" t="s">
        <v>80</v>
      </c>
      <c r="AW327" s="13" t="s">
        <v>35</v>
      </c>
      <c r="AX327" s="13" t="s">
        <v>73</v>
      </c>
      <c r="AY327" s="232" t="s">
        <v>118</v>
      </c>
    </row>
    <row r="328" s="14" customFormat="1">
      <c r="A328" s="14"/>
      <c r="B328" s="233"/>
      <c r="C328" s="234"/>
      <c r="D328" s="215" t="s">
        <v>130</v>
      </c>
      <c r="E328" s="235" t="s">
        <v>19</v>
      </c>
      <c r="F328" s="236" t="s">
        <v>132</v>
      </c>
      <c r="G328" s="234"/>
      <c r="H328" s="237">
        <v>46.299999999999997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3" t="s">
        <v>130</v>
      </c>
      <c r="AU328" s="243" t="s">
        <v>80</v>
      </c>
      <c r="AV328" s="14" t="s">
        <v>119</v>
      </c>
      <c r="AW328" s="14" t="s">
        <v>35</v>
      </c>
      <c r="AX328" s="14" t="s">
        <v>78</v>
      </c>
      <c r="AY328" s="243" t="s">
        <v>118</v>
      </c>
    </row>
    <row r="329" s="2" customFormat="1" ht="24.15" customHeight="1">
      <c r="A329" s="40"/>
      <c r="B329" s="41"/>
      <c r="C329" s="201" t="s">
        <v>424</v>
      </c>
      <c r="D329" s="201" t="s">
        <v>121</v>
      </c>
      <c r="E329" s="202" t="s">
        <v>425</v>
      </c>
      <c r="F329" s="203" t="s">
        <v>426</v>
      </c>
      <c r="G329" s="204" t="s">
        <v>198</v>
      </c>
      <c r="H329" s="205">
        <v>36.799999999999997</v>
      </c>
      <c r="I329" s="206"/>
      <c r="J329" s="207">
        <f>ROUND(I329*H329,2)</f>
        <v>0</v>
      </c>
      <c r="K329" s="208"/>
      <c r="L329" s="46"/>
      <c r="M329" s="209" t="s">
        <v>19</v>
      </c>
      <c r="N329" s="210" t="s">
        <v>46</v>
      </c>
      <c r="O329" s="87"/>
      <c r="P329" s="211">
        <f>O329*H329</f>
        <v>0</v>
      </c>
      <c r="Q329" s="211">
        <v>0.0028700000000000002</v>
      </c>
      <c r="R329" s="211">
        <f>Q329*H329</f>
        <v>0.105616</v>
      </c>
      <c r="S329" s="211">
        <v>0</v>
      </c>
      <c r="T329" s="212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3" t="s">
        <v>189</v>
      </c>
      <c r="AT329" s="213" t="s">
        <v>121</v>
      </c>
      <c r="AU329" s="213" t="s">
        <v>80</v>
      </c>
      <c r="AY329" s="19" t="s">
        <v>118</v>
      </c>
      <c r="BE329" s="214">
        <f>IF(N329="základní",J329,0)</f>
        <v>0</v>
      </c>
      <c r="BF329" s="214">
        <f>IF(N329="snížená",J329,0)</f>
        <v>0</v>
      </c>
      <c r="BG329" s="214">
        <f>IF(N329="zákl. přenesená",J329,0)</f>
        <v>0</v>
      </c>
      <c r="BH329" s="214">
        <f>IF(N329="sníž. přenesená",J329,0)</f>
        <v>0</v>
      </c>
      <c r="BI329" s="214">
        <f>IF(N329="nulová",J329,0)</f>
        <v>0</v>
      </c>
      <c r="BJ329" s="19" t="s">
        <v>119</v>
      </c>
      <c r="BK329" s="214">
        <f>ROUND(I329*H329,2)</f>
        <v>0</v>
      </c>
      <c r="BL329" s="19" t="s">
        <v>189</v>
      </c>
      <c r="BM329" s="213" t="s">
        <v>427</v>
      </c>
    </row>
    <row r="330" s="2" customFormat="1">
      <c r="A330" s="40"/>
      <c r="B330" s="41"/>
      <c r="C330" s="42"/>
      <c r="D330" s="215" t="s">
        <v>126</v>
      </c>
      <c r="E330" s="42"/>
      <c r="F330" s="216" t="s">
        <v>428</v>
      </c>
      <c r="G330" s="42"/>
      <c r="H330" s="42"/>
      <c r="I330" s="217"/>
      <c r="J330" s="42"/>
      <c r="K330" s="42"/>
      <c r="L330" s="46"/>
      <c r="M330" s="218"/>
      <c r="N330" s="219"/>
      <c r="O330" s="87"/>
      <c r="P330" s="87"/>
      <c r="Q330" s="87"/>
      <c r="R330" s="87"/>
      <c r="S330" s="87"/>
      <c r="T330" s="88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126</v>
      </c>
      <c r="AU330" s="19" t="s">
        <v>80</v>
      </c>
    </row>
    <row r="331" s="2" customFormat="1">
      <c r="A331" s="40"/>
      <c r="B331" s="41"/>
      <c r="C331" s="42"/>
      <c r="D331" s="220" t="s">
        <v>128</v>
      </c>
      <c r="E331" s="42"/>
      <c r="F331" s="221" t="s">
        <v>429</v>
      </c>
      <c r="G331" s="42"/>
      <c r="H331" s="42"/>
      <c r="I331" s="217"/>
      <c r="J331" s="42"/>
      <c r="K331" s="42"/>
      <c r="L331" s="46"/>
      <c r="M331" s="218"/>
      <c r="N331" s="219"/>
      <c r="O331" s="87"/>
      <c r="P331" s="87"/>
      <c r="Q331" s="87"/>
      <c r="R331" s="87"/>
      <c r="S331" s="87"/>
      <c r="T331" s="88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128</v>
      </c>
      <c r="AU331" s="19" t="s">
        <v>80</v>
      </c>
    </row>
    <row r="332" s="13" customFormat="1">
      <c r="A332" s="13"/>
      <c r="B332" s="222"/>
      <c r="C332" s="223"/>
      <c r="D332" s="215" t="s">
        <v>130</v>
      </c>
      <c r="E332" s="224" t="s">
        <v>19</v>
      </c>
      <c r="F332" s="225" t="s">
        <v>378</v>
      </c>
      <c r="G332" s="223"/>
      <c r="H332" s="226">
        <v>36.799999999999997</v>
      </c>
      <c r="I332" s="227"/>
      <c r="J332" s="223"/>
      <c r="K332" s="223"/>
      <c r="L332" s="228"/>
      <c r="M332" s="229"/>
      <c r="N332" s="230"/>
      <c r="O332" s="230"/>
      <c r="P332" s="230"/>
      <c r="Q332" s="230"/>
      <c r="R332" s="230"/>
      <c r="S332" s="230"/>
      <c r="T332" s="23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2" t="s">
        <v>130</v>
      </c>
      <c r="AU332" s="232" t="s">
        <v>80</v>
      </c>
      <c r="AV332" s="13" t="s">
        <v>80</v>
      </c>
      <c r="AW332" s="13" t="s">
        <v>35</v>
      </c>
      <c r="AX332" s="13" t="s">
        <v>73</v>
      </c>
      <c r="AY332" s="232" t="s">
        <v>118</v>
      </c>
    </row>
    <row r="333" s="14" customFormat="1">
      <c r="A333" s="14"/>
      <c r="B333" s="233"/>
      <c r="C333" s="234"/>
      <c r="D333" s="215" t="s">
        <v>130</v>
      </c>
      <c r="E333" s="235" t="s">
        <v>19</v>
      </c>
      <c r="F333" s="236" t="s">
        <v>132</v>
      </c>
      <c r="G333" s="234"/>
      <c r="H333" s="237">
        <v>36.799999999999997</v>
      </c>
      <c r="I333" s="238"/>
      <c r="J333" s="234"/>
      <c r="K333" s="234"/>
      <c r="L333" s="239"/>
      <c r="M333" s="240"/>
      <c r="N333" s="241"/>
      <c r="O333" s="241"/>
      <c r="P333" s="241"/>
      <c r="Q333" s="241"/>
      <c r="R333" s="241"/>
      <c r="S333" s="241"/>
      <c r="T333" s="24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3" t="s">
        <v>130</v>
      </c>
      <c r="AU333" s="243" t="s">
        <v>80</v>
      </c>
      <c r="AV333" s="14" t="s">
        <v>119</v>
      </c>
      <c r="AW333" s="14" t="s">
        <v>35</v>
      </c>
      <c r="AX333" s="14" t="s">
        <v>78</v>
      </c>
      <c r="AY333" s="243" t="s">
        <v>118</v>
      </c>
    </row>
    <row r="334" s="2" customFormat="1" ht="24.15" customHeight="1">
      <c r="A334" s="40"/>
      <c r="B334" s="41"/>
      <c r="C334" s="201" t="s">
        <v>430</v>
      </c>
      <c r="D334" s="201" t="s">
        <v>121</v>
      </c>
      <c r="E334" s="202" t="s">
        <v>431</v>
      </c>
      <c r="F334" s="203" t="s">
        <v>432</v>
      </c>
      <c r="G334" s="204" t="s">
        <v>198</v>
      </c>
      <c r="H334" s="205">
        <v>92.599999999999994</v>
      </c>
      <c r="I334" s="206"/>
      <c r="J334" s="207">
        <f>ROUND(I334*H334,2)</f>
        <v>0</v>
      </c>
      <c r="K334" s="208"/>
      <c r="L334" s="46"/>
      <c r="M334" s="209" t="s">
        <v>19</v>
      </c>
      <c r="N334" s="210" t="s">
        <v>46</v>
      </c>
      <c r="O334" s="87"/>
      <c r="P334" s="211">
        <f>O334*H334</f>
        <v>0</v>
      </c>
      <c r="Q334" s="211">
        <v>0.0030599999999999998</v>
      </c>
      <c r="R334" s="211">
        <f>Q334*H334</f>
        <v>0.28335599999999994</v>
      </c>
      <c r="S334" s="211">
        <v>0</v>
      </c>
      <c r="T334" s="212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3" t="s">
        <v>189</v>
      </c>
      <c r="AT334" s="213" t="s">
        <v>121</v>
      </c>
      <c r="AU334" s="213" t="s">
        <v>80</v>
      </c>
      <c r="AY334" s="19" t="s">
        <v>118</v>
      </c>
      <c r="BE334" s="214">
        <f>IF(N334="základní",J334,0)</f>
        <v>0</v>
      </c>
      <c r="BF334" s="214">
        <f>IF(N334="snížená",J334,0)</f>
        <v>0</v>
      </c>
      <c r="BG334" s="214">
        <f>IF(N334="zákl. přenesená",J334,0)</f>
        <v>0</v>
      </c>
      <c r="BH334" s="214">
        <f>IF(N334="sníž. přenesená",J334,0)</f>
        <v>0</v>
      </c>
      <c r="BI334" s="214">
        <f>IF(N334="nulová",J334,0)</f>
        <v>0</v>
      </c>
      <c r="BJ334" s="19" t="s">
        <v>119</v>
      </c>
      <c r="BK334" s="214">
        <f>ROUND(I334*H334,2)</f>
        <v>0</v>
      </c>
      <c r="BL334" s="19" t="s">
        <v>189</v>
      </c>
      <c r="BM334" s="213" t="s">
        <v>433</v>
      </c>
    </row>
    <row r="335" s="2" customFormat="1">
      <c r="A335" s="40"/>
      <c r="B335" s="41"/>
      <c r="C335" s="42"/>
      <c r="D335" s="215" t="s">
        <v>126</v>
      </c>
      <c r="E335" s="42"/>
      <c r="F335" s="216" t="s">
        <v>434</v>
      </c>
      <c r="G335" s="42"/>
      <c r="H335" s="42"/>
      <c r="I335" s="217"/>
      <c r="J335" s="42"/>
      <c r="K335" s="42"/>
      <c r="L335" s="46"/>
      <c r="M335" s="218"/>
      <c r="N335" s="219"/>
      <c r="O335" s="87"/>
      <c r="P335" s="87"/>
      <c r="Q335" s="87"/>
      <c r="R335" s="87"/>
      <c r="S335" s="87"/>
      <c r="T335" s="88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126</v>
      </c>
      <c r="AU335" s="19" t="s">
        <v>80</v>
      </c>
    </row>
    <row r="336" s="2" customFormat="1">
      <c r="A336" s="40"/>
      <c r="B336" s="41"/>
      <c r="C336" s="42"/>
      <c r="D336" s="220" t="s">
        <v>128</v>
      </c>
      <c r="E336" s="42"/>
      <c r="F336" s="221" t="s">
        <v>435</v>
      </c>
      <c r="G336" s="42"/>
      <c r="H336" s="42"/>
      <c r="I336" s="217"/>
      <c r="J336" s="42"/>
      <c r="K336" s="42"/>
      <c r="L336" s="46"/>
      <c r="M336" s="218"/>
      <c r="N336" s="219"/>
      <c r="O336" s="87"/>
      <c r="P336" s="87"/>
      <c r="Q336" s="87"/>
      <c r="R336" s="87"/>
      <c r="S336" s="87"/>
      <c r="T336" s="88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128</v>
      </c>
      <c r="AU336" s="19" t="s">
        <v>80</v>
      </c>
    </row>
    <row r="337" s="13" customFormat="1">
      <c r="A337" s="13"/>
      <c r="B337" s="222"/>
      <c r="C337" s="223"/>
      <c r="D337" s="215" t="s">
        <v>130</v>
      </c>
      <c r="E337" s="224" t="s">
        <v>19</v>
      </c>
      <c r="F337" s="225" t="s">
        <v>398</v>
      </c>
      <c r="G337" s="223"/>
      <c r="H337" s="226">
        <v>92.599999999999994</v>
      </c>
      <c r="I337" s="227"/>
      <c r="J337" s="223"/>
      <c r="K337" s="223"/>
      <c r="L337" s="228"/>
      <c r="M337" s="229"/>
      <c r="N337" s="230"/>
      <c r="O337" s="230"/>
      <c r="P337" s="230"/>
      <c r="Q337" s="230"/>
      <c r="R337" s="230"/>
      <c r="S337" s="230"/>
      <c r="T337" s="23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2" t="s">
        <v>130</v>
      </c>
      <c r="AU337" s="232" t="s">
        <v>80</v>
      </c>
      <c r="AV337" s="13" t="s">
        <v>80</v>
      </c>
      <c r="AW337" s="13" t="s">
        <v>35</v>
      </c>
      <c r="AX337" s="13" t="s">
        <v>73</v>
      </c>
      <c r="AY337" s="232" t="s">
        <v>118</v>
      </c>
    </row>
    <row r="338" s="14" customFormat="1">
      <c r="A338" s="14"/>
      <c r="B338" s="233"/>
      <c r="C338" s="234"/>
      <c r="D338" s="215" t="s">
        <v>130</v>
      </c>
      <c r="E338" s="235" t="s">
        <v>19</v>
      </c>
      <c r="F338" s="236" t="s">
        <v>132</v>
      </c>
      <c r="G338" s="234"/>
      <c r="H338" s="237">
        <v>92.599999999999994</v>
      </c>
      <c r="I338" s="238"/>
      <c r="J338" s="234"/>
      <c r="K338" s="234"/>
      <c r="L338" s="239"/>
      <c r="M338" s="240"/>
      <c r="N338" s="241"/>
      <c r="O338" s="241"/>
      <c r="P338" s="241"/>
      <c r="Q338" s="241"/>
      <c r="R338" s="241"/>
      <c r="S338" s="241"/>
      <c r="T338" s="24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3" t="s">
        <v>130</v>
      </c>
      <c r="AU338" s="243" t="s">
        <v>80</v>
      </c>
      <c r="AV338" s="14" t="s">
        <v>119</v>
      </c>
      <c r="AW338" s="14" t="s">
        <v>35</v>
      </c>
      <c r="AX338" s="14" t="s">
        <v>78</v>
      </c>
      <c r="AY338" s="243" t="s">
        <v>118</v>
      </c>
    </row>
    <row r="339" s="2" customFormat="1" ht="33" customHeight="1">
      <c r="A339" s="40"/>
      <c r="B339" s="41"/>
      <c r="C339" s="201" t="s">
        <v>436</v>
      </c>
      <c r="D339" s="201" t="s">
        <v>121</v>
      </c>
      <c r="E339" s="202" t="s">
        <v>437</v>
      </c>
      <c r="F339" s="203" t="s">
        <v>438</v>
      </c>
      <c r="G339" s="204" t="s">
        <v>124</v>
      </c>
      <c r="H339" s="205">
        <v>20.239999999999998</v>
      </c>
      <c r="I339" s="206"/>
      <c r="J339" s="207">
        <f>ROUND(I339*H339,2)</f>
        <v>0</v>
      </c>
      <c r="K339" s="208"/>
      <c r="L339" s="46"/>
      <c r="M339" s="209" t="s">
        <v>19</v>
      </c>
      <c r="N339" s="210" t="s">
        <v>46</v>
      </c>
      <c r="O339" s="87"/>
      <c r="P339" s="211">
        <f>O339*H339</f>
        <v>0</v>
      </c>
      <c r="Q339" s="211">
        <v>0.0050899999999999999</v>
      </c>
      <c r="R339" s="211">
        <f>Q339*H339</f>
        <v>0.10302159999999999</v>
      </c>
      <c r="S339" s="211">
        <v>0</v>
      </c>
      <c r="T339" s="212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3" t="s">
        <v>189</v>
      </c>
      <c r="AT339" s="213" t="s">
        <v>121</v>
      </c>
      <c r="AU339" s="213" t="s">
        <v>80</v>
      </c>
      <c r="AY339" s="19" t="s">
        <v>118</v>
      </c>
      <c r="BE339" s="214">
        <f>IF(N339="základní",J339,0)</f>
        <v>0</v>
      </c>
      <c r="BF339" s="214">
        <f>IF(N339="snížená",J339,0)</f>
        <v>0</v>
      </c>
      <c r="BG339" s="214">
        <f>IF(N339="zákl. přenesená",J339,0)</f>
        <v>0</v>
      </c>
      <c r="BH339" s="214">
        <f>IF(N339="sníž. přenesená",J339,0)</f>
        <v>0</v>
      </c>
      <c r="BI339" s="214">
        <f>IF(N339="nulová",J339,0)</f>
        <v>0</v>
      </c>
      <c r="BJ339" s="19" t="s">
        <v>119</v>
      </c>
      <c r="BK339" s="214">
        <f>ROUND(I339*H339,2)</f>
        <v>0</v>
      </c>
      <c r="BL339" s="19" t="s">
        <v>189</v>
      </c>
      <c r="BM339" s="213" t="s">
        <v>439</v>
      </c>
    </row>
    <row r="340" s="2" customFormat="1">
      <c r="A340" s="40"/>
      <c r="B340" s="41"/>
      <c r="C340" s="42"/>
      <c r="D340" s="215" t="s">
        <v>126</v>
      </c>
      <c r="E340" s="42"/>
      <c r="F340" s="216" t="s">
        <v>440</v>
      </c>
      <c r="G340" s="42"/>
      <c r="H340" s="42"/>
      <c r="I340" s="217"/>
      <c r="J340" s="42"/>
      <c r="K340" s="42"/>
      <c r="L340" s="46"/>
      <c r="M340" s="218"/>
      <c r="N340" s="219"/>
      <c r="O340" s="87"/>
      <c r="P340" s="87"/>
      <c r="Q340" s="87"/>
      <c r="R340" s="87"/>
      <c r="S340" s="87"/>
      <c r="T340" s="88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126</v>
      </c>
      <c r="AU340" s="19" t="s">
        <v>80</v>
      </c>
    </row>
    <row r="341" s="2" customFormat="1">
      <c r="A341" s="40"/>
      <c r="B341" s="41"/>
      <c r="C341" s="42"/>
      <c r="D341" s="220" t="s">
        <v>128</v>
      </c>
      <c r="E341" s="42"/>
      <c r="F341" s="221" t="s">
        <v>441</v>
      </c>
      <c r="G341" s="42"/>
      <c r="H341" s="42"/>
      <c r="I341" s="217"/>
      <c r="J341" s="42"/>
      <c r="K341" s="42"/>
      <c r="L341" s="46"/>
      <c r="M341" s="218"/>
      <c r="N341" s="219"/>
      <c r="O341" s="87"/>
      <c r="P341" s="87"/>
      <c r="Q341" s="87"/>
      <c r="R341" s="87"/>
      <c r="S341" s="87"/>
      <c r="T341" s="88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128</v>
      </c>
      <c r="AU341" s="19" t="s">
        <v>80</v>
      </c>
    </row>
    <row r="342" s="13" customFormat="1">
      <c r="A342" s="13"/>
      <c r="B342" s="222"/>
      <c r="C342" s="223"/>
      <c r="D342" s="215" t="s">
        <v>130</v>
      </c>
      <c r="E342" s="224" t="s">
        <v>19</v>
      </c>
      <c r="F342" s="225" t="s">
        <v>442</v>
      </c>
      <c r="G342" s="223"/>
      <c r="H342" s="226">
        <v>20.239999999999998</v>
      </c>
      <c r="I342" s="227"/>
      <c r="J342" s="223"/>
      <c r="K342" s="223"/>
      <c r="L342" s="228"/>
      <c r="M342" s="229"/>
      <c r="N342" s="230"/>
      <c r="O342" s="230"/>
      <c r="P342" s="230"/>
      <c r="Q342" s="230"/>
      <c r="R342" s="230"/>
      <c r="S342" s="230"/>
      <c r="T342" s="23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2" t="s">
        <v>130</v>
      </c>
      <c r="AU342" s="232" t="s">
        <v>80</v>
      </c>
      <c r="AV342" s="13" t="s">
        <v>80</v>
      </c>
      <c r="AW342" s="13" t="s">
        <v>35</v>
      </c>
      <c r="AX342" s="13" t="s">
        <v>73</v>
      </c>
      <c r="AY342" s="232" t="s">
        <v>118</v>
      </c>
    </row>
    <row r="343" s="14" customFormat="1">
      <c r="A343" s="14"/>
      <c r="B343" s="233"/>
      <c r="C343" s="234"/>
      <c r="D343" s="215" t="s">
        <v>130</v>
      </c>
      <c r="E343" s="235" t="s">
        <v>19</v>
      </c>
      <c r="F343" s="236" t="s">
        <v>132</v>
      </c>
      <c r="G343" s="234"/>
      <c r="H343" s="237">
        <v>20.239999999999998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3" t="s">
        <v>130</v>
      </c>
      <c r="AU343" s="243" t="s">
        <v>80</v>
      </c>
      <c r="AV343" s="14" t="s">
        <v>119</v>
      </c>
      <c r="AW343" s="14" t="s">
        <v>35</v>
      </c>
      <c r="AX343" s="14" t="s">
        <v>78</v>
      </c>
      <c r="AY343" s="243" t="s">
        <v>118</v>
      </c>
    </row>
    <row r="344" s="2" customFormat="1" ht="33" customHeight="1">
      <c r="A344" s="40"/>
      <c r="B344" s="41"/>
      <c r="C344" s="201" t="s">
        <v>443</v>
      </c>
      <c r="D344" s="201" t="s">
        <v>121</v>
      </c>
      <c r="E344" s="202" t="s">
        <v>444</v>
      </c>
      <c r="F344" s="203" t="s">
        <v>445</v>
      </c>
      <c r="G344" s="204" t="s">
        <v>198</v>
      </c>
      <c r="H344" s="205">
        <v>36.799999999999997</v>
      </c>
      <c r="I344" s="206"/>
      <c r="J344" s="207">
        <f>ROUND(I344*H344,2)</f>
        <v>0</v>
      </c>
      <c r="K344" s="208"/>
      <c r="L344" s="46"/>
      <c r="M344" s="209" t="s">
        <v>19</v>
      </c>
      <c r="N344" s="210" t="s">
        <v>46</v>
      </c>
      <c r="O344" s="87"/>
      <c r="P344" s="211">
        <f>O344*H344</f>
        <v>0</v>
      </c>
      <c r="Q344" s="211">
        <v>0.0028900000000000002</v>
      </c>
      <c r="R344" s="211">
        <f>Q344*H344</f>
        <v>0.106352</v>
      </c>
      <c r="S344" s="211">
        <v>0</v>
      </c>
      <c r="T344" s="212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3" t="s">
        <v>189</v>
      </c>
      <c r="AT344" s="213" t="s">
        <v>121</v>
      </c>
      <c r="AU344" s="213" t="s">
        <v>80</v>
      </c>
      <c r="AY344" s="19" t="s">
        <v>118</v>
      </c>
      <c r="BE344" s="214">
        <f>IF(N344="základní",J344,0)</f>
        <v>0</v>
      </c>
      <c r="BF344" s="214">
        <f>IF(N344="snížená",J344,0)</f>
        <v>0</v>
      </c>
      <c r="BG344" s="214">
        <f>IF(N344="zákl. přenesená",J344,0)</f>
        <v>0</v>
      </c>
      <c r="BH344" s="214">
        <f>IF(N344="sníž. přenesená",J344,0)</f>
        <v>0</v>
      </c>
      <c r="BI344" s="214">
        <f>IF(N344="nulová",J344,0)</f>
        <v>0</v>
      </c>
      <c r="BJ344" s="19" t="s">
        <v>119</v>
      </c>
      <c r="BK344" s="214">
        <f>ROUND(I344*H344,2)</f>
        <v>0</v>
      </c>
      <c r="BL344" s="19" t="s">
        <v>189</v>
      </c>
      <c r="BM344" s="213" t="s">
        <v>446</v>
      </c>
    </row>
    <row r="345" s="2" customFormat="1">
      <c r="A345" s="40"/>
      <c r="B345" s="41"/>
      <c r="C345" s="42"/>
      <c r="D345" s="215" t="s">
        <v>126</v>
      </c>
      <c r="E345" s="42"/>
      <c r="F345" s="216" t="s">
        <v>447</v>
      </c>
      <c r="G345" s="42"/>
      <c r="H345" s="42"/>
      <c r="I345" s="217"/>
      <c r="J345" s="42"/>
      <c r="K345" s="42"/>
      <c r="L345" s="46"/>
      <c r="M345" s="218"/>
      <c r="N345" s="219"/>
      <c r="O345" s="87"/>
      <c r="P345" s="87"/>
      <c r="Q345" s="87"/>
      <c r="R345" s="87"/>
      <c r="S345" s="87"/>
      <c r="T345" s="88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126</v>
      </c>
      <c r="AU345" s="19" t="s">
        <v>80</v>
      </c>
    </row>
    <row r="346" s="2" customFormat="1">
      <c r="A346" s="40"/>
      <c r="B346" s="41"/>
      <c r="C346" s="42"/>
      <c r="D346" s="220" t="s">
        <v>128</v>
      </c>
      <c r="E346" s="42"/>
      <c r="F346" s="221" t="s">
        <v>448</v>
      </c>
      <c r="G346" s="42"/>
      <c r="H346" s="42"/>
      <c r="I346" s="217"/>
      <c r="J346" s="42"/>
      <c r="K346" s="42"/>
      <c r="L346" s="46"/>
      <c r="M346" s="218"/>
      <c r="N346" s="219"/>
      <c r="O346" s="87"/>
      <c r="P346" s="87"/>
      <c r="Q346" s="87"/>
      <c r="R346" s="87"/>
      <c r="S346" s="87"/>
      <c r="T346" s="88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128</v>
      </c>
      <c r="AU346" s="19" t="s">
        <v>80</v>
      </c>
    </row>
    <row r="347" s="13" customFormat="1">
      <c r="A347" s="13"/>
      <c r="B347" s="222"/>
      <c r="C347" s="223"/>
      <c r="D347" s="215" t="s">
        <v>130</v>
      </c>
      <c r="E347" s="224" t="s">
        <v>19</v>
      </c>
      <c r="F347" s="225" t="s">
        <v>378</v>
      </c>
      <c r="G347" s="223"/>
      <c r="H347" s="226">
        <v>36.799999999999997</v>
      </c>
      <c r="I347" s="227"/>
      <c r="J347" s="223"/>
      <c r="K347" s="223"/>
      <c r="L347" s="228"/>
      <c r="M347" s="229"/>
      <c r="N347" s="230"/>
      <c r="O347" s="230"/>
      <c r="P347" s="230"/>
      <c r="Q347" s="230"/>
      <c r="R347" s="230"/>
      <c r="S347" s="230"/>
      <c r="T347" s="23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2" t="s">
        <v>130</v>
      </c>
      <c r="AU347" s="232" t="s">
        <v>80</v>
      </c>
      <c r="AV347" s="13" t="s">
        <v>80</v>
      </c>
      <c r="AW347" s="13" t="s">
        <v>35</v>
      </c>
      <c r="AX347" s="13" t="s">
        <v>73</v>
      </c>
      <c r="AY347" s="232" t="s">
        <v>118</v>
      </c>
    </row>
    <row r="348" s="14" customFormat="1">
      <c r="A348" s="14"/>
      <c r="B348" s="233"/>
      <c r="C348" s="234"/>
      <c r="D348" s="215" t="s">
        <v>130</v>
      </c>
      <c r="E348" s="235" t="s">
        <v>19</v>
      </c>
      <c r="F348" s="236" t="s">
        <v>132</v>
      </c>
      <c r="G348" s="234"/>
      <c r="H348" s="237">
        <v>36.799999999999997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3" t="s">
        <v>130</v>
      </c>
      <c r="AU348" s="243" t="s">
        <v>80</v>
      </c>
      <c r="AV348" s="14" t="s">
        <v>119</v>
      </c>
      <c r="AW348" s="14" t="s">
        <v>35</v>
      </c>
      <c r="AX348" s="14" t="s">
        <v>78</v>
      </c>
      <c r="AY348" s="243" t="s">
        <v>118</v>
      </c>
    </row>
    <row r="349" s="2" customFormat="1" ht="24.15" customHeight="1">
      <c r="A349" s="40"/>
      <c r="B349" s="41"/>
      <c r="C349" s="201" t="s">
        <v>449</v>
      </c>
      <c r="D349" s="201" t="s">
        <v>121</v>
      </c>
      <c r="E349" s="202" t="s">
        <v>450</v>
      </c>
      <c r="F349" s="203" t="s">
        <v>451</v>
      </c>
      <c r="G349" s="204" t="s">
        <v>198</v>
      </c>
      <c r="H349" s="205">
        <v>92.599999999999994</v>
      </c>
      <c r="I349" s="206"/>
      <c r="J349" s="207">
        <f>ROUND(I349*H349,2)</f>
        <v>0</v>
      </c>
      <c r="K349" s="208"/>
      <c r="L349" s="46"/>
      <c r="M349" s="209" t="s">
        <v>19</v>
      </c>
      <c r="N349" s="210" t="s">
        <v>46</v>
      </c>
      <c r="O349" s="87"/>
      <c r="P349" s="211">
        <f>O349*H349</f>
        <v>0</v>
      </c>
      <c r="Q349" s="211">
        <v>0.0028600000000000001</v>
      </c>
      <c r="R349" s="211">
        <f>Q349*H349</f>
        <v>0.26483600000000002</v>
      </c>
      <c r="S349" s="211">
        <v>0</v>
      </c>
      <c r="T349" s="212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3" t="s">
        <v>189</v>
      </c>
      <c r="AT349" s="213" t="s">
        <v>121</v>
      </c>
      <c r="AU349" s="213" t="s">
        <v>80</v>
      </c>
      <c r="AY349" s="19" t="s">
        <v>118</v>
      </c>
      <c r="BE349" s="214">
        <f>IF(N349="základní",J349,0)</f>
        <v>0</v>
      </c>
      <c r="BF349" s="214">
        <f>IF(N349="snížená",J349,0)</f>
        <v>0</v>
      </c>
      <c r="BG349" s="214">
        <f>IF(N349="zákl. přenesená",J349,0)</f>
        <v>0</v>
      </c>
      <c r="BH349" s="214">
        <f>IF(N349="sníž. přenesená",J349,0)</f>
        <v>0</v>
      </c>
      <c r="BI349" s="214">
        <f>IF(N349="nulová",J349,0)</f>
        <v>0</v>
      </c>
      <c r="BJ349" s="19" t="s">
        <v>119</v>
      </c>
      <c r="BK349" s="214">
        <f>ROUND(I349*H349,2)</f>
        <v>0</v>
      </c>
      <c r="BL349" s="19" t="s">
        <v>189</v>
      </c>
      <c r="BM349" s="213" t="s">
        <v>452</v>
      </c>
    </row>
    <row r="350" s="2" customFormat="1">
      <c r="A350" s="40"/>
      <c r="B350" s="41"/>
      <c r="C350" s="42"/>
      <c r="D350" s="215" t="s">
        <v>126</v>
      </c>
      <c r="E350" s="42"/>
      <c r="F350" s="216" t="s">
        <v>453</v>
      </c>
      <c r="G350" s="42"/>
      <c r="H350" s="42"/>
      <c r="I350" s="217"/>
      <c r="J350" s="42"/>
      <c r="K350" s="42"/>
      <c r="L350" s="46"/>
      <c r="M350" s="218"/>
      <c r="N350" s="219"/>
      <c r="O350" s="87"/>
      <c r="P350" s="87"/>
      <c r="Q350" s="87"/>
      <c r="R350" s="87"/>
      <c r="S350" s="87"/>
      <c r="T350" s="88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126</v>
      </c>
      <c r="AU350" s="19" t="s">
        <v>80</v>
      </c>
    </row>
    <row r="351" s="2" customFormat="1">
      <c r="A351" s="40"/>
      <c r="B351" s="41"/>
      <c r="C351" s="42"/>
      <c r="D351" s="220" t="s">
        <v>128</v>
      </c>
      <c r="E351" s="42"/>
      <c r="F351" s="221" t="s">
        <v>454</v>
      </c>
      <c r="G351" s="42"/>
      <c r="H351" s="42"/>
      <c r="I351" s="217"/>
      <c r="J351" s="42"/>
      <c r="K351" s="42"/>
      <c r="L351" s="46"/>
      <c r="M351" s="218"/>
      <c r="N351" s="219"/>
      <c r="O351" s="87"/>
      <c r="P351" s="87"/>
      <c r="Q351" s="87"/>
      <c r="R351" s="87"/>
      <c r="S351" s="87"/>
      <c r="T351" s="88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128</v>
      </c>
      <c r="AU351" s="19" t="s">
        <v>80</v>
      </c>
    </row>
    <row r="352" s="13" customFormat="1">
      <c r="A352" s="13"/>
      <c r="B352" s="222"/>
      <c r="C352" s="223"/>
      <c r="D352" s="215" t="s">
        <v>130</v>
      </c>
      <c r="E352" s="224" t="s">
        <v>19</v>
      </c>
      <c r="F352" s="225" t="s">
        <v>398</v>
      </c>
      <c r="G352" s="223"/>
      <c r="H352" s="226">
        <v>92.599999999999994</v>
      </c>
      <c r="I352" s="227"/>
      <c r="J352" s="223"/>
      <c r="K352" s="223"/>
      <c r="L352" s="228"/>
      <c r="M352" s="229"/>
      <c r="N352" s="230"/>
      <c r="O352" s="230"/>
      <c r="P352" s="230"/>
      <c r="Q352" s="230"/>
      <c r="R352" s="230"/>
      <c r="S352" s="230"/>
      <c r="T352" s="23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2" t="s">
        <v>130</v>
      </c>
      <c r="AU352" s="232" t="s">
        <v>80</v>
      </c>
      <c r="AV352" s="13" t="s">
        <v>80</v>
      </c>
      <c r="AW352" s="13" t="s">
        <v>35</v>
      </c>
      <c r="AX352" s="13" t="s">
        <v>73</v>
      </c>
      <c r="AY352" s="232" t="s">
        <v>118</v>
      </c>
    </row>
    <row r="353" s="14" customFormat="1">
      <c r="A353" s="14"/>
      <c r="B353" s="233"/>
      <c r="C353" s="234"/>
      <c r="D353" s="215" t="s">
        <v>130</v>
      </c>
      <c r="E353" s="235" t="s">
        <v>19</v>
      </c>
      <c r="F353" s="236" t="s">
        <v>132</v>
      </c>
      <c r="G353" s="234"/>
      <c r="H353" s="237">
        <v>92.599999999999994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3" t="s">
        <v>130</v>
      </c>
      <c r="AU353" s="243" t="s">
        <v>80</v>
      </c>
      <c r="AV353" s="14" t="s">
        <v>119</v>
      </c>
      <c r="AW353" s="14" t="s">
        <v>35</v>
      </c>
      <c r="AX353" s="14" t="s">
        <v>78</v>
      </c>
      <c r="AY353" s="243" t="s">
        <v>118</v>
      </c>
    </row>
    <row r="354" s="2" customFormat="1" ht="24.15" customHeight="1">
      <c r="A354" s="40"/>
      <c r="B354" s="41"/>
      <c r="C354" s="201" t="s">
        <v>455</v>
      </c>
      <c r="D354" s="201" t="s">
        <v>121</v>
      </c>
      <c r="E354" s="202" t="s">
        <v>456</v>
      </c>
      <c r="F354" s="203" t="s">
        <v>457</v>
      </c>
      <c r="G354" s="204" t="s">
        <v>223</v>
      </c>
      <c r="H354" s="205">
        <v>6</v>
      </c>
      <c r="I354" s="206"/>
      <c r="J354" s="207">
        <f>ROUND(I354*H354,2)</f>
        <v>0</v>
      </c>
      <c r="K354" s="208"/>
      <c r="L354" s="46"/>
      <c r="M354" s="209" t="s">
        <v>19</v>
      </c>
      <c r="N354" s="210" t="s">
        <v>46</v>
      </c>
      <c r="O354" s="87"/>
      <c r="P354" s="211">
        <f>O354*H354</f>
        <v>0</v>
      </c>
      <c r="Q354" s="211">
        <v>0.00048000000000000001</v>
      </c>
      <c r="R354" s="211">
        <f>Q354*H354</f>
        <v>0.0028800000000000002</v>
      </c>
      <c r="S354" s="211">
        <v>0</v>
      </c>
      <c r="T354" s="212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3" t="s">
        <v>189</v>
      </c>
      <c r="AT354" s="213" t="s">
        <v>121</v>
      </c>
      <c r="AU354" s="213" t="s">
        <v>80</v>
      </c>
      <c r="AY354" s="19" t="s">
        <v>118</v>
      </c>
      <c r="BE354" s="214">
        <f>IF(N354="základní",J354,0)</f>
        <v>0</v>
      </c>
      <c r="BF354" s="214">
        <f>IF(N354="snížená",J354,0)</f>
        <v>0</v>
      </c>
      <c r="BG354" s="214">
        <f>IF(N354="zákl. přenesená",J354,0)</f>
        <v>0</v>
      </c>
      <c r="BH354" s="214">
        <f>IF(N354="sníž. přenesená",J354,0)</f>
        <v>0</v>
      </c>
      <c r="BI354" s="214">
        <f>IF(N354="nulová",J354,0)</f>
        <v>0</v>
      </c>
      <c r="BJ354" s="19" t="s">
        <v>119</v>
      </c>
      <c r="BK354" s="214">
        <f>ROUND(I354*H354,2)</f>
        <v>0</v>
      </c>
      <c r="BL354" s="19" t="s">
        <v>189</v>
      </c>
      <c r="BM354" s="213" t="s">
        <v>458</v>
      </c>
    </row>
    <row r="355" s="2" customFormat="1">
      <c r="A355" s="40"/>
      <c r="B355" s="41"/>
      <c r="C355" s="42"/>
      <c r="D355" s="215" t="s">
        <v>126</v>
      </c>
      <c r="E355" s="42"/>
      <c r="F355" s="216" t="s">
        <v>459</v>
      </c>
      <c r="G355" s="42"/>
      <c r="H355" s="42"/>
      <c r="I355" s="217"/>
      <c r="J355" s="42"/>
      <c r="K355" s="42"/>
      <c r="L355" s="46"/>
      <c r="M355" s="218"/>
      <c r="N355" s="219"/>
      <c r="O355" s="87"/>
      <c r="P355" s="87"/>
      <c r="Q355" s="87"/>
      <c r="R355" s="87"/>
      <c r="S355" s="87"/>
      <c r="T355" s="88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126</v>
      </c>
      <c r="AU355" s="19" t="s">
        <v>80</v>
      </c>
    </row>
    <row r="356" s="2" customFormat="1">
      <c r="A356" s="40"/>
      <c r="B356" s="41"/>
      <c r="C356" s="42"/>
      <c r="D356" s="220" t="s">
        <v>128</v>
      </c>
      <c r="E356" s="42"/>
      <c r="F356" s="221" t="s">
        <v>460</v>
      </c>
      <c r="G356" s="42"/>
      <c r="H356" s="42"/>
      <c r="I356" s="217"/>
      <c r="J356" s="42"/>
      <c r="K356" s="42"/>
      <c r="L356" s="46"/>
      <c r="M356" s="218"/>
      <c r="N356" s="219"/>
      <c r="O356" s="87"/>
      <c r="P356" s="87"/>
      <c r="Q356" s="87"/>
      <c r="R356" s="87"/>
      <c r="S356" s="87"/>
      <c r="T356" s="88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128</v>
      </c>
      <c r="AU356" s="19" t="s">
        <v>80</v>
      </c>
    </row>
    <row r="357" s="13" customFormat="1">
      <c r="A357" s="13"/>
      <c r="B357" s="222"/>
      <c r="C357" s="223"/>
      <c r="D357" s="215" t="s">
        <v>130</v>
      </c>
      <c r="E357" s="224" t="s">
        <v>19</v>
      </c>
      <c r="F357" s="225" t="s">
        <v>161</v>
      </c>
      <c r="G357" s="223"/>
      <c r="H357" s="226">
        <v>6</v>
      </c>
      <c r="I357" s="227"/>
      <c r="J357" s="223"/>
      <c r="K357" s="223"/>
      <c r="L357" s="228"/>
      <c r="M357" s="229"/>
      <c r="N357" s="230"/>
      <c r="O357" s="230"/>
      <c r="P357" s="230"/>
      <c r="Q357" s="230"/>
      <c r="R357" s="230"/>
      <c r="S357" s="230"/>
      <c r="T357" s="23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2" t="s">
        <v>130</v>
      </c>
      <c r="AU357" s="232" t="s">
        <v>80</v>
      </c>
      <c r="AV357" s="13" t="s">
        <v>80</v>
      </c>
      <c r="AW357" s="13" t="s">
        <v>35</v>
      </c>
      <c r="AX357" s="13" t="s">
        <v>73</v>
      </c>
      <c r="AY357" s="232" t="s">
        <v>118</v>
      </c>
    </row>
    <row r="358" s="14" customFormat="1">
      <c r="A358" s="14"/>
      <c r="B358" s="233"/>
      <c r="C358" s="234"/>
      <c r="D358" s="215" t="s">
        <v>130</v>
      </c>
      <c r="E358" s="235" t="s">
        <v>19</v>
      </c>
      <c r="F358" s="236" t="s">
        <v>132</v>
      </c>
      <c r="G358" s="234"/>
      <c r="H358" s="237">
        <v>6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3" t="s">
        <v>130</v>
      </c>
      <c r="AU358" s="243" t="s">
        <v>80</v>
      </c>
      <c r="AV358" s="14" t="s">
        <v>119</v>
      </c>
      <c r="AW358" s="14" t="s">
        <v>35</v>
      </c>
      <c r="AX358" s="14" t="s">
        <v>78</v>
      </c>
      <c r="AY358" s="243" t="s">
        <v>118</v>
      </c>
    </row>
    <row r="359" s="2" customFormat="1" ht="24.15" customHeight="1">
      <c r="A359" s="40"/>
      <c r="B359" s="41"/>
      <c r="C359" s="201" t="s">
        <v>461</v>
      </c>
      <c r="D359" s="201" t="s">
        <v>121</v>
      </c>
      <c r="E359" s="202" t="s">
        <v>462</v>
      </c>
      <c r="F359" s="203" t="s">
        <v>463</v>
      </c>
      <c r="G359" s="204" t="s">
        <v>198</v>
      </c>
      <c r="H359" s="205">
        <v>36</v>
      </c>
      <c r="I359" s="206"/>
      <c r="J359" s="207">
        <f>ROUND(I359*H359,2)</f>
        <v>0</v>
      </c>
      <c r="K359" s="208"/>
      <c r="L359" s="46"/>
      <c r="M359" s="209" t="s">
        <v>19</v>
      </c>
      <c r="N359" s="210" t="s">
        <v>46</v>
      </c>
      <c r="O359" s="87"/>
      <c r="P359" s="211">
        <f>O359*H359</f>
        <v>0</v>
      </c>
      <c r="Q359" s="211">
        <v>0.0022300000000000002</v>
      </c>
      <c r="R359" s="211">
        <f>Q359*H359</f>
        <v>0.080280000000000004</v>
      </c>
      <c r="S359" s="211">
        <v>0</v>
      </c>
      <c r="T359" s="212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3" t="s">
        <v>189</v>
      </c>
      <c r="AT359" s="213" t="s">
        <v>121</v>
      </c>
      <c r="AU359" s="213" t="s">
        <v>80</v>
      </c>
      <c r="AY359" s="19" t="s">
        <v>118</v>
      </c>
      <c r="BE359" s="214">
        <f>IF(N359="základní",J359,0)</f>
        <v>0</v>
      </c>
      <c r="BF359" s="214">
        <f>IF(N359="snížená",J359,0)</f>
        <v>0</v>
      </c>
      <c r="BG359" s="214">
        <f>IF(N359="zákl. přenesená",J359,0)</f>
        <v>0</v>
      </c>
      <c r="BH359" s="214">
        <f>IF(N359="sníž. přenesená",J359,0)</f>
        <v>0</v>
      </c>
      <c r="BI359" s="214">
        <f>IF(N359="nulová",J359,0)</f>
        <v>0</v>
      </c>
      <c r="BJ359" s="19" t="s">
        <v>119</v>
      </c>
      <c r="BK359" s="214">
        <f>ROUND(I359*H359,2)</f>
        <v>0</v>
      </c>
      <c r="BL359" s="19" t="s">
        <v>189</v>
      </c>
      <c r="BM359" s="213" t="s">
        <v>464</v>
      </c>
    </row>
    <row r="360" s="2" customFormat="1">
      <c r="A360" s="40"/>
      <c r="B360" s="41"/>
      <c r="C360" s="42"/>
      <c r="D360" s="215" t="s">
        <v>126</v>
      </c>
      <c r="E360" s="42"/>
      <c r="F360" s="216" t="s">
        <v>465</v>
      </c>
      <c r="G360" s="42"/>
      <c r="H360" s="42"/>
      <c r="I360" s="217"/>
      <c r="J360" s="42"/>
      <c r="K360" s="42"/>
      <c r="L360" s="46"/>
      <c r="M360" s="218"/>
      <c r="N360" s="219"/>
      <c r="O360" s="87"/>
      <c r="P360" s="87"/>
      <c r="Q360" s="87"/>
      <c r="R360" s="87"/>
      <c r="S360" s="87"/>
      <c r="T360" s="88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126</v>
      </c>
      <c r="AU360" s="19" t="s">
        <v>80</v>
      </c>
    </row>
    <row r="361" s="2" customFormat="1">
      <c r="A361" s="40"/>
      <c r="B361" s="41"/>
      <c r="C361" s="42"/>
      <c r="D361" s="220" t="s">
        <v>128</v>
      </c>
      <c r="E361" s="42"/>
      <c r="F361" s="221" t="s">
        <v>466</v>
      </c>
      <c r="G361" s="42"/>
      <c r="H361" s="42"/>
      <c r="I361" s="217"/>
      <c r="J361" s="42"/>
      <c r="K361" s="42"/>
      <c r="L361" s="46"/>
      <c r="M361" s="218"/>
      <c r="N361" s="219"/>
      <c r="O361" s="87"/>
      <c r="P361" s="87"/>
      <c r="Q361" s="87"/>
      <c r="R361" s="87"/>
      <c r="S361" s="87"/>
      <c r="T361" s="88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128</v>
      </c>
      <c r="AU361" s="19" t="s">
        <v>80</v>
      </c>
    </row>
    <row r="362" s="13" customFormat="1">
      <c r="A362" s="13"/>
      <c r="B362" s="222"/>
      <c r="C362" s="223"/>
      <c r="D362" s="215" t="s">
        <v>130</v>
      </c>
      <c r="E362" s="224" t="s">
        <v>19</v>
      </c>
      <c r="F362" s="225" t="s">
        <v>411</v>
      </c>
      <c r="G362" s="223"/>
      <c r="H362" s="226">
        <v>36</v>
      </c>
      <c r="I362" s="227"/>
      <c r="J362" s="223"/>
      <c r="K362" s="223"/>
      <c r="L362" s="228"/>
      <c r="M362" s="229"/>
      <c r="N362" s="230"/>
      <c r="O362" s="230"/>
      <c r="P362" s="230"/>
      <c r="Q362" s="230"/>
      <c r="R362" s="230"/>
      <c r="S362" s="230"/>
      <c r="T362" s="23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2" t="s">
        <v>130</v>
      </c>
      <c r="AU362" s="232" t="s">
        <v>80</v>
      </c>
      <c r="AV362" s="13" t="s">
        <v>80</v>
      </c>
      <c r="AW362" s="13" t="s">
        <v>35</v>
      </c>
      <c r="AX362" s="13" t="s">
        <v>73</v>
      </c>
      <c r="AY362" s="232" t="s">
        <v>118</v>
      </c>
    </row>
    <row r="363" s="14" customFormat="1">
      <c r="A363" s="14"/>
      <c r="B363" s="233"/>
      <c r="C363" s="234"/>
      <c r="D363" s="215" t="s">
        <v>130</v>
      </c>
      <c r="E363" s="235" t="s">
        <v>19</v>
      </c>
      <c r="F363" s="236" t="s">
        <v>132</v>
      </c>
      <c r="G363" s="234"/>
      <c r="H363" s="237">
        <v>36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3" t="s">
        <v>130</v>
      </c>
      <c r="AU363" s="243" t="s">
        <v>80</v>
      </c>
      <c r="AV363" s="14" t="s">
        <v>119</v>
      </c>
      <c r="AW363" s="14" t="s">
        <v>35</v>
      </c>
      <c r="AX363" s="14" t="s">
        <v>78</v>
      </c>
      <c r="AY363" s="243" t="s">
        <v>118</v>
      </c>
    </row>
    <row r="364" s="2" customFormat="1" ht="33" customHeight="1">
      <c r="A364" s="40"/>
      <c r="B364" s="41"/>
      <c r="C364" s="201" t="s">
        <v>467</v>
      </c>
      <c r="D364" s="201" t="s">
        <v>121</v>
      </c>
      <c r="E364" s="202" t="s">
        <v>468</v>
      </c>
      <c r="F364" s="203" t="s">
        <v>469</v>
      </c>
      <c r="G364" s="204" t="s">
        <v>359</v>
      </c>
      <c r="H364" s="255"/>
      <c r="I364" s="206"/>
      <c r="J364" s="207">
        <f>ROUND(I364*H364,2)</f>
        <v>0</v>
      </c>
      <c r="K364" s="208"/>
      <c r="L364" s="46"/>
      <c r="M364" s="209" t="s">
        <v>19</v>
      </c>
      <c r="N364" s="210" t="s">
        <v>46</v>
      </c>
      <c r="O364" s="87"/>
      <c r="P364" s="211">
        <f>O364*H364</f>
        <v>0</v>
      </c>
      <c r="Q364" s="211">
        <v>0</v>
      </c>
      <c r="R364" s="211">
        <f>Q364*H364</f>
        <v>0</v>
      </c>
      <c r="S364" s="211">
        <v>0</v>
      </c>
      <c r="T364" s="212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3" t="s">
        <v>189</v>
      </c>
      <c r="AT364" s="213" t="s">
        <v>121</v>
      </c>
      <c r="AU364" s="213" t="s">
        <v>80</v>
      </c>
      <c r="AY364" s="19" t="s">
        <v>118</v>
      </c>
      <c r="BE364" s="214">
        <f>IF(N364="základní",J364,0)</f>
        <v>0</v>
      </c>
      <c r="BF364" s="214">
        <f>IF(N364="snížená",J364,0)</f>
        <v>0</v>
      </c>
      <c r="BG364" s="214">
        <f>IF(N364="zákl. přenesená",J364,0)</f>
        <v>0</v>
      </c>
      <c r="BH364" s="214">
        <f>IF(N364="sníž. přenesená",J364,0)</f>
        <v>0</v>
      </c>
      <c r="BI364" s="214">
        <f>IF(N364="nulová",J364,0)</f>
        <v>0</v>
      </c>
      <c r="BJ364" s="19" t="s">
        <v>119</v>
      </c>
      <c r="BK364" s="214">
        <f>ROUND(I364*H364,2)</f>
        <v>0</v>
      </c>
      <c r="BL364" s="19" t="s">
        <v>189</v>
      </c>
      <c r="BM364" s="213" t="s">
        <v>470</v>
      </c>
    </row>
    <row r="365" s="2" customFormat="1">
      <c r="A365" s="40"/>
      <c r="B365" s="41"/>
      <c r="C365" s="42"/>
      <c r="D365" s="215" t="s">
        <v>126</v>
      </c>
      <c r="E365" s="42"/>
      <c r="F365" s="216" t="s">
        <v>471</v>
      </c>
      <c r="G365" s="42"/>
      <c r="H365" s="42"/>
      <c r="I365" s="217"/>
      <c r="J365" s="42"/>
      <c r="K365" s="42"/>
      <c r="L365" s="46"/>
      <c r="M365" s="218"/>
      <c r="N365" s="219"/>
      <c r="O365" s="87"/>
      <c r="P365" s="87"/>
      <c r="Q365" s="87"/>
      <c r="R365" s="87"/>
      <c r="S365" s="87"/>
      <c r="T365" s="88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126</v>
      </c>
      <c r="AU365" s="19" t="s">
        <v>80</v>
      </c>
    </row>
    <row r="366" s="2" customFormat="1">
      <c r="A366" s="40"/>
      <c r="B366" s="41"/>
      <c r="C366" s="42"/>
      <c r="D366" s="220" t="s">
        <v>128</v>
      </c>
      <c r="E366" s="42"/>
      <c r="F366" s="221" t="s">
        <v>472</v>
      </c>
      <c r="G366" s="42"/>
      <c r="H366" s="42"/>
      <c r="I366" s="217"/>
      <c r="J366" s="42"/>
      <c r="K366" s="42"/>
      <c r="L366" s="46"/>
      <c r="M366" s="218"/>
      <c r="N366" s="219"/>
      <c r="O366" s="87"/>
      <c r="P366" s="87"/>
      <c r="Q366" s="87"/>
      <c r="R366" s="87"/>
      <c r="S366" s="87"/>
      <c r="T366" s="88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128</v>
      </c>
      <c r="AU366" s="19" t="s">
        <v>80</v>
      </c>
    </row>
    <row r="367" s="12" customFormat="1" ht="22.8" customHeight="1">
      <c r="A367" s="12"/>
      <c r="B367" s="185"/>
      <c r="C367" s="186"/>
      <c r="D367" s="187" t="s">
        <v>72</v>
      </c>
      <c r="E367" s="199" t="s">
        <v>473</v>
      </c>
      <c r="F367" s="199" t="s">
        <v>474</v>
      </c>
      <c r="G367" s="186"/>
      <c r="H367" s="186"/>
      <c r="I367" s="189"/>
      <c r="J367" s="200">
        <f>BK367</f>
        <v>0</v>
      </c>
      <c r="K367" s="186"/>
      <c r="L367" s="191"/>
      <c r="M367" s="192"/>
      <c r="N367" s="193"/>
      <c r="O367" s="193"/>
      <c r="P367" s="194">
        <f>SUM(P368:P372)</f>
        <v>0</v>
      </c>
      <c r="Q367" s="193"/>
      <c r="R367" s="194">
        <f>SUM(R368:R372)</f>
        <v>0</v>
      </c>
      <c r="S367" s="193"/>
      <c r="T367" s="195">
        <f>SUM(T368:T372)</f>
        <v>5.9248000000000003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96" t="s">
        <v>80</v>
      </c>
      <c r="AT367" s="197" t="s">
        <v>72</v>
      </c>
      <c r="AU367" s="197" t="s">
        <v>78</v>
      </c>
      <c r="AY367" s="196" t="s">
        <v>118</v>
      </c>
      <c r="BK367" s="198">
        <f>SUM(BK368:BK372)</f>
        <v>0</v>
      </c>
    </row>
    <row r="368" s="2" customFormat="1" ht="21.75" customHeight="1">
      <c r="A368" s="40"/>
      <c r="B368" s="41"/>
      <c r="C368" s="201" t="s">
        <v>475</v>
      </c>
      <c r="D368" s="201" t="s">
        <v>121</v>
      </c>
      <c r="E368" s="202" t="s">
        <v>476</v>
      </c>
      <c r="F368" s="203" t="s">
        <v>477</v>
      </c>
      <c r="G368" s="204" t="s">
        <v>124</v>
      </c>
      <c r="H368" s="205">
        <v>846.39999999999998</v>
      </c>
      <c r="I368" s="206"/>
      <c r="J368" s="207">
        <f>ROUND(I368*H368,2)</f>
        <v>0</v>
      </c>
      <c r="K368" s="208"/>
      <c r="L368" s="46"/>
      <c r="M368" s="209" t="s">
        <v>19</v>
      </c>
      <c r="N368" s="210" t="s">
        <v>46</v>
      </c>
      <c r="O368" s="87"/>
      <c r="P368" s="211">
        <f>O368*H368</f>
        <v>0</v>
      </c>
      <c r="Q368" s="211">
        <v>0</v>
      </c>
      <c r="R368" s="211">
        <f>Q368*H368</f>
        <v>0</v>
      </c>
      <c r="S368" s="211">
        <v>0.0070000000000000001</v>
      </c>
      <c r="T368" s="212">
        <f>S368*H368</f>
        <v>5.9248000000000003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3" t="s">
        <v>189</v>
      </c>
      <c r="AT368" s="213" t="s">
        <v>121</v>
      </c>
      <c r="AU368" s="213" t="s">
        <v>80</v>
      </c>
      <c r="AY368" s="19" t="s">
        <v>118</v>
      </c>
      <c r="BE368" s="214">
        <f>IF(N368="základní",J368,0)</f>
        <v>0</v>
      </c>
      <c r="BF368" s="214">
        <f>IF(N368="snížená",J368,0)</f>
        <v>0</v>
      </c>
      <c r="BG368" s="214">
        <f>IF(N368="zákl. přenesená",J368,0)</f>
        <v>0</v>
      </c>
      <c r="BH368" s="214">
        <f>IF(N368="sníž. přenesená",J368,0)</f>
        <v>0</v>
      </c>
      <c r="BI368" s="214">
        <f>IF(N368="nulová",J368,0)</f>
        <v>0</v>
      </c>
      <c r="BJ368" s="19" t="s">
        <v>119</v>
      </c>
      <c r="BK368" s="214">
        <f>ROUND(I368*H368,2)</f>
        <v>0</v>
      </c>
      <c r="BL368" s="19" t="s">
        <v>189</v>
      </c>
      <c r="BM368" s="213" t="s">
        <v>478</v>
      </c>
    </row>
    <row r="369" s="2" customFormat="1">
      <c r="A369" s="40"/>
      <c r="B369" s="41"/>
      <c r="C369" s="42"/>
      <c r="D369" s="215" t="s">
        <v>126</v>
      </c>
      <c r="E369" s="42"/>
      <c r="F369" s="216" t="s">
        <v>477</v>
      </c>
      <c r="G369" s="42"/>
      <c r="H369" s="42"/>
      <c r="I369" s="217"/>
      <c r="J369" s="42"/>
      <c r="K369" s="42"/>
      <c r="L369" s="46"/>
      <c r="M369" s="218"/>
      <c r="N369" s="219"/>
      <c r="O369" s="87"/>
      <c r="P369" s="87"/>
      <c r="Q369" s="87"/>
      <c r="R369" s="87"/>
      <c r="S369" s="87"/>
      <c r="T369" s="88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126</v>
      </c>
      <c r="AU369" s="19" t="s">
        <v>80</v>
      </c>
    </row>
    <row r="370" s="2" customFormat="1">
      <c r="A370" s="40"/>
      <c r="B370" s="41"/>
      <c r="C370" s="42"/>
      <c r="D370" s="220" t="s">
        <v>128</v>
      </c>
      <c r="E370" s="42"/>
      <c r="F370" s="221" t="s">
        <v>479</v>
      </c>
      <c r="G370" s="42"/>
      <c r="H370" s="42"/>
      <c r="I370" s="217"/>
      <c r="J370" s="42"/>
      <c r="K370" s="42"/>
      <c r="L370" s="46"/>
      <c r="M370" s="218"/>
      <c r="N370" s="219"/>
      <c r="O370" s="87"/>
      <c r="P370" s="87"/>
      <c r="Q370" s="87"/>
      <c r="R370" s="87"/>
      <c r="S370" s="87"/>
      <c r="T370" s="88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128</v>
      </c>
      <c r="AU370" s="19" t="s">
        <v>80</v>
      </c>
    </row>
    <row r="371" s="13" customFormat="1">
      <c r="A371" s="13"/>
      <c r="B371" s="222"/>
      <c r="C371" s="223"/>
      <c r="D371" s="215" t="s">
        <v>130</v>
      </c>
      <c r="E371" s="224" t="s">
        <v>19</v>
      </c>
      <c r="F371" s="225" t="s">
        <v>131</v>
      </c>
      <c r="G371" s="223"/>
      <c r="H371" s="226">
        <v>846.39999999999998</v>
      </c>
      <c r="I371" s="227"/>
      <c r="J371" s="223"/>
      <c r="K371" s="223"/>
      <c r="L371" s="228"/>
      <c r="M371" s="229"/>
      <c r="N371" s="230"/>
      <c r="O371" s="230"/>
      <c r="P371" s="230"/>
      <c r="Q371" s="230"/>
      <c r="R371" s="230"/>
      <c r="S371" s="230"/>
      <c r="T371" s="23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2" t="s">
        <v>130</v>
      </c>
      <c r="AU371" s="232" t="s">
        <v>80</v>
      </c>
      <c r="AV371" s="13" t="s">
        <v>80</v>
      </c>
      <c r="AW371" s="13" t="s">
        <v>35</v>
      </c>
      <c r="AX371" s="13" t="s">
        <v>73</v>
      </c>
      <c r="AY371" s="232" t="s">
        <v>118</v>
      </c>
    </row>
    <row r="372" s="14" customFormat="1">
      <c r="A372" s="14"/>
      <c r="B372" s="233"/>
      <c r="C372" s="234"/>
      <c r="D372" s="215" t="s">
        <v>130</v>
      </c>
      <c r="E372" s="235" t="s">
        <v>19</v>
      </c>
      <c r="F372" s="236" t="s">
        <v>132</v>
      </c>
      <c r="G372" s="234"/>
      <c r="H372" s="237">
        <v>846.39999999999998</v>
      </c>
      <c r="I372" s="238"/>
      <c r="J372" s="234"/>
      <c r="K372" s="234"/>
      <c r="L372" s="239"/>
      <c r="M372" s="240"/>
      <c r="N372" s="241"/>
      <c r="O372" s="241"/>
      <c r="P372" s="241"/>
      <c r="Q372" s="241"/>
      <c r="R372" s="241"/>
      <c r="S372" s="241"/>
      <c r="T372" s="24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3" t="s">
        <v>130</v>
      </c>
      <c r="AU372" s="243" t="s">
        <v>80</v>
      </c>
      <c r="AV372" s="14" t="s">
        <v>119</v>
      </c>
      <c r="AW372" s="14" t="s">
        <v>35</v>
      </c>
      <c r="AX372" s="14" t="s">
        <v>78</v>
      </c>
      <c r="AY372" s="243" t="s">
        <v>118</v>
      </c>
    </row>
    <row r="373" s="12" customFormat="1" ht="22.8" customHeight="1">
      <c r="A373" s="12"/>
      <c r="B373" s="185"/>
      <c r="C373" s="186"/>
      <c r="D373" s="187" t="s">
        <v>72</v>
      </c>
      <c r="E373" s="199" t="s">
        <v>480</v>
      </c>
      <c r="F373" s="199" t="s">
        <v>481</v>
      </c>
      <c r="G373" s="186"/>
      <c r="H373" s="186"/>
      <c r="I373" s="189"/>
      <c r="J373" s="200">
        <f>BK373</f>
        <v>0</v>
      </c>
      <c r="K373" s="186"/>
      <c r="L373" s="191"/>
      <c r="M373" s="192"/>
      <c r="N373" s="193"/>
      <c r="O373" s="193"/>
      <c r="P373" s="194">
        <f>SUM(P374:P421)</f>
        <v>0</v>
      </c>
      <c r="Q373" s="193"/>
      <c r="R373" s="194">
        <f>SUM(R374:R421)</f>
        <v>0.1050966</v>
      </c>
      <c r="S373" s="193"/>
      <c r="T373" s="195">
        <f>SUM(T374:T421)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196" t="s">
        <v>80</v>
      </c>
      <c r="AT373" s="197" t="s">
        <v>72</v>
      </c>
      <c r="AU373" s="197" t="s">
        <v>78</v>
      </c>
      <c r="AY373" s="196" t="s">
        <v>118</v>
      </c>
      <c r="BK373" s="198">
        <f>SUM(BK374:BK421)</f>
        <v>0</v>
      </c>
    </row>
    <row r="374" s="2" customFormat="1" ht="33" customHeight="1">
      <c r="A374" s="40"/>
      <c r="B374" s="41"/>
      <c r="C374" s="201" t="s">
        <v>482</v>
      </c>
      <c r="D374" s="201" t="s">
        <v>121</v>
      </c>
      <c r="E374" s="202" t="s">
        <v>483</v>
      </c>
      <c r="F374" s="203" t="s">
        <v>484</v>
      </c>
      <c r="G374" s="204" t="s">
        <v>124</v>
      </c>
      <c r="H374" s="205">
        <v>77.219999999999999</v>
      </c>
      <c r="I374" s="206"/>
      <c r="J374" s="207">
        <f>ROUND(I374*H374,2)</f>
        <v>0</v>
      </c>
      <c r="K374" s="208"/>
      <c r="L374" s="46"/>
      <c r="M374" s="209" t="s">
        <v>19</v>
      </c>
      <c r="N374" s="210" t="s">
        <v>46</v>
      </c>
      <c r="O374" s="87"/>
      <c r="P374" s="211">
        <f>O374*H374</f>
        <v>0</v>
      </c>
      <c r="Q374" s="211">
        <v>0</v>
      </c>
      <c r="R374" s="211">
        <f>Q374*H374</f>
        <v>0</v>
      </c>
      <c r="S374" s="211">
        <v>0</v>
      </c>
      <c r="T374" s="212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3" t="s">
        <v>189</v>
      </c>
      <c r="AT374" s="213" t="s">
        <v>121</v>
      </c>
      <c r="AU374" s="213" t="s">
        <v>80</v>
      </c>
      <c r="AY374" s="19" t="s">
        <v>118</v>
      </c>
      <c r="BE374" s="214">
        <f>IF(N374="základní",J374,0)</f>
        <v>0</v>
      </c>
      <c r="BF374" s="214">
        <f>IF(N374="snížená",J374,0)</f>
        <v>0</v>
      </c>
      <c r="BG374" s="214">
        <f>IF(N374="zákl. přenesená",J374,0)</f>
        <v>0</v>
      </c>
      <c r="BH374" s="214">
        <f>IF(N374="sníž. přenesená",J374,0)</f>
        <v>0</v>
      </c>
      <c r="BI374" s="214">
        <f>IF(N374="nulová",J374,0)</f>
        <v>0</v>
      </c>
      <c r="BJ374" s="19" t="s">
        <v>119</v>
      </c>
      <c r="BK374" s="214">
        <f>ROUND(I374*H374,2)</f>
        <v>0</v>
      </c>
      <c r="BL374" s="19" t="s">
        <v>189</v>
      </c>
      <c r="BM374" s="213" t="s">
        <v>485</v>
      </c>
    </row>
    <row r="375" s="2" customFormat="1">
      <c r="A375" s="40"/>
      <c r="B375" s="41"/>
      <c r="C375" s="42"/>
      <c r="D375" s="215" t="s">
        <v>126</v>
      </c>
      <c r="E375" s="42"/>
      <c r="F375" s="216" t="s">
        <v>486</v>
      </c>
      <c r="G375" s="42"/>
      <c r="H375" s="42"/>
      <c r="I375" s="217"/>
      <c r="J375" s="42"/>
      <c r="K375" s="42"/>
      <c r="L375" s="46"/>
      <c r="M375" s="218"/>
      <c r="N375" s="219"/>
      <c r="O375" s="87"/>
      <c r="P375" s="87"/>
      <c r="Q375" s="87"/>
      <c r="R375" s="87"/>
      <c r="S375" s="87"/>
      <c r="T375" s="88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126</v>
      </c>
      <c r="AU375" s="19" t="s">
        <v>80</v>
      </c>
    </row>
    <row r="376" s="2" customFormat="1">
      <c r="A376" s="40"/>
      <c r="B376" s="41"/>
      <c r="C376" s="42"/>
      <c r="D376" s="220" t="s">
        <v>128</v>
      </c>
      <c r="E376" s="42"/>
      <c r="F376" s="221" t="s">
        <v>487</v>
      </c>
      <c r="G376" s="42"/>
      <c r="H376" s="42"/>
      <c r="I376" s="217"/>
      <c r="J376" s="42"/>
      <c r="K376" s="42"/>
      <c r="L376" s="46"/>
      <c r="M376" s="218"/>
      <c r="N376" s="219"/>
      <c r="O376" s="87"/>
      <c r="P376" s="87"/>
      <c r="Q376" s="87"/>
      <c r="R376" s="87"/>
      <c r="S376" s="87"/>
      <c r="T376" s="88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128</v>
      </c>
      <c r="AU376" s="19" t="s">
        <v>80</v>
      </c>
    </row>
    <row r="377" s="13" customFormat="1">
      <c r="A377" s="13"/>
      <c r="B377" s="222"/>
      <c r="C377" s="223"/>
      <c r="D377" s="215" t="s">
        <v>130</v>
      </c>
      <c r="E377" s="224" t="s">
        <v>19</v>
      </c>
      <c r="F377" s="225" t="s">
        <v>488</v>
      </c>
      <c r="G377" s="223"/>
      <c r="H377" s="226">
        <v>45.539999999999999</v>
      </c>
      <c r="I377" s="227"/>
      <c r="J377" s="223"/>
      <c r="K377" s="223"/>
      <c r="L377" s="228"/>
      <c r="M377" s="229"/>
      <c r="N377" s="230"/>
      <c r="O377" s="230"/>
      <c r="P377" s="230"/>
      <c r="Q377" s="230"/>
      <c r="R377" s="230"/>
      <c r="S377" s="230"/>
      <c r="T377" s="23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2" t="s">
        <v>130</v>
      </c>
      <c r="AU377" s="232" t="s">
        <v>80</v>
      </c>
      <c r="AV377" s="13" t="s">
        <v>80</v>
      </c>
      <c r="AW377" s="13" t="s">
        <v>35</v>
      </c>
      <c r="AX377" s="13" t="s">
        <v>73</v>
      </c>
      <c r="AY377" s="232" t="s">
        <v>118</v>
      </c>
    </row>
    <row r="378" s="13" customFormat="1">
      <c r="A378" s="13"/>
      <c r="B378" s="222"/>
      <c r="C378" s="223"/>
      <c r="D378" s="215" t="s">
        <v>130</v>
      </c>
      <c r="E378" s="224" t="s">
        <v>19</v>
      </c>
      <c r="F378" s="225" t="s">
        <v>489</v>
      </c>
      <c r="G378" s="223"/>
      <c r="H378" s="226">
        <v>31.68</v>
      </c>
      <c r="I378" s="227"/>
      <c r="J378" s="223"/>
      <c r="K378" s="223"/>
      <c r="L378" s="228"/>
      <c r="M378" s="229"/>
      <c r="N378" s="230"/>
      <c r="O378" s="230"/>
      <c r="P378" s="230"/>
      <c r="Q378" s="230"/>
      <c r="R378" s="230"/>
      <c r="S378" s="230"/>
      <c r="T378" s="23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2" t="s">
        <v>130</v>
      </c>
      <c r="AU378" s="232" t="s">
        <v>80</v>
      </c>
      <c r="AV378" s="13" t="s">
        <v>80</v>
      </c>
      <c r="AW378" s="13" t="s">
        <v>35</v>
      </c>
      <c r="AX378" s="13" t="s">
        <v>73</v>
      </c>
      <c r="AY378" s="232" t="s">
        <v>118</v>
      </c>
    </row>
    <row r="379" s="14" customFormat="1">
      <c r="A379" s="14"/>
      <c r="B379" s="233"/>
      <c r="C379" s="234"/>
      <c r="D379" s="215" t="s">
        <v>130</v>
      </c>
      <c r="E379" s="235" t="s">
        <v>19</v>
      </c>
      <c r="F379" s="236" t="s">
        <v>132</v>
      </c>
      <c r="G379" s="234"/>
      <c r="H379" s="237">
        <v>77.219999999999999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3" t="s">
        <v>130</v>
      </c>
      <c r="AU379" s="243" t="s">
        <v>80</v>
      </c>
      <c r="AV379" s="14" t="s">
        <v>119</v>
      </c>
      <c r="AW379" s="14" t="s">
        <v>35</v>
      </c>
      <c r="AX379" s="14" t="s">
        <v>78</v>
      </c>
      <c r="AY379" s="243" t="s">
        <v>118</v>
      </c>
    </row>
    <row r="380" s="2" customFormat="1" ht="16.5" customHeight="1">
      <c r="A380" s="40"/>
      <c r="B380" s="41"/>
      <c r="C380" s="201" t="s">
        <v>490</v>
      </c>
      <c r="D380" s="201" t="s">
        <v>121</v>
      </c>
      <c r="E380" s="202" t="s">
        <v>491</v>
      </c>
      <c r="F380" s="203" t="s">
        <v>492</v>
      </c>
      <c r="G380" s="204" t="s">
        <v>124</v>
      </c>
      <c r="H380" s="205">
        <v>77.219999999999999</v>
      </c>
      <c r="I380" s="206"/>
      <c r="J380" s="207">
        <f>ROUND(I380*H380,2)</f>
        <v>0</v>
      </c>
      <c r="K380" s="208"/>
      <c r="L380" s="46"/>
      <c r="M380" s="209" t="s">
        <v>19</v>
      </c>
      <c r="N380" s="210" t="s">
        <v>46</v>
      </c>
      <c r="O380" s="87"/>
      <c r="P380" s="211">
        <f>O380*H380</f>
        <v>0</v>
      </c>
      <c r="Q380" s="211">
        <v>0</v>
      </c>
      <c r="R380" s="211">
        <f>Q380*H380</f>
        <v>0</v>
      </c>
      <c r="S380" s="211">
        <v>0</v>
      </c>
      <c r="T380" s="212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3" t="s">
        <v>189</v>
      </c>
      <c r="AT380" s="213" t="s">
        <v>121</v>
      </c>
      <c r="AU380" s="213" t="s">
        <v>80</v>
      </c>
      <c r="AY380" s="19" t="s">
        <v>118</v>
      </c>
      <c r="BE380" s="214">
        <f>IF(N380="základní",J380,0)</f>
        <v>0</v>
      </c>
      <c r="BF380" s="214">
        <f>IF(N380="snížená",J380,0)</f>
        <v>0</v>
      </c>
      <c r="BG380" s="214">
        <f>IF(N380="zákl. přenesená",J380,0)</f>
        <v>0</v>
      </c>
      <c r="BH380" s="214">
        <f>IF(N380="sníž. přenesená",J380,0)</f>
        <v>0</v>
      </c>
      <c r="BI380" s="214">
        <f>IF(N380="nulová",J380,0)</f>
        <v>0</v>
      </c>
      <c r="BJ380" s="19" t="s">
        <v>119</v>
      </c>
      <c r="BK380" s="214">
        <f>ROUND(I380*H380,2)</f>
        <v>0</v>
      </c>
      <c r="BL380" s="19" t="s">
        <v>189</v>
      </c>
      <c r="BM380" s="213" t="s">
        <v>493</v>
      </c>
    </row>
    <row r="381" s="2" customFormat="1">
      <c r="A381" s="40"/>
      <c r="B381" s="41"/>
      <c r="C381" s="42"/>
      <c r="D381" s="215" t="s">
        <v>126</v>
      </c>
      <c r="E381" s="42"/>
      <c r="F381" s="216" t="s">
        <v>494</v>
      </c>
      <c r="G381" s="42"/>
      <c r="H381" s="42"/>
      <c r="I381" s="217"/>
      <c r="J381" s="42"/>
      <c r="K381" s="42"/>
      <c r="L381" s="46"/>
      <c r="M381" s="218"/>
      <c r="N381" s="219"/>
      <c r="O381" s="87"/>
      <c r="P381" s="87"/>
      <c r="Q381" s="87"/>
      <c r="R381" s="87"/>
      <c r="S381" s="87"/>
      <c r="T381" s="88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126</v>
      </c>
      <c r="AU381" s="19" t="s">
        <v>80</v>
      </c>
    </row>
    <row r="382" s="2" customFormat="1">
      <c r="A382" s="40"/>
      <c r="B382" s="41"/>
      <c r="C382" s="42"/>
      <c r="D382" s="220" t="s">
        <v>128</v>
      </c>
      <c r="E382" s="42"/>
      <c r="F382" s="221" t="s">
        <v>495</v>
      </c>
      <c r="G382" s="42"/>
      <c r="H382" s="42"/>
      <c r="I382" s="217"/>
      <c r="J382" s="42"/>
      <c r="K382" s="42"/>
      <c r="L382" s="46"/>
      <c r="M382" s="218"/>
      <c r="N382" s="219"/>
      <c r="O382" s="87"/>
      <c r="P382" s="87"/>
      <c r="Q382" s="87"/>
      <c r="R382" s="87"/>
      <c r="S382" s="87"/>
      <c r="T382" s="88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128</v>
      </c>
      <c r="AU382" s="19" t="s">
        <v>80</v>
      </c>
    </row>
    <row r="383" s="13" customFormat="1">
      <c r="A383" s="13"/>
      <c r="B383" s="222"/>
      <c r="C383" s="223"/>
      <c r="D383" s="215" t="s">
        <v>130</v>
      </c>
      <c r="E383" s="224" t="s">
        <v>19</v>
      </c>
      <c r="F383" s="225" t="s">
        <v>488</v>
      </c>
      <c r="G383" s="223"/>
      <c r="H383" s="226">
        <v>45.539999999999999</v>
      </c>
      <c r="I383" s="227"/>
      <c r="J383" s="223"/>
      <c r="K383" s="223"/>
      <c r="L383" s="228"/>
      <c r="M383" s="229"/>
      <c r="N383" s="230"/>
      <c r="O383" s="230"/>
      <c r="P383" s="230"/>
      <c r="Q383" s="230"/>
      <c r="R383" s="230"/>
      <c r="S383" s="230"/>
      <c r="T383" s="23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2" t="s">
        <v>130</v>
      </c>
      <c r="AU383" s="232" t="s">
        <v>80</v>
      </c>
      <c r="AV383" s="13" t="s">
        <v>80</v>
      </c>
      <c r="AW383" s="13" t="s">
        <v>35</v>
      </c>
      <c r="AX383" s="13" t="s">
        <v>73</v>
      </c>
      <c r="AY383" s="232" t="s">
        <v>118</v>
      </c>
    </row>
    <row r="384" s="13" customFormat="1">
      <c r="A384" s="13"/>
      <c r="B384" s="222"/>
      <c r="C384" s="223"/>
      <c r="D384" s="215" t="s">
        <v>130</v>
      </c>
      <c r="E384" s="224" t="s">
        <v>19</v>
      </c>
      <c r="F384" s="225" t="s">
        <v>489</v>
      </c>
      <c r="G384" s="223"/>
      <c r="H384" s="226">
        <v>31.68</v>
      </c>
      <c r="I384" s="227"/>
      <c r="J384" s="223"/>
      <c r="K384" s="223"/>
      <c r="L384" s="228"/>
      <c r="M384" s="229"/>
      <c r="N384" s="230"/>
      <c r="O384" s="230"/>
      <c r="P384" s="230"/>
      <c r="Q384" s="230"/>
      <c r="R384" s="230"/>
      <c r="S384" s="230"/>
      <c r="T384" s="23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2" t="s">
        <v>130</v>
      </c>
      <c r="AU384" s="232" t="s">
        <v>80</v>
      </c>
      <c r="AV384" s="13" t="s">
        <v>80</v>
      </c>
      <c r="AW384" s="13" t="s">
        <v>35</v>
      </c>
      <c r="AX384" s="13" t="s">
        <v>73</v>
      </c>
      <c r="AY384" s="232" t="s">
        <v>118</v>
      </c>
    </row>
    <row r="385" s="14" customFormat="1">
      <c r="A385" s="14"/>
      <c r="B385" s="233"/>
      <c r="C385" s="234"/>
      <c r="D385" s="215" t="s">
        <v>130</v>
      </c>
      <c r="E385" s="235" t="s">
        <v>19</v>
      </c>
      <c r="F385" s="236" t="s">
        <v>132</v>
      </c>
      <c r="G385" s="234"/>
      <c r="H385" s="237">
        <v>77.219999999999999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3" t="s">
        <v>130</v>
      </c>
      <c r="AU385" s="243" t="s">
        <v>80</v>
      </c>
      <c r="AV385" s="14" t="s">
        <v>119</v>
      </c>
      <c r="AW385" s="14" t="s">
        <v>35</v>
      </c>
      <c r="AX385" s="14" t="s">
        <v>78</v>
      </c>
      <c r="AY385" s="243" t="s">
        <v>118</v>
      </c>
    </row>
    <row r="386" s="2" customFormat="1" ht="16.5" customHeight="1">
      <c r="A386" s="40"/>
      <c r="B386" s="41"/>
      <c r="C386" s="201" t="s">
        <v>496</v>
      </c>
      <c r="D386" s="201" t="s">
        <v>121</v>
      </c>
      <c r="E386" s="202" t="s">
        <v>497</v>
      </c>
      <c r="F386" s="203" t="s">
        <v>498</v>
      </c>
      <c r="G386" s="204" t="s">
        <v>124</v>
      </c>
      <c r="H386" s="205">
        <v>77.219999999999999</v>
      </c>
      <c r="I386" s="206"/>
      <c r="J386" s="207">
        <f>ROUND(I386*H386,2)</f>
        <v>0</v>
      </c>
      <c r="K386" s="208"/>
      <c r="L386" s="46"/>
      <c r="M386" s="209" t="s">
        <v>19</v>
      </c>
      <c r="N386" s="210" t="s">
        <v>46</v>
      </c>
      <c r="O386" s="87"/>
      <c r="P386" s="211">
        <f>O386*H386</f>
        <v>0</v>
      </c>
      <c r="Q386" s="211">
        <v>0.00010000000000000001</v>
      </c>
      <c r="R386" s="211">
        <f>Q386*H386</f>
        <v>0.0077220000000000006</v>
      </c>
      <c r="S386" s="211">
        <v>0</v>
      </c>
      <c r="T386" s="212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3" t="s">
        <v>189</v>
      </c>
      <c r="AT386" s="213" t="s">
        <v>121</v>
      </c>
      <c r="AU386" s="213" t="s">
        <v>80</v>
      </c>
      <c r="AY386" s="19" t="s">
        <v>118</v>
      </c>
      <c r="BE386" s="214">
        <f>IF(N386="základní",J386,0)</f>
        <v>0</v>
      </c>
      <c r="BF386" s="214">
        <f>IF(N386="snížená",J386,0)</f>
        <v>0</v>
      </c>
      <c r="BG386" s="214">
        <f>IF(N386="zákl. přenesená",J386,0)</f>
        <v>0</v>
      </c>
      <c r="BH386" s="214">
        <f>IF(N386="sníž. přenesená",J386,0)</f>
        <v>0</v>
      </c>
      <c r="BI386" s="214">
        <f>IF(N386="nulová",J386,0)</f>
        <v>0</v>
      </c>
      <c r="BJ386" s="19" t="s">
        <v>119</v>
      </c>
      <c r="BK386" s="214">
        <f>ROUND(I386*H386,2)</f>
        <v>0</v>
      </c>
      <c r="BL386" s="19" t="s">
        <v>189</v>
      </c>
      <c r="BM386" s="213" t="s">
        <v>499</v>
      </c>
    </row>
    <row r="387" s="2" customFormat="1">
      <c r="A387" s="40"/>
      <c r="B387" s="41"/>
      <c r="C387" s="42"/>
      <c r="D387" s="215" t="s">
        <v>126</v>
      </c>
      <c r="E387" s="42"/>
      <c r="F387" s="216" t="s">
        <v>500</v>
      </c>
      <c r="G387" s="42"/>
      <c r="H387" s="42"/>
      <c r="I387" s="217"/>
      <c r="J387" s="42"/>
      <c r="K387" s="42"/>
      <c r="L387" s="46"/>
      <c r="M387" s="218"/>
      <c r="N387" s="219"/>
      <c r="O387" s="87"/>
      <c r="P387" s="87"/>
      <c r="Q387" s="87"/>
      <c r="R387" s="87"/>
      <c r="S387" s="87"/>
      <c r="T387" s="88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126</v>
      </c>
      <c r="AU387" s="19" t="s">
        <v>80</v>
      </c>
    </row>
    <row r="388" s="2" customFormat="1">
      <c r="A388" s="40"/>
      <c r="B388" s="41"/>
      <c r="C388" s="42"/>
      <c r="D388" s="220" t="s">
        <v>128</v>
      </c>
      <c r="E388" s="42"/>
      <c r="F388" s="221" t="s">
        <v>501</v>
      </c>
      <c r="G388" s="42"/>
      <c r="H388" s="42"/>
      <c r="I388" s="217"/>
      <c r="J388" s="42"/>
      <c r="K388" s="42"/>
      <c r="L388" s="46"/>
      <c r="M388" s="218"/>
      <c r="N388" s="219"/>
      <c r="O388" s="87"/>
      <c r="P388" s="87"/>
      <c r="Q388" s="87"/>
      <c r="R388" s="87"/>
      <c r="S388" s="87"/>
      <c r="T388" s="88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128</v>
      </c>
      <c r="AU388" s="19" t="s">
        <v>80</v>
      </c>
    </row>
    <row r="389" s="13" customFormat="1">
      <c r="A389" s="13"/>
      <c r="B389" s="222"/>
      <c r="C389" s="223"/>
      <c r="D389" s="215" t="s">
        <v>130</v>
      </c>
      <c r="E389" s="224" t="s">
        <v>19</v>
      </c>
      <c r="F389" s="225" t="s">
        <v>488</v>
      </c>
      <c r="G389" s="223"/>
      <c r="H389" s="226">
        <v>45.539999999999999</v>
      </c>
      <c r="I389" s="227"/>
      <c r="J389" s="223"/>
      <c r="K389" s="223"/>
      <c r="L389" s="228"/>
      <c r="M389" s="229"/>
      <c r="N389" s="230"/>
      <c r="O389" s="230"/>
      <c r="P389" s="230"/>
      <c r="Q389" s="230"/>
      <c r="R389" s="230"/>
      <c r="S389" s="230"/>
      <c r="T389" s="23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2" t="s">
        <v>130</v>
      </c>
      <c r="AU389" s="232" t="s">
        <v>80</v>
      </c>
      <c r="AV389" s="13" t="s">
        <v>80</v>
      </c>
      <c r="AW389" s="13" t="s">
        <v>35</v>
      </c>
      <c r="AX389" s="13" t="s">
        <v>73</v>
      </c>
      <c r="AY389" s="232" t="s">
        <v>118</v>
      </c>
    </row>
    <row r="390" s="13" customFormat="1">
      <c r="A390" s="13"/>
      <c r="B390" s="222"/>
      <c r="C390" s="223"/>
      <c r="D390" s="215" t="s">
        <v>130</v>
      </c>
      <c r="E390" s="224" t="s">
        <v>19</v>
      </c>
      <c r="F390" s="225" t="s">
        <v>489</v>
      </c>
      <c r="G390" s="223"/>
      <c r="H390" s="226">
        <v>31.68</v>
      </c>
      <c r="I390" s="227"/>
      <c r="J390" s="223"/>
      <c r="K390" s="223"/>
      <c r="L390" s="228"/>
      <c r="M390" s="229"/>
      <c r="N390" s="230"/>
      <c r="O390" s="230"/>
      <c r="P390" s="230"/>
      <c r="Q390" s="230"/>
      <c r="R390" s="230"/>
      <c r="S390" s="230"/>
      <c r="T390" s="23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2" t="s">
        <v>130</v>
      </c>
      <c r="AU390" s="232" t="s">
        <v>80</v>
      </c>
      <c r="AV390" s="13" t="s">
        <v>80</v>
      </c>
      <c r="AW390" s="13" t="s">
        <v>35</v>
      </c>
      <c r="AX390" s="13" t="s">
        <v>73</v>
      </c>
      <c r="AY390" s="232" t="s">
        <v>118</v>
      </c>
    </row>
    <row r="391" s="14" customFormat="1">
      <c r="A391" s="14"/>
      <c r="B391" s="233"/>
      <c r="C391" s="234"/>
      <c r="D391" s="215" t="s">
        <v>130</v>
      </c>
      <c r="E391" s="235" t="s">
        <v>19</v>
      </c>
      <c r="F391" s="236" t="s">
        <v>132</v>
      </c>
      <c r="G391" s="234"/>
      <c r="H391" s="237">
        <v>77.219999999999999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3" t="s">
        <v>130</v>
      </c>
      <c r="AU391" s="243" t="s">
        <v>80</v>
      </c>
      <c r="AV391" s="14" t="s">
        <v>119</v>
      </c>
      <c r="AW391" s="14" t="s">
        <v>35</v>
      </c>
      <c r="AX391" s="14" t="s">
        <v>78</v>
      </c>
      <c r="AY391" s="243" t="s">
        <v>118</v>
      </c>
    </row>
    <row r="392" s="2" customFormat="1" ht="16.5" customHeight="1">
      <c r="A392" s="40"/>
      <c r="B392" s="41"/>
      <c r="C392" s="201" t="s">
        <v>502</v>
      </c>
      <c r="D392" s="201" t="s">
        <v>121</v>
      </c>
      <c r="E392" s="202" t="s">
        <v>503</v>
      </c>
      <c r="F392" s="203" t="s">
        <v>504</v>
      </c>
      <c r="G392" s="204" t="s">
        <v>124</v>
      </c>
      <c r="H392" s="205">
        <v>77.219999999999999</v>
      </c>
      <c r="I392" s="206"/>
      <c r="J392" s="207">
        <f>ROUND(I392*H392,2)</f>
        <v>0</v>
      </c>
      <c r="K392" s="208"/>
      <c r="L392" s="46"/>
      <c r="M392" s="209" t="s">
        <v>19</v>
      </c>
      <c r="N392" s="210" t="s">
        <v>46</v>
      </c>
      <c r="O392" s="87"/>
      <c r="P392" s="211">
        <f>O392*H392</f>
        <v>0</v>
      </c>
      <c r="Q392" s="211">
        <v>8.0000000000000007E-05</v>
      </c>
      <c r="R392" s="211">
        <f>Q392*H392</f>
        <v>0.0061776000000000001</v>
      </c>
      <c r="S392" s="211">
        <v>0</v>
      </c>
      <c r="T392" s="212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3" t="s">
        <v>189</v>
      </c>
      <c r="AT392" s="213" t="s">
        <v>121</v>
      </c>
      <c r="AU392" s="213" t="s">
        <v>80</v>
      </c>
      <c r="AY392" s="19" t="s">
        <v>118</v>
      </c>
      <c r="BE392" s="214">
        <f>IF(N392="základní",J392,0)</f>
        <v>0</v>
      </c>
      <c r="BF392" s="214">
        <f>IF(N392="snížená",J392,0)</f>
        <v>0</v>
      </c>
      <c r="BG392" s="214">
        <f>IF(N392="zákl. přenesená",J392,0)</f>
        <v>0</v>
      </c>
      <c r="BH392" s="214">
        <f>IF(N392="sníž. přenesená",J392,0)</f>
        <v>0</v>
      </c>
      <c r="BI392" s="214">
        <f>IF(N392="nulová",J392,0)</f>
        <v>0</v>
      </c>
      <c r="BJ392" s="19" t="s">
        <v>119</v>
      </c>
      <c r="BK392" s="214">
        <f>ROUND(I392*H392,2)</f>
        <v>0</v>
      </c>
      <c r="BL392" s="19" t="s">
        <v>189</v>
      </c>
      <c r="BM392" s="213" t="s">
        <v>505</v>
      </c>
    </row>
    <row r="393" s="2" customFormat="1">
      <c r="A393" s="40"/>
      <c r="B393" s="41"/>
      <c r="C393" s="42"/>
      <c r="D393" s="215" t="s">
        <v>126</v>
      </c>
      <c r="E393" s="42"/>
      <c r="F393" s="216" t="s">
        <v>506</v>
      </c>
      <c r="G393" s="42"/>
      <c r="H393" s="42"/>
      <c r="I393" s="217"/>
      <c r="J393" s="42"/>
      <c r="K393" s="42"/>
      <c r="L393" s="46"/>
      <c r="M393" s="218"/>
      <c r="N393" s="219"/>
      <c r="O393" s="87"/>
      <c r="P393" s="87"/>
      <c r="Q393" s="87"/>
      <c r="R393" s="87"/>
      <c r="S393" s="87"/>
      <c r="T393" s="88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126</v>
      </c>
      <c r="AU393" s="19" t="s">
        <v>80</v>
      </c>
    </row>
    <row r="394" s="2" customFormat="1">
      <c r="A394" s="40"/>
      <c r="B394" s="41"/>
      <c r="C394" s="42"/>
      <c r="D394" s="220" t="s">
        <v>128</v>
      </c>
      <c r="E394" s="42"/>
      <c r="F394" s="221" t="s">
        <v>507</v>
      </c>
      <c r="G394" s="42"/>
      <c r="H394" s="42"/>
      <c r="I394" s="217"/>
      <c r="J394" s="42"/>
      <c r="K394" s="42"/>
      <c r="L394" s="46"/>
      <c r="M394" s="218"/>
      <c r="N394" s="219"/>
      <c r="O394" s="87"/>
      <c r="P394" s="87"/>
      <c r="Q394" s="87"/>
      <c r="R394" s="87"/>
      <c r="S394" s="87"/>
      <c r="T394" s="88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128</v>
      </c>
      <c r="AU394" s="19" t="s">
        <v>80</v>
      </c>
    </row>
    <row r="395" s="13" customFormat="1">
      <c r="A395" s="13"/>
      <c r="B395" s="222"/>
      <c r="C395" s="223"/>
      <c r="D395" s="215" t="s">
        <v>130</v>
      </c>
      <c r="E395" s="224" t="s">
        <v>19</v>
      </c>
      <c r="F395" s="225" t="s">
        <v>488</v>
      </c>
      <c r="G395" s="223"/>
      <c r="H395" s="226">
        <v>45.539999999999999</v>
      </c>
      <c r="I395" s="227"/>
      <c r="J395" s="223"/>
      <c r="K395" s="223"/>
      <c r="L395" s="228"/>
      <c r="M395" s="229"/>
      <c r="N395" s="230"/>
      <c r="O395" s="230"/>
      <c r="P395" s="230"/>
      <c r="Q395" s="230"/>
      <c r="R395" s="230"/>
      <c r="S395" s="230"/>
      <c r="T395" s="23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2" t="s">
        <v>130</v>
      </c>
      <c r="AU395" s="232" t="s">
        <v>80</v>
      </c>
      <c r="AV395" s="13" t="s">
        <v>80</v>
      </c>
      <c r="AW395" s="13" t="s">
        <v>35</v>
      </c>
      <c r="AX395" s="13" t="s">
        <v>73</v>
      </c>
      <c r="AY395" s="232" t="s">
        <v>118</v>
      </c>
    </row>
    <row r="396" s="13" customFormat="1">
      <c r="A396" s="13"/>
      <c r="B396" s="222"/>
      <c r="C396" s="223"/>
      <c r="D396" s="215" t="s">
        <v>130</v>
      </c>
      <c r="E396" s="224" t="s">
        <v>19</v>
      </c>
      <c r="F396" s="225" t="s">
        <v>489</v>
      </c>
      <c r="G396" s="223"/>
      <c r="H396" s="226">
        <v>31.68</v>
      </c>
      <c r="I396" s="227"/>
      <c r="J396" s="223"/>
      <c r="K396" s="223"/>
      <c r="L396" s="228"/>
      <c r="M396" s="229"/>
      <c r="N396" s="230"/>
      <c r="O396" s="230"/>
      <c r="P396" s="230"/>
      <c r="Q396" s="230"/>
      <c r="R396" s="230"/>
      <c r="S396" s="230"/>
      <c r="T396" s="23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2" t="s">
        <v>130</v>
      </c>
      <c r="AU396" s="232" t="s">
        <v>80</v>
      </c>
      <c r="AV396" s="13" t="s">
        <v>80</v>
      </c>
      <c r="AW396" s="13" t="s">
        <v>35</v>
      </c>
      <c r="AX396" s="13" t="s">
        <v>73</v>
      </c>
      <c r="AY396" s="232" t="s">
        <v>118</v>
      </c>
    </row>
    <row r="397" s="14" customFormat="1">
      <c r="A397" s="14"/>
      <c r="B397" s="233"/>
      <c r="C397" s="234"/>
      <c r="D397" s="215" t="s">
        <v>130</v>
      </c>
      <c r="E397" s="235" t="s">
        <v>19</v>
      </c>
      <c r="F397" s="236" t="s">
        <v>132</v>
      </c>
      <c r="G397" s="234"/>
      <c r="H397" s="237">
        <v>77.219999999999999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3" t="s">
        <v>130</v>
      </c>
      <c r="AU397" s="243" t="s">
        <v>80</v>
      </c>
      <c r="AV397" s="14" t="s">
        <v>119</v>
      </c>
      <c r="AW397" s="14" t="s">
        <v>35</v>
      </c>
      <c r="AX397" s="14" t="s">
        <v>78</v>
      </c>
      <c r="AY397" s="243" t="s">
        <v>118</v>
      </c>
    </row>
    <row r="398" s="2" customFormat="1" ht="24.15" customHeight="1">
      <c r="A398" s="40"/>
      <c r="B398" s="41"/>
      <c r="C398" s="201" t="s">
        <v>508</v>
      </c>
      <c r="D398" s="201" t="s">
        <v>121</v>
      </c>
      <c r="E398" s="202" t="s">
        <v>509</v>
      </c>
      <c r="F398" s="203" t="s">
        <v>510</v>
      </c>
      <c r="G398" s="204" t="s">
        <v>124</v>
      </c>
      <c r="H398" s="205">
        <v>77.219999999999999</v>
      </c>
      <c r="I398" s="206"/>
      <c r="J398" s="207">
        <f>ROUND(I398*H398,2)</f>
        <v>0</v>
      </c>
      <c r="K398" s="208"/>
      <c r="L398" s="46"/>
      <c r="M398" s="209" t="s">
        <v>19</v>
      </c>
      <c r="N398" s="210" t="s">
        <v>46</v>
      </c>
      <c r="O398" s="87"/>
      <c r="P398" s="211">
        <f>O398*H398</f>
        <v>0</v>
      </c>
      <c r="Q398" s="211">
        <v>0</v>
      </c>
      <c r="R398" s="211">
        <f>Q398*H398</f>
        <v>0</v>
      </c>
      <c r="S398" s="211">
        <v>0</v>
      </c>
      <c r="T398" s="212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3" t="s">
        <v>189</v>
      </c>
      <c r="AT398" s="213" t="s">
        <v>121</v>
      </c>
      <c r="AU398" s="213" t="s">
        <v>80</v>
      </c>
      <c r="AY398" s="19" t="s">
        <v>118</v>
      </c>
      <c r="BE398" s="214">
        <f>IF(N398="základní",J398,0)</f>
        <v>0</v>
      </c>
      <c r="BF398" s="214">
        <f>IF(N398="snížená",J398,0)</f>
        <v>0</v>
      </c>
      <c r="BG398" s="214">
        <f>IF(N398="zákl. přenesená",J398,0)</f>
        <v>0</v>
      </c>
      <c r="BH398" s="214">
        <f>IF(N398="sníž. přenesená",J398,0)</f>
        <v>0</v>
      </c>
      <c r="BI398" s="214">
        <f>IF(N398="nulová",J398,0)</f>
        <v>0</v>
      </c>
      <c r="BJ398" s="19" t="s">
        <v>119</v>
      </c>
      <c r="BK398" s="214">
        <f>ROUND(I398*H398,2)</f>
        <v>0</v>
      </c>
      <c r="BL398" s="19" t="s">
        <v>189</v>
      </c>
      <c r="BM398" s="213" t="s">
        <v>511</v>
      </c>
    </row>
    <row r="399" s="2" customFormat="1">
      <c r="A399" s="40"/>
      <c r="B399" s="41"/>
      <c r="C399" s="42"/>
      <c r="D399" s="215" t="s">
        <v>126</v>
      </c>
      <c r="E399" s="42"/>
      <c r="F399" s="216" t="s">
        <v>512</v>
      </c>
      <c r="G399" s="42"/>
      <c r="H399" s="42"/>
      <c r="I399" s="217"/>
      <c r="J399" s="42"/>
      <c r="K399" s="42"/>
      <c r="L399" s="46"/>
      <c r="M399" s="218"/>
      <c r="N399" s="219"/>
      <c r="O399" s="87"/>
      <c r="P399" s="87"/>
      <c r="Q399" s="87"/>
      <c r="R399" s="87"/>
      <c r="S399" s="87"/>
      <c r="T399" s="88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126</v>
      </c>
      <c r="AU399" s="19" t="s">
        <v>80</v>
      </c>
    </row>
    <row r="400" s="2" customFormat="1">
      <c r="A400" s="40"/>
      <c r="B400" s="41"/>
      <c r="C400" s="42"/>
      <c r="D400" s="220" t="s">
        <v>128</v>
      </c>
      <c r="E400" s="42"/>
      <c r="F400" s="221" t="s">
        <v>513</v>
      </c>
      <c r="G400" s="42"/>
      <c r="H400" s="42"/>
      <c r="I400" s="217"/>
      <c r="J400" s="42"/>
      <c r="K400" s="42"/>
      <c r="L400" s="46"/>
      <c r="M400" s="218"/>
      <c r="N400" s="219"/>
      <c r="O400" s="87"/>
      <c r="P400" s="87"/>
      <c r="Q400" s="87"/>
      <c r="R400" s="87"/>
      <c r="S400" s="87"/>
      <c r="T400" s="88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128</v>
      </c>
      <c r="AU400" s="19" t="s">
        <v>80</v>
      </c>
    </row>
    <row r="401" s="13" customFormat="1">
      <c r="A401" s="13"/>
      <c r="B401" s="222"/>
      <c r="C401" s="223"/>
      <c r="D401" s="215" t="s">
        <v>130</v>
      </c>
      <c r="E401" s="224" t="s">
        <v>19</v>
      </c>
      <c r="F401" s="225" t="s">
        <v>488</v>
      </c>
      <c r="G401" s="223"/>
      <c r="H401" s="226">
        <v>45.539999999999999</v>
      </c>
      <c r="I401" s="227"/>
      <c r="J401" s="223"/>
      <c r="K401" s="223"/>
      <c r="L401" s="228"/>
      <c r="M401" s="229"/>
      <c r="N401" s="230"/>
      <c r="O401" s="230"/>
      <c r="P401" s="230"/>
      <c r="Q401" s="230"/>
      <c r="R401" s="230"/>
      <c r="S401" s="230"/>
      <c r="T401" s="23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2" t="s">
        <v>130</v>
      </c>
      <c r="AU401" s="232" t="s">
        <v>80</v>
      </c>
      <c r="AV401" s="13" t="s">
        <v>80</v>
      </c>
      <c r="AW401" s="13" t="s">
        <v>35</v>
      </c>
      <c r="AX401" s="13" t="s">
        <v>73</v>
      </c>
      <c r="AY401" s="232" t="s">
        <v>118</v>
      </c>
    </row>
    <row r="402" s="13" customFormat="1">
      <c r="A402" s="13"/>
      <c r="B402" s="222"/>
      <c r="C402" s="223"/>
      <c r="D402" s="215" t="s">
        <v>130</v>
      </c>
      <c r="E402" s="224" t="s">
        <v>19</v>
      </c>
      <c r="F402" s="225" t="s">
        <v>489</v>
      </c>
      <c r="G402" s="223"/>
      <c r="H402" s="226">
        <v>31.68</v>
      </c>
      <c r="I402" s="227"/>
      <c r="J402" s="223"/>
      <c r="K402" s="223"/>
      <c r="L402" s="228"/>
      <c r="M402" s="229"/>
      <c r="N402" s="230"/>
      <c r="O402" s="230"/>
      <c r="P402" s="230"/>
      <c r="Q402" s="230"/>
      <c r="R402" s="230"/>
      <c r="S402" s="230"/>
      <c r="T402" s="23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2" t="s">
        <v>130</v>
      </c>
      <c r="AU402" s="232" t="s">
        <v>80</v>
      </c>
      <c r="AV402" s="13" t="s">
        <v>80</v>
      </c>
      <c r="AW402" s="13" t="s">
        <v>35</v>
      </c>
      <c r="AX402" s="13" t="s">
        <v>73</v>
      </c>
      <c r="AY402" s="232" t="s">
        <v>118</v>
      </c>
    </row>
    <row r="403" s="14" customFormat="1">
      <c r="A403" s="14"/>
      <c r="B403" s="233"/>
      <c r="C403" s="234"/>
      <c r="D403" s="215" t="s">
        <v>130</v>
      </c>
      <c r="E403" s="235" t="s">
        <v>19</v>
      </c>
      <c r="F403" s="236" t="s">
        <v>132</v>
      </c>
      <c r="G403" s="234"/>
      <c r="H403" s="237">
        <v>77.219999999999999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3" t="s">
        <v>130</v>
      </c>
      <c r="AU403" s="243" t="s">
        <v>80</v>
      </c>
      <c r="AV403" s="14" t="s">
        <v>119</v>
      </c>
      <c r="AW403" s="14" t="s">
        <v>35</v>
      </c>
      <c r="AX403" s="14" t="s">
        <v>78</v>
      </c>
      <c r="AY403" s="243" t="s">
        <v>118</v>
      </c>
    </row>
    <row r="404" s="2" customFormat="1" ht="24.15" customHeight="1">
      <c r="A404" s="40"/>
      <c r="B404" s="41"/>
      <c r="C404" s="244" t="s">
        <v>514</v>
      </c>
      <c r="D404" s="244" t="s">
        <v>133</v>
      </c>
      <c r="E404" s="245" t="s">
        <v>515</v>
      </c>
      <c r="F404" s="246" t="s">
        <v>516</v>
      </c>
      <c r="G404" s="247" t="s">
        <v>142</v>
      </c>
      <c r="H404" s="248">
        <v>61.003999999999998</v>
      </c>
      <c r="I404" s="249"/>
      <c r="J404" s="250">
        <f>ROUND(I404*H404,2)</f>
        <v>0</v>
      </c>
      <c r="K404" s="251"/>
      <c r="L404" s="252"/>
      <c r="M404" s="253" t="s">
        <v>19</v>
      </c>
      <c r="N404" s="254" t="s">
        <v>46</v>
      </c>
      <c r="O404" s="87"/>
      <c r="P404" s="211">
        <f>O404*H404</f>
        <v>0</v>
      </c>
      <c r="Q404" s="211">
        <v>0.001</v>
      </c>
      <c r="R404" s="211">
        <f>Q404*H404</f>
        <v>0.061003999999999996</v>
      </c>
      <c r="S404" s="211">
        <v>0</v>
      </c>
      <c r="T404" s="212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3" t="s">
        <v>206</v>
      </c>
      <c r="AT404" s="213" t="s">
        <v>133</v>
      </c>
      <c r="AU404" s="213" t="s">
        <v>80</v>
      </c>
      <c r="AY404" s="19" t="s">
        <v>118</v>
      </c>
      <c r="BE404" s="214">
        <f>IF(N404="základní",J404,0)</f>
        <v>0</v>
      </c>
      <c r="BF404" s="214">
        <f>IF(N404="snížená",J404,0)</f>
        <v>0</v>
      </c>
      <c r="BG404" s="214">
        <f>IF(N404="zákl. přenesená",J404,0)</f>
        <v>0</v>
      </c>
      <c r="BH404" s="214">
        <f>IF(N404="sníž. přenesená",J404,0)</f>
        <v>0</v>
      </c>
      <c r="BI404" s="214">
        <f>IF(N404="nulová",J404,0)</f>
        <v>0</v>
      </c>
      <c r="BJ404" s="19" t="s">
        <v>119</v>
      </c>
      <c r="BK404" s="214">
        <f>ROUND(I404*H404,2)</f>
        <v>0</v>
      </c>
      <c r="BL404" s="19" t="s">
        <v>189</v>
      </c>
      <c r="BM404" s="213" t="s">
        <v>517</v>
      </c>
    </row>
    <row r="405" s="2" customFormat="1">
      <c r="A405" s="40"/>
      <c r="B405" s="41"/>
      <c r="C405" s="42"/>
      <c r="D405" s="215" t="s">
        <v>126</v>
      </c>
      <c r="E405" s="42"/>
      <c r="F405" s="216" t="s">
        <v>516</v>
      </c>
      <c r="G405" s="42"/>
      <c r="H405" s="42"/>
      <c r="I405" s="217"/>
      <c r="J405" s="42"/>
      <c r="K405" s="42"/>
      <c r="L405" s="46"/>
      <c r="M405" s="218"/>
      <c r="N405" s="219"/>
      <c r="O405" s="87"/>
      <c r="P405" s="87"/>
      <c r="Q405" s="87"/>
      <c r="R405" s="87"/>
      <c r="S405" s="87"/>
      <c r="T405" s="88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126</v>
      </c>
      <c r="AU405" s="19" t="s">
        <v>80</v>
      </c>
    </row>
    <row r="406" s="13" customFormat="1">
      <c r="A406" s="13"/>
      <c r="B406" s="222"/>
      <c r="C406" s="223"/>
      <c r="D406" s="215" t="s">
        <v>130</v>
      </c>
      <c r="E406" s="224" t="s">
        <v>19</v>
      </c>
      <c r="F406" s="225" t="s">
        <v>488</v>
      </c>
      <c r="G406" s="223"/>
      <c r="H406" s="226">
        <v>45.539999999999999</v>
      </c>
      <c r="I406" s="227"/>
      <c r="J406" s="223"/>
      <c r="K406" s="223"/>
      <c r="L406" s="228"/>
      <c r="M406" s="229"/>
      <c r="N406" s="230"/>
      <c r="O406" s="230"/>
      <c r="P406" s="230"/>
      <c r="Q406" s="230"/>
      <c r="R406" s="230"/>
      <c r="S406" s="230"/>
      <c r="T406" s="23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2" t="s">
        <v>130</v>
      </c>
      <c r="AU406" s="232" t="s">
        <v>80</v>
      </c>
      <c r="AV406" s="13" t="s">
        <v>80</v>
      </c>
      <c r="AW406" s="13" t="s">
        <v>35</v>
      </c>
      <c r="AX406" s="13" t="s">
        <v>73</v>
      </c>
      <c r="AY406" s="232" t="s">
        <v>118</v>
      </c>
    </row>
    <row r="407" s="13" customFormat="1">
      <c r="A407" s="13"/>
      <c r="B407" s="222"/>
      <c r="C407" s="223"/>
      <c r="D407" s="215" t="s">
        <v>130</v>
      </c>
      <c r="E407" s="224" t="s">
        <v>19</v>
      </c>
      <c r="F407" s="225" t="s">
        <v>489</v>
      </c>
      <c r="G407" s="223"/>
      <c r="H407" s="226">
        <v>31.68</v>
      </c>
      <c r="I407" s="227"/>
      <c r="J407" s="223"/>
      <c r="K407" s="223"/>
      <c r="L407" s="228"/>
      <c r="M407" s="229"/>
      <c r="N407" s="230"/>
      <c r="O407" s="230"/>
      <c r="P407" s="230"/>
      <c r="Q407" s="230"/>
      <c r="R407" s="230"/>
      <c r="S407" s="230"/>
      <c r="T407" s="23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2" t="s">
        <v>130</v>
      </c>
      <c r="AU407" s="232" t="s">
        <v>80</v>
      </c>
      <c r="AV407" s="13" t="s">
        <v>80</v>
      </c>
      <c r="AW407" s="13" t="s">
        <v>35</v>
      </c>
      <c r="AX407" s="13" t="s">
        <v>73</v>
      </c>
      <c r="AY407" s="232" t="s">
        <v>118</v>
      </c>
    </row>
    <row r="408" s="14" customFormat="1">
      <c r="A408" s="14"/>
      <c r="B408" s="233"/>
      <c r="C408" s="234"/>
      <c r="D408" s="215" t="s">
        <v>130</v>
      </c>
      <c r="E408" s="235" t="s">
        <v>19</v>
      </c>
      <c r="F408" s="236" t="s">
        <v>132</v>
      </c>
      <c r="G408" s="234"/>
      <c r="H408" s="237">
        <v>77.219999999999999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3" t="s">
        <v>130</v>
      </c>
      <c r="AU408" s="243" t="s">
        <v>80</v>
      </c>
      <c r="AV408" s="14" t="s">
        <v>119</v>
      </c>
      <c r="AW408" s="14" t="s">
        <v>35</v>
      </c>
      <c r="AX408" s="14" t="s">
        <v>78</v>
      </c>
      <c r="AY408" s="243" t="s">
        <v>118</v>
      </c>
    </row>
    <row r="409" s="13" customFormat="1">
      <c r="A409" s="13"/>
      <c r="B409" s="222"/>
      <c r="C409" s="223"/>
      <c r="D409" s="215" t="s">
        <v>130</v>
      </c>
      <c r="E409" s="223"/>
      <c r="F409" s="225" t="s">
        <v>518</v>
      </c>
      <c r="G409" s="223"/>
      <c r="H409" s="226">
        <v>61.003999999999998</v>
      </c>
      <c r="I409" s="227"/>
      <c r="J409" s="223"/>
      <c r="K409" s="223"/>
      <c r="L409" s="228"/>
      <c r="M409" s="229"/>
      <c r="N409" s="230"/>
      <c r="O409" s="230"/>
      <c r="P409" s="230"/>
      <c r="Q409" s="230"/>
      <c r="R409" s="230"/>
      <c r="S409" s="230"/>
      <c r="T409" s="23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2" t="s">
        <v>130</v>
      </c>
      <c r="AU409" s="232" t="s">
        <v>80</v>
      </c>
      <c r="AV409" s="13" t="s">
        <v>80</v>
      </c>
      <c r="AW409" s="13" t="s">
        <v>4</v>
      </c>
      <c r="AX409" s="13" t="s">
        <v>78</v>
      </c>
      <c r="AY409" s="232" t="s">
        <v>118</v>
      </c>
    </row>
    <row r="410" s="2" customFormat="1" ht="24.15" customHeight="1">
      <c r="A410" s="40"/>
      <c r="B410" s="41"/>
      <c r="C410" s="201" t="s">
        <v>519</v>
      </c>
      <c r="D410" s="201" t="s">
        <v>121</v>
      </c>
      <c r="E410" s="202" t="s">
        <v>520</v>
      </c>
      <c r="F410" s="203" t="s">
        <v>521</v>
      </c>
      <c r="G410" s="204" t="s">
        <v>124</v>
      </c>
      <c r="H410" s="205">
        <v>77.219999999999999</v>
      </c>
      <c r="I410" s="206"/>
      <c r="J410" s="207">
        <f>ROUND(I410*H410,2)</f>
        <v>0</v>
      </c>
      <c r="K410" s="208"/>
      <c r="L410" s="46"/>
      <c r="M410" s="209" t="s">
        <v>19</v>
      </c>
      <c r="N410" s="210" t="s">
        <v>46</v>
      </c>
      <c r="O410" s="87"/>
      <c r="P410" s="211">
        <f>O410*H410</f>
        <v>0</v>
      </c>
      <c r="Q410" s="211">
        <v>0</v>
      </c>
      <c r="R410" s="211">
        <f>Q410*H410</f>
        <v>0</v>
      </c>
      <c r="S410" s="211">
        <v>0</v>
      </c>
      <c r="T410" s="212">
        <f>S410*H410</f>
        <v>0</v>
      </c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R410" s="213" t="s">
        <v>189</v>
      </c>
      <c r="AT410" s="213" t="s">
        <v>121</v>
      </c>
      <c r="AU410" s="213" t="s">
        <v>80</v>
      </c>
      <c r="AY410" s="19" t="s">
        <v>118</v>
      </c>
      <c r="BE410" s="214">
        <f>IF(N410="základní",J410,0)</f>
        <v>0</v>
      </c>
      <c r="BF410" s="214">
        <f>IF(N410="snížená",J410,0)</f>
        <v>0</v>
      </c>
      <c r="BG410" s="214">
        <f>IF(N410="zákl. přenesená",J410,0)</f>
        <v>0</v>
      </c>
      <c r="BH410" s="214">
        <f>IF(N410="sníž. přenesená",J410,0)</f>
        <v>0</v>
      </c>
      <c r="BI410" s="214">
        <f>IF(N410="nulová",J410,0)</f>
        <v>0</v>
      </c>
      <c r="BJ410" s="19" t="s">
        <v>119</v>
      </c>
      <c r="BK410" s="214">
        <f>ROUND(I410*H410,2)</f>
        <v>0</v>
      </c>
      <c r="BL410" s="19" t="s">
        <v>189</v>
      </c>
      <c r="BM410" s="213" t="s">
        <v>522</v>
      </c>
    </row>
    <row r="411" s="2" customFormat="1">
      <c r="A411" s="40"/>
      <c r="B411" s="41"/>
      <c r="C411" s="42"/>
      <c r="D411" s="215" t="s">
        <v>126</v>
      </c>
      <c r="E411" s="42"/>
      <c r="F411" s="216" t="s">
        <v>523</v>
      </c>
      <c r="G411" s="42"/>
      <c r="H411" s="42"/>
      <c r="I411" s="217"/>
      <c r="J411" s="42"/>
      <c r="K411" s="42"/>
      <c r="L411" s="46"/>
      <c r="M411" s="218"/>
      <c r="N411" s="219"/>
      <c r="O411" s="87"/>
      <c r="P411" s="87"/>
      <c r="Q411" s="87"/>
      <c r="R411" s="87"/>
      <c r="S411" s="87"/>
      <c r="T411" s="88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T411" s="19" t="s">
        <v>126</v>
      </c>
      <c r="AU411" s="19" t="s">
        <v>80</v>
      </c>
    </row>
    <row r="412" s="2" customFormat="1">
      <c r="A412" s="40"/>
      <c r="B412" s="41"/>
      <c r="C412" s="42"/>
      <c r="D412" s="220" t="s">
        <v>128</v>
      </c>
      <c r="E412" s="42"/>
      <c r="F412" s="221" t="s">
        <v>524</v>
      </c>
      <c r="G412" s="42"/>
      <c r="H412" s="42"/>
      <c r="I412" s="217"/>
      <c r="J412" s="42"/>
      <c r="K412" s="42"/>
      <c r="L412" s="46"/>
      <c r="M412" s="218"/>
      <c r="N412" s="219"/>
      <c r="O412" s="87"/>
      <c r="P412" s="87"/>
      <c r="Q412" s="87"/>
      <c r="R412" s="87"/>
      <c r="S412" s="87"/>
      <c r="T412" s="88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128</v>
      </c>
      <c r="AU412" s="19" t="s">
        <v>80</v>
      </c>
    </row>
    <row r="413" s="13" customFormat="1">
      <c r="A413" s="13"/>
      <c r="B413" s="222"/>
      <c r="C413" s="223"/>
      <c r="D413" s="215" t="s">
        <v>130</v>
      </c>
      <c r="E413" s="224" t="s">
        <v>19</v>
      </c>
      <c r="F413" s="225" t="s">
        <v>488</v>
      </c>
      <c r="G413" s="223"/>
      <c r="H413" s="226">
        <v>45.539999999999999</v>
      </c>
      <c r="I413" s="227"/>
      <c r="J413" s="223"/>
      <c r="K413" s="223"/>
      <c r="L413" s="228"/>
      <c r="M413" s="229"/>
      <c r="N413" s="230"/>
      <c r="O413" s="230"/>
      <c r="P413" s="230"/>
      <c r="Q413" s="230"/>
      <c r="R413" s="230"/>
      <c r="S413" s="230"/>
      <c r="T413" s="23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2" t="s">
        <v>130</v>
      </c>
      <c r="AU413" s="232" t="s">
        <v>80</v>
      </c>
      <c r="AV413" s="13" t="s">
        <v>80</v>
      </c>
      <c r="AW413" s="13" t="s">
        <v>35</v>
      </c>
      <c r="AX413" s="13" t="s">
        <v>73</v>
      </c>
      <c r="AY413" s="232" t="s">
        <v>118</v>
      </c>
    </row>
    <row r="414" s="13" customFormat="1">
      <c r="A414" s="13"/>
      <c r="B414" s="222"/>
      <c r="C414" s="223"/>
      <c r="D414" s="215" t="s">
        <v>130</v>
      </c>
      <c r="E414" s="224" t="s">
        <v>19</v>
      </c>
      <c r="F414" s="225" t="s">
        <v>489</v>
      </c>
      <c r="G414" s="223"/>
      <c r="H414" s="226">
        <v>31.68</v>
      </c>
      <c r="I414" s="227"/>
      <c r="J414" s="223"/>
      <c r="K414" s="223"/>
      <c r="L414" s="228"/>
      <c r="M414" s="229"/>
      <c r="N414" s="230"/>
      <c r="O414" s="230"/>
      <c r="P414" s="230"/>
      <c r="Q414" s="230"/>
      <c r="R414" s="230"/>
      <c r="S414" s="230"/>
      <c r="T414" s="23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2" t="s">
        <v>130</v>
      </c>
      <c r="AU414" s="232" t="s">
        <v>80</v>
      </c>
      <c r="AV414" s="13" t="s">
        <v>80</v>
      </c>
      <c r="AW414" s="13" t="s">
        <v>35</v>
      </c>
      <c r="AX414" s="13" t="s">
        <v>73</v>
      </c>
      <c r="AY414" s="232" t="s">
        <v>118</v>
      </c>
    </row>
    <row r="415" s="14" customFormat="1">
      <c r="A415" s="14"/>
      <c r="B415" s="233"/>
      <c r="C415" s="234"/>
      <c r="D415" s="215" t="s">
        <v>130</v>
      </c>
      <c r="E415" s="235" t="s">
        <v>19</v>
      </c>
      <c r="F415" s="236" t="s">
        <v>132</v>
      </c>
      <c r="G415" s="234"/>
      <c r="H415" s="237">
        <v>77.219999999999999</v>
      </c>
      <c r="I415" s="238"/>
      <c r="J415" s="234"/>
      <c r="K415" s="234"/>
      <c r="L415" s="239"/>
      <c r="M415" s="240"/>
      <c r="N415" s="241"/>
      <c r="O415" s="241"/>
      <c r="P415" s="241"/>
      <c r="Q415" s="241"/>
      <c r="R415" s="241"/>
      <c r="S415" s="241"/>
      <c r="T415" s="24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3" t="s">
        <v>130</v>
      </c>
      <c r="AU415" s="243" t="s">
        <v>80</v>
      </c>
      <c r="AV415" s="14" t="s">
        <v>119</v>
      </c>
      <c r="AW415" s="14" t="s">
        <v>35</v>
      </c>
      <c r="AX415" s="14" t="s">
        <v>78</v>
      </c>
      <c r="AY415" s="243" t="s">
        <v>118</v>
      </c>
    </row>
    <row r="416" s="2" customFormat="1" ht="24.15" customHeight="1">
      <c r="A416" s="40"/>
      <c r="B416" s="41"/>
      <c r="C416" s="244" t="s">
        <v>525</v>
      </c>
      <c r="D416" s="244" t="s">
        <v>133</v>
      </c>
      <c r="E416" s="245" t="s">
        <v>526</v>
      </c>
      <c r="F416" s="246" t="s">
        <v>527</v>
      </c>
      <c r="G416" s="247" t="s">
        <v>142</v>
      </c>
      <c r="H416" s="248">
        <v>30.193000000000001</v>
      </c>
      <c r="I416" s="249"/>
      <c r="J416" s="250">
        <f>ROUND(I416*H416,2)</f>
        <v>0</v>
      </c>
      <c r="K416" s="251"/>
      <c r="L416" s="252"/>
      <c r="M416" s="253" t="s">
        <v>19</v>
      </c>
      <c r="N416" s="254" t="s">
        <v>46</v>
      </c>
      <c r="O416" s="87"/>
      <c r="P416" s="211">
        <f>O416*H416</f>
        <v>0</v>
      </c>
      <c r="Q416" s="211">
        <v>0.001</v>
      </c>
      <c r="R416" s="211">
        <f>Q416*H416</f>
        <v>0.030193000000000001</v>
      </c>
      <c r="S416" s="211">
        <v>0</v>
      </c>
      <c r="T416" s="212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3" t="s">
        <v>206</v>
      </c>
      <c r="AT416" s="213" t="s">
        <v>133</v>
      </c>
      <c r="AU416" s="213" t="s">
        <v>80</v>
      </c>
      <c r="AY416" s="19" t="s">
        <v>118</v>
      </c>
      <c r="BE416" s="214">
        <f>IF(N416="základní",J416,0)</f>
        <v>0</v>
      </c>
      <c r="BF416" s="214">
        <f>IF(N416="snížená",J416,0)</f>
        <v>0</v>
      </c>
      <c r="BG416" s="214">
        <f>IF(N416="zákl. přenesená",J416,0)</f>
        <v>0</v>
      </c>
      <c r="BH416" s="214">
        <f>IF(N416="sníž. přenesená",J416,0)</f>
        <v>0</v>
      </c>
      <c r="BI416" s="214">
        <f>IF(N416="nulová",J416,0)</f>
        <v>0</v>
      </c>
      <c r="BJ416" s="19" t="s">
        <v>119</v>
      </c>
      <c r="BK416" s="214">
        <f>ROUND(I416*H416,2)</f>
        <v>0</v>
      </c>
      <c r="BL416" s="19" t="s">
        <v>189</v>
      </c>
      <c r="BM416" s="213" t="s">
        <v>528</v>
      </c>
    </row>
    <row r="417" s="2" customFormat="1">
      <c r="A417" s="40"/>
      <c r="B417" s="41"/>
      <c r="C417" s="42"/>
      <c r="D417" s="215" t="s">
        <v>126</v>
      </c>
      <c r="E417" s="42"/>
      <c r="F417" s="216" t="s">
        <v>527</v>
      </c>
      <c r="G417" s="42"/>
      <c r="H417" s="42"/>
      <c r="I417" s="217"/>
      <c r="J417" s="42"/>
      <c r="K417" s="42"/>
      <c r="L417" s="46"/>
      <c r="M417" s="218"/>
      <c r="N417" s="219"/>
      <c r="O417" s="87"/>
      <c r="P417" s="87"/>
      <c r="Q417" s="87"/>
      <c r="R417" s="87"/>
      <c r="S417" s="87"/>
      <c r="T417" s="88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126</v>
      </c>
      <c r="AU417" s="19" t="s">
        <v>80</v>
      </c>
    </row>
    <row r="418" s="13" customFormat="1">
      <c r="A418" s="13"/>
      <c r="B418" s="222"/>
      <c r="C418" s="223"/>
      <c r="D418" s="215" t="s">
        <v>130</v>
      </c>
      <c r="E418" s="224" t="s">
        <v>19</v>
      </c>
      <c r="F418" s="225" t="s">
        <v>488</v>
      </c>
      <c r="G418" s="223"/>
      <c r="H418" s="226">
        <v>45.539999999999999</v>
      </c>
      <c r="I418" s="227"/>
      <c r="J418" s="223"/>
      <c r="K418" s="223"/>
      <c r="L418" s="228"/>
      <c r="M418" s="229"/>
      <c r="N418" s="230"/>
      <c r="O418" s="230"/>
      <c r="P418" s="230"/>
      <c r="Q418" s="230"/>
      <c r="R418" s="230"/>
      <c r="S418" s="230"/>
      <c r="T418" s="23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2" t="s">
        <v>130</v>
      </c>
      <c r="AU418" s="232" t="s">
        <v>80</v>
      </c>
      <c r="AV418" s="13" t="s">
        <v>80</v>
      </c>
      <c r="AW418" s="13" t="s">
        <v>35</v>
      </c>
      <c r="AX418" s="13" t="s">
        <v>73</v>
      </c>
      <c r="AY418" s="232" t="s">
        <v>118</v>
      </c>
    </row>
    <row r="419" s="13" customFormat="1">
      <c r="A419" s="13"/>
      <c r="B419" s="222"/>
      <c r="C419" s="223"/>
      <c r="D419" s="215" t="s">
        <v>130</v>
      </c>
      <c r="E419" s="224" t="s">
        <v>19</v>
      </c>
      <c r="F419" s="225" t="s">
        <v>489</v>
      </c>
      <c r="G419" s="223"/>
      <c r="H419" s="226">
        <v>31.68</v>
      </c>
      <c r="I419" s="227"/>
      <c r="J419" s="223"/>
      <c r="K419" s="223"/>
      <c r="L419" s="228"/>
      <c r="M419" s="229"/>
      <c r="N419" s="230"/>
      <c r="O419" s="230"/>
      <c r="P419" s="230"/>
      <c r="Q419" s="230"/>
      <c r="R419" s="230"/>
      <c r="S419" s="230"/>
      <c r="T419" s="23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2" t="s">
        <v>130</v>
      </c>
      <c r="AU419" s="232" t="s">
        <v>80</v>
      </c>
      <c r="AV419" s="13" t="s">
        <v>80</v>
      </c>
      <c r="AW419" s="13" t="s">
        <v>35</v>
      </c>
      <c r="AX419" s="13" t="s">
        <v>73</v>
      </c>
      <c r="AY419" s="232" t="s">
        <v>118</v>
      </c>
    </row>
    <row r="420" s="14" customFormat="1">
      <c r="A420" s="14"/>
      <c r="B420" s="233"/>
      <c r="C420" s="234"/>
      <c r="D420" s="215" t="s">
        <v>130</v>
      </c>
      <c r="E420" s="235" t="s">
        <v>19</v>
      </c>
      <c r="F420" s="236" t="s">
        <v>132</v>
      </c>
      <c r="G420" s="234"/>
      <c r="H420" s="237">
        <v>77.219999999999999</v>
      </c>
      <c r="I420" s="238"/>
      <c r="J420" s="234"/>
      <c r="K420" s="234"/>
      <c r="L420" s="239"/>
      <c r="M420" s="240"/>
      <c r="N420" s="241"/>
      <c r="O420" s="241"/>
      <c r="P420" s="241"/>
      <c r="Q420" s="241"/>
      <c r="R420" s="241"/>
      <c r="S420" s="241"/>
      <c r="T420" s="24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3" t="s">
        <v>130</v>
      </c>
      <c r="AU420" s="243" t="s">
        <v>80</v>
      </c>
      <c r="AV420" s="14" t="s">
        <v>119</v>
      </c>
      <c r="AW420" s="14" t="s">
        <v>35</v>
      </c>
      <c r="AX420" s="14" t="s">
        <v>78</v>
      </c>
      <c r="AY420" s="243" t="s">
        <v>118</v>
      </c>
    </row>
    <row r="421" s="13" customFormat="1">
      <c r="A421" s="13"/>
      <c r="B421" s="222"/>
      <c r="C421" s="223"/>
      <c r="D421" s="215" t="s">
        <v>130</v>
      </c>
      <c r="E421" s="223"/>
      <c r="F421" s="225" t="s">
        <v>529</v>
      </c>
      <c r="G421" s="223"/>
      <c r="H421" s="226">
        <v>30.193000000000001</v>
      </c>
      <c r="I421" s="227"/>
      <c r="J421" s="223"/>
      <c r="K421" s="223"/>
      <c r="L421" s="228"/>
      <c r="M421" s="229"/>
      <c r="N421" s="230"/>
      <c r="O421" s="230"/>
      <c r="P421" s="230"/>
      <c r="Q421" s="230"/>
      <c r="R421" s="230"/>
      <c r="S421" s="230"/>
      <c r="T421" s="23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2" t="s">
        <v>130</v>
      </c>
      <c r="AU421" s="232" t="s">
        <v>80</v>
      </c>
      <c r="AV421" s="13" t="s">
        <v>80</v>
      </c>
      <c r="AW421" s="13" t="s">
        <v>4</v>
      </c>
      <c r="AX421" s="13" t="s">
        <v>78</v>
      </c>
      <c r="AY421" s="232" t="s">
        <v>118</v>
      </c>
    </row>
    <row r="422" s="12" customFormat="1" ht="25.92" customHeight="1">
      <c r="A422" s="12"/>
      <c r="B422" s="185"/>
      <c r="C422" s="186"/>
      <c r="D422" s="187" t="s">
        <v>72</v>
      </c>
      <c r="E422" s="188" t="s">
        <v>133</v>
      </c>
      <c r="F422" s="188" t="s">
        <v>530</v>
      </c>
      <c r="G422" s="186"/>
      <c r="H422" s="186"/>
      <c r="I422" s="189"/>
      <c r="J422" s="190">
        <f>BK422</f>
        <v>0</v>
      </c>
      <c r="K422" s="186"/>
      <c r="L422" s="191"/>
      <c r="M422" s="192"/>
      <c r="N422" s="193"/>
      <c r="O422" s="193"/>
      <c r="P422" s="194">
        <f>P423</f>
        <v>0</v>
      </c>
      <c r="Q422" s="193"/>
      <c r="R422" s="194">
        <f>R423</f>
        <v>0</v>
      </c>
      <c r="S422" s="193"/>
      <c r="T422" s="195">
        <f>T423</f>
        <v>8.0359999999999996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196" t="s">
        <v>139</v>
      </c>
      <c r="AT422" s="197" t="s">
        <v>72</v>
      </c>
      <c r="AU422" s="197" t="s">
        <v>73</v>
      </c>
      <c r="AY422" s="196" t="s">
        <v>118</v>
      </c>
      <c r="BK422" s="198">
        <f>BK423</f>
        <v>0</v>
      </c>
    </row>
    <row r="423" s="12" customFormat="1" ht="22.8" customHeight="1">
      <c r="A423" s="12"/>
      <c r="B423" s="185"/>
      <c r="C423" s="186"/>
      <c r="D423" s="187" t="s">
        <v>72</v>
      </c>
      <c r="E423" s="199" t="s">
        <v>531</v>
      </c>
      <c r="F423" s="199" t="s">
        <v>532</v>
      </c>
      <c r="G423" s="186"/>
      <c r="H423" s="186"/>
      <c r="I423" s="189"/>
      <c r="J423" s="200">
        <f>BK423</f>
        <v>0</v>
      </c>
      <c r="K423" s="186"/>
      <c r="L423" s="191"/>
      <c r="M423" s="192"/>
      <c r="N423" s="193"/>
      <c r="O423" s="193"/>
      <c r="P423" s="194">
        <f>SUM(P424:P480)</f>
        <v>0</v>
      </c>
      <c r="Q423" s="193"/>
      <c r="R423" s="194">
        <f>SUM(R424:R480)</f>
        <v>0</v>
      </c>
      <c r="S423" s="193"/>
      <c r="T423" s="195">
        <f>SUM(T424:T480)</f>
        <v>8.0359999999999996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96" t="s">
        <v>139</v>
      </c>
      <c r="AT423" s="197" t="s">
        <v>72</v>
      </c>
      <c r="AU423" s="197" t="s">
        <v>78</v>
      </c>
      <c r="AY423" s="196" t="s">
        <v>118</v>
      </c>
      <c r="BK423" s="198">
        <f>SUM(BK424:BK480)</f>
        <v>0</v>
      </c>
    </row>
    <row r="424" s="2" customFormat="1" ht="24.15" customHeight="1">
      <c r="A424" s="40"/>
      <c r="B424" s="41"/>
      <c r="C424" s="201" t="s">
        <v>533</v>
      </c>
      <c r="D424" s="201" t="s">
        <v>121</v>
      </c>
      <c r="E424" s="202" t="s">
        <v>534</v>
      </c>
      <c r="F424" s="203" t="s">
        <v>535</v>
      </c>
      <c r="G424" s="204" t="s">
        <v>198</v>
      </c>
      <c r="H424" s="205">
        <v>41</v>
      </c>
      <c r="I424" s="206"/>
      <c r="J424" s="207">
        <f>ROUND(I424*H424,2)</f>
        <v>0</v>
      </c>
      <c r="K424" s="208"/>
      <c r="L424" s="46"/>
      <c r="M424" s="209" t="s">
        <v>19</v>
      </c>
      <c r="N424" s="210" t="s">
        <v>46</v>
      </c>
      <c r="O424" s="87"/>
      <c r="P424" s="211">
        <f>O424*H424</f>
        <v>0</v>
      </c>
      <c r="Q424" s="211">
        <v>0</v>
      </c>
      <c r="R424" s="211">
        <f>Q424*H424</f>
        <v>0</v>
      </c>
      <c r="S424" s="211">
        <v>0</v>
      </c>
      <c r="T424" s="212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3" t="s">
        <v>508</v>
      </c>
      <c r="AT424" s="213" t="s">
        <v>121</v>
      </c>
      <c r="AU424" s="213" t="s">
        <v>80</v>
      </c>
      <c r="AY424" s="19" t="s">
        <v>118</v>
      </c>
      <c r="BE424" s="214">
        <f>IF(N424="základní",J424,0)</f>
        <v>0</v>
      </c>
      <c r="BF424" s="214">
        <f>IF(N424="snížená",J424,0)</f>
        <v>0</v>
      </c>
      <c r="BG424" s="214">
        <f>IF(N424="zákl. přenesená",J424,0)</f>
        <v>0</v>
      </c>
      <c r="BH424" s="214">
        <f>IF(N424="sníž. přenesená",J424,0)</f>
        <v>0</v>
      </c>
      <c r="BI424" s="214">
        <f>IF(N424="nulová",J424,0)</f>
        <v>0</v>
      </c>
      <c r="BJ424" s="19" t="s">
        <v>119</v>
      </c>
      <c r="BK424" s="214">
        <f>ROUND(I424*H424,2)</f>
        <v>0</v>
      </c>
      <c r="BL424" s="19" t="s">
        <v>508</v>
      </c>
      <c r="BM424" s="213" t="s">
        <v>536</v>
      </c>
    </row>
    <row r="425" s="2" customFormat="1">
      <c r="A425" s="40"/>
      <c r="B425" s="41"/>
      <c r="C425" s="42"/>
      <c r="D425" s="215" t="s">
        <v>126</v>
      </c>
      <c r="E425" s="42"/>
      <c r="F425" s="216" t="s">
        <v>537</v>
      </c>
      <c r="G425" s="42"/>
      <c r="H425" s="42"/>
      <c r="I425" s="217"/>
      <c r="J425" s="42"/>
      <c r="K425" s="42"/>
      <c r="L425" s="46"/>
      <c r="M425" s="218"/>
      <c r="N425" s="219"/>
      <c r="O425" s="87"/>
      <c r="P425" s="87"/>
      <c r="Q425" s="87"/>
      <c r="R425" s="87"/>
      <c r="S425" s="87"/>
      <c r="T425" s="88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126</v>
      </c>
      <c r="AU425" s="19" t="s">
        <v>80</v>
      </c>
    </row>
    <row r="426" s="2" customFormat="1">
      <c r="A426" s="40"/>
      <c r="B426" s="41"/>
      <c r="C426" s="42"/>
      <c r="D426" s="220" t="s">
        <v>128</v>
      </c>
      <c r="E426" s="42"/>
      <c r="F426" s="221" t="s">
        <v>538</v>
      </c>
      <c r="G426" s="42"/>
      <c r="H426" s="42"/>
      <c r="I426" s="217"/>
      <c r="J426" s="42"/>
      <c r="K426" s="42"/>
      <c r="L426" s="46"/>
      <c r="M426" s="218"/>
      <c r="N426" s="219"/>
      <c r="O426" s="87"/>
      <c r="P426" s="87"/>
      <c r="Q426" s="87"/>
      <c r="R426" s="87"/>
      <c r="S426" s="87"/>
      <c r="T426" s="88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128</v>
      </c>
      <c r="AU426" s="19" t="s">
        <v>80</v>
      </c>
    </row>
    <row r="427" s="13" customFormat="1">
      <c r="A427" s="13"/>
      <c r="B427" s="222"/>
      <c r="C427" s="223"/>
      <c r="D427" s="215" t="s">
        <v>130</v>
      </c>
      <c r="E427" s="224" t="s">
        <v>19</v>
      </c>
      <c r="F427" s="225" t="s">
        <v>356</v>
      </c>
      <c r="G427" s="223"/>
      <c r="H427" s="226">
        <v>41</v>
      </c>
      <c r="I427" s="227"/>
      <c r="J427" s="223"/>
      <c r="K427" s="223"/>
      <c r="L427" s="228"/>
      <c r="M427" s="229"/>
      <c r="N427" s="230"/>
      <c r="O427" s="230"/>
      <c r="P427" s="230"/>
      <c r="Q427" s="230"/>
      <c r="R427" s="230"/>
      <c r="S427" s="230"/>
      <c r="T427" s="23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2" t="s">
        <v>130</v>
      </c>
      <c r="AU427" s="232" t="s">
        <v>80</v>
      </c>
      <c r="AV427" s="13" t="s">
        <v>80</v>
      </c>
      <c r="AW427" s="13" t="s">
        <v>35</v>
      </c>
      <c r="AX427" s="13" t="s">
        <v>73</v>
      </c>
      <c r="AY427" s="232" t="s">
        <v>118</v>
      </c>
    </row>
    <row r="428" s="14" customFormat="1">
      <c r="A428" s="14"/>
      <c r="B428" s="233"/>
      <c r="C428" s="234"/>
      <c r="D428" s="215" t="s">
        <v>130</v>
      </c>
      <c r="E428" s="235" t="s">
        <v>19</v>
      </c>
      <c r="F428" s="236" t="s">
        <v>132</v>
      </c>
      <c r="G428" s="234"/>
      <c r="H428" s="237">
        <v>41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3" t="s">
        <v>130</v>
      </c>
      <c r="AU428" s="243" t="s">
        <v>80</v>
      </c>
      <c r="AV428" s="14" t="s">
        <v>119</v>
      </c>
      <c r="AW428" s="14" t="s">
        <v>35</v>
      </c>
      <c r="AX428" s="14" t="s">
        <v>78</v>
      </c>
      <c r="AY428" s="243" t="s">
        <v>118</v>
      </c>
    </row>
    <row r="429" s="2" customFormat="1" ht="37.8" customHeight="1">
      <c r="A429" s="40"/>
      <c r="B429" s="41"/>
      <c r="C429" s="201" t="s">
        <v>539</v>
      </c>
      <c r="D429" s="201" t="s">
        <v>121</v>
      </c>
      <c r="E429" s="202" t="s">
        <v>540</v>
      </c>
      <c r="F429" s="203" t="s">
        <v>541</v>
      </c>
      <c r="G429" s="204" t="s">
        <v>542</v>
      </c>
      <c r="H429" s="205">
        <v>11.48</v>
      </c>
      <c r="I429" s="206"/>
      <c r="J429" s="207">
        <f>ROUND(I429*H429,2)</f>
        <v>0</v>
      </c>
      <c r="K429" s="208"/>
      <c r="L429" s="46"/>
      <c r="M429" s="209" t="s">
        <v>19</v>
      </c>
      <c r="N429" s="210" t="s">
        <v>46</v>
      </c>
      <c r="O429" s="87"/>
      <c r="P429" s="211">
        <f>O429*H429</f>
        <v>0</v>
      </c>
      <c r="Q429" s="211">
        <v>0</v>
      </c>
      <c r="R429" s="211">
        <f>Q429*H429</f>
        <v>0</v>
      </c>
      <c r="S429" s="211">
        <v>0</v>
      </c>
      <c r="T429" s="212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3" t="s">
        <v>508</v>
      </c>
      <c r="AT429" s="213" t="s">
        <v>121</v>
      </c>
      <c r="AU429" s="213" t="s">
        <v>80</v>
      </c>
      <c r="AY429" s="19" t="s">
        <v>118</v>
      </c>
      <c r="BE429" s="214">
        <f>IF(N429="základní",J429,0)</f>
        <v>0</v>
      </c>
      <c r="BF429" s="214">
        <f>IF(N429="snížená",J429,0)</f>
        <v>0</v>
      </c>
      <c r="BG429" s="214">
        <f>IF(N429="zákl. přenesená",J429,0)</f>
        <v>0</v>
      </c>
      <c r="BH429" s="214">
        <f>IF(N429="sníž. přenesená",J429,0)</f>
        <v>0</v>
      </c>
      <c r="BI429" s="214">
        <f>IF(N429="nulová",J429,0)</f>
        <v>0</v>
      </c>
      <c r="BJ429" s="19" t="s">
        <v>119</v>
      </c>
      <c r="BK429" s="214">
        <f>ROUND(I429*H429,2)</f>
        <v>0</v>
      </c>
      <c r="BL429" s="19" t="s">
        <v>508</v>
      </c>
      <c r="BM429" s="213" t="s">
        <v>543</v>
      </c>
    </row>
    <row r="430" s="2" customFormat="1">
      <c r="A430" s="40"/>
      <c r="B430" s="41"/>
      <c r="C430" s="42"/>
      <c r="D430" s="215" t="s">
        <v>126</v>
      </c>
      <c r="E430" s="42"/>
      <c r="F430" s="216" t="s">
        <v>544</v>
      </c>
      <c r="G430" s="42"/>
      <c r="H430" s="42"/>
      <c r="I430" s="217"/>
      <c r="J430" s="42"/>
      <c r="K430" s="42"/>
      <c r="L430" s="46"/>
      <c r="M430" s="218"/>
      <c r="N430" s="219"/>
      <c r="O430" s="87"/>
      <c r="P430" s="87"/>
      <c r="Q430" s="87"/>
      <c r="R430" s="87"/>
      <c r="S430" s="87"/>
      <c r="T430" s="88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126</v>
      </c>
      <c r="AU430" s="19" t="s">
        <v>80</v>
      </c>
    </row>
    <row r="431" s="2" customFormat="1">
      <c r="A431" s="40"/>
      <c r="B431" s="41"/>
      <c r="C431" s="42"/>
      <c r="D431" s="220" t="s">
        <v>128</v>
      </c>
      <c r="E431" s="42"/>
      <c r="F431" s="221" t="s">
        <v>545</v>
      </c>
      <c r="G431" s="42"/>
      <c r="H431" s="42"/>
      <c r="I431" s="217"/>
      <c r="J431" s="42"/>
      <c r="K431" s="42"/>
      <c r="L431" s="46"/>
      <c r="M431" s="218"/>
      <c r="N431" s="219"/>
      <c r="O431" s="87"/>
      <c r="P431" s="87"/>
      <c r="Q431" s="87"/>
      <c r="R431" s="87"/>
      <c r="S431" s="87"/>
      <c r="T431" s="88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128</v>
      </c>
      <c r="AU431" s="19" t="s">
        <v>80</v>
      </c>
    </row>
    <row r="432" s="13" customFormat="1">
      <c r="A432" s="13"/>
      <c r="B432" s="222"/>
      <c r="C432" s="223"/>
      <c r="D432" s="215" t="s">
        <v>130</v>
      </c>
      <c r="E432" s="224" t="s">
        <v>19</v>
      </c>
      <c r="F432" s="225" t="s">
        <v>546</v>
      </c>
      <c r="G432" s="223"/>
      <c r="H432" s="226">
        <v>11.48</v>
      </c>
      <c r="I432" s="227"/>
      <c r="J432" s="223"/>
      <c r="K432" s="223"/>
      <c r="L432" s="228"/>
      <c r="M432" s="229"/>
      <c r="N432" s="230"/>
      <c r="O432" s="230"/>
      <c r="P432" s="230"/>
      <c r="Q432" s="230"/>
      <c r="R432" s="230"/>
      <c r="S432" s="230"/>
      <c r="T432" s="23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2" t="s">
        <v>130</v>
      </c>
      <c r="AU432" s="232" t="s">
        <v>80</v>
      </c>
      <c r="AV432" s="13" t="s">
        <v>80</v>
      </c>
      <c r="AW432" s="13" t="s">
        <v>35</v>
      </c>
      <c r="AX432" s="13" t="s">
        <v>73</v>
      </c>
      <c r="AY432" s="232" t="s">
        <v>118</v>
      </c>
    </row>
    <row r="433" s="14" customFormat="1">
      <c r="A433" s="14"/>
      <c r="B433" s="233"/>
      <c r="C433" s="234"/>
      <c r="D433" s="215" t="s">
        <v>130</v>
      </c>
      <c r="E433" s="235" t="s">
        <v>19</v>
      </c>
      <c r="F433" s="236" t="s">
        <v>132</v>
      </c>
      <c r="G433" s="234"/>
      <c r="H433" s="237">
        <v>11.48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3" t="s">
        <v>130</v>
      </c>
      <c r="AU433" s="243" t="s">
        <v>80</v>
      </c>
      <c r="AV433" s="14" t="s">
        <v>119</v>
      </c>
      <c r="AW433" s="14" t="s">
        <v>35</v>
      </c>
      <c r="AX433" s="14" t="s">
        <v>78</v>
      </c>
      <c r="AY433" s="243" t="s">
        <v>118</v>
      </c>
    </row>
    <row r="434" s="2" customFormat="1" ht="37.8" customHeight="1">
      <c r="A434" s="40"/>
      <c r="B434" s="41"/>
      <c r="C434" s="201" t="s">
        <v>202</v>
      </c>
      <c r="D434" s="201" t="s">
        <v>121</v>
      </c>
      <c r="E434" s="202" t="s">
        <v>547</v>
      </c>
      <c r="F434" s="203" t="s">
        <v>548</v>
      </c>
      <c r="G434" s="204" t="s">
        <v>542</v>
      </c>
      <c r="H434" s="205">
        <v>34.439999999999998</v>
      </c>
      <c r="I434" s="206"/>
      <c r="J434" s="207">
        <f>ROUND(I434*H434,2)</f>
        <v>0</v>
      </c>
      <c r="K434" s="208"/>
      <c r="L434" s="46"/>
      <c r="M434" s="209" t="s">
        <v>19</v>
      </c>
      <c r="N434" s="210" t="s">
        <v>46</v>
      </c>
      <c r="O434" s="87"/>
      <c r="P434" s="211">
        <f>O434*H434</f>
        <v>0</v>
      </c>
      <c r="Q434" s="211">
        <v>0</v>
      </c>
      <c r="R434" s="211">
        <f>Q434*H434</f>
        <v>0</v>
      </c>
      <c r="S434" s="211">
        <v>0</v>
      </c>
      <c r="T434" s="212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3" t="s">
        <v>508</v>
      </c>
      <c r="AT434" s="213" t="s">
        <v>121</v>
      </c>
      <c r="AU434" s="213" t="s">
        <v>80</v>
      </c>
      <c r="AY434" s="19" t="s">
        <v>118</v>
      </c>
      <c r="BE434" s="214">
        <f>IF(N434="základní",J434,0)</f>
        <v>0</v>
      </c>
      <c r="BF434" s="214">
        <f>IF(N434="snížená",J434,0)</f>
        <v>0</v>
      </c>
      <c r="BG434" s="214">
        <f>IF(N434="zákl. přenesená",J434,0)</f>
        <v>0</v>
      </c>
      <c r="BH434" s="214">
        <f>IF(N434="sníž. přenesená",J434,0)</f>
        <v>0</v>
      </c>
      <c r="BI434" s="214">
        <f>IF(N434="nulová",J434,0)</f>
        <v>0</v>
      </c>
      <c r="BJ434" s="19" t="s">
        <v>119</v>
      </c>
      <c r="BK434" s="214">
        <f>ROUND(I434*H434,2)</f>
        <v>0</v>
      </c>
      <c r="BL434" s="19" t="s">
        <v>508</v>
      </c>
      <c r="BM434" s="213" t="s">
        <v>549</v>
      </c>
    </row>
    <row r="435" s="2" customFormat="1">
      <c r="A435" s="40"/>
      <c r="B435" s="41"/>
      <c r="C435" s="42"/>
      <c r="D435" s="215" t="s">
        <v>126</v>
      </c>
      <c r="E435" s="42"/>
      <c r="F435" s="216" t="s">
        <v>550</v>
      </c>
      <c r="G435" s="42"/>
      <c r="H435" s="42"/>
      <c r="I435" s="217"/>
      <c r="J435" s="42"/>
      <c r="K435" s="42"/>
      <c r="L435" s="46"/>
      <c r="M435" s="218"/>
      <c r="N435" s="219"/>
      <c r="O435" s="87"/>
      <c r="P435" s="87"/>
      <c r="Q435" s="87"/>
      <c r="R435" s="87"/>
      <c r="S435" s="87"/>
      <c r="T435" s="88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126</v>
      </c>
      <c r="AU435" s="19" t="s">
        <v>80</v>
      </c>
    </row>
    <row r="436" s="2" customFormat="1">
      <c r="A436" s="40"/>
      <c r="B436" s="41"/>
      <c r="C436" s="42"/>
      <c r="D436" s="220" t="s">
        <v>128</v>
      </c>
      <c r="E436" s="42"/>
      <c r="F436" s="221" t="s">
        <v>551</v>
      </c>
      <c r="G436" s="42"/>
      <c r="H436" s="42"/>
      <c r="I436" s="217"/>
      <c r="J436" s="42"/>
      <c r="K436" s="42"/>
      <c r="L436" s="46"/>
      <c r="M436" s="218"/>
      <c r="N436" s="219"/>
      <c r="O436" s="87"/>
      <c r="P436" s="87"/>
      <c r="Q436" s="87"/>
      <c r="R436" s="87"/>
      <c r="S436" s="87"/>
      <c r="T436" s="88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128</v>
      </c>
      <c r="AU436" s="19" t="s">
        <v>80</v>
      </c>
    </row>
    <row r="437" s="13" customFormat="1">
      <c r="A437" s="13"/>
      <c r="B437" s="222"/>
      <c r="C437" s="223"/>
      <c r="D437" s="215" t="s">
        <v>130</v>
      </c>
      <c r="E437" s="224" t="s">
        <v>19</v>
      </c>
      <c r="F437" s="225" t="s">
        <v>546</v>
      </c>
      <c r="G437" s="223"/>
      <c r="H437" s="226">
        <v>11.48</v>
      </c>
      <c r="I437" s="227"/>
      <c r="J437" s="223"/>
      <c r="K437" s="223"/>
      <c r="L437" s="228"/>
      <c r="M437" s="229"/>
      <c r="N437" s="230"/>
      <c r="O437" s="230"/>
      <c r="P437" s="230"/>
      <c r="Q437" s="230"/>
      <c r="R437" s="230"/>
      <c r="S437" s="230"/>
      <c r="T437" s="23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2" t="s">
        <v>130</v>
      </c>
      <c r="AU437" s="232" t="s">
        <v>80</v>
      </c>
      <c r="AV437" s="13" t="s">
        <v>80</v>
      </c>
      <c r="AW437" s="13" t="s">
        <v>35</v>
      </c>
      <c r="AX437" s="13" t="s">
        <v>73</v>
      </c>
      <c r="AY437" s="232" t="s">
        <v>118</v>
      </c>
    </row>
    <row r="438" s="14" customFormat="1">
      <c r="A438" s="14"/>
      <c r="B438" s="233"/>
      <c r="C438" s="234"/>
      <c r="D438" s="215" t="s">
        <v>130</v>
      </c>
      <c r="E438" s="235" t="s">
        <v>19</v>
      </c>
      <c r="F438" s="236" t="s">
        <v>132</v>
      </c>
      <c r="G438" s="234"/>
      <c r="H438" s="237">
        <v>11.48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3" t="s">
        <v>130</v>
      </c>
      <c r="AU438" s="243" t="s">
        <v>80</v>
      </c>
      <c r="AV438" s="14" t="s">
        <v>119</v>
      </c>
      <c r="AW438" s="14" t="s">
        <v>35</v>
      </c>
      <c r="AX438" s="14" t="s">
        <v>78</v>
      </c>
      <c r="AY438" s="243" t="s">
        <v>118</v>
      </c>
    </row>
    <row r="439" s="13" customFormat="1">
      <c r="A439" s="13"/>
      <c r="B439" s="222"/>
      <c r="C439" s="223"/>
      <c r="D439" s="215" t="s">
        <v>130</v>
      </c>
      <c r="E439" s="223"/>
      <c r="F439" s="225" t="s">
        <v>552</v>
      </c>
      <c r="G439" s="223"/>
      <c r="H439" s="226">
        <v>34.439999999999998</v>
      </c>
      <c r="I439" s="227"/>
      <c r="J439" s="223"/>
      <c r="K439" s="223"/>
      <c r="L439" s="228"/>
      <c r="M439" s="229"/>
      <c r="N439" s="230"/>
      <c r="O439" s="230"/>
      <c r="P439" s="230"/>
      <c r="Q439" s="230"/>
      <c r="R439" s="230"/>
      <c r="S439" s="230"/>
      <c r="T439" s="23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2" t="s">
        <v>130</v>
      </c>
      <c r="AU439" s="232" t="s">
        <v>80</v>
      </c>
      <c r="AV439" s="13" t="s">
        <v>80</v>
      </c>
      <c r="AW439" s="13" t="s">
        <v>4</v>
      </c>
      <c r="AX439" s="13" t="s">
        <v>78</v>
      </c>
      <c r="AY439" s="232" t="s">
        <v>118</v>
      </c>
    </row>
    <row r="440" s="2" customFormat="1" ht="24.15" customHeight="1">
      <c r="A440" s="40"/>
      <c r="B440" s="41"/>
      <c r="C440" s="201" t="s">
        <v>553</v>
      </c>
      <c r="D440" s="201" t="s">
        <v>121</v>
      </c>
      <c r="E440" s="202" t="s">
        <v>554</v>
      </c>
      <c r="F440" s="203" t="s">
        <v>555</v>
      </c>
      <c r="G440" s="204" t="s">
        <v>172</v>
      </c>
      <c r="H440" s="205">
        <v>20.664000000000001</v>
      </c>
      <c r="I440" s="206"/>
      <c r="J440" s="207">
        <f>ROUND(I440*H440,2)</f>
        <v>0</v>
      </c>
      <c r="K440" s="208"/>
      <c r="L440" s="46"/>
      <c r="M440" s="209" t="s">
        <v>19</v>
      </c>
      <c r="N440" s="210" t="s">
        <v>46</v>
      </c>
      <c r="O440" s="87"/>
      <c r="P440" s="211">
        <f>O440*H440</f>
        <v>0</v>
      </c>
      <c r="Q440" s="211">
        <v>0</v>
      </c>
      <c r="R440" s="211">
        <f>Q440*H440</f>
        <v>0</v>
      </c>
      <c r="S440" s="211">
        <v>0</v>
      </c>
      <c r="T440" s="212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3" t="s">
        <v>508</v>
      </c>
      <c r="AT440" s="213" t="s">
        <v>121</v>
      </c>
      <c r="AU440" s="213" t="s">
        <v>80</v>
      </c>
      <c r="AY440" s="19" t="s">
        <v>118</v>
      </c>
      <c r="BE440" s="214">
        <f>IF(N440="základní",J440,0)</f>
        <v>0</v>
      </c>
      <c r="BF440" s="214">
        <f>IF(N440="snížená",J440,0)</f>
        <v>0</v>
      </c>
      <c r="BG440" s="214">
        <f>IF(N440="zákl. přenesená",J440,0)</f>
        <v>0</v>
      </c>
      <c r="BH440" s="214">
        <f>IF(N440="sníž. přenesená",J440,0)</f>
        <v>0</v>
      </c>
      <c r="BI440" s="214">
        <f>IF(N440="nulová",J440,0)</f>
        <v>0</v>
      </c>
      <c r="BJ440" s="19" t="s">
        <v>119</v>
      </c>
      <c r="BK440" s="214">
        <f>ROUND(I440*H440,2)</f>
        <v>0</v>
      </c>
      <c r="BL440" s="19" t="s">
        <v>508</v>
      </c>
      <c r="BM440" s="213" t="s">
        <v>556</v>
      </c>
    </row>
    <row r="441" s="2" customFormat="1">
      <c r="A441" s="40"/>
      <c r="B441" s="41"/>
      <c r="C441" s="42"/>
      <c r="D441" s="215" t="s">
        <v>126</v>
      </c>
      <c r="E441" s="42"/>
      <c r="F441" s="216" t="s">
        <v>557</v>
      </c>
      <c r="G441" s="42"/>
      <c r="H441" s="42"/>
      <c r="I441" s="217"/>
      <c r="J441" s="42"/>
      <c r="K441" s="42"/>
      <c r="L441" s="46"/>
      <c r="M441" s="218"/>
      <c r="N441" s="219"/>
      <c r="O441" s="87"/>
      <c r="P441" s="87"/>
      <c r="Q441" s="87"/>
      <c r="R441" s="87"/>
      <c r="S441" s="87"/>
      <c r="T441" s="88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126</v>
      </c>
      <c r="AU441" s="19" t="s">
        <v>80</v>
      </c>
    </row>
    <row r="442" s="2" customFormat="1">
      <c r="A442" s="40"/>
      <c r="B442" s="41"/>
      <c r="C442" s="42"/>
      <c r="D442" s="220" t="s">
        <v>128</v>
      </c>
      <c r="E442" s="42"/>
      <c r="F442" s="221" t="s">
        <v>558</v>
      </c>
      <c r="G442" s="42"/>
      <c r="H442" s="42"/>
      <c r="I442" s="217"/>
      <c r="J442" s="42"/>
      <c r="K442" s="42"/>
      <c r="L442" s="46"/>
      <c r="M442" s="218"/>
      <c r="N442" s="219"/>
      <c r="O442" s="87"/>
      <c r="P442" s="87"/>
      <c r="Q442" s="87"/>
      <c r="R442" s="87"/>
      <c r="S442" s="87"/>
      <c r="T442" s="88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128</v>
      </c>
      <c r="AU442" s="19" t="s">
        <v>80</v>
      </c>
    </row>
    <row r="443" s="13" customFormat="1">
      <c r="A443" s="13"/>
      <c r="B443" s="222"/>
      <c r="C443" s="223"/>
      <c r="D443" s="215" t="s">
        <v>130</v>
      </c>
      <c r="E443" s="224" t="s">
        <v>19</v>
      </c>
      <c r="F443" s="225" t="s">
        <v>546</v>
      </c>
      <c r="G443" s="223"/>
      <c r="H443" s="226">
        <v>11.48</v>
      </c>
      <c r="I443" s="227"/>
      <c r="J443" s="223"/>
      <c r="K443" s="223"/>
      <c r="L443" s="228"/>
      <c r="M443" s="229"/>
      <c r="N443" s="230"/>
      <c r="O443" s="230"/>
      <c r="P443" s="230"/>
      <c r="Q443" s="230"/>
      <c r="R443" s="230"/>
      <c r="S443" s="230"/>
      <c r="T443" s="23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2" t="s">
        <v>130</v>
      </c>
      <c r="AU443" s="232" t="s">
        <v>80</v>
      </c>
      <c r="AV443" s="13" t="s">
        <v>80</v>
      </c>
      <c r="AW443" s="13" t="s">
        <v>35</v>
      </c>
      <c r="AX443" s="13" t="s">
        <v>73</v>
      </c>
      <c r="AY443" s="232" t="s">
        <v>118</v>
      </c>
    </row>
    <row r="444" s="14" customFormat="1">
      <c r="A444" s="14"/>
      <c r="B444" s="233"/>
      <c r="C444" s="234"/>
      <c r="D444" s="215" t="s">
        <v>130</v>
      </c>
      <c r="E444" s="235" t="s">
        <v>19</v>
      </c>
      <c r="F444" s="236" t="s">
        <v>132</v>
      </c>
      <c r="G444" s="234"/>
      <c r="H444" s="237">
        <v>11.48</v>
      </c>
      <c r="I444" s="238"/>
      <c r="J444" s="234"/>
      <c r="K444" s="234"/>
      <c r="L444" s="239"/>
      <c r="M444" s="240"/>
      <c r="N444" s="241"/>
      <c r="O444" s="241"/>
      <c r="P444" s="241"/>
      <c r="Q444" s="241"/>
      <c r="R444" s="241"/>
      <c r="S444" s="241"/>
      <c r="T444" s="24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3" t="s">
        <v>130</v>
      </c>
      <c r="AU444" s="243" t="s">
        <v>80</v>
      </c>
      <c r="AV444" s="14" t="s">
        <v>119</v>
      </c>
      <c r="AW444" s="14" t="s">
        <v>35</v>
      </c>
      <c r="AX444" s="14" t="s">
        <v>78</v>
      </c>
      <c r="AY444" s="243" t="s">
        <v>118</v>
      </c>
    </row>
    <row r="445" s="13" customFormat="1">
      <c r="A445" s="13"/>
      <c r="B445" s="222"/>
      <c r="C445" s="223"/>
      <c r="D445" s="215" t="s">
        <v>130</v>
      </c>
      <c r="E445" s="223"/>
      <c r="F445" s="225" t="s">
        <v>559</v>
      </c>
      <c r="G445" s="223"/>
      <c r="H445" s="226">
        <v>20.664000000000001</v>
      </c>
      <c r="I445" s="227"/>
      <c r="J445" s="223"/>
      <c r="K445" s="223"/>
      <c r="L445" s="228"/>
      <c r="M445" s="229"/>
      <c r="N445" s="230"/>
      <c r="O445" s="230"/>
      <c r="P445" s="230"/>
      <c r="Q445" s="230"/>
      <c r="R445" s="230"/>
      <c r="S445" s="230"/>
      <c r="T445" s="23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2" t="s">
        <v>130</v>
      </c>
      <c r="AU445" s="232" t="s">
        <v>80</v>
      </c>
      <c r="AV445" s="13" t="s">
        <v>80</v>
      </c>
      <c r="AW445" s="13" t="s">
        <v>4</v>
      </c>
      <c r="AX445" s="13" t="s">
        <v>78</v>
      </c>
      <c r="AY445" s="232" t="s">
        <v>118</v>
      </c>
    </row>
    <row r="446" s="2" customFormat="1" ht="24.15" customHeight="1">
      <c r="A446" s="40"/>
      <c r="B446" s="41"/>
      <c r="C446" s="201" t="s">
        <v>560</v>
      </c>
      <c r="D446" s="201" t="s">
        <v>121</v>
      </c>
      <c r="E446" s="202" t="s">
        <v>561</v>
      </c>
      <c r="F446" s="203" t="s">
        <v>562</v>
      </c>
      <c r="G446" s="204" t="s">
        <v>542</v>
      </c>
      <c r="H446" s="205">
        <v>11.48</v>
      </c>
      <c r="I446" s="206"/>
      <c r="J446" s="207">
        <f>ROUND(I446*H446,2)</f>
        <v>0</v>
      </c>
      <c r="K446" s="208"/>
      <c r="L446" s="46"/>
      <c r="M446" s="209" t="s">
        <v>19</v>
      </c>
      <c r="N446" s="210" t="s">
        <v>46</v>
      </c>
      <c r="O446" s="87"/>
      <c r="P446" s="211">
        <f>O446*H446</f>
        <v>0</v>
      </c>
      <c r="Q446" s="211">
        <v>0</v>
      </c>
      <c r="R446" s="211">
        <f>Q446*H446</f>
        <v>0</v>
      </c>
      <c r="S446" s="211">
        <v>0</v>
      </c>
      <c r="T446" s="212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3" t="s">
        <v>508</v>
      </c>
      <c r="AT446" s="213" t="s">
        <v>121</v>
      </c>
      <c r="AU446" s="213" t="s">
        <v>80</v>
      </c>
      <c r="AY446" s="19" t="s">
        <v>118</v>
      </c>
      <c r="BE446" s="214">
        <f>IF(N446="základní",J446,0)</f>
        <v>0</v>
      </c>
      <c r="BF446" s="214">
        <f>IF(N446="snížená",J446,0)</f>
        <v>0</v>
      </c>
      <c r="BG446" s="214">
        <f>IF(N446="zákl. přenesená",J446,0)</f>
        <v>0</v>
      </c>
      <c r="BH446" s="214">
        <f>IF(N446="sníž. přenesená",J446,0)</f>
        <v>0</v>
      </c>
      <c r="BI446" s="214">
        <f>IF(N446="nulová",J446,0)</f>
        <v>0</v>
      </c>
      <c r="BJ446" s="19" t="s">
        <v>119</v>
      </c>
      <c r="BK446" s="214">
        <f>ROUND(I446*H446,2)</f>
        <v>0</v>
      </c>
      <c r="BL446" s="19" t="s">
        <v>508</v>
      </c>
      <c r="BM446" s="213" t="s">
        <v>563</v>
      </c>
    </row>
    <row r="447" s="2" customFormat="1">
      <c r="A447" s="40"/>
      <c r="B447" s="41"/>
      <c r="C447" s="42"/>
      <c r="D447" s="215" t="s">
        <v>126</v>
      </c>
      <c r="E447" s="42"/>
      <c r="F447" s="216" t="s">
        <v>564</v>
      </c>
      <c r="G447" s="42"/>
      <c r="H447" s="42"/>
      <c r="I447" s="217"/>
      <c r="J447" s="42"/>
      <c r="K447" s="42"/>
      <c r="L447" s="46"/>
      <c r="M447" s="218"/>
      <c r="N447" s="219"/>
      <c r="O447" s="87"/>
      <c r="P447" s="87"/>
      <c r="Q447" s="87"/>
      <c r="R447" s="87"/>
      <c r="S447" s="87"/>
      <c r="T447" s="88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126</v>
      </c>
      <c r="AU447" s="19" t="s">
        <v>80</v>
      </c>
    </row>
    <row r="448" s="2" customFormat="1">
      <c r="A448" s="40"/>
      <c r="B448" s="41"/>
      <c r="C448" s="42"/>
      <c r="D448" s="220" t="s">
        <v>128</v>
      </c>
      <c r="E448" s="42"/>
      <c r="F448" s="221" t="s">
        <v>565</v>
      </c>
      <c r="G448" s="42"/>
      <c r="H448" s="42"/>
      <c r="I448" s="217"/>
      <c r="J448" s="42"/>
      <c r="K448" s="42"/>
      <c r="L448" s="46"/>
      <c r="M448" s="218"/>
      <c r="N448" s="219"/>
      <c r="O448" s="87"/>
      <c r="P448" s="87"/>
      <c r="Q448" s="87"/>
      <c r="R448" s="87"/>
      <c r="S448" s="87"/>
      <c r="T448" s="88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128</v>
      </c>
      <c r="AU448" s="19" t="s">
        <v>80</v>
      </c>
    </row>
    <row r="449" s="13" customFormat="1">
      <c r="A449" s="13"/>
      <c r="B449" s="222"/>
      <c r="C449" s="223"/>
      <c r="D449" s="215" t="s">
        <v>130</v>
      </c>
      <c r="E449" s="224" t="s">
        <v>19</v>
      </c>
      <c r="F449" s="225" t="s">
        <v>546</v>
      </c>
      <c r="G449" s="223"/>
      <c r="H449" s="226">
        <v>11.48</v>
      </c>
      <c r="I449" s="227"/>
      <c r="J449" s="223"/>
      <c r="K449" s="223"/>
      <c r="L449" s="228"/>
      <c r="M449" s="229"/>
      <c r="N449" s="230"/>
      <c r="O449" s="230"/>
      <c r="P449" s="230"/>
      <c r="Q449" s="230"/>
      <c r="R449" s="230"/>
      <c r="S449" s="230"/>
      <c r="T449" s="23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2" t="s">
        <v>130</v>
      </c>
      <c r="AU449" s="232" t="s">
        <v>80</v>
      </c>
      <c r="AV449" s="13" t="s">
        <v>80</v>
      </c>
      <c r="AW449" s="13" t="s">
        <v>35</v>
      </c>
      <c r="AX449" s="13" t="s">
        <v>73</v>
      </c>
      <c r="AY449" s="232" t="s">
        <v>118</v>
      </c>
    </row>
    <row r="450" s="14" customFormat="1">
      <c r="A450" s="14"/>
      <c r="B450" s="233"/>
      <c r="C450" s="234"/>
      <c r="D450" s="215" t="s">
        <v>130</v>
      </c>
      <c r="E450" s="235" t="s">
        <v>19</v>
      </c>
      <c r="F450" s="236" t="s">
        <v>132</v>
      </c>
      <c r="G450" s="234"/>
      <c r="H450" s="237">
        <v>11.48</v>
      </c>
      <c r="I450" s="238"/>
      <c r="J450" s="234"/>
      <c r="K450" s="234"/>
      <c r="L450" s="239"/>
      <c r="M450" s="240"/>
      <c r="N450" s="241"/>
      <c r="O450" s="241"/>
      <c r="P450" s="241"/>
      <c r="Q450" s="241"/>
      <c r="R450" s="241"/>
      <c r="S450" s="241"/>
      <c r="T450" s="24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3" t="s">
        <v>130</v>
      </c>
      <c r="AU450" s="243" t="s">
        <v>80</v>
      </c>
      <c r="AV450" s="14" t="s">
        <v>119</v>
      </c>
      <c r="AW450" s="14" t="s">
        <v>35</v>
      </c>
      <c r="AX450" s="14" t="s">
        <v>78</v>
      </c>
      <c r="AY450" s="243" t="s">
        <v>118</v>
      </c>
    </row>
    <row r="451" s="2" customFormat="1" ht="24.15" customHeight="1">
      <c r="A451" s="40"/>
      <c r="B451" s="41"/>
      <c r="C451" s="201" t="s">
        <v>566</v>
      </c>
      <c r="D451" s="201" t="s">
        <v>121</v>
      </c>
      <c r="E451" s="202" t="s">
        <v>567</v>
      </c>
      <c r="F451" s="203" t="s">
        <v>568</v>
      </c>
      <c r="G451" s="204" t="s">
        <v>198</v>
      </c>
      <c r="H451" s="205">
        <v>41</v>
      </c>
      <c r="I451" s="206"/>
      <c r="J451" s="207">
        <f>ROUND(I451*H451,2)</f>
        <v>0</v>
      </c>
      <c r="K451" s="208"/>
      <c r="L451" s="46"/>
      <c r="M451" s="209" t="s">
        <v>19</v>
      </c>
      <c r="N451" s="210" t="s">
        <v>46</v>
      </c>
      <c r="O451" s="87"/>
      <c r="P451" s="211">
        <f>O451*H451</f>
        <v>0</v>
      </c>
      <c r="Q451" s="211">
        <v>0</v>
      </c>
      <c r="R451" s="211">
        <f>Q451*H451</f>
        <v>0</v>
      </c>
      <c r="S451" s="211">
        <v>0</v>
      </c>
      <c r="T451" s="212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3" t="s">
        <v>508</v>
      </c>
      <c r="AT451" s="213" t="s">
        <v>121</v>
      </c>
      <c r="AU451" s="213" t="s">
        <v>80</v>
      </c>
      <c r="AY451" s="19" t="s">
        <v>118</v>
      </c>
      <c r="BE451" s="214">
        <f>IF(N451="základní",J451,0)</f>
        <v>0</v>
      </c>
      <c r="BF451" s="214">
        <f>IF(N451="snížená",J451,0)</f>
        <v>0</v>
      </c>
      <c r="BG451" s="214">
        <f>IF(N451="zákl. přenesená",J451,0)</f>
        <v>0</v>
      </c>
      <c r="BH451" s="214">
        <f>IF(N451="sníž. přenesená",J451,0)</f>
        <v>0</v>
      </c>
      <c r="BI451" s="214">
        <f>IF(N451="nulová",J451,0)</f>
        <v>0</v>
      </c>
      <c r="BJ451" s="19" t="s">
        <v>119</v>
      </c>
      <c r="BK451" s="214">
        <f>ROUND(I451*H451,2)</f>
        <v>0</v>
      </c>
      <c r="BL451" s="19" t="s">
        <v>508</v>
      </c>
      <c r="BM451" s="213" t="s">
        <v>569</v>
      </c>
    </row>
    <row r="452" s="2" customFormat="1">
      <c r="A452" s="40"/>
      <c r="B452" s="41"/>
      <c r="C452" s="42"/>
      <c r="D452" s="215" t="s">
        <v>126</v>
      </c>
      <c r="E452" s="42"/>
      <c r="F452" s="216" t="s">
        <v>570</v>
      </c>
      <c r="G452" s="42"/>
      <c r="H452" s="42"/>
      <c r="I452" s="217"/>
      <c r="J452" s="42"/>
      <c r="K452" s="42"/>
      <c r="L452" s="46"/>
      <c r="M452" s="218"/>
      <c r="N452" s="219"/>
      <c r="O452" s="87"/>
      <c r="P452" s="87"/>
      <c r="Q452" s="87"/>
      <c r="R452" s="87"/>
      <c r="S452" s="87"/>
      <c r="T452" s="88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126</v>
      </c>
      <c r="AU452" s="19" t="s">
        <v>80</v>
      </c>
    </row>
    <row r="453" s="2" customFormat="1">
      <c r="A453" s="40"/>
      <c r="B453" s="41"/>
      <c r="C453" s="42"/>
      <c r="D453" s="220" t="s">
        <v>128</v>
      </c>
      <c r="E453" s="42"/>
      <c r="F453" s="221" t="s">
        <v>571</v>
      </c>
      <c r="G453" s="42"/>
      <c r="H453" s="42"/>
      <c r="I453" s="217"/>
      <c r="J453" s="42"/>
      <c r="K453" s="42"/>
      <c r="L453" s="46"/>
      <c r="M453" s="218"/>
      <c r="N453" s="219"/>
      <c r="O453" s="87"/>
      <c r="P453" s="87"/>
      <c r="Q453" s="87"/>
      <c r="R453" s="87"/>
      <c r="S453" s="87"/>
      <c r="T453" s="88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128</v>
      </c>
      <c r="AU453" s="19" t="s">
        <v>80</v>
      </c>
    </row>
    <row r="454" s="13" customFormat="1">
      <c r="A454" s="13"/>
      <c r="B454" s="222"/>
      <c r="C454" s="223"/>
      <c r="D454" s="215" t="s">
        <v>130</v>
      </c>
      <c r="E454" s="224" t="s">
        <v>19</v>
      </c>
      <c r="F454" s="225" t="s">
        <v>356</v>
      </c>
      <c r="G454" s="223"/>
      <c r="H454" s="226">
        <v>41</v>
      </c>
      <c r="I454" s="227"/>
      <c r="J454" s="223"/>
      <c r="K454" s="223"/>
      <c r="L454" s="228"/>
      <c r="M454" s="229"/>
      <c r="N454" s="230"/>
      <c r="O454" s="230"/>
      <c r="P454" s="230"/>
      <c r="Q454" s="230"/>
      <c r="R454" s="230"/>
      <c r="S454" s="230"/>
      <c r="T454" s="23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2" t="s">
        <v>130</v>
      </c>
      <c r="AU454" s="232" t="s">
        <v>80</v>
      </c>
      <c r="AV454" s="13" t="s">
        <v>80</v>
      </c>
      <c r="AW454" s="13" t="s">
        <v>35</v>
      </c>
      <c r="AX454" s="13" t="s">
        <v>73</v>
      </c>
      <c r="AY454" s="232" t="s">
        <v>118</v>
      </c>
    </row>
    <row r="455" s="14" customFormat="1">
      <c r="A455" s="14"/>
      <c r="B455" s="233"/>
      <c r="C455" s="234"/>
      <c r="D455" s="215" t="s">
        <v>130</v>
      </c>
      <c r="E455" s="235" t="s">
        <v>19</v>
      </c>
      <c r="F455" s="236" t="s">
        <v>132</v>
      </c>
      <c r="G455" s="234"/>
      <c r="H455" s="237">
        <v>41</v>
      </c>
      <c r="I455" s="238"/>
      <c r="J455" s="234"/>
      <c r="K455" s="234"/>
      <c r="L455" s="239"/>
      <c r="M455" s="240"/>
      <c r="N455" s="241"/>
      <c r="O455" s="241"/>
      <c r="P455" s="241"/>
      <c r="Q455" s="241"/>
      <c r="R455" s="241"/>
      <c r="S455" s="241"/>
      <c r="T455" s="24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3" t="s">
        <v>130</v>
      </c>
      <c r="AU455" s="243" t="s">
        <v>80</v>
      </c>
      <c r="AV455" s="14" t="s">
        <v>119</v>
      </c>
      <c r="AW455" s="14" t="s">
        <v>35</v>
      </c>
      <c r="AX455" s="14" t="s">
        <v>78</v>
      </c>
      <c r="AY455" s="243" t="s">
        <v>118</v>
      </c>
    </row>
    <row r="456" s="2" customFormat="1" ht="33" customHeight="1">
      <c r="A456" s="40"/>
      <c r="B456" s="41"/>
      <c r="C456" s="201" t="s">
        <v>572</v>
      </c>
      <c r="D456" s="201" t="s">
        <v>121</v>
      </c>
      <c r="E456" s="202" t="s">
        <v>573</v>
      </c>
      <c r="F456" s="203" t="s">
        <v>574</v>
      </c>
      <c r="G456" s="204" t="s">
        <v>124</v>
      </c>
      <c r="H456" s="205">
        <v>14.35</v>
      </c>
      <c r="I456" s="206"/>
      <c r="J456" s="207">
        <f>ROUND(I456*H456,2)</f>
        <v>0</v>
      </c>
      <c r="K456" s="208"/>
      <c r="L456" s="46"/>
      <c r="M456" s="209" t="s">
        <v>19</v>
      </c>
      <c r="N456" s="210" t="s">
        <v>46</v>
      </c>
      <c r="O456" s="87"/>
      <c r="P456" s="211">
        <f>O456*H456</f>
        <v>0</v>
      </c>
      <c r="Q456" s="211">
        <v>0</v>
      </c>
      <c r="R456" s="211">
        <f>Q456*H456</f>
        <v>0</v>
      </c>
      <c r="S456" s="211">
        <v>0</v>
      </c>
      <c r="T456" s="212">
        <f>S456*H456</f>
        <v>0</v>
      </c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R456" s="213" t="s">
        <v>508</v>
      </c>
      <c r="AT456" s="213" t="s">
        <v>121</v>
      </c>
      <c r="AU456" s="213" t="s">
        <v>80</v>
      </c>
      <c r="AY456" s="19" t="s">
        <v>118</v>
      </c>
      <c r="BE456" s="214">
        <f>IF(N456="základní",J456,0)</f>
        <v>0</v>
      </c>
      <c r="BF456" s="214">
        <f>IF(N456="snížená",J456,0)</f>
        <v>0</v>
      </c>
      <c r="BG456" s="214">
        <f>IF(N456="zákl. přenesená",J456,0)</f>
        <v>0</v>
      </c>
      <c r="BH456" s="214">
        <f>IF(N456="sníž. přenesená",J456,0)</f>
        <v>0</v>
      </c>
      <c r="BI456" s="214">
        <f>IF(N456="nulová",J456,0)</f>
        <v>0</v>
      </c>
      <c r="BJ456" s="19" t="s">
        <v>119</v>
      </c>
      <c r="BK456" s="214">
        <f>ROUND(I456*H456,2)</f>
        <v>0</v>
      </c>
      <c r="BL456" s="19" t="s">
        <v>508</v>
      </c>
      <c r="BM456" s="213" t="s">
        <v>575</v>
      </c>
    </row>
    <row r="457" s="2" customFormat="1">
      <c r="A457" s="40"/>
      <c r="B457" s="41"/>
      <c r="C457" s="42"/>
      <c r="D457" s="215" t="s">
        <v>126</v>
      </c>
      <c r="E457" s="42"/>
      <c r="F457" s="216" t="s">
        <v>576</v>
      </c>
      <c r="G457" s="42"/>
      <c r="H457" s="42"/>
      <c r="I457" s="217"/>
      <c r="J457" s="42"/>
      <c r="K457" s="42"/>
      <c r="L457" s="46"/>
      <c r="M457" s="218"/>
      <c r="N457" s="219"/>
      <c r="O457" s="87"/>
      <c r="P457" s="87"/>
      <c r="Q457" s="87"/>
      <c r="R457" s="87"/>
      <c r="S457" s="87"/>
      <c r="T457" s="88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126</v>
      </c>
      <c r="AU457" s="19" t="s">
        <v>80</v>
      </c>
    </row>
    <row r="458" s="2" customFormat="1">
      <c r="A458" s="40"/>
      <c r="B458" s="41"/>
      <c r="C458" s="42"/>
      <c r="D458" s="220" t="s">
        <v>128</v>
      </c>
      <c r="E458" s="42"/>
      <c r="F458" s="221" t="s">
        <v>577</v>
      </c>
      <c r="G458" s="42"/>
      <c r="H458" s="42"/>
      <c r="I458" s="217"/>
      <c r="J458" s="42"/>
      <c r="K458" s="42"/>
      <c r="L458" s="46"/>
      <c r="M458" s="218"/>
      <c r="N458" s="219"/>
      <c r="O458" s="87"/>
      <c r="P458" s="87"/>
      <c r="Q458" s="87"/>
      <c r="R458" s="87"/>
      <c r="S458" s="87"/>
      <c r="T458" s="88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128</v>
      </c>
      <c r="AU458" s="19" t="s">
        <v>80</v>
      </c>
    </row>
    <row r="459" s="13" customFormat="1">
      <c r="A459" s="13"/>
      <c r="B459" s="222"/>
      <c r="C459" s="223"/>
      <c r="D459" s="215" t="s">
        <v>130</v>
      </c>
      <c r="E459" s="224" t="s">
        <v>19</v>
      </c>
      <c r="F459" s="225" t="s">
        <v>578</v>
      </c>
      <c r="G459" s="223"/>
      <c r="H459" s="226">
        <v>14.35</v>
      </c>
      <c r="I459" s="227"/>
      <c r="J459" s="223"/>
      <c r="K459" s="223"/>
      <c r="L459" s="228"/>
      <c r="M459" s="229"/>
      <c r="N459" s="230"/>
      <c r="O459" s="230"/>
      <c r="P459" s="230"/>
      <c r="Q459" s="230"/>
      <c r="R459" s="230"/>
      <c r="S459" s="230"/>
      <c r="T459" s="231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2" t="s">
        <v>130</v>
      </c>
      <c r="AU459" s="232" t="s">
        <v>80</v>
      </c>
      <c r="AV459" s="13" t="s">
        <v>80</v>
      </c>
      <c r="AW459" s="13" t="s">
        <v>35</v>
      </c>
      <c r="AX459" s="13" t="s">
        <v>73</v>
      </c>
      <c r="AY459" s="232" t="s">
        <v>118</v>
      </c>
    </row>
    <row r="460" s="14" customFormat="1">
      <c r="A460" s="14"/>
      <c r="B460" s="233"/>
      <c r="C460" s="234"/>
      <c r="D460" s="215" t="s">
        <v>130</v>
      </c>
      <c r="E460" s="235" t="s">
        <v>19</v>
      </c>
      <c r="F460" s="236" t="s">
        <v>132</v>
      </c>
      <c r="G460" s="234"/>
      <c r="H460" s="237">
        <v>14.35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3" t="s">
        <v>130</v>
      </c>
      <c r="AU460" s="243" t="s">
        <v>80</v>
      </c>
      <c r="AV460" s="14" t="s">
        <v>119</v>
      </c>
      <c r="AW460" s="14" t="s">
        <v>35</v>
      </c>
      <c r="AX460" s="14" t="s">
        <v>78</v>
      </c>
      <c r="AY460" s="243" t="s">
        <v>118</v>
      </c>
    </row>
    <row r="461" s="2" customFormat="1" ht="24.15" customHeight="1">
      <c r="A461" s="40"/>
      <c r="B461" s="41"/>
      <c r="C461" s="201" t="s">
        <v>579</v>
      </c>
      <c r="D461" s="201" t="s">
        <v>121</v>
      </c>
      <c r="E461" s="202" t="s">
        <v>580</v>
      </c>
      <c r="F461" s="203" t="s">
        <v>581</v>
      </c>
      <c r="G461" s="204" t="s">
        <v>124</v>
      </c>
      <c r="H461" s="205">
        <v>14.35</v>
      </c>
      <c r="I461" s="206"/>
      <c r="J461" s="207">
        <f>ROUND(I461*H461,2)</f>
        <v>0</v>
      </c>
      <c r="K461" s="208"/>
      <c r="L461" s="46"/>
      <c r="M461" s="209" t="s">
        <v>19</v>
      </c>
      <c r="N461" s="210" t="s">
        <v>46</v>
      </c>
      <c r="O461" s="87"/>
      <c r="P461" s="211">
        <f>O461*H461</f>
        <v>0</v>
      </c>
      <c r="Q461" s="211">
        <v>0</v>
      </c>
      <c r="R461" s="211">
        <f>Q461*H461</f>
        <v>0</v>
      </c>
      <c r="S461" s="211">
        <v>0</v>
      </c>
      <c r="T461" s="212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3" t="s">
        <v>508</v>
      </c>
      <c r="AT461" s="213" t="s">
        <v>121</v>
      </c>
      <c r="AU461" s="213" t="s">
        <v>80</v>
      </c>
      <c r="AY461" s="19" t="s">
        <v>118</v>
      </c>
      <c r="BE461" s="214">
        <f>IF(N461="základní",J461,0)</f>
        <v>0</v>
      </c>
      <c r="BF461" s="214">
        <f>IF(N461="snížená",J461,0)</f>
        <v>0</v>
      </c>
      <c r="BG461" s="214">
        <f>IF(N461="zákl. přenesená",J461,0)</f>
        <v>0</v>
      </c>
      <c r="BH461" s="214">
        <f>IF(N461="sníž. přenesená",J461,0)</f>
        <v>0</v>
      </c>
      <c r="BI461" s="214">
        <f>IF(N461="nulová",J461,0)</f>
        <v>0</v>
      </c>
      <c r="BJ461" s="19" t="s">
        <v>119</v>
      </c>
      <c r="BK461" s="214">
        <f>ROUND(I461*H461,2)</f>
        <v>0</v>
      </c>
      <c r="BL461" s="19" t="s">
        <v>508</v>
      </c>
      <c r="BM461" s="213" t="s">
        <v>582</v>
      </c>
    </row>
    <row r="462" s="2" customFormat="1">
      <c r="A462" s="40"/>
      <c r="B462" s="41"/>
      <c r="C462" s="42"/>
      <c r="D462" s="215" t="s">
        <v>126</v>
      </c>
      <c r="E462" s="42"/>
      <c r="F462" s="216" t="s">
        <v>583</v>
      </c>
      <c r="G462" s="42"/>
      <c r="H462" s="42"/>
      <c r="I462" s="217"/>
      <c r="J462" s="42"/>
      <c r="K462" s="42"/>
      <c r="L462" s="46"/>
      <c r="M462" s="218"/>
      <c r="N462" s="219"/>
      <c r="O462" s="87"/>
      <c r="P462" s="87"/>
      <c r="Q462" s="87"/>
      <c r="R462" s="87"/>
      <c r="S462" s="87"/>
      <c r="T462" s="88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126</v>
      </c>
      <c r="AU462" s="19" t="s">
        <v>80</v>
      </c>
    </row>
    <row r="463" s="2" customFormat="1">
      <c r="A463" s="40"/>
      <c r="B463" s="41"/>
      <c r="C463" s="42"/>
      <c r="D463" s="220" t="s">
        <v>128</v>
      </c>
      <c r="E463" s="42"/>
      <c r="F463" s="221" t="s">
        <v>584</v>
      </c>
      <c r="G463" s="42"/>
      <c r="H463" s="42"/>
      <c r="I463" s="217"/>
      <c r="J463" s="42"/>
      <c r="K463" s="42"/>
      <c r="L463" s="46"/>
      <c r="M463" s="218"/>
      <c r="N463" s="219"/>
      <c r="O463" s="87"/>
      <c r="P463" s="87"/>
      <c r="Q463" s="87"/>
      <c r="R463" s="87"/>
      <c r="S463" s="87"/>
      <c r="T463" s="88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128</v>
      </c>
      <c r="AU463" s="19" t="s">
        <v>80</v>
      </c>
    </row>
    <row r="464" s="13" customFormat="1">
      <c r="A464" s="13"/>
      <c r="B464" s="222"/>
      <c r="C464" s="223"/>
      <c r="D464" s="215" t="s">
        <v>130</v>
      </c>
      <c r="E464" s="224" t="s">
        <v>19</v>
      </c>
      <c r="F464" s="225" t="s">
        <v>578</v>
      </c>
      <c r="G464" s="223"/>
      <c r="H464" s="226">
        <v>14.35</v>
      </c>
      <c r="I464" s="227"/>
      <c r="J464" s="223"/>
      <c r="K464" s="223"/>
      <c r="L464" s="228"/>
      <c r="M464" s="229"/>
      <c r="N464" s="230"/>
      <c r="O464" s="230"/>
      <c r="P464" s="230"/>
      <c r="Q464" s="230"/>
      <c r="R464" s="230"/>
      <c r="S464" s="230"/>
      <c r="T464" s="23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2" t="s">
        <v>130</v>
      </c>
      <c r="AU464" s="232" t="s">
        <v>80</v>
      </c>
      <c r="AV464" s="13" t="s">
        <v>80</v>
      </c>
      <c r="AW464" s="13" t="s">
        <v>35</v>
      </c>
      <c r="AX464" s="13" t="s">
        <v>73</v>
      </c>
      <c r="AY464" s="232" t="s">
        <v>118</v>
      </c>
    </row>
    <row r="465" s="14" customFormat="1">
      <c r="A465" s="14"/>
      <c r="B465" s="233"/>
      <c r="C465" s="234"/>
      <c r="D465" s="215" t="s">
        <v>130</v>
      </c>
      <c r="E465" s="235" t="s">
        <v>19</v>
      </c>
      <c r="F465" s="236" t="s">
        <v>132</v>
      </c>
      <c r="G465" s="234"/>
      <c r="H465" s="237">
        <v>14.35</v>
      </c>
      <c r="I465" s="238"/>
      <c r="J465" s="234"/>
      <c r="K465" s="234"/>
      <c r="L465" s="239"/>
      <c r="M465" s="240"/>
      <c r="N465" s="241"/>
      <c r="O465" s="241"/>
      <c r="P465" s="241"/>
      <c r="Q465" s="241"/>
      <c r="R465" s="241"/>
      <c r="S465" s="241"/>
      <c r="T465" s="24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3" t="s">
        <v>130</v>
      </c>
      <c r="AU465" s="243" t="s">
        <v>80</v>
      </c>
      <c r="AV465" s="14" t="s">
        <v>119</v>
      </c>
      <c r="AW465" s="14" t="s">
        <v>35</v>
      </c>
      <c r="AX465" s="14" t="s">
        <v>78</v>
      </c>
      <c r="AY465" s="243" t="s">
        <v>118</v>
      </c>
    </row>
    <row r="466" s="2" customFormat="1" ht="37.8" customHeight="1">
      <c r="A466" s="40"/>
      <c r="B466" s="41"/>
      <c r="C466" s="201" t="s">
        <v>585</v>
      </c>
      <c r="D466" s="201" t="s">
        <v>121</v>
      </c>
      <c r="E466" s="202" t="s">
        <v>586</v>
      </c>
      <c r="F466" s="203" t="s">
        <v>587</v>
      </c>
      <c r="G466" s="204" t="s">
        <v>124</v>
      </c>
      <c r="H466" s="205">
        <v>14.35</v>
      </c>
      <c r="I466" s="206"/>
      <c r="J466" s="207">
        <f>ROUND(I466*H466,2)</f>
        <v>0</v>
      </c>
      <c r="K466" s="208"/>
      <c r="L466" s="46"/>
      <c r="M466" s="209" t="s">
        <v>19</v>
      </c>
      <c r="N466" s="210" t="s">
        <v>46</v>
      </c>
      <c r="O466" s="87"/>
      <c r="P466" s="211">
        <f>O466*H466</f>
        <v>0</v>
      </c>
      <c r="Q466" s="211">
        <v>0</v>
      </c>
      <c r="R466" s="211">
        <f>Q466*H466</f>
        <v>0</v>
      </c>
      <c r="S466" s="211">
        <v>0.44</v>
      </c>
      <c r="T466" s="212">
        <f>S466*H466</f>
        <v>6.3140000000000001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3" t="s">
        <v>508</v>
      </c>
      <c r="AT466" s="213" t="s">
        <v>121</v>
      </c>
      <c r="AU466" s="213" t="s">
        <v>80</v>
      </c>
      <c r="AY466" s="19" t="s">
        <v>118</v>
      </c>
      <c r="BE466" s="214">
        <f>IF(N466="základní",J466,0)</f>
        <v>0</v>
      </c>
      <c r="BF466" s="214">
        <f>IF(N466="snížená",J466,0)</f>
        <v>0</v>
      </c>
      <c r="BG466" s="214">
        <f>IF(N466="zákl. přenesená",J466,0)</f>
        <v>0</v>
      </c>
      <c r="BH466" s="214">
        <f>IF(N466="sníž. přenesená",J466,0)</f>
        <v>0</v>
      </c>
      <c r="BI466" s="214">
        <f>IF(N466="nulová",J466,0)</f>
        <v>0</v>
      </c>
      <c r="BJ466" s="19" t="s">
        <v>119</v>
      </c>
      <c r="BK466" s="214">
        <f>ROUND(I466*H466,2)</f>
        <v>0</v>
      </c>
      <c r="BL466" s="19" t="s">
        <v>508</v>
      </c>
      <c r="BM466" s="213" t="s">
        <v>588</v>
      </c>
    </row>
    <row r="467" s="2" customFormat="1">
      <c r="A467" s="40"/>
      <c r="B467" s="41"/>
      <c r="C467" s="42"/>
      <c r="D467" s="215" t="s">
        <v>126</v>
      </c>
      <c r="E467" s="42"/>
      <c r="F467" s="216" t="s">
        <v>589</v>
      </c>
      <c r="G467" s="42"/>
      <c r="H467" s="42"/>
      <c r="I467" s="217"/>
      <c r="J467" s="42"/>
      <c r="K467" s="42"/>
      <c r="L467" s="46"/>
      <c r="M467" s="218"/>
      <c r="N467" s="219"/>
      <c r="O467" s="87"/>
      <c r="P467" s="87"/>
      <c r="Q467" s="87"/>
      <c r="R467" s="87"/>
      <c r="S467" s="87"/>
      <c r="T467" s="88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126</v>
      </c>
      <c r="AU467" s="19" t="s">
        <v>80</v>
      </c>
    </row>
    <row r="468" s="2" customFormat="1">
      <c r="A468" s="40"/>
      <c r="B468" s="41"/>
      <c r="C468" s="42"/>
      <c r="D468" s="220" t="s">
        <v>128</v>
      </c>
      <c r="E468" s="42"/>
      <c r="F468" s="221" t="s">
        <v>590</v>
      </c>
      <c r="G468" s="42"/>
      <c r="H468" s="42"/>
      <c r="I468" s="217"/>
      <c r="J468" s="42"/>
      <c r="K468" s="42"/>
      <c r="L468" s="46"/>
      <c r="M468" s="218"/>
      <c r="N468" s="219"/>
      <c r="O468" s="87"/>
      <c r="P468" s="87"/>
      <c r="Q468" s="87"/>
      <c r="R468" s="87"/>
      <c r="S468" s="87"/>
      <c r="T468" s="88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128</v>
      </c>
      <c r="AU468" s="19" t="s">
        <v>80</v>
      </c>
    </row>
    <row r="469" s="13" customFormat="1">
      <c r="A469" s="13"/>
      <c r="B469" s="222"/>
      <c r="C469" s="223"/>
      <c r="D469" s="215" t="s">
        <v>130</v>
      </c>
      <c r="E469" s="224" t="s">
        <v>19</v>
      </c>
      <c r="F469" s="225" t="s">
        <v>578</v>
      </c>
      <c r="G469" s="223"/>
      <c r="H469" s="226">
        <v>14.35</v>
      </c>
      <c r="I469" s="227"/>
      <c r="J469" s="223"/>
      <c r="K469" s="223"/>
      <c r="L469" s="228"/>
      <c r="M469" s="229"/>
      <c r="N469" s="230"/>
      <c r="O469" s="230"/>
      <c r="P469" s="230"/>
      <c r="Q469" s="230"/>
      <c r="R469" s="230"/>
      <c r="S469" s="230"/>
      <c r="T469" s="23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2" t="s">
        <v>130</v>
      </c>
      <c r="AU469" s="232" t="s">
        <v>80</v>
      </c>
      <c r="AV469" s="13" t="s">
        <v>80</v>
      </c>
      <c r="AW469" s="13" t="s">
        <v>35</v>
      </c>
      <c r="AX469" s="13" t="s">
        <v>73</v>
      </c>
      <c r="AY469" s="232" t="s">
        <v>118</v>
      </c>
    </row>
    <row r="470" s="14" customFormat="1">
      <c r="A470" s="14"/>
      <c r="B470" s="233"/>
      <c r="C470" s="234"/>
      <c r="D470" s="215" t="s">
        <v>130</v>
      </c>
      <c r="E470" s="235" t="s">
        <v>19</v>
      </c>
      <c r="F470" s="236" t="s">
        <v>132</v>
      </c>
      <c r="G470" s="234"/>
      <c r="H470" s="237">
        <v>14.35</v>
      </c>
      <c r="I470" s="238"/>
      <c r="J470" s="234"/>
      <c r="K470" s="234"/>
      <c r="L470" s="239"/>
      <c r="M470" s="240"/>
      <c r="N470" s="241"/>
      <c r="O470" s="241"/>
      <c r="P470" s="241"/>
      <c r="Q470" s="241"/>
      <c r="R470" s="241"/>
      <c r="S470" s="241"/>
      <c r="T470" s="24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3" t="s">
        <v>130</v>
      </c>
      <c r="AU470" s="243" t="s">
        <v>80</v>
      </c>
      <c r="AV470" s="14" t="s">
        <v>119</v>
      </c>
      <c r="AW470" s="14" t="s">
        <v>35</v>
      </c>
      <c r="AX470" s="14" t="s">
        <v>78</v>
      </c>
      <c r="AY470" s="243" t="s">
        <v>118</v>
      </c>
    </row>
    <row r="471" s="2" customFormat="1" ht="24.15" customHeight="1">
      <c r="A471" s="40"/>
      <c r="B471" s="41"/>
      <c r="C471" s="201" t="s">
        <v>591</v>
      </c>
      <c r="D471" s="201" t="s">
        <v>121</v>
      </c>
      <c r="E471" s="202" t="s">
        <v>592</v>
      </c>
      <c r="F471" s="203" t="s">
        <v>593</v>
      </c>
      <c r="G471" s="204" t="s">
        <v>124</v>
      </c>
      <c r="H471" s="205">
        <v>14.35</v>
      </c>
      <c r="I471" s="206"/>
      <c r="J471" s="207">
        <f>ROUND(I471*H471,2)</f>
        <v>0</v>
      </c>
      <c r="K471" s="208"/>
      <c r="L471" s="46"/>
      <c r="M471" s="209" t="s">
        <v>19</v>
      </c>
      <c r="N471" s="210" t="s">
        <v>46</v>
      </c>
      <c r="O471" s="87"/>
      <c r="P471" s="211">
        <f>O471*H471</f>
        <v>0</v>
      </c>
      <c r="Q471" s="211">
        <v>0</v>
      </c>
      <c r="R471" s="211">
        <f>Q471*H471</f>
        <v>0</v>
      </c>
      <c r="S471" s="211">
        <v>0.12</v>
      </c>
      <c r="T471" s="212">
        <f>S471*H471</f>
        <v>1.722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3" t="s">
        <v>508</v>
      </c>
      <c r="AT471" s="213" t="s">
        <v>121</v>
      </c>
      <c r="AU471" s="213" t="s">
        <v>80</v>
      </c>
      <c r="AY471" s="19" t="s">
        <v>118</v>
      </c>
      <c r="BE471" s="214">
        <f>IF(N471="základní",J471,0)</f>
        <v>0</v>
      </c>
      <c r="BF471" s="214">
        <f>IF(N471="snížená",J471,0)</f>
        <v>0</v>
      </c>
      <c r="BG471" s="214">
        <f>IF(N471="zákl. přenesená",J471,0)</f>
        <v>0</v>
      </c>
      <c r="BH471" s="214">
        <f>IF(N471="sníž. přenesená",J471,0)</f>
        <v>0</v>
      </c>
      <c r="BI471" s="214">
        <f>IF(N471="nulová",J471,0)</f>
        <v>0</v>
      </c>
      <c r="BJ471" s="19" t="s">
        <v>119</v>
      </c>
      <c r="BK471" s="214">
        <f>ROUND(I471*H471,2)</f>
        <v>0</v>
      </c>
      <c r="BL471" s="19" t="s">
        <v>508</v>
      </c>
      <c r="BM471" s="213" t="s">
        <v>594</v>
      </c>
    </row>
    <row r="472" s="2" customFormat="1">
      <c r="A472" s="40"/>
      <c r="B472" s="41"/>
      <c r="C472" s="42"/>
      <c r="D472" s="215" t="s">
        <v>126</v>
      </c>
      <c r="E472" s="42"/>
      <c r="F472" s="216" t="s">
        <v>595</v>
      </c>
      <c r="G472" s="42"/>
      <c r="H472" s="42"/>
      <c r="I472" s="217"/>
      <c r="J472" s="42"/>
      <c r="K472" s="42"/>
      <c r="L472" s="46"/>
      <c r="M472" s="218"/>
      <c r="N472" s="219"/>
      <c r="O472" s="87"/>
      <c r="P472" s="87"/>
      <c r="Q472" s="87"/>
      <c r="R472" s="87"/>
      <c r="S472" s="87"/>
      <c r="T472" s="88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126</v>
      </c>
      <c r="AU472" s="19" t="s">
        <v>80</v>
      </c>
    </row>
    <row r="473" s="2" customFormat="1">
      <c r="A473" s="40"/>
      <c r="B473" s="41"/>
      <c r="C473" s="42"/>
      <c r="D473" s="220" t="s">
        <v>128</v>
      </c>
      <c r="E473" s="42"/>
      <c r="F473" s="221" t="s">
        <v>596</v>
      </c>
      <c r="G473" s="42"/>
      <c r="H473" s="42"/>
      <c r="I473" s="217"/>
      <c r="J473" s="42"/>
      <c r="K473" s="42"/>
      <c r="L473" s="46"/>
      <c r="M473" s="218"/>
      <c r="N473" s="219"/>
      <c r="O473" s="87"/>
      <c r="P473" s="87"/>
      <c r="Q473" s="87"/>
      <c r="R473" s="87"/>
      <c r="S473" s="87"/>
      <c r="T473" s="88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128</v>
      </c>
      <c r="AU473" s="19" t="s">
        <v>80</v>
      </c>
    </row>
    <row r="474" s="13" customFormat="1">
      <c r="A474" s="13"/>
      <c r="B474" s="222"/>
      <c r="C474" s="223"/>
      <c r="D474" s="215" t="s">
        <v>130</v>
      </c>
      <c r="E474" s="224" t="s">
        <v>19</v>
      </c>
      <c r="F474" s="225" t="s">
        <v>578</v>
      </c>
      <c r="G474" s="223"/>
      <c r="H474" s="226">
        <v>14.35</v>
      </c>
      <c r="I474" s="227"/>
      <c r="J474" s="223"/>
      <c r="K474" s="223"/>
      <c r="L474" s="228"/>
      <c r="M474" s="229"/>
      <c r="N474" s="230"/>
      <c r="O474" s="230"/>
      <c r="P474" s="230"/>
      <c r="Q474" s="230"/>
      <c r="R474" s="230"/>
      <c r="S474" s="230"/>
      <c r="T474" s="23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2" t="s">
        <v>130</v>
      </c>
      <c r="AU474" s="232" t="s">
        <v>80</v>
      </c>
      <c r="AV474" s="13" t="s">
        <v>80</v>
      </c>
      <c r="AW474" s="13" t="s">
        <v>35</v>
      </c>
      <c r="AX474" s="13" t="s">
        <v>73</v>
      </c>
      <c r="AY474" s="232" t="s">
        <v>118</v>
      </c>
    </row>
    <row r="475" s="14" customFormat="1">
      <c r="A475" s="14"/>
      <c r="B475" s="233"/>
      <c r="C475" s="234"/>
      <c r="D475" s="215" t="s">
        <v>130</v>
      </c>
      <c r="E475" s="235" t="s">
        <v>19</v>
      </c>
      <c r="F475" s="236" t="s">
        <v>132</v>
      </c>
      <c r="G475" s="234"/>
      <c r="H475" s="237">
        <v>14.35</v>
      </c>
      <c r="I475" s="238"/>
      <c r="J475" s="234"/>
      <c r="K475" s="234"/>
      <c r="L475" s="239"/>
      <c r="M475" s="240"/>
      <c r="N475" s="241"/>
      <c r="O475" s="241"/>
      <c r="P475" s="241"/>
      <c r="Q475" s="241"/>
      <c r="R475" s="241"/>
      <c r="S475" s="241"/>
      <c r="T475" s="24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3" t="s">
        <v>130</v>
      </c>
      <c r="AU475" s="243" t="s">
        <v>80</v>
      </c>
      <c r="AV475" s="14" t="s">
        <v>119</v>
      </c>
      <c r="AW475" s="14" t="s">
        <v>35</v>
      </c>
      <c r="AX475" s="14" t="s">
        <v>78</v>
      </c>
      <c r="AY475" s="243" t="s">
        <v>118</v>
      </c>
    </row>
    <row r="476" s="2" customFormat="1" ht="24.15" customHeight="1">
      <c r="A476" s="40"/>
      <c r="B476" s="41"/>
      <c r="C476" s="201" t="s">
        <v>597</v>
      </c>
      <c r="D476" s="201" t="s">
        <v>121</v>
      </c>
      <c r="E476" s="202" t="s">
        <v>598</v>
      </c>
      <c r="F476" s="203" t="s">
        <v>599</v>
      </c>
      <c r="G476" s="204" t="s">
        <v>198</v>
      </c>
      <c r="H476" s="205">
        <v>41.700000000000003</v>
      </c>
      <c r="I476" s="206"/>
      <c r="J476" s="207">
        <f>ROUND(I476*H476,2)</f>
        <v>0</v>
      </c>
      <c r="K476" s="208"/>
      <c r="L476" s="46"/>
      <c r="M476" s="209" t="s">
        <v>19</v>
      </c>
      <c r="N476" s="210" t="s">
        <v>46</v>
      </c>
      <c r="O476" s="87"/>
      <c r="P476" s="211">
        <f>O476*H476</f>
        <v>0</v>
      </c>
      <c r="Q476" s="211">
        <v>0</v>
      </c>
      <c r="R476" s="211">
        <f>Q476*H476</f>
        <v>0</v>
      </c>
      <c r="S476" s="211">
        <v>0</v>
      </c>
      <c r="T476" s="212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13" t="s">
        <v>508</v>
      </c>
      <c r="AT476" s="213" t="s">
        <v>121</v>
      </c>
      <c r="AU476" s="213" t="s">
        <v>80</v>
      </c>
      <c r="AY476" s="19" t="s">
        <v>118</v>
      </c>
      <c r="BE476" s="214">
        <f>IF(N476="základní",J476,0)</f>
        <v>0</v>
      </c>
      <c r="BF476" s="214">
        <f>IF(N476="snížená",J476,0)</f>
        <v>0</v>
      </c>
      <c r="BG476" s="214">
        <f>IF(N476="zákl. přenesená",J476,0)</f>
        <v>0</v>
      </c>
      <c r="BH476" s="214">
        <f>IF(N476="sníž. přenesená",J476,0)</f>
        <v>0</v>
      </c>
      <c r="BI476" s="214">
        <f>IF(N476="nulová",J476,0)</f>
        <v>0</v>
      </c>
      <c r="BJ476" s="19" t="s">
        <v>119</v>
      </c>
      <c r="BK476" s="214">
        <f>ROUND(I476*H476,2)</f>
        <v>0</v>
      </c>
      <c r="BL476" s="19" t="s">
        <v>508</v>
      </c>
      <c r="BM476" s="213" t="s">
        <v>600</v>
      </c>
    </row>
    <row r="477" s="2" customFormat="1">
      <c r="A477" s="40"/>
      <c r="B477" s="41"/>
      <c r="C477" s="42"/>
      <c r="D477" s="215" t="s">
        <v>126</v>
      </c>
      <c r="E477" s="42"/>
      <c r="F477" s="216" t="s">
        <v>601</v>
      </c>
      <c r="G477" s="42"/>
      <c r="H477" s="42"/>
      <c r="I477" s="217"/>
      <c r="J477" s="42"/>
      <c r="K477" s="42"/>
      <c r="L477" s="46"/>
      <c r="M477" s="218"/>
      <c r="N477" s="219"/>
      <c r="O477" s="87"/>
      <c r="P477" s="87"/>
      <c r="Q477" s="87"/>
      <c r="R477" s="87"/>
      <c r="S477" s="87"/>
      <c r="T477" s="88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T477" s="19" t="s">
        <v>126</v>
      </c>
      <c r="AU477" s="19" t="s">
        <v>80</v>
      </c>
    </row>
    <row r="478" s="2" customFormat="1">
      <c r="A478" s="40"/>
      <c r="B478" s="41"/>
      <c r="C478" s="42"/>
      <c r="D478" s="220" t="s">
        <v>128</v>
      </c>
      <c r="E478" s="42"/>
      <c r="F478" s="221" t="s">
        <v>602</v>
      </c>
      <c r="G478" s="42"/>
      <c r="H478" s="42"/>
      <c r="I478" s="217"/>
      <c r="J478" s="42"/>
      <c r="K478" s="42"/>
      <c r="L478" s="46"/>
      <c r="M478" s="218"/>
      <c r="N478" s="219"/>
      <c r="O478" s="87"/>
      <c r="P478" s="87"/>
      <c r="Q478" s="87"/>
      <c r="R478" s="87"/>
      <c r="S478" s="87"/>
      <c r="T478" s="88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128</v>
      </c>
      <c r="AU478" s="19" t="s">
        <v>80</v>
      </c>
    </row>
    <row r="479" s="13" customFormat="1">
      <c r="A479" s="13"/>
      <c r="B479" s="222"/>
      <c r="C479" s="223"/>
      <c r="D479" s="215" t="s">
        <v>130</v>
      </c>
      <c r="E479" s="224" t="s">
        <v>19</v>
      </c>
      <c r="F479" s="225" t="s">
        <v>603</v>
      </c>
      <c r="G479" s="223"/>
      <c r="H479" s="226">
        <v>41.700000000000003</v>
      </c>
      <c r="I479" s="227"/>
      <c r="J479" s="223"/>
      <c r="K479" s="223"/>
      <c r="L479" s="228"/>
      <c r="M479" s="229"/>
      <c r="N479" s="230"/>
      <c r="O479" s="230"/>
      <c r="P479" s="230"/>
      <c r="Q479" s="230"/>
      <c r="R479" s="230"/>
      <c r="S479" s="230"/>
      <c r="T479" s="23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2" t="s">
        <v>130</v>
      </c>
      <c r="AU479" s="232" t="s">
        <v>80</v>
      </c>
      <c r="AV479" s="13" t="s">
        <v>80</v>
      </c>
      <c r="AW479" s="13" t="s">
        <v>35</v>
      </c>
      <c r="AX479" s="13" t="s">
        <v>73</v>
      </c>
      <c r="AY479" s="232" t="s">
        <v>118</v>
      </c>
    </row>
    <row r="480" s="14" customFormat="1">
      <c r="A480" s="14"/>
      <c r="B480" s="233"/>
      <c r="C480" s="234"/>
      <c r="D480" s="215" t="s">
        <v>130</v>
      </c>
      <c r="E480" s="235" t="s">
        <v>19</v>
      </c>
      <c r="F480" s="236" t="s">
        <v>132</v>
      </c>
      <c r="G480" s="234"/>
      <c r="H480" s="237">
        <v>41.700000000000003</v>
      </c>
      <c r="I480" s="238"/>
      <c r="J480" s="234"/>
      <c r="K480" s="234"/>
      <c r="L480" s="239"/>
      <c r="M480" s="240"/>
      <c r="N480" s="241"/>
      <c r="O480" s="241"/>
      <c r="P480" s="241"/>
      <c r="Q480" s="241"/>
      <c r="R480" s="241"/>
      <c r="S480" s="241"/>
      <c r="T480" s="242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3" t="s">
        <v>130</v>
      </c>
      <c r="AU480" s="243" t="s">
        <v>80</v>
      </c>
      <c r="AV480" s="14" t="s">
        <v>119</v>
      </c>
      <c r="AW480" s="14" t="s">
        <v>35</v>
      </c>
      <c r="AX480" s="14" t="s">
        <v>78</v>
      </c>
      <c r="AY480" s="243" t="s">
        <v>118</v>
      </c>
    </row>
    <row r="481" s="12" customFormat="1" ht="25.92" customHeight="1">
      <c r="A481" s="12"/>
      <c r="B481" s="185"/>
      <c r="C481" s="186"/>
      <c r="D481" s="187" t="s">
        <v>72</v>
      </c>
      <c r="E481" s="188" t="s">
        <v>604</v>
      </c>
      <c r="F481" s="188" t="s">
        <v>605</v>
      </c>
      <c r="G481" s="186"/>
      <c r="H481" s="186"/>
      <c r="I481" s="189"/>
      <c r="J481" s="190">
        <f>BK481</f>
        <v>0</v>
      </c>
      <c r="K481" s="186"/>
      <c r="L481" s="191"/>
      <c r="M481" s="192"/>
      <c r="N481" s="193"/>
      <c r="O481" s="193"/>
      <c r="P481" s="194">
        <f>SUM(P482:P487)</f>
        <v>0</v>
      </c>
      <c r="Q481" s="193"/>
      <c r="R481" s="194">
        <f>SUM(R482:R487)</f>
        <v>0</v>
      </c>
      <c r="S481" s="193"/>
      <c r="T481" s="195">
        <f>SUM(T482:T487)</f>
        <v>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R481" s="196" t="s">
        <v>119</v>
      </c>
      <c r="AT481" s="197" t="s">
        <v>72</v>
      </c>
      <c r="AU481" s="197" t="s">
        <v>73</v>
      </c>
      <c r="AY481" s="196" t="s">
        <v>118</v>
      </c>
      <c r="BK481" s="198">
        <f>SUM(BK482:BK487)</f>
        <v>0</v>
      </c>
    </row>
    <row r="482" s="2" customFormat="1" ht="16.5" customHeight="1">
      <c r="A482" s="40"/>
      <c r="B482" s="41"/>
      <c r="C482" s="201" t="s">
        <v>606</v>
      </c>
      <c r="D482" s="201" t="s">
        <v>121</v>
      </c>
      <c r="E482" s="202" t="s">
        <v>607</v>
      </c>
      <c r="F482" s="203" t="s">
        <v>608</v>
      </c>
      <c r="G482" s="204" t="s">
        <v>609</v>
      </c>
      <c r="H482" s="205">
        <v>45</v>
      </c>
      <c r="I482" s="206"/>
      <c r="J482" s="207">
        <f>ROUND(I482*H482,2)</f>
        <v>0</v>
      </c>
      <c r="K482" s="208"/>
      <c r="L482" s="46"/>
      <c r="M482" s="209" t="s">
        <v>19</v>
      </c>
      <c r="N482" s="210" t="s">
        <v>46</v>
      </c>
      <c r="O482" s="87"/>
      <c r="P482" s="211">
        <f>O482*H482</f>
        <v>0</v>
      </c>
      <c r="Q482" s="211">
        <v>0</v>
      </c>
      <c r="R482" s="211">
        <f>Q482*H482</f>
        <v>0</v>
      </c>
      <c r="S482" s="211">
        <v>0</v>
      </c>
      <c r="T482" s="212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3" t="s">
        <v>610</v>
      </c>
      <c r="AT482" s="213" t="s">
        <v>121</v>
      </c>
      <c r="AU482" s="213" t="s">
        <v>78</v>
      </c>
      <c r="AY482" s="19" t="s">
        <v>118</v>
      </c>
      <c r="BE482" s="214">
        <f>IF(N482="základní",J482,0)</f>
        <v>0</v>
      </c>
      <c r="BF482" s="214">
        <f>IF(N482="snížená",J482,0)</f>
        <v>0</v>
      </c>
      <c r="BG482" s="214">
        <f>IF(N482="zákl. přenesená",J482,0)</f>
        <v>0</v>
      </c>
      <c r="BH482" s="214">
        <f>IF(N482="sníž. přenesená",J482,0)</f>
        <v>0</v>
      </c>
      <c r="BI482" s="214">
        <f>IF(N482="nulová",J482,0)</f>
        <v>0</v>
      </c>
      <c r="BJ482" s="19" t="s">
        <v>119</v>
      </c>
      <c r="BK482" s="214">
        <f>ROUND(I482*H482,2)</f>
        <v>0</v>
      </c>
      <c r="BL482" s="19" t="s">
        <v>610</v>
      </c>
      <c r="BM482" s="213" t="s">
        <v>611</v>
      </c>
    </row>
    <row r="483" s="2" customFormat="1">
      <c r="A483" s="40"/>
      <c r="B483" s="41"/>
      <c r="C483" s="42"/>
      <c r="D483" s="215" t="s">
        <v>126</v>
      </c>
      <c r="E483" s="42"/>
      <c r="F483" s="216" t="s">
        <v>612</v>
      </c>
      <c r="G483" s="42"/>
      <c r="H483" s="42"/>
      <c r="I483" s="217"/>
      <c r="J483" s="42"/>
      <c r="K483" s="42"/>
      <c r="L483" s="46"/>
      <c r="M483" s="218"/>
      <c r="N483" s="219"/>
      <c r="O483" s="87"/>
      <c r="P483" s="87"/>
      <c r="Q483" s="87"/>
      <c r="R483" s="87"/>
      <c r="S483" s="87"/>
      <c r="T483" s="88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126</v>
      </c>
      <c r="AU483" s="19" t="s">
        <v>78</v>
      </c>
    </row>
    <row r="484" s="2" customFormat="1">
      <c r="A484" s="40"/>
      <c r="B484" s="41"/>
      <c r="C484" s="42"/>
      <c r="D484" s="220" t="s">
        <v>128</v>
      </c>
      <c r="E484" s="42"/>
      <c r="F484" s="221" t="s">
        <v>613</v>
      </c>
      <c r="G484" s="42"/>
      <c r="H484" s="42"/>
      <c r="I484" s="217"/>
      <c r="J484" s="42"/>
      <c r="K484" s="42"/>
      <c r="L484" s="46"/>
      <c r="M484" s="218"/>
      <c r="N484" s="219"/>
      <c r="O484" s="87"/>
      <c r="P484" s="87"/>
      <c r="Q484" s="87"/>
      <c r="R484" s="87"/>
      <c r="S484" s="87"/>
      <c r="T484" s="88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128</v>
      </c>
      <c r="AU484" s="19" t="s">
        <v>78</v>
      </c>
    </row>
    <row r="485" s="15" customFormat="1">
      <c r="A485" s="15"/>
      <c r="B485" s="256"/>
      <c r="C485" s="257"/>
      <c r="D485" s="215" t="s">
        <v>130</v>
      </c>
      <c r="E485" s="258" t="s">
        <v>19</v>
      </c>
      <c r="F485" s="259" t="s">
        <v>614</v>
      </c>
      <c r="G485" s="257"/>
      <c r="H485" s="258" t="s">
        <v>19</v>
      </c>
      <c r="I485" s="260"/>
      <c r="J485" s="257"/>
      <c r="K485" s="257"/>
      <c r="L485" s="261"/>
      <c r="M485" s="262"/>
      <c r="N485" s="263"/>
      <c r="O485" s="263"/>
      <c r="P485" s="263"/>
      <c r="Q485" s="263"/>
      <c r="R485" s="263"/>
      <c r="S485" s="263"/>
      <c r="T485" s="26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5" t="s">
        <v>130</v>
      </c>
      <c r="AU485" s="265" t="s">
        <v>78</v>
      </c>
      <c r="AV485" s="15" t="s">
        <v>78</v>
      </c>
      <c r="AW485" s="15" t="s">
        <v>35</v>
      </c>
      <c r="AX485" s="15" t="s">
        <v>73</v>
      </c>
      <c r="AY485" s="265" t="s">
        <v>118</v>
      </c>
    </row>
    <row r="486" s="13" customFormat="1">
      <c r="A486" s="13"/>
      <c r="B486" s="222"/>
      <c r="C486" s="223"/>
      <c r="D486" s="215" t="s">
        <v>130</v>
      </c>
      <c r="E486" s="224" t="s">
        <v>19</v>
      </c>
      <c r="F486" s="225" t="s">
        <v>386</v>
      </c>
      <c r="G486" s="223"/>
      <c r="H486" s="226">
        <v>45</v>
      </c>
      <c r="I486" s="227"/>
      <c r="J486" s="223"/>
      <c r="K486" s="223"/>
      <c r="L486" s="228"/>
      <c r="M486" s="229"/>
      <c r="N486" s="230"/>
      <c r="O486" s="230"/>
      <c r="P486" s="230"/>
      <c r="Q486" s="230"/>
      <c r="R486" s="230"/>
      <c r="S486" s="230"/>
      <c r="T486" s="23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2" t="s">
        <v>130</v>
      </c>
      <c r="AU486" s="232" t="s">
        <v>78</v>
      </c>
      <c r="AV486" s="13" t="s">
        <v>80</v>
      </c>
      <c r="AW486" s="13" t="s">
        <v>35</v>
      </c>
      <c r="AX486" s="13" t="s">
        <v>73</v>
      </c>
      <c r="AY486" s="232" t="s">
        <v>118</v>
      </c>
    </row>
    <row r="487" s="14" customFormat="1">
      <c r="A487" s="14"/>
      <c r="B487" s="233"/>
      <c r="C487" s="234"/>
      <c r="D487" s="215" t="s">
        <v>130</v>
      </c>
      <c r="E487" s="235" t="s">
        <v>19</v>
      </c>
      <c r="F487" s="236" t="s">
        <v>132</v>
      </c>
      <c r="G487" s="234"/>
      <c r="H487" s="237">
        <v>45</v>
      </c>
      <c r="I487" s="238"/>
      <c r="J487" s="234"/>
      <c r="K487" s="234"/>
      <c r="L487" s="239"/>
      <c r="M487" s="240"/>
      <c r="N487" s="241"/>
      <c r="O487" s="241"/>
      <c r="P487" s="241"/>
      <c r="Q487" s="241"/>
      <c r="R487" s="241"/>
      <c r="S487" s="241"/>
      <c r="T487" s="24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3" t="s">
        <v>130</v>
      </c>
      <c r="AU487" s="243" t="s">
        <v>78</v>
      </c>
      <c r="AV487" s="14" t="s">
        <v>119</v>
      </c>
      <c r="AW487" s="14" t="s">
        <v>35</v>
      </c>
      <c r="AX487" s="14" t="s">
        <v>78</v>
      </c>
      <c r="AY487" s="243" t="s">
        <v>118</v>
      </c>
    </row>
    <row r="488" s="12" customFormat="1" ht="25.92" customHeight="1">
      <c r="A488" s="12"/>
      <c r="B488" s="185"/>
      <c r="C488" s="186"/>
      <c r="D488" s="187" t="s">
        <v>72</v>
      </c>
      <c r="E488" s="188" t="s">
        <v>615</v>
      </c>
      <c r="F488" s="188" t="s">
        <v>616</v>
      </c>
      <c r="G488" s="186"/>
      <c r="H488" s="186"/>
      <c r="I488" s="189"/>
      <c r="J488" s="190">
        <f>BK488</f>
        <v>0</v>
      </c>
      <c r="K488" s="186"/>
      <c r="L488" s="191"/>
      <c r="M488" s="192"/>
      <c r="N488" s="193"/>
      <c r="O488" s="193"/>
      <c r="P488" s="194">
        <f>P489+P495</f>
        <v>0</v>
      </c>
      <c r="Q488" s="193"/>
      <c r="R488" s="194">
        <f>R489+R495</f>
        <v>0</v>
      </c>
      <c r="S488" s="193"/>
      <c r="T488" s="195">
        <f>T489+T495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196" t="s">
        <v>154</v>
      </c>
      <c r="AT488" s="197" t="s">
        <v>72</v>
      </c>
      <c r="AU488" s="197" t="s">
        <v>73</v>
      </c>
      <c r="AY488" s="196" t="s">
        <v>118</v>
      </c>
      <c r="BK488" s="198">
        <f>BK489+BK495</f>
        <v>0</v>
      </c>
    </row>
    <row r="489" s="12" customFormat="1" ht="22.8" customHeight="1">
      <c r="A489" s="12"/>
      <c r="B489" s="185"/>
      <c r="C489" s="186"/>
      <c r="D489" s="187" t="s">
        <v>72</v>
      </c>
      <c r="E489" s="199" t="s">
        <v>617</v>
      </c>
      <c r="F489" s="199" t="s">
        <v>618</v>
      </c>
      <c r="G489" s="186"/>
      <c r="H489" s="186"/>
      <c r="I489" s="189"/>
      <c r="J489" s="200">
        <f>BK489</f>
        <v>0</v>
      </c>
      <c r="K489" s="186"/>
      <c r="L489" s="191"/>
      <c r="M489" s="192"/>
      <c r="N489" s="193"/>
      <c r="O489" s="193"/>
      <c r="P489" s="194">
        <f>SUM(P490:P494)</f>
        <v>0</v>
      </c>
      <c r="Q489" s="193"/>
      <c r="R489" s="194">
        <f>SUM(R490:R494)</f>
        <v>0</v>
      </c>
      <c r="S489" s="193"/>
      <c r="T489" s="195">
        <f>SUM(T490:T494)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196" t="s">
        <v>154</v>
      </c>
      <c r="AT489" s="197" t="s">
        <v>72</v>
      </c>
      <c r="AU489" s="197" t="s">
        <v>78</v>
      </c>
      <c r="AY489" s="196" t="s">
        <v>118</v>
      </c>
      <c r="BK489" s="198">
        <f>SUM(BK490:BK494)</f>
        <v>0</v>
      </c>
    </row>
    <row r="490" s="2" customFormat="1" ht="16.5" customHeight="1">
      <c r="A490" s="40"/>
      <c r="B490" s="41"/>
      <c r="C490" s="201" t="s">
        <v>619</v>
      </c>
      <c r="D490" s="201" t="s">
        <v>121</v>
      </c>
      <c r="E490" s="202" t="s">
        <v>620</v>
      </c>
      <c r="F490" s="203" t="s">
        <v>621</v>
      </c>
      <c r="G490" s="204" t="s">
        <v>353</v>
      </c>
      <c r="H490" s="205">
        <v>1</v>
      </c>
      <c r="I490" s="206"/>
      <c r="J490" s="207">
        <f>ROUND(I490*H490,2)</f>
        <v>0</v>
      </c>
      <c r="K490" s="208"/>
      <c r="L490" s="46"/>
      <c r="M490" s="209" t="s">
        <v>19</v>
      </c>
      <c r="N490" s="210" t="s">
        <v>46</v>
      </c>
      <c r="O490" s="87"/>
      <c r="P490" s="211">
        <f>O490*H490</f>
        <v>0</v>
      </c>
      <c r="Q490" s="211">
        <v>0</v>
      </c>
      <c r="R490" s="211">
        <f>Q490*H490</f>
        <v>0</v>
      </c>
      <c r="S490" s="211">
        <v>0</v>
      </c>
      <c r="T490" s="212">
        <f>S490*H490</f>
        <v>0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3" t="s">
        <v>622</v>
      </c>
      <c r="AT490" s="213" t="s">
        <v>121</v>
      </c>
      <c r="AU490" s="213" t="s">
        <v>80</v>
      </c>
      <c r="AY490" s="19" t="s">
        <v>118</v>
      </c>
      <c r="BE490" s="214">
        <f>IF(N490="základní",J490,0)</f>
        <v>0</v>
      </c>
      <c r="BF490" s="214">
        <f>IF(N490="snížená",J490,0)</f>
        <v>0</v>
      </c>
      <c r="BG490" s="214">
        <f>IF(N490="zákl. přenesená",J490,0)</f>
        <v>0</v>
      </c>
      <c r="BH490" s="214">
        <f>IF(N490="sníž. přenesená",J490,0)</f>
        <v>0</v>
      </c>
      <c r="BI490" s="214">
        <f>IF(N490="nulová",J490,0)</f>
        <v>0</v>
      </c>
      <c r="BJ490" s="19" t="s">
        <v>119</v>
      </c>
      <c r="BK490" s="214">
        <f>ROUND(I490*H490,2)</f>
        <v>0</v>
      </c>
      <c r="BL490" s="19" t="s">
        <v>622</v>
      </c>
      <c r="BM490" s="213" t="s">
        <v>623</v>
      </c>
    </row>
    <row r="491" s="2" customFormat="1">
      <c r="A491" s="40"/>
      <c r="B491" s="41"/>
      <c r="C491" s="42"/>
      <c r="D491" s="215" t="s">
        <v>126</v>
      </c>
      <c r="E491" s="42"/>
      <c r="F491" s="216" t="s">
        <v>621</v>
      </c>
      <c r="G491" s="42"/>
      <c r="H491" s="42"/>
      <c r="I491" s="217"/>
      <c r="J491" s="42"/>
      <c r="K491" s="42"/>
      <c r="L491" s="46"/>
      <c r="M491" s="218"/>
      <c r="N491" s="219"/>
      <c r="O491" s="87"/>
      <c r="P491" s="87"/>
      <c r="Q491" s="87"/>
      <c r="R491" s="87"/>
      <c r="S491" s="87"/>
      <c r="T491" s="88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126</v>
      </c>
      <c r="AU491" s="19" t="s">
        <v>80</v>
      </c>
    </row>
    <row r="492" s="2" customFormat="1">
      <c r="A492" s="40"/>
      <c r="B492" s="41"/>
      <c r="C492" s="42"/>
      <c r="D492" s="220" t="s">
        <v>128</v>
      </c>
      <c r="E492" s="42"/>
      <c r="F492" s="221" t="s">
        <v>624</v>
      </c>
      <c r="G492" s="42"/>
      <c r="H492" s="42"/>
      <c r="I492" s="217"/>
      <c r="J492" s="42"/>
      <c r="K492" s="42"/>
      <c r="L492" s="46"/>
      <c r="M492" s="218"/>
      <c r="N492" s="219"/>
      <c r="O492" s="87"/>
      <c r="P492" s="87"/>
      <c r="Q492" s="87"/>
      <c r="R492" s="87"/>
      <c r="S492" s="87"/>
      <c r="T492" s="88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128</v>
      </c>
      <c r="AU492" s="19" t="s">
        <v>80</v>
      </c>
    </row>
    <row r="493" s="13" customFormat="1">
      <c r="A493" s="13"/>
      <c r="B493" s="222"/>
      <c r="C493" s="223"/>
      <c r="D493" s="215" t="s">
        <v>130</v>
      </c>
      <c r="E493" s="224" t="s">
        <v>19</v>
      </c>
      <c r="F493" s="225" t="s">
        <v>78</v>
      </c>
      <c r="G493" s="223"/>
      <c r="H493" s="226">
        <v>1</v>
      </c>
      <c r="I493" s="227"/>
      <c r="J493" s="223"/>
      <c r="K493" s="223"/>
      <c r="L493" s="228"/>
      <c r="M493" s="229"/>
      <c r="N493" s="230"/>
      <c r="O493" s="230"/>
      <c r="P493" s="230"/>
      <c r="Q493" s="230"/>
      <c r="R493" s="230"/>
      <c r="S493" s="230"/>
      <c r="T493" s="23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2" t="s">
        <v>130</v>
      </c>
      <c r="AU493" s="232" t="s">
        <v>80</v>
      </c>
      <c r="AV493" s="13" t="s">
        <v>80</v>
      </c>
      <c r="AW493" s="13" t="s">
        <v>35</v>
      </c>
      <c r="AX493" s="13" t="s">
        <v>73</v>
      </c>
      <c r="AY493" s="232" t="s">
        <v>118</v>
      </c>
    </row>
    <row r="494" s="14" customFormat="1">
      <c r="A494" s="14"/>
      <c r="B494" s="233"/>
      <c r="C494" s="234"/>
      <c r="D494" s="215" t="s">
        <v>130</v>
      </c>
      <c r="E494" s="235" t="s">
        <v>19</v>
      </c>
      <c r="F494" s="236" t="s">
        <v>132</v>
      </c>
      <c r="G494" s="234"/>
      <c r="H494" s="237">
        <v>1</v>
      </c>
      <c r="I494" s="238"/>
      <c r="J494" s="234"/>
      <c r="K494" s="234"/>
      <c r="L494" s="239"/>
      <c r="M494" s="240"/>
      <c r="N494" s="241"/>
      <c r="O494" s="241"/>
      <c r="P494" s="241"/>
      <c r="Q494" s="241"/>
      <c r="R494" s="241"/>
      <c r="S494" s="241"/>
      <c r="T494" s="24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3" t="s">
        <v>130</v>
      </c>
      <c r="AU494" s="243" t="s">
        <v>80</v>
      </c>
      <c r="AV494" s="14" t="s">
        <v>119</v>
      </c>
      <c r="AW494" s="14" t="s">
        <v>35</v>
      </c>
      <c r="AX494" s="14" t="s">
        <v>78</v>
      </c>
      <c r="AY494" s="243" t="s">
        <v>118</v>
      </c>
    </row>
    <row r="495" s="12" customFormat="1" ht="22.8" customHeight="1">
      <c r="A495" s="12"/>
      <c r="B495" s="185"/>
      <c r="C495" s="186"/>
      <c r="D495" s="187" t="s">
        <v>72</v>
      </c>
      <c r="E495" s="199" t="s">
        <v>625</v>
      </c>
      <c r="F495" s="199" t="s">
        <v>626</v>
      </c>
      <c r="G495" s="186"/>
      <c r="H495" s="186"/>
      <c r="I495" s="189"/>
      <c r="J495" s="200">
        <f>BK495</f>
        <v>0</v>
      </c>
      <c r="K495" s="186"/>
      <c r="L495" s="191"/>
      <c r="M495" s="192"/>
      <c r="N495" s="193"/>
      <c r="O495" s="193"/>
      <c r="P495" s="194">
        <f>SUM(P496:P500)</f>
        <v>0</v>
      </c>
      <c r="Q495" s="193"/>
      <c r="R495" s="194">
        <f>SUM(R496:R500)</f>
        <v>0</v>
      </c>
      <c r="S495" s="193"/>
      <c r="T495" s="195">
        <f>SUM(T496:T500)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196" t="s">
        <v>154</v>
      </c>
      <c r="AT495" s="197" t="s">
        <v>72</v>
      </c>
      <c r="AU495" s="197" t="s">
        <v>78</v>
      </c>
      <c r="AY495" s="196" t="s">
        <v>118</v>
      </c>
      <c r="BK495" s="198">
        <f>SUM(BK496:BK500)</f>
        <v>0</v>
      </c>
    </row>
    <row r="496" s="2" customFormat="1" ht="16.5" customHeight="1">
      <c r="A496" s="40"/>
      <c r="B496" s="41"/>
      <c r="C496" s="201" t="s">
        <v>627</v>
      </c>
      <c r="D496" s="201" t="s">
        <v>121</v>
      </c>
      <c r="E496" s="202" t="s">
        <v>628</v>
      </c>
      <c r="F496" s="203" t="s">
        <v>629</v>
      </c>
      <c r="G496" s="204" t="s">
        <v>353</v>
      </c>
      <c r="H496" s="205">
        <v>1</v>
      </c>
      <c r="I496" s="206"/>
      <c r="J496" s="207">
        <f>ROUND(I496*H496,2)</f>
        <v>0</v>
      </c>
      <c r="K496" s="208"/>
      <c r="L496" s="46"/>
      <c r="M496" s="209" t="s">
        <v>19</v>
      </c>
      <c r="N496" s="210" t="s">
        <v>46</v>
      </c>
      <c r="O496" s="87"/>
      <c r="P496" s="211">
        <f>O496*H496</f>
        <v>0</v>
      </c>
      <c r="Q496" s="211">
        <v>0</v>
      </c>
      <c r="R496" s="211">
        <f>Q496*H496</f>
        <v>0</v>
      </c>
      <c r="S496" s="211">
        <v>0</v>
      </c>
      <c r="T496" s="212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3" t="s">
        <v>622</v>
      </c>
      <c r="AT496" s="213" t="s">
        <v>121</v>
      </c>
      <c r="AU496" s="213" t="s">
        <v>80</v>
      </c>
      <c r="AY496" s="19" t="s">
        <v>118</v>
      </c>
      <c r="BE496" s="214">
        <f>IF(N496="základní",J496,0)</f>
        <v>0</v>
      </c>
      <c r="BF496" s="214">
        <f>IF(N496="snížená",J496,0)</f>
        <v>0</v>
      </c>
      <c r="BG496" s="214">
        <f>IF(N496="zákl. přenesená",J496,0)</f>
        <v>0</v>
      </c>
      <c r="BH496" s="214">
        <f>IF(N496="sníž. přenesená",J496,0)</f>
        <v>0</v>
      </c>
      <c r="BI496" s="214">
        <f>IF(N496="nulová",J496,0)</f>
        <v>0</v>
      </c>
      <c r="BJ496" s="19" t="s">
        <v>119</v>
      </c>
      <c r="BK496" s="214">
        <f>ROUND(I496*H496,2)</f>
        <v>0</v>
      </c>
      <c r="BL496" s="19" t="s">
        <v>622</v>
      </c>
      <c r="BM496" s="213" t="s">
        <v>630</v>
      </c>
    </row>
    <row r="497" s="2" customFormat="1">
      <c r="A497" s="40"/>
      <c r="B497" s="41"/>
      <c r="C497" s="42"/>
      <c r="D497" s="215" t="s">
        <v>126</v>
      </c>
      <c r="E497" s="42"/>
      <c r="F497" s="216" t="s">
        <v>629</v>
      </c>
      <c r="G497" s="42"/>
      <c r="H497" s="42"/>
      <c r="I497" s="217"/>
      <c r="J497" s="42"/>
      <c r="K497" s="42"/>
      <c r="L497" s="46"/>
      <c r="M497" s="218"/>
      <c r="N497" s="219"/>
      <c r="O497" s="87"/>
      <c r="P497" s="87"/>
      <c r="Q497" s="87"/>
      <c r="R497" s="87"/>
      <c r="S497" s="87"/>
      <c r="T497" s="88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126</v>
      </c>
      <c r="AU497" s="19" t="s">
        <v>80</v>
      </c>
    </row>
    <row r="498" s="2" customFormat="1">
      <c r="A498" s="40"/>
      <c r="B498" s="41"/>
      <c r="C498" s="42"/>
      <c r="D498" s="220" t="s">
        <v>128</v>
      </c>
      <c r="E498" s="42"/>
      <c r="F498" s="221" t="s">
        <v>631</v>
      </c>
      <c r="G498" s="42"/>
      <c r="H498" s="42"/>
      <c r="I498" s="217"/>
      <c r="J498" s="42"/>
      <c r="K498" s="42"/>
      <c r="L498" s="46"/>
      <c r="M498" s="218"/>
      <c r="N498" s="219"/>
      <c r="O498" s="87"/>
      <c r="P498" s="87"/>
      <c r="Q498" s="87"/>
      <c r="R498" s="87"/>
      <c r="S498" s="87"/>
      <c r="T498" s="88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T498" s="19" t="s">
        <v>128</v>
      </c>
      <c r="AU498" s="19" t="s">
        <v>80</v>
      </c>
    </row>
    <row r="499" s="13" customFormat="1">
      <c r="A499" s="13"/>
      <c r="B499" s="222"/>
      <c r="C499" s="223"/>
      <c r="D499" s="215" t="s">
        <v>130</v>
      </c>
      <c r="E499" s="224" t="s">
        <v>19</v>
      </c>
      <c r="F499" s="225" t="s">
        <v>78</v>
      </c>
      <c r="G499" s="223"/>
      <c r="H499" s="226">
        <v>1</v>
      </c>
      <c r="I499" s="227"/>
      <c r="J499" s="223"/>
      <c r="K499" s="223"/>
      <c r="L499" s="228"/>
      <c r="M499" s="229"/>
      <c r="N499" s="230"/>
      <c r="O499" s="230"/>
      <c r="P499" s="230"/>
      <c r="Q499" s="230"/>
      <c r="R499" s="230"/>
      <c r="S499" s="230"/>
      <c r="T499" s="23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2" t="s">
        <v>130</v>
      </c>
      <c r="AU499" s="232" t="s">
        <v>80</v>
      </c>
      <c r="AV499" s="13" t="s">
        <v>80</v>
      </c>
      <c r="AW499" s="13" t="s">
        <v>35</v>
      </c>
      <c r="AX499" s="13" t="s">
        <v>73</v>
      </c>
      <c r="AY499" s="232" t="s">
        <v>118</v>
      </c>
    </row>
    <row r="500" s="14" customFormat="1">
      <c r="A500" s="14"/>
      <c r="B500" s="233"/>
      <c r="C500" s="234"/>
      <c r="D500" s="215" t="s">
        <v>130</v>
      </c>
      <c r="E500" s="235" t="s">
        <v>19</v>
      </c>
      <c r="F500" s="236" t="s">
        <v>132</v>
      </c>
      <c r="G500" s="234"/>
      <c r="H500" s="237">
        <v>1</v>
      </c>
      <c r="I500" s="238"/>
      <c r="J500" s="234"/>
      <c r="K500" s="234"/>
      <c r="L500" s="239"/>
      <c r="M500" s="266"/>
      <c r="N500" s="267"/>
      <c r="O500" s="267"/>
      <c r="P500" s="267"/>
      <c r="Q500" s="267"/>
      <c r="R500" s="267"/>
      <c r="S500" s="267"/>
      <c r="T500" s="268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3" t="s">
        <v>130</v>
      </c>
      <c r="AU500" s="243" t="s">
        <v>80</v>
      </c>
      <c r="AV500" s="14" t="s">
        <v>119</v>
      </c>
      <c r="AW500" s="14" t="s">
        <v>35</v>
      </c>
      <c r="AX500" s="14" t="s">
        <v>78</v>
      </c>
      <c r="AY500" s="243" t="s">
        <v>118</v>
      </c>
    </row>
    <row r="501" s="2" customFormat="1" ht="6.96" customHeight="1">
      <c r="A501" s="40"/>
      <c r="B501" s="62"/>
      <c r="C501" s="63"/>
      <c r="D501" s="63"/>
      <c r="E501" s="63"/>
      <c r="F501" s="63"/>
      <c r="G501" s="63"/>
      <c r="H501" s="63"/>
      <c r="I501" s="63"/>
      <c r="J501" s="63"/>
      <c r="K501" s="63"/>
      <c r="L501" s="46"/>
      <c r="M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</row>
  </sheetData>
  <sheetProtection sheet="1" autoFilter="0" formatColumns="0" formatRows="0" objects="1" scenarios="1" spinCount="100000" saltValue="R60cwjctUpW3eSecm+HJDMNGKIuqaXLgkbnNCOC+DR+GBixJMlJWErPP40YeZczJIu/k8NryZIpE97j1Otew2A==" hashValue="Sce/+LDEgyyhy+LFYl9a/MGdOmx/k5wxPTm04OhlzzIzfUZpWgFTRLaP3sGPDKBVpqtGNhYgCsNEhfxDZCZOkA==" algorithmName="SHA-512" password="CC35"/>
  <autoFilter ref="C89:K500"/>
  <mergeCells count="6">
    <mergeCell ref="E7:H7"/>
    <mergeCell ref="E16:H16"/>
    <mergeCell ref="E25:H25"/>
    <mergeCell ref="E46:H46"/>
    <mergeCell ref="E82:H82"/>
    <mergeCell ref="L2:V2"/>
  </mergeCells>
  <hyperlinks>
    <hyperlink ref="F95" r:id="rId1" display="https://podminky.urs.cz/item/CS_URS_2026_01/444151111"/>
    <hyperlink ref="F110" r:id="rId2" display="https://podminky.urs.cz/item/CS_URS_2026_01/941111121"/>
    <hyperlink ref="F115" r:id="rId3" display="https://podminky.urs.cz/item/CS_URS_2026_01/941111221"/>
    <hyperlink ref="F121" r:id="rId4" display="https://podminky.urs.cz/item/CS_URS_2026_01/941111821"/>
    <hyperlink ref="F127" r:id="rId5" display="https://podminky.urs.cz/item/CS_URS_2026_01/997013212"/>
    <hyperlink ref="F131" r:id="rId6" display="https://podminky.urs.cz/item/CS_URS_2026_01/998014211"/>
    <hyperlink ref="F136" r:id="rId7" display="https://podminky.urs.cz/item/CS_URS_2026_01/713151831"/>
    <hyperlink ref="F142" r:id="rId8" display="https://podminky.urs.cz/item/CS_URS_2026_01/741410042"/>
    <hyperlink ref="F152" r:id="rId9" display="https://podminky.urs.cz/item/CS_URS_2026_01/741420001"/>
    <hyperlink ref="F170" r:id="rId10" display="https://podminky.urs.cz/item/CS_URS_2026_01/741420021"/>
    <hyperlink ref="F183" r:id="rId11" display="https://podminky.urs.cz/item/CS_URS_2026_01/741420022"/>
    <hyperlink ref="F192" r:id="rId12" display="https://podminky.urs.cz/item/CS_URS_2026_01/741420023"/>
    <hyperlink ref="F201" r:id="rId13" display="https://podminky.urs.cz/item/CS_URS_2026_01/741420024"/>
    <hyperlink ref="F210" r:id="rId14" display="https://podminky.urs.cz/item/CS_URS_2026_01/741420031"/>
    <hyperlink ref="F219" r:id="rId15" display="https://podminky.urs.cz/item/CS_URS_2026_01/741420051"/>
    <hyperlink ref="F232" r:id="rId16" display="https://podminky.urs.cz/item/CS_URS_2026_01/741420083"/>
    <hyperlink ref="F241" r:id="rId17" display="https://podminky.urs.cz/item/CS_URS_2026_01/741420911"/>
    <hyperlink ref="F246" r:id="rId18" display="https://podminky.urs.cz/item/CS_URS_2026_01/741420913"/>
    <hyperlink ref="F259" r:id="rId19" display="https://podminky.urs.cz/item/CS_URS_2026_01/741440031"/>
    <hyperlink ref="F268" r:id="rId20" display="https://podminky.urs.cz/item/CS_URS_2026_01/741810002"/>
    <hyperlink ref="F273" r:id="rId21" display="https://podminky.urs.cz/item/CS_URS_2026_01/741820012"/>
    <hyperlink ref="F282" r:id="rId22" display="https://podminky.urs.cz/item/CS_URS_2026_01/998741312"/>
    <hyperlink ref="F286" r:id="rId23" display="https://podminky.urs.cz/item/CS_URS_2026_01/764001851"/>
    <hyperlink ref="F291" r:id="rId24" display="https://podminky.urs.cz/item/CS_URS_2026_01/764002801"/>
    <hyperlink ref="F296" r:id="rId25" display="https://podminky.urs.cz/item/CS_URS_2026_01/764002841"/>
    <hyperlink ref="F301" r:id="rId26" display="https://podminky.urs.cz/item/CS_URS_2026_01/764002871"/>
    <hyperlink ref="F306" r:id="rId27" display="https://podminky.urs.cz/item/CS_URS_2026_01/764004801"/>
    <hyperlink ref="F311" r:id="rId28" display="https://podminky.urs.cz/item/CS_URS_2026_01/764004841"/>
    <hyperlink ref="F316" r:id="rId29" display="https://podminky.urs.cz/item/CS_URS_2026_01/764004861"/>
    <hyperlink ref="F321" r:id="rId30" display="https://podminky.urs.cz/item/CS_URS_2026_01/764004871"/>
    <hyperlink ref="F326" r:id="rId31" display="https://podminky.urs.cz/item/CS_URS_2026_01/764211635"/>
    <hyperlink ref="F331" r:id="rId32" display="https://podminky.urs.cz/item/CS_URS_2026_01/764212634"/>
    <hyperlink ref="F336" r:id="rId33" display="https://podminky.urs.cz/item/CS_URS_2026_01/764212664"/>
    <hyperlink ref="F341" r:id="rId34" display="https://podminky.urs.cz/item/CS_URS_2026_01/764214411"/>
    <hyperlink ref="F346" r:id="rId35" display="https://podminky.urs.cz/item/CS_URS_2026_01/764311614"/>
    <hyperlink ref="F351" r:id="rId36" display="https://podminky.urs.cz/item/CS_URS_2026_01/764541305"/>
    <hyperlink ref="F356" r:id="rId37" display="https://podminky.urs.cz/item/CS_URS_2026_01/764541346"/>
    <hyperlink ref="F361" r:id="rId38" display="https://podminky.urs.cz/item/CS_URS_2026_01/764548323"/>
    <hyperlink ref="F366" r:id="rId39" display="https://podminky.urs.cz/item/CS_URS_2026_01/998764312"/>
    <hyperlink ref="F370" r:id="rId40" display="https://podminky.urs.cz/item/CS_URS_2026_01/767392802"/>
    <hyperlink ref="F376" r:id="rId41" display="https://podminky.urs.cz/item/CS_URS_2026_01/789111152"/>
    <hyperlink ref="F382" r:id="rId42" display="https://podminky.urs.cz/item/CS_URS_2026_01/789111220"/>
    <hyperlink ref="F388" r:id="rId43" display="https://podminky.urs.cz/item/CS_URS_2026_01/789111240"/>
    <hyperlink ref="F394" r:id="rId44" display="https://podminky.urs.cz/item/CS_URS_2026_01/789111270"/>
    <hyperlink ref="F400" r:id="rId45" display="https://podminky.urs.cz/item/CS_URS_2026_01/789321111"/>
    <hyperlink ref="F412" r:id="rId46" display="https://podminky.urs.cz/item/CS_URS_2026_01/789321121"/>
    <hyperlink ref="F426" r:id="rId47" display="https://podminky.urs.cz/item/CS_URS_2026_01/460171174"/>
    <hyperlink ref="F431" r:id="rId48" display="https://podminky.urs.cz/item/CS_URS_2026_01/460341113"/>
    <hyperlink ref="F436" r:id="rId49" display="https://podminky.urs.cz/item/CS_URS_2026_01/460341121"/>
    <hyperlink ref="F442" r:id="rId50" display="https://podminky.urs.cz/item/CS_URS_2026_01/460361121"/>
    <hyperlink ref="F448" r:id="rId51" display="https://podminky.urs.cz/item/CS_URS_2026_01/460371123"/>
    <hyperlink ref="F453" r:id="rId52" display="https://podminky.urs.cz/item/CS_URS_2026_01/460451154"/>
    <hyperlink ref="F458" r:id="rId53" display="https://podminky.urs.cz/item/CS_URS_2026_01/460871155"/>
    <hyperlink ref="F463" r:id="rId54" display="https://podminky.urs.cz/item/CS_URS_2026_01/460881214"/>
    <hyperlink ref="F468" r:id="rId55" display="https://podminky.urs.cz/item/CS_URS_2026_01/468011123"/>
    <hyperlink ref="F473" r:id="rId56" display="https://podminky.urs.cz/item/CS_URS_2026_01/468011142"/>
    <hyperlink ref="F478" r:id="rId57" display="https://podminky.urs.cz/item/CS_URS_2026_01/468041122"/>
    <hyperlink ref="F484" r:id="rId58" display="https://podminky.urs.cz/item/CS_URS_2026_01/HZS2231"/>
    <hyperlink ref="F492" r:id="rId59" display="https://podminky.urs.cz/item/CS_URS_2026_01/065103000"/>
    <hyperlink ref="F498" r:id="rId60" display="https://podminky.urs.cz/item/CS_URS_2026_01/08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9" customWidth="1"/>
    <col min="2" max="2" width="1.667969" style="269" customWidth="1"/>
    <col min="3" max="4" width="5" style="269" customWidth="1"/>
    <col min="5" max="5" width="11.66016" style="269" customWidth="1"/>
    <col min="6" max="6" width="9.160156" style="269" customWidth="1"/>
    <col min="7" max="7" width="5" style="269" customWidth="1"/>
    <col min="8" max="8" width="77.83203" style="269" customWidth="1"/>
    <col min="9" max="10" width="20" style="269" customWidth="1"/>
    <col min="11" max="11" width="1.667969" style="269" customWidth="1"/>
  </cols>
  <sheetData>
    <row r="1" s="1" customFormat="1" ht="37.5" customHeight="1"/>
    <row r="2" s="1" customFormat="1" ht="7.5" customHeight="1">
      <c r="B2" s="270"/>
      <c r="C2" s="271"/>
      <c r="D2" s="271"/>
      <c r="E2" s="271"/>
      <c r="F2" s="271"/>
      <c r="G2" s="271"/>
      <c r="H2" s="271"/>
      <c r="I2" s="271"/>
      <c r="J2" s="271"/>
      <c r="K2" s="272"/>
    </row>
    <row r="3" s="16" customFormat="1" ht="45" customHeight="1">
      <c r="B3" s="273"/>
      <c r="C3" s="274" t="s">
        <v>632</v>
      </c>
      <c r="D3" s="274"/>
      <c r="E3" s="274"/>
      <c r="F3" s="274"/>
      <c r="G3" s="274"/>
      <c r="H3" s="274"/>
      <c r="I3" s="274"/>
      <c r="J3" s="274"/>
      <c r="K3" s="275"/>
    </row>
    <row r="4" s="1" customFormat="1" ht="25.5" customHeight="1">
      <c r="B4" s="276"/>
      <c r="C4" s="277" t="s">
        <v>633</v>
      </c>
      <c r="D4" s="277"/>
      <c r="E4" s="277"/>
      <c r="F4" s="277"/>
      <c r="G4" s="277"/>
      <c r="H4" s="277"/>
      <c r="I4" s="277"/>
      <c r="J4" s="277"/>
      <c r="K4" s="278"/>
    </row>
    <row r="5" s="1" customFormat="1" ht="5.25" customHeight="1">
      <c r="B5" s="276"/>
      <c r="C5" s="279"/>
      <c r="D5" s="279"/>
      <c r="E5" s="279"/>
      <c r="F5" s="279"/>
      <c r="G5" s="279"/>
      <c r="H5" s="279"/>
      <c r="I5" s="279"/>
      <c r="J5" s="279"/>
      <c r="K5" s="278"/>
    </row>
    <row r="6" s="1" customFormat="1" ht="15" customHeight="1">
      <c r="B6" s="276"/>
      <c r="C6" s="280" t="s">
        <v>634</v>
      </c>
      <c r="D6" s="280"/>
      <c r="E6" s="280"/>
      <c r="F6" s="280"/>
      <c r="G6" s="280"/>
      <c r="H6" s="280"/>
      <c r="I6" s="280"/>
      <c r="J6" s="280"/>
      <c r="K6" s="278"/>
    </row>
    <row r="7" s="1" customFormat="1" ht="15" customHeight="1">
      <c r="B7" s="281"/>
      <c r="C7" s="280" t="s">
        <v>635</v>
      </c>
      <c r="D7" s="280"/>
      <c r="E7" s="280"/>
      <c r="F7" s="280"/>
      <c r="G7" s="280"/>
      <c r="H7" s="280"/>
      <c r="I7" s="280"/>
      <c r="J7" s="280"/>
      <c r="K7" s="278"/>
    </row>
    <row r="8" s="1" customFormat="1" ht="12.75" customHeight="1">
      <c r="B8" s="281"/>
      <c r="C8" s="280"/>
      <c r="D8" s="280"/>
      <c r="E8" s="280"/>
      <c r="F8" s="280"/>
      <c r="G8" s="280"/>
      <c r="H8" s="280"/>
      <c r="I8" s="280"/>
      <c r="J8" s="280"/>
      <c r="K8" s="278"/>
    </row>
    <row r="9" s="1" customFormat="1" ht="15" customHeight="1">
      <c r="B9" s="281"/>
      <c r="C9" s="280" t="s">
        <v>636</v>
      </c>
      <c r="D9" s="280"/>
      <c r="E9" s="280"/>
      <c r="F9" s="280"/>
      <c r="G9" s="280"/>
      <c r="H9" s="280"/>
      <c r="I9" s="280"/>
      <c r="J9" s="280"/>
      <c r="K9" s="278"/>
    </row>
    <row r="10" s="1" customFormat="1" ht="15" customHeight="1">
      <c r="B10" s="281"/>
      <c r="C10" s="280"/>
      <c r="D10" s="280" t="s">
        <v>637</v>
      </c>
      <c r="E10" s="280"/>
      <c r="F10" s="280"/>
      <c r="G10" s="280"/>
      <c r="H10" s="280"/>
      <c r="I10" s="280"/>
      <c r="J10" s="280"/>
      <c r="K10" s="278"/>
    </row>
    <row r="11" s="1" customFormat="1" ht="15" customHeight="1">
      <c r="B11" s="281"/>
      <c r="C11" s="282"/>
      <c r="D11" s="280" t="s">
        <v>638</v>
      </c>
      <c r="E11" s="280"/>
      <c r="F11" s="280"/>
      <c r="G11" s="280"/>
      <c r="H11" s="280"/>
      <c r="I11" s="280"/>
      <c r="J11" s="280"/>
      <c r="K11" s="278"/>
    </row>
    <row r="12" s="1" customFormat="1" ht="15" customHeight="1">
      <c r="B12" s="281"/>
      <c r="C12" s="282"/>
      <c r="D12" s="280"/>
      <c r="E12" s="280"/>
      <c r="F12" s="280"/>
      <c r="G12" s="280"/>
      <c r="H12" s="280"/>
      <c r="I12" s="280"/>
      <c r="J12" s="280"/>
      <c r="K12" s="278"/>
    </row>
    <row r="13" s="1" customFormat="1" ht="15" customHeight="1">
      <c r="B13" s="281"/>
      <c r="C13" s="282"/>
      <c r="D13" s="283" t="s">
        <v>639</v>
      </c>
      <c r="E13" s="280"/>
      <c r="F13" s="280"/>
      <c r="G13" s="280"/>
      <c r="H13" s="280"/>
      <c r="I13" s="280"/>
      <c r="J13" s="280"/>
      <c r="K13" s="278"/>
    </row>
    <row r="14" s="1" customFormat="1" ht="12.75" customHeight="1">
      <c r="B14" s="281"/>
      <c r="C14" s="282"/>
      <c r="D14" s="282"/>
      <c r="E14" s="282"/>
      <c r="F14" s="282"/>
      <c r="G14" s="282"/>
      <c r="H14" s="282"/>
      <c r="I14" s="282"/>
      <c r="J14" s="282"/>
      <c r="K14" s="278"/>
    </row>
    <row r="15" s="1" customFormat="1" ht="15" customHeight="1">
      <c r="B15" s="281"/>
      <c r="C15" s="282"/>
      <c r="D15" s="280" t="s">
        <v>640</v>
      </c>
      <c r="E15" s="280"/>
      <c r="F15" s="280"/>
      <c r="G15" s="280"/>
      <c r="H15" s="280"/>
      <c r="I15" s="280"/>
      <c r="J15" s="280"/>
      <c r="K15" s="278"/>
    </row>
    <row r="16" s="1" customFormat="1" ht="15" customHeight="1">
      <c r="B16" s="281"/>
      <c r="C16" s="282"/>
      <c r="D16" s="280" t="s">
        <v>641</v>
      </c>
      <c r="E16" s="280"/>
      <c r="F16" s="280"/>
      <c r="G16" s="280"/>
      <c r="H16" s="280"/>
      <c r="I16" s="280"/>
      <c r="J16" s="280"/>
      <c r="K16" s="278"/>
    </row>
    <row r="17" s="1" customFormat="1" ht="15" customHeight="1">
      <c r="B17" s="281"/>
      <c r="C17" s="282"/>
      <c r="D17" s="280" t="s">
        <v>642</v>
      </c>
      <c r="E17" s="280"/>
      <c r="F17" s="280"/>
      <c r="G17" s="280"/>
      <c r="H17" s="280"/>
      <c r="I17" s="280"/>
      <c r="J17" s="280"/>
      <c r="K17" s="278"/>
    </row>
    <row r="18" s="1" customFormat="1" ht="15" customHeight="1">
      <c r="B18" s="281"/>
      <c r="C18" s="282"/>
      <c r="D18" s="282"/>
      <c r="E18" s="284" t="s">
        <v>77</v>
      </c>
      <c r="F18" s="280" t="s">
        <v>643</v>
      </c>
      <c r="G18" s="280"/>
      <c r="H18" s="280"/>
      <c r="I18" s="280"/>
      <c r="J18" s="280"/>
      <c r="K18" s="278"/>
    </row>
    <row r="19" s="1" customFormat="1" ht="15" customHeight="1">
      <c r="B19" s="281"/>
      <c r="C19" s="282"/>
      <c r="D19" s="282"/>
      <c r="E19" s="284" t="s">
        <v>644</v>
      </c>
      <c r="F19" s="280" t="s">
        <v>645</v>
      </c>
      <c r="G19" s="280"/>
      <c r="H19" s="280"/>
      <c r="I19" s="280"/>
      <c r="J19" s="280"/>
      <c r="K19" s="278"/>
    </row>
    <row r="20" s="1" customFormat="1" ht="15" customHeight="1">
      <c r="B20" s="281"/>
      <c r="C20" s="282"/>
      <c r="D20" s="282"/>
      <c r="E20" s="284" t="s">
        <v>646</v>
      </c>
      <c r="F20" s="280" t="s">
        <v>647</v>
      </c>
      <c r="G20" s="280"/>
      <c r="H20" s="280"/>
      <c r="I20" s="280"/>
      <c r="J20" s="280"/>
      <c r="K20" s="278"/>
    </row>
    <row r="21" s="1" customFormat="1" ht="15" customHeight="1">
      <c r="B21" s="281"/>
      <c r="C21" s="282"/>
      <c r="D21" s="282"/>
      <c r="E21" s="284" t="s">
        <v>648</v>
      </c>
      <c r="F21" s="280" t="s">
        <v>649</v>
      </c>
      <c r="G21" s="280"/>
      <c r="H21" s="280"/>
      <c r="I21" s="280"/>
      <c r="J21" s="280"/>
      <c r="K21" s="278"/>
    </row>
    <row r="22" s="1" customFormat="1" ht="15" customHeight="1">
      <c r="B22" s="281"/>
      <c r="C22" s="282"/>
      <c r="D22" s="282"/>
      <c r="E22" s="284" t="s">
        <v>650</v>
      </c>
      <c r="F22" s="280" t="s">
        <v>651</v>
      </c>
      <c r="G22" s="280"/>
      <c r="H22" s="280"/>
      <c r="I22" s="280"/>
      <c r="J22" s="280"/>
      <c r="K22" s="278"/>
    </row>
    <row r="23" s="1" customFormat="1" ht="15" customHeight="1">
      <c r="B23" s="281"/>
      <c r="C23" s="282"/>
      <c r="D23" s="282"/>
      <c r="E23" s="284" t="s">
        <v>652</v>
      </c>
      <c r="F23" s="280" t="s">
        <v>653</v>
      </c>
      <c r="G23" s="280"/>
      <c r="H23" s="280"/>
      <c r="I23" s="280"/>
      <c r="J23" s="280"/>
      <c r="K23" s="278"/>
    </row>
    <row r="24" s="1" customFormat="1" ht="12.75" customHeight="1">
      <c r="B24" s="281"/>
      <c r="C24" s="282"/>
      <c r="D24" s="282"/>
      <c r="E24" s="282"/>
      <c r="F24" s="282"/>
      <c r="G24" s="282"/>
      <c r="H24" s="282"/>
      <c r="I24" s="282"/>
      <c r="J24" s="282"/>
      <c r="K24" s="278"/>
    </row>
    <row r="25" s="1" customFormat="1" ht="15" customHeight="1">
      <c r="B25" s="281"/>
      <c r="C25" s="280" t="s">
        <v>654</v>
      </c>
      <c r="D25" s="280"/>
      <c r="E25" s="280"/>
      <c r="F25" s="280"/>
      <c r="G25" s="280"/>
      <c r="H25" s="280"/>
      <c r="I25" s="280"/>
      <c r="J25" s="280"/>
      <c r="K25" s="278"/>
    </row>
    <row r="26" s="1" customFormat="1" ht="15" customHeight="1">
      <c r="B26" s="281"/>
      <c r="C26" s="280" t="s">
        <v>655</v>
      </c>
      <c r="D26" s="280"/>
      <c r="E26" s="280"/>
      <c r="F26" s="280"/>
      <c r="G26" s="280"/>
      <c r="H26" s="280"/>
      <c r="I26" s="280"/>
      <c r="J26" s="280"/>
      <c r="K26" s="278"/>
    </row>
    <row r="27" s="1" customFormat="1" ht="15" customHeight="1">
      <c r="B27" s="281"/>
      <c r="C27" s="280"/>
      <c r="D27" s="280" t="s">
        <v>656</v>
      </c>
      <c r="E27" s="280"/>
      <c r="F27" s="280"/>
      <c r="G27" s="280"/>
      <c r="H27" s="280"/>
      <c r="I27" s="280"/>
      <c r="J27" s="280"/>
      <c r="K27" s="278"/>
    </row>
    <row r="28" s="1" customFormat="1" ht="15" customHeight="1">
      <c r="B28" s="281"/>
      <c r="C28" s="282"/>
      <c r="D28" s="280" t="s">
        <v>657</v>
      </c>
      <c r="E28" s="280"/>
      <c r="F28" s="280"/>
      <c r="G28" s="280"/>
      <c r="H28" s="280"/>
      <c r="I28" s="280"/>
      <c r="J28" s="280"/>
      <c r="K28" s="278"/>
    </row>
    <row r="29" s="1" customFormat="1" ht="12.75" customHeight="1">
      <c r="B29" s="281"/>
      <c r="C29" s="282"/>
      <c r="D29" s="282"/>
      <c r="E29" s="282"/>
      <c r="F29" s="282"/>
      <c r="G29" s="282"/>
      <c r="H29" s="282"/>
      <c r="I29" s="282"/>
      <c r="J29" s="282"/>
      <c r="K29" s="278"/>
    </row>
    <row r="30" s="1" customFormat="1" ht="15" customHeight="1">
      <c r="B30" s="281"/>
      <c r="C30" s="282"/>
      <c r="D30" s="280" t="s">
        <v>658</v>
      </c>
      <c r="E30" s="280"/>
      <c r="F30" s="280"/>
      <c r="G30" s="280"/>
      <c r="H30" s="280"/>
      <c r="I30" s="280"/>
      <c r="J30" s="280"/>
      <c r="K30" s="278"/>
    </row>
    <row r="31" s="1" customFormat="1" ht="15" customHeight="1">
      <c r="B31" s="281"/>
      <c r="C31" s="282"/>
      <c r="D31" s="280" t="s">
        <v>659</v>
      </c>
      <c r="E31" s="280"/>
      <c r="F31" s="280"/>
      <c r="G31" s="280"/>
      <c r="H31" s="280"/>
      <c r="I31" s="280"/>
      <c r="J31" s="280"/>
      <c r="K31" s="278"/>
    </row>
    <row r="32" s="1" customFormat="1" ht="12.7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78"/>
    </row>
    <row r="33" s="1" customFormat="1" ht="15" customHeight="1">
      <c r="B33" s="281"/>
      <c r="C33" s="282"/>
      <c r="D33" s="280" t="s">
        <v>660</v>
      </c>
      <c r="E33" s="280"/>
      <c r="F33" s="280"/>
      <c r="G33" s="280"/>
      <c r="H33" s="280"/>
      <c r="I33" s="280"/>
      <c r="J33" s="280"/>
      <c r="K33" s="278"/>
    </row>
    <row r="34" s="1" customFormat="1" ht="15" customHeight="1">
      <c r="B34" s="281"/>
      <c r="C34" s="282"/>
      <c r="D34" s="280" t="s">
        <v>661</v>
      </c>
      <c r="E34" s="280"/>
      <c r="F34" s="280"/>
      <c r="G34" s="280"/>
      <c r="H34" s="280"/>
      <c r="I34" s="280"/>
      <c r="J34" s="280"/>
      <c r="K34" s="278"/>
    </row>
    <row r="35" s="1" customFormat="1" ht="15" customHeight="1">
      <c r="B35" s="281"/>
      <c r="C35" s="282"/>
      <c r="D35" s="280" t="s">
        <v>662</v>
      </c>
      <c r="E35" s="280"/>
      <c r="F35" s="280"/>
      <c r="G35" s="280"/>
      <c r="H35" s="280"/>
      <c r="I35" s="280"/>
      <c r="J35" s="280"/>
      <c r="K35" s="278"/>
    </row>
    <row r="36" s="1" customFormat="1" ht="15" customHeight="1">
      <c r="B36" s="281"/>
      <c r="C36" s="282"/>
      <c r="D36" s="280"/>
      <c r="E36" s="283" t="s">
        <v>104</v>
      </c>
      <c r="F36" s="280"/>
      <c r="G36" s="280" t="s">
        <v>663</v>
      </c>
      <c r="H36" s="280"/>
      <c r="I36" s="280"/>
      <c r="J36" s="280"/>
      <c r="K36" s="278"/>
    </row>
    <row r="37" s="1" customFormat="1" ht="30.75" customHeight="1">
      <c r="B37" s="281"/>
      <c r="C37" s="282"/>
      <c r="D37" s="280"/>
      <c r="E37" s="283" t="s">
        <v>664</v>
      </c>
      <c r="F37" s="280"/>
      <c r="G37" s="280" t="s">
        <v>665</v>
      </c>
      <c r="H37" s="280"/>
      <c r="I37" s="280"/>
      <c r="J37" s="280"/>
      <c r="K37" s="278"/>
    </row>
    <row r="38" s="1" customFormat="1" ht="15" customHeight="1">
      <c r="B38" s="281"/>
      <c r="C38" s="282"/>
      <c r="D38" s="280"/>
      <c r="E38" s="283" t="s">
        <v>54</v>
      </c>
      <c r="F38" s="280"/>
      <c r="G38" s="280" t="s">
        <v>666</v>
      </c>
      <c r="H38" s="280"/>
      <c r="I38" s="280"/>
      <c r="J38" s="280"/>
      <c r="K38" s="278"/>
    </row>
    <row r="39" s="1" customFormat="1" ht="15" customHeight="1">
      <c r="B39" s="281"/>
      <c r="C39" s="282"/>
      <c r="D39" s="280"/>
      <c r="E39" s="283" t="s">
        <v>55</v>
      </c>
      <c r="F39" s="280"/>
      <c r="G39" s="280" t="s">
        <v>667</v>
      </c>
      <c r="H39" s="280"/>
      <c r="I39" s="280"/>
      <c r="J39" s="280"/>
      <c r="K39" s="278"/>
    </row>
    <row r="40" s="1" customFormat="1" ht="15" customHeight="1">
      <c r="B40" s="281"/>
      <c r="C40" s="282"/>
      <c r="D40" s="280"/>
      <c r="E40" s="283" t="s">
        <v>105</v>
      </c>
      <c r="F40" s="280"/>
      <c r="G40" s="280" t="s">
        <v>668</v>
      </c>
      <c r="H40" s="280"/>
      <c r="I40" s="280"/>
      <c r="J40" s="280"/>
      <c r="K40" s="278"/>
    </row>
    <row r="41" s="1" customFormat="1" ht="15" customHeight="1">
      <c r="B41" s="281"/>
      <c r="C41" s="282"/>
      <c r="D41" s="280"/>
      <c r="E41" s="283" t="s">
        <v>106</v>
      </c>
      <c r="F41" s="280"/>
      <c r="G41" s="280" t="s">
        <v>669</v>
      </c>
      <c r="H41" s="280"/>
      <c r="I41" s="280"/>
      <c r="J41" s="280"/>
      <c r="K41" s="278"/>
    </row>
    <row r="42" s="1" customFormat="1" ht="15" customHeight="1">
      <c r="B42" s="281"/>
      <c r="C42" s="282"/>
      <c r="D42" s="280"/>
      <c r="E42" s="283" t="s">
        <v>670</v>
      </c>
      <c r="F42" s="280"/>
      <c r="G42" s="280" t="s">
        <v>671</v>
      </c>
      <c r="H42" s="280"/>
      <c r="I42" s="280"/>
      <c r="J42" s="280"/>
      <c r="K42" s="278"/>
    </row>
    <row r="43" s="1" customFormat="1" ht="15" customHeight="1">
      <c r="B43" s="281"/>
      <c r="C43" s="282"/>
      <c r="D43" s="280"/>
      <c r="E43" s="283"/>
      <c r="F43" s="280"/>
      <c r="G43" s="280" t="s">
        <v>672</v>
      </c>
      <c r="H43" s="280"/>
      <c r="I43" s="280"/>
      <c r="J43" s="280"/>
      <c r="K43" s="278"/>
    </row>
    <row r="44" s="1" customFormat="1" ht="15" customHeight="1">
      <c r="B44" s="281"/>
      <c r="C44" s="282"/>
      <c r="D44" s="280"/>
      <c r="E44" s="283" t="s">
        <v>673</v>
      </c>
      <c r="F44" s="280"/>
      <c r="G44" s="280" t="s">
        <v>674</v>
      </c>
      <c r="H44" s="280"/>
      <c r="I44" s="280"/>
      <c r="J44" s="280"/>
      <c r="K44" s="278"/>
    </row>
    <row r="45" s="1" customFormat="1" ht="15" customHeight="1">
      <c r="B45" s="281"/>
      <c r="C45" s="282"/>
      <c r="D45" s="280"/>
      <c r="E45" s="283" t="s">
        <v>108</v>
      </c>
      <c r="F45" s="280"/>
      <c r="G45" s="280" t="s">
        <v>675</v>
      </c>
      <c r="H45" s="280"/>
      <c r="I45" s="280"/>
      <c r="J45" s="280"/>
      <c r="K45" s="278"/>
    </row>
    <row r="46" s="1" customFormat="1" ht="12.75" customHeight="1">
      <c r="B46" s="281"/>
      <c r="C46" s="282"/>
      <c r="D46" s="280"/>
      <c r="E46" s="280"/>
      <c r="F46" s="280"/>
      <c r="G46" s="280"/>
      <c r="H46" s="280"/>
      <c r="I46" s="280"/>
      <c r="J46" s="280"/>
      <c r="K46" s="278"/>
    </row>
    <row r="47" s="1" customFormat="1" ht="15" customHeight="1">
      <c r="B47" s="281"/>
      <c r="C47" s="282"/>
      <c r="D47" s="280" t="s">
        <v>676</v>
      </c>
      <c r="E47" s="280"/>
      <c r="F47" s="280"/>
      <c r="G47" s="280"/>
      <c r="H47" s="280"/>
      <c r="I47" s="280"/>
      <c r="J47" s="280"/>
      <c r="K47" s="278"/>
    </row>
    <row r="48" s="1" customFormat="1" ht="15" customHeight="1">
      <c r="B48" s="281"/>
      <c r="C48" s="282"/>
      <c r="D48" s="282"/>
      <c r="E48" s="280" t="s">
        <v>677</v>
      </c>
      <c r="F48" s="280"/>
      <c r="G48" s="280"/>
      <c r="H48" s="280"/>
      <c r="I48" s="280"/>
      <c r="J48" s="280"/>
      <c r="K48" s="278"/>
    </row>
    <row r="49" s="1" customFormat="1" ht="15" customHeight="1">
      <c r="B49" s="281"/>
      <c r="C49" s="282"/>
      <c r="D49" s="282"/>
      <c r="E49" s="280" t="s">
        <v>678</v>
      </c>
      <c r="F49" s="280"/>
      <c r="G49" s="280"/>
      <c r="H49" s="280"/>
      <c r="I49" s="280"/>
      <c r="J49" s="280"/>
      <c r="K49" s="278"/>
    </row>
    <row r="50" s="1" customFormat="1" ht="15" customHeight="1">
      <c r="B50" s="281"/>
      <c r="C50" s="282"/>
      <c r="D50" s="282"/>
      <c r="E50" s="280" t="s">
        <v>679</v>
      </c>
      <c r="F50" s="280"/>
      <c r="G50" s="280"/>
      <c r="H50" s="280"/>
      <c r="I50" s="280"/>
      <c r="J50" s="280"/>
      <c r="K50" s="278"/>
    </row>
    <row r="51" s="1" customFormat="1" ht="15" customHeight="1">
      <c r="B51" s="281"/>
      <c r="C51" s="282"/>
      <c r="D51" s="280" t="s">
        <v>680</v>
      </c>
      <c r="E51" s="280"/>
      <c r="F51" s="280"/>
      <c r="G51" s="280"/>
      <c r="H51" s="280"/>
      <c r="I51" s="280"/>
      <c r="J51" s="280"/>
      <c r="K51" s="278"/>
    </row>
    <row r="52" s="1" customFormat="1" ht="25.5" customHeight="1">
      <c r="B52" s="276"/>
      <c r="C52" s="277" t="s">
        <v>681</v>
      </c>
      <c r="D52" s="277"/>
      <c r="E52" s="277"/>
      <c r="F52" s="277"/>
      <c r="G52" s="277"/>
      <c r="H52" s="277"/>
      <c r="I52" s="277"/>
      <c r="J52" s="277"/>
      <c r="K52" s="278"/>
    </row>
    <row r="53" s="1" customFormat="1" ht="5.25" customHeight="1">
      <c r="B53" s="276"/>
      <c r="C53" s="279"/>
      <c r="D53" s="279"/>
      <c r="E53" s="279"/>
      <c r="F53" s="279"/>
      <c r="G53" s="279"/>
      <c r="H53" s="279"/>
      <c r="I53" s="279"/>
      <c r="J53" s="279"/>
      <c r="K53" s="278"/>
    </row>
    <row r="54" s="1" customFormat="1" ht="15" customHeight="1">
      <c r="B54" s="276"/>
      <c r="C54" s="280" t="s">
        <v>682</v>
      </c>
      <c r="D54" s="280"/>
      <c r="E54" s="280"/>
      <c r="F54" s="280"/>
      <c r="G54" s="280"/>
      <c r="H54" s="280"/>
      <c r="I54" s="280"/>
      <c r="J54" s="280"/>
      <c r="K54" s="278"/>
    </row>
    <row r="55" s="1" customFormat="1" ht="15" customHeight="1">
      <c r="B55" s="276"/>
      <c r="C55" s="280" t="s">
        <v>683</v>
      </c>
      <c r="D55" s="280"/>
      <c r="E55" s="280"/>
      <c r="F55" s="280"/>
      <c r="G55" s="280"/>
      <c r="H55" s="280"/>
      <c r="I55" s="280"/>
      <c r="J55" s="280"/>
      <c r="K55" s="278"/>
    </row>
    <row r="56" s="1" customFormat="1" ht="12.75" customHeight="1">
      <c r="B56" s="276"/>
      <c r="C56" s="280"/>
      <c r="D56" s="280"/>
      <c r="E56" s="280"/>
      <c r="F56" s="280"/>
      <c r="G56" s="280"/>
      <c r="H56" s="280"/>
      <c r="I56" s="280"/>
      <c r="J56" s="280"/>
      <c r="K56" s="278"/>
    </row>
    <row r="57" s="1" customFormat="1" ht="15" customHeight="1">
      <c r="B57" s="276"/>
      <c r="C57" s="280" t="s">
        <v>684</v>
      </c>
      <c r="D57" s="280"/>
      <c r="E57" s="280"/>
      <c r="F57" s="280"/>
      <c r="G57" s="280"/>
      <c r="H57" s="280"/>
      <c r="I57" s="280"/>
      <c r="J57" s="280"/>
      <c r="K57" s="278"/>
    </row>
    <row r="58" s="1" customFormat="1" ht="15" customHeight="1">
      <c r="B58" s="276"/>
      <c r="C58" s="282"/>
      <c r="D58" s="280" t="s">
        <v>685</v>
      </c>
      <c r="E58" s="280"/>
      <c r="F58" s="280"/>
      <c r="G58" s="280"/>
      <c r="H58" s="280"/>
      <c r="I58" s="280"/>
      <c r="J58" s="280"/>
      <c r="K58" s="278"/>
    </row>
    <row r="59" s="1" customFormat="1" ht="15" customHeight="1">
      <c r="B59" s="276"/>
      <c r="C59" s="282"/>
      <c r="D59" s="280" t="s">
        <v>686</v>
      </c>
      <c r="E59" s="280"/>
      <c r="F59" s="280"/>
      <c r="G59" s="280"/>
      <c r="H59" s="280"/>
      <c r="I59" s="280"/>
      <c r="J59" s="280"/>
      <c r="K59" s="278"/>
    </row>
    <row r="60" s="1" customFormat="1" ht="15" customHeight="1">
      <c r="B60" s="276"/>
      <c r="C60" s="282"/>
      <c r="D60" s="280" t="s">
        <v>687</v>
      </c>
      <c r="E60" s="280"/>
      <c r="F60" s="280"/>
      <c r="G60" s="280"/>
      <c r="H60" s="280"/>
      <c r="I60" s="280"/>
      <c r="J60" s="280"/>
      <c r="K60" s="278"/>
    </row>
    <row r="61" s="1" customFormat="1" ht="15" customHeight="1">
      <c r="B61" s="276"/>
      <c r="C61" s="282"/>
      <c r="D61" s="280" t="s">
        <v>688</v>
      </c>
      <c r="E61" s="280"/>
      <c r="F61" s="280"/>
      <c r="G61" s="280"/>
      <c r="H61" s="280"/>
      <c r="I61" s="280"/>
      <c r="J61" s="280"/>
      <c r="K61" s="278"/>
    </row>
    <row r="62" s="1" customFormat="1" ht="15" customHeight="1">
      <c r="B62" s="276"/>
      <c r="C62" s="282"/>
      <c r="D62" s="285" t="s">
        <v>689</v>
      </c>
      <c r="E62" s="285"/>
      <c r="F62" s="285"/>
      <c r="G62" s="285"/>
      <c r="H62" s="285"/>
      <c r="I62" s="285"/>
      <c r="J62" s="285"/>
      <c r="K62" s="278"/>
    </row>
    <row r="63" s="1" customFormat="1" ht="15" customHeight="1">
      <c r="B63" s="276"/>
      <c r="C63" s="282"/>
      <c r="D63" s="280" t="s">
        <v>690</v>
      </c>
      <c r="E63" s="280"/>
      <c r="F63" s="280"/>
      <c r="G63" s="280"/>
      <c r="H63" s="280"/>
      <c r="I63" s="280"/>
      <c r="J63" s="280"/>
      <c r="K63" s="278"/>
    </row>
    <row r="64" s="1" customFormat="1" ht="12.75" customHeight="1">
      <c r="B64" s="276"/>
      <c r="C64" s="282"/>
      <c r="D64" s="282"/>
      <c r="E64" s="286"/>
      <c r="F64" s="282"/>
      <c r="G64" s="282"/>
      <c r="H64" s="282"/>
      <c r="I64" s="282"/>
      <c r="J64" s="282"/>
      <c r="K64" s="278"/>
    </row>
    <row r="65" s="1" customFormat="1" ht="15" customHeight="1">
      <c r="B65" s="276"/>
      <c r="C65" s="282"/>
      <c r="D65" s="280" t="s">
        <v>691</v>
      </c>
      <c r="E65" s="280"/>
      <c r="F65" s="280"/>
      <c r="G65" s="280"/>
      <c r="H65" s="280"/>
      <c r="I65" s="280"/>
      <c r="J65" s="280"/>
      <c r="K65" s="278"/>
    </row>
    <row r="66" s="1" customFormat="1" ht="15" customHeight="1">
      <c r="B66" s="276"/>
      <c r="C66" s="282"/>
      <c r="D66" s="285" t="s">
        <v>692</v>
      </c>
      <c r="E66" s="285"/>
      <c r="F66" s="285"/>
      <c r="G66" s="285"/>
      <c r="H66" s="285"/>
      <c r="I66" s="285"/>
      <c r="J66" s="285"/>
      <c r="K66" s="278"/>
    </row>
    <row r="67" s="1" customFormat="1" ht="15" customHeight="1">
      <c r="B67" s="276"/>
      <c r="C67" s="282"/>
      <c r="D67" s="280" t="s">
        <v>693</v>
      </c>
      <c r="E67" s="280"/>
      <c r="F67" s="280"/>
      <c r="G67" s="280"/>
      <c r="H67" s="280"/>
      <c r="I67" s="280"/>
      <c r="J67" s="280"/>
      <c r="K67" s="278"/>
    </row>
    <row r="68" s="1" customFormat="1" ht="15" customHeight="1">
      <c r="B68" s="276"/>
      <c r="C68" s="282"/>
      <c r="D68" s="280" t="s">
        <v>694</v>
      </c>
      <c r="E68" s="280"/>
      <c r="F68" s="280"/>
      <c r="G68" s="280"/>
      <c r="H68" s="280"/>
      <c r="I68" s="280"/>
      <c r="J68" s="280"/>
      <c r="K68" s="278"/>
    </row>
    <row r="69" s="1" customFormat="1" ht="15" customHeight="1">
      <c r="B69" s="276"/>
      <c r="C69" s="282"/>
      <c r="D69" s="280" t="s">
        <v>695</v>
      </c>
      <c r="E69" s="280"/>
      <c r="F69" s="280"/>
      <c r="G69" s="280"/>
      <c r="H69" s="280"/>
      <c r="I69" s="280"/>
      <c r="J69" s="280"/>
      <c r="K69" s="278"/>
    </row>
    <row r="70" s="1" customFormat="1" ht="15" customHeight="1">
      <c r="B70" s="276"/>
      <c r="C70" s="282"/>
      <c r="D70" s="280" t="s">
        <v>696</v>
      </c>
      <c r="E70" s="280"/>
      <c r="F70" s="280"/>
      <c r="G70" s="280"/>
      <c r="H70" s="280"/>
      <c r="I70" s="280"/>
      <c r="J70" s="280"/>
      <c r="K70" s="278"/>
    </row>
    <row r="71" s="1" customFormat="1" ht="12.75" customHeight="1">
      <c r="B71" s="287"/>
      <c r="C71" s="288"/>
      <c r="D71" s="288"/>
      <c r="E71" s="288"/>
      <c r="F71" s="288"/>
      <c r="G71" s="288"/>
      <c r="H71" s="288"/>
      <c r="I71" s="288"/>
      <c r="J71" s="288"/>
      <c r="K71" s="289"/>
    </row>
    <row r="72" s="1" customFormat="1" ht="18.75" customHeight="1">
      <c r="B72" s="290"/>
      <c r="C72" s="290"/>
      <c r="D72" s="290"/>
      <c r="E72" s="290"/>
      <c r="F72" s="290"/>
      <c r="G72" s="290"/>
      <c r="H72" s="290"/>
      <c r="I72" s="290"/>
      <c r="J72" s="290"/>
      <c r="K72" s="291"/>
    </row>
    <row r="73" s="1" customFormat="1" ht="18.75" customHeight="1">
      <c r="B73" s="291"/>
      <c r="C73" s="291"/>
      <c r="D73" s="291"/>
      <c r="E73" s="291"/>
      <c r="F73" s="291"/>
      <c r="G73" s="291"/>
      <c r="H73" s="291"/>
      <c r="I73" s="291"/>
      <c r="J73" s="291"/>
      <c r="K73" s="291"/>
    </row>
    <row r="74" s="1" customFormat="1" ht="7.5" customHeight="1">
      <c r="B74" s="292"/>
      <c r="C74" s="293"/>
      <c r="D74" s="293"/>
      <c r="E74" s="293"/>
      <c r="F74" s="293"/>
      <c r="G74" s="293"/>
      <c r="H74" s="293"/>
      <c r="I74" s="293"/>
      <c r="J74" s="293"/>
      <c r="K74" s="294"/>
    </row>
    <row r="75" s="1" customFormat="1" ht="45" customHeight="1">
      <c r="B75" s="295"/>
      <c r="C75" s="296" t="s">
        <v>697</v>
      </c>
      <c r="D75" s="296"/>
      <c r="E75" s="296"/>
      <c r="F75" s="296"/>
      <c r="G75" s="296"/>
      <c r="H75" s="296"/>
      <c r="I75" s="296"/>
      <c r="J75" s="296"/>
      <c r="K75" s="297"/>
    </row>
    <row r="76" s="1" customFormat="1" ht="17.25" customHeight="1">
      <c r="B76" s="295"/>
      <c r="C76" s="298" t="s">
        <v>698</v>
      </c>
      <c r="D76" s="298"/>
      <c r="E76" s="298"/>
      <c r="F76" s="298" t="s">
        <v>699</v>
      </c>
      <c r="G76" s="299"/>
      <c r="H76" s="298" t="s">
        <v>55</v>
      </c>
      <c r="I76" s="298" t="s">
        <v>58</v>
      </c>
      <c r="J76" s="298" t="s">
        <v>700</v>
      </c>
      <c r="K76" s="297"/>
    </row>
    <row r="77" s="1" customFormat="1" ht="17.25" customHeight="1">
      <c r="B77" s="295"/>
      <c r="C77" s="300" t="s">
        <v>701</v>
      </c>
      <c r="D77" s="300"/>
      <c r="E77" s="300"/>
      <c r="F77" s="301" t="s">
        <v>702</v>
      </c>
      <c r="G77" s="302"/>
      <c r="H77" s="300"/>
      <c r="I77" s="300"/>
      <c r="J77" s="300" t="s">
        <v>703</v>
      </c>
      <c r="K77" s="297"/>
    </row>
    <row r="78" s="1" customFormat="1" ht="5.25" customHeight="1">
      <c r="B78" s="295"/>
      <c r="C78" s="303"/>
      <c r="D78" s="303"/>
      <c r="E78" s="303"/>
      <c r="F78" s="303"/>
      <c r="G78" s="304"/>
      <c r="H78" s="303"/>
      <c r="I78" s="303"/>
      <c r="J78" s="303"/>
      <c r="K78" s="297"/>
    </row>
    <row r="79" s="1" customFormat="1" ht="15" customHeight="1">
      <c r="B79" s="295"/>
      <c r="C79" s="283" t="s">
        <v>54</v>
      </c>
      <c r="D79" s="305"/>
      <c r="E79" s="305"/>
      <c r="F79" s="306" t="s">
        <v>704</v>
      </c>
      <c r="G79" s="307"/>
      <c r="H79" s="283" t="s">
        <v>705</v>
      </c>
      <c r="I79" s="283" t="s">
        <v>706</v>
      </c>
      <c r="J79" s="283">
        <v>20</v>
      </c>
      <c r="K79" s="297"/>
    </row>
    <row r="80" s="1" customFormat="1" ht="15" customHeight="1">
      <c r="B80" s="295"/>
      <c r="C80" s="283" t="s">
        <v>707</v>
      </c>
      <c r="D80" s="283"/>
      <c r="E80" s="283"/>
      <c r="F80" s="306" t="s">
        <v>704</v>
      </c>
      <c r="G80" s="307"/>
      <c r="H80" s="283" t="s">
        <v>708</v>
      </c>
      <c r="I80" s="283" t="s">
        <v>706</v>
      </c>
      <c r="J80" s="283">
        <v>120</v>
      </c>
      <c r="K80" s="297"/>
    </row>
    <row r="81" s="1" customFormat="1" ht="15" customHeight="1">
      <c r="B81" s="308"/>
      <c r="C81" s="283" t="s">
        <v>709</v>
      </c>
      <c r="D81" s="283"/>
      <c r="E81" s="283"/>
      <c r="F81" s="306" t="s">
        <v>710</v>
      </c>
      <c r="G81" s="307"/>
      <c r="H81" s="283" t="s">
        <v>711</v>
      </c>
      <c r="I81" s="283" t="s">
        <v>706</v>
      </c>
      <c r="J81" s="283">
        <v>50</v>
      </c>
      <c r="K81" s="297"/>
    </row>
    <row r="82" s="1" customFormat="1" ht="15" customHeight="1">
      <c r="B82" s="308"/>
      <c r="C82" s="283" t="s">
        <v>712</v>
      </c>
      <c r="D82" s="283"/>
      <c r="E82" s="283"/>
      <c r="F82" s="306" t="s">
        <v>704</v>
      </c>
      <c r="G82" s="307"/>
      <c r="H82" s="283" t="s">
        <v>713</v>
      </c>
      <c r="I82" s="283" t="s">
        <v>714</v>
      </c>
      <c r="J82" s="283"/>
      <c r="K82" s="297"/>
    </row>
    <row r="83" s="1" customFormat="1" ht="15" customHeight="1">
      <c r="B83" s="308"/>
      <c r="C83" s="309" t="s">
        <v>715</v>
      </c>
      <c r="D83" s="309"/>
      <c r="E83" s="309"/>
      <c r="F83" s="310" t="s">
        <v>710</v>
      </c>
      <c r="G83" s="309"/>
      <c r="H83" s="309" t="s">
        <v>716</v>
      </c>
      <c r="I83" s="309" t="s">
        <v>706</v>
      </c>
      <c r="J83" s="309">
        <v>15</v>
      </c>
      <c r="K83" s="297"/>
    </row>
    <row r="84" s="1" customFormat="1" ht="15" customHeight="1">
      <c r="B84" s="308"/>
      <c r="C84" s="309" t="s">
        <v>717</v>
      </c>
      <c r="D84" s="309"/>
      <c r="E84" s="309"/>
      <c r="F84" s="310" t="s">
        <v>710</v>
      </c>
      <c r="G84" s="309"/>
      <c r="H84" s="309" t="s">
        <v>718</v>
      </c>
      <c r="I84" s="309" t="s">
        <v>706</v>
      </c>
      <c r="J84" s="309">
        <v>15</v>
      </c>
      <c r="K84" s="297"/>
    </row>
    <row r="85" s="1" customFormat="1" ht="15" customHeight="1">
      <c r="B85" s="308"/>
      <c r="C85" s="309" t="s">
        <v>719</v>
      </c>
      <c r="D85" s="309"/>
      <c r="E85" s="309"/>
      <c r="F85" s="310" t="s">
        <v>710</v>
      </c>
      <c r="G85" s="309"/>
      <c r="H85" s="309" t="s">
        <v>720</v>
      </c>
      <c r="I85" s="309" t="s">
        <v>706</v>
      </c>
      <c r="J85" s="309">
        <v>20</v>
      </c>
      <c r="K85" s="297"/>
    </row>
    <row r="86" s="1" customFormat="1" ht="15" customHeight="1">
      <c r="B86" s="308"/>
      <c r="C86" s="309" t="s">
        <v>721</v>
      </c>
      <c r="D86" s="309"/>
      <c r="E86" s="309"/>
      <c r="F86" s="310" t="s">
        <v>710</v>
      </c>
      <c r="G86" s="309"/>
      <c r="H86" s="309" t="s">
        <v>722</v>
      </c>
      <c r="I86" s="309" t="s">
        <v>706</v>
      </c>
      <c r="J86" s="309">
        <v>20</v>
      </c>
      <c r="K86" s="297"/>
    </row>
    <row r="87" s="1" customFormat="1" ht="15" customHeight="1">
      <c r="B87" s="308"/>
      <c r="C87" s="283" t="s">
        <v>723</v>
      </c>
      <c r="D87" s="283"/>
      <c r="E87" s="283"/>
      <c r="F87" s="306" t="s">
        <v>710</v>
      </c>
      <c r="G87" s="307"/>
      <c r="H87" s="283" t="s">
        <v>724</v>
      </c>
      <c r="I87" s="283" t="s">
        <v>706</v>
      </c>
      <c r="J87" s="283">
        <v>50</v>
      </c>
      <c r="K87" s="297"/>
    </row>
    <row r="88" s="1" customFormat="1" ht="15" customHeight="1">
      <c r="B88" s="308"/>
      <c r="C88" s="283" t="s">
        <v>725</v>
      </c>
      <c r="D88" s="283"/>
      <c r="E88" s="283"/>
      <c r="F88" s="306" t="s">
        <v>710</v>
      </c>
      <c r="G88" s="307"/>
      <c r="H88" s="283" t="s">
        <v>726</v>
      </c>
      <c r="I88" s="283" t="s">
        <v>706</v>
      </c>
      <c r="J88" s="283">
        <v>20</v>
      </c>
      <c r="K88" s="297"/>
    </row>
    <row r="89" s="1" customFormat="1" ht="15" customHeight="1">
      <c r="B89" s="308"/>
      <c r="C89" s="283" t="s">
        <v>727</v>
      </c>
      <c r="D89" s="283"/>
      <c r="E89" s="283"/>
      <c r="F89" s="306" t="s">
        <v>710</v>
      </c>
      <c r="G89" s="307"/>
      <c r="H89" s="283" t="s">
        <v>728</v>
      </c>
      <c r="I89" s="283" t="s">
        <v>706</v>
      </c>
      <c r="J89" s="283">
        <v>20</v>
      </c>
      <c r="K89" s="297"/>
    </row>
    <row r="90" s="1" customFormat="1" ht="15" customHeight="1">
      <c r="B90" s="308"/>
      <c r="C90" s="283" t="s">
        <v>729</v>
      </c>
      <c r="D90" s="283"/>
      <c r="E90" s="283"/>
      <c r="F90" s="306" t="s">
        <v>710</v>
      </c>
      <c r="G90" s="307"/>
      <c r="H90" s="283" t="s">
        <v>730</v>
      </c>
      <c r="I90" s="283" t="s">
        <v>706</v>
      </c>
      <c r="J90" s="283">
        <v>50</v>
      </c>
      <c r="K90" s="297"/>
    </row>
    <row r="91" s="1" customFormat="1" ht="15" customHeight="1">
      <c r="B91" s="308"/>
      <c r="C91" s="283" t="s">
        <v>731</v>
      </c>
      <c r="D91" s="283"/>
      <c r="E91" s="283"/>
      <c r="F91" s="306" t="s">
        <v>710</v>
      </c>
      <c r="G91" s="307"/>
      <c r="H91" s="283" t="s">
        <v>731</v>
      </c>
      <c r="I91" s="283" t="s">
        <v>706</v>
      </c>
      <c r="J91" s="283">
        <v>50</v>
      </c>
      <c r="K91" s="297"/>
    </row>
    <row r="92" s="1" customFormat="1" ht="15" customHeight="1">
      <c r="B92" s="308"/>
      <c r="C92" s="283" t="s">
        <v>732</v>
      </c>
      <c r="D92" s="283"/>
      <c r="E92" s="283"/>
      <c r="F92" s="306" t="s">
        <v>710</v>
      </c>
      <c r="G92" s="307"/>
      <c r="H92" s="283" t="s">
        <v>733</v>
      </c>
      <c r="I92" s="283" t="s">
        <v>706</v>
      </c>
      <c r="J92" s="283">
        <v>255</v>
      </c>
      <c r="K92" s="297"/>
    </row>
    <row r="93" s="1" customFormat="1" ht="15" customHeight="1">
      <c r="B93" s="308"/>
      <c r="C93" s="283" t="s">
        <v>734</v>
      </c>
      <c r="D93" s="283"/>
      <c r="E93" s="283"/>
      <c r="F93" s="306" t="s">
        <v>704</v>
      </c>
      <c r="G93" s="307"/>
      <c r="H93" s="283" t="s">
        <v>735</v>
      </c>
      <c r="I93" s="283" t="s">
        <v>736</v>
      </c>
      <c r="J93" s="283"/>
      <c r="K93" s="297"/>
    </row>
    <row r="94" s="1" customFormat="1" ht="15" customHeight="1">
      <c r="B94" s="308"/>
      <c r="C94" s="283" t="s">
        <v>737</v>
      </c>
      <c r="D94" s="283"/>
      <c r="E94" s="283"/>
      <c r="F94" s="306" t="s">
        <v>704</v>
      </c>
      <c r="G94" s="307"/>
      <c r="H94" s="283" t="s">
        <v>738</v>
      </c>
      <c r="I94" s="283" t="s">
        <v>739</v>
      </c>
      <c r="J94" s="283"/>
      <c r="K94" s="297"/>
    </row>
    <row r="95" s="1" customFormat="1" ht="15" customHeight="1">
      <c r="B95" s="308"/>
      <c r="C95" s="283" t="s">
        <v>740</v>
      </c>
      <c r="D95" s="283"/>
      <c r="E95" s="283"/>
      <c r="F95" s="306" t="s">
        <v>704</v>
      </c>
      <c r="G95" s="307"/>
      <c r="H95" s="283" t="s">
        <v>740</v>
      </c>
      <c r="I95" s="283" t="s">
        <v>739</v>
      </c>
      <c r="J95" s="283"/>
      <c r="K95" s="297"/>
    </row>
    <row r="96" s="1" customFormat="1" ht="15" customHeight="1">
      <c r="B96" s="308"/>
      <c r="C96" s="283" t="s">
        <v>39</v>
      </c>
      <c r="D96" s="283"/>
      <c r="E96" s="283"/>
      <c r="F96" s="306" t="s">
        <v>704</v>
      </c>
      <c r="G96" s="307"/>
      <c r="H96" s="283" t="s">
        <v>741</v>
      </c>
      <c r="I96" s="283" t="s">
        <v>739</v>
      </c>
      <c r="J96" s="283"/>
      <c r="K96" s="297"/>
    </row>
    <row r="97" s="1" customFormat="1" ht="15" customHeight="1">
      <c r="B97" s="308"/>
      <c r="C97" s="283" t="s">
        <v>49</v>
      </c>
      <c r="D97" s="283"/>
      <c r="E97" s="283"/>
      <c r="F97" s="306" t="s">
        <v>704</v>
      </c>
      <c r="G97" s="307"/>
      <c r="H97" s="283" t="s">
        <v>742</v>
      </c>
      <c r="I97" s="283" t="s">
        <v>739</v>
      </c>
      <c r="J97" s="283"/>
      <c r="K97" s="297"/>
    </row>
    <row r="98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="1" customFormat="1" ht="18.75" customHeight="1"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</row>
    <row r="101" s="1" customFormat="1" ht="7.5" customHeight="1">
      <c r="B101" s="292"/>
      <c r="C101" s="293"/>
      <c r="D101" s="293"/>
      <c r="E101" s="293"/>
      <c r="F101" s="293"/>
      <c r="G101" s="293"/>
      <c r="H101" s="293"/>
      <c r="I101" s="293"/>
      <c r="J101" s="293"/>
      <c r="K101" s="294"/>
    </row>
    <row r="102" s="1" customFormat="1" ht="45" customHeight="1">
      <c r="B102" s="295"/>
      <c r="C102" s="296" t="s">
        <v>743</v>
      </c>
      <c r="D102" s="296"/>
      <c r="E102" s="296"/>
      <c r="F102" s="296"/>
      <c r="G102" s="296"/>
      <c r="H102" s="296"/>
      <c r="I102" s="296"/>
      <c r="J102" s="296"/>
      <c r="K102" s="297"/>
    </row>
    <row r="103" s="1" customFormat="1" ht="17.25" customHeight="1">
      <c r="B103" s="295"/>
      <c r="C103" s="298" t="s">
        <v>698</v>
      </c>
      <c r="D103" s="298"/>
      <c r="E103" s="298"/>
      <c r="F103" s="298" t="s">
        <v>699</v>
      </c>
      <c r="G103" s="299"/>
      <c r="H103" s="298" t="s">
        <v>55</v>
      </c>
      <c r="I103" s="298" t="s">
        <v>58</v>
      </c>
      <c r="J103" s="298" t="s">
        <v>700</v>
      </c>
      <c r="K103" s="297"/>
    </row>
    <row r="104" s="1" customFormat="1" ht="17.25" customHeight="1">
      <c r="B104" s="295"/>
      <c r="C104" s="300" t="s">
        <v>701</v>
      </c>
      <c r="D104" s="300"/>
      <c r="E104" s="300"/>
      <c r="F104" s="301" t="s">
        <v>702</v>
      </c>
      <c r="G104" s="302"/>
      <c r="H104" s="300"/>
      <c r="I104" s="300"/>
      <c r="J104" s="300" t="s">
        <v>703</v>
      </c>
      <c r="K104" s="297"/>
    </row>
    <row r="105" s="1" customFormat="1" ht="5.25" customHeight="1">
      <c r="B105" s="295"/>
      <c r="C105" s="298"/>
      <c r="D105" s="298"/>
      <c r="E105" s="298"/>
      <c r="F105" s="298"/>
      <c r="G105" s="316"/>
      <c r="H105" s="298"/>
      <c r="I105" s="298"/>
      <c r="J105" s="298"/>
      <c r="K105" s="297"/>
    </row>
    <row r="106" s="1" customFormat="1" ht="15" customHeight="1">
      <c r="B106" s="295"/>
      <c r="C106" s="283" t="s">
        <v>54</v>
      </c>
      <c r="D106" s="305"/>
      <c r="E106" s="305"/>
      <c r="F106" s="306" t="s">
        <v>704</v>
      </c>
      <c r="G106" s="283"/>
      <c r="H106" s="283" t="s">
        <v>744</v>
      </c>
      <c r="I106" s="283" t="s">
        <v>706</v>
      </c>
      <c r="J106" s="283">
        <v>20</v>
      </c>
      <c r="K106" s="297"/>
    </row>
    <row r="107" s="1" customFormat="1" ht="15" customHeight="1">
      <c r="B107" s="295"/>
      <c r="C107" s="283" t="s">
        <v>707</v>
      </c>
      <c r="D107" s="283"/>
      <c r="E107" s="283"/>
      <c r="F107" s="306" t="s">
        <v>704</v>
      </c>
      <c r="G107" s="283"/>
      <c r="H107" s="283" t="s">
        <v>744</v>
      </c>
      <c r="I107" s="283" t="s">
        <v>706</v>
      </c>
      <c r="J107" s="283">
        <v>120</v>
      </c>
      <c r="K107" s="297"/>
    </row>
    <row r="108" s="1" customFormat="1" ht="15" customHeight="1">
      <c r="B108" s="308"/>
      <c r="C108" s="283" t="s">
        <v>709</v>
      </c>
      <c r="D108" s="283"/>
      <c r="E108" s="283"/>
      <c r="F108" s="306" t="s">
        <v>710</v>
      </c>
      <c r="G108" s="283"/>
      <c r="H108" s="283" t="s">
        <v>744</v>
      </c>
      <c r="I108" s="283" t="s">
        <v>706</v>
      </c>
      <c r="J108" s="283">
        <v>50</v>
      </c>
      <c r="K108" s="297"/>
    </row>
    <row r="109" s="1" customFormat="1" ht="15" customHeight="1">
      <c r="B109" s="308"/>
      <c r="C109" s="283" t="s">
        <v>712</v>
      </c>
      <c r="D109" s="283"/>
      <c r="E109" s="283"/>
      <c r="F109" s="306" t="s">
        <v>704</v>
      </c>
      <c r="G109" s="283"/>
      <c r="H109" s="283" t="s">
        <v>744</v>
      </c>
      <c r="I109" s="283" t="s">
        <v>714</v>
      </c>
      <c r="J109" s="283"/>
      <c r="K109" s="297"/>
    </row>
    <row r="110" s="1" customFormat="1" ht="15" customHeight="1">
      <c r="B110" s="308"/>
      <c r="C110" s="283" t="s">
        <v>723</v>
      </c>
      <c r="D110" s="283"/>
      <c r="E110" s="283"/>
      <c r="F110" s="306" t="s">
        <v>710</v>
      </c>
      <c r="G110" s="283"/>
      <c r="H110" s="283" t="s">
        <v>744</v>
      </c>
      <c r="I110" s="283" t="s">
        <v>706</v>
      </c>
      <c r="J110" s="283">
        <v>50</v>
      </c>
      <c r="K110" s="297"/>
    </row>
    <row r="111" s="1" customFormat="1" ht="15" customHeight="1">
      <c r="B111" s="308"/>
      <c r="C111" s="283" t="s">
        <v>731</v>
      </c>
      <c r="D111" s="283"/>
      <c r="E111" s="283"/>
      <c r="F111" s="306" t="s">
        <v>710</v>
      </c>
      <c r="G111" s="283"/>
      <c r="H111" s="283" t="s">
        <v>744</v>
      </c>
      <c r="I111" s="283" t="s">
        <v>706</v>
      </c>
      <c r="J111" s="283">
        <v>50</v>
      </c>
      <c r="K111" s="297"/>
    </row>
    <row r="112" s="1" customFormat="1" ht="15" customHeight="1">
      <c r="B112" s="308"/>
      <c r="C112" s="283" t="s">
        <v>729</v>
      </c>
      <c r="D112" s="283"/>
      <c r="E112" s="283"/>
      <c r="F112" s="306" t="s">
        <v>710</v>
      </c>
      <c r="G112" s="283"/>
      <c r="H112" s="283" t="s">
        <v>744</v>
      </c>
      <c r="I112" s="283" t="s">
        <v>706</v>
      </c>
      <c r="J112" s="283">
        <v>50</v>
      </c>
      <c r="K112" s="297"/>
    </row>
    <row r="113" s="1" customFormat="1" ht="15" customHeight="1">
      <c r="B113" s="308"/>
      <c r="C113" s="283" t="s">
        <v>54</v>
      </c>
      <c r="D113" s="283"/>
      <c r="E113" s="283"/>
      <c r="F113" s="306" t="s">
        <v>704</v>
      </c>
      <c r="G113" s="283"/>
      <c r="H113" s="283" t="s">
        <v>745</v>
      </c>
      <c r="I113" s="283" t="s">
        <v>706</v>
      </c>
      <c r="J113" s="283">
        <v>20</v>
      </c>
      <c r="K113" s="297"/>
    </row>
    <row r="114" s="1" customFormat="1" ht="15" customHeight="1">
      <c r="B114" s="308"/>
      <c r="C114" s="283" t="s">
        <v>746</v>
      </c>
      <c r="D114" s="283"/>
      <c r="E114" s="283"/>
      <c r="F114" s="306" t="s">
        <v>704</v>
      </c>
      <c r="G114" s="283"/>
      <c r="H114" s="283" t="s">
        <v>747</v>
      </c>
      <c r="I114" s="283" t="s">
        <v>706</v>
      </c>
      <c r="J114" s="283">
        <v>120</v>
      </c>
      <c r="K114" s="297"/>
    </row>
    <row r="115" s="1" customFormat="1" ht="15" customHeight="1">
      <c r="B115" s="308"/>
      <c r="C115" s="283" t="s">
        <v>39</v>
      </c>
      <c r="D115" s="283"/>
      <c r="E115" s="283"/>
      <c r="F115" s="306" t="s">
        <v>704</v>
      </c>
      <c r="G115" s="283"/>
      <c r="H115" s="283" t="s">
        <v>748</v>
      </c>
      <c r="I115" s="283" t="s">
        <v>739</v>
      </c>
      <c r="J115" s="283"/>
      <c r="K115" s="297"/>
    </row>
    <row r="116" s="1" customFormat="1" ht="15" customHeight="1">
      <c r="B116" s="308"/>
      <c r="C116" s="283" t="s">
        <v>49</v>
      </c>
      <c r="D116" s="283"/>
      <c r="E116" s="283"/>
      <c r="F116" s="306" t="s">
        <v>704</v>
      </c>
      <c r="G116" s="283"/>
      <c r="H116" s="283" t="s">
        <v>749</v>
      </c>
      <c r="I116" s="283" t="s">
        <v>739</v>
      </c>
      <c r="J116" s="283"/>
      <c r="K116" s="297"/>
    </row>
    <row r="117" s="1" customFormat="1" ht="15" customHeight="1">
      <c r="B117" s="308"/>
      <c r="C117" s="283" t="s">
        <v>58</v>
      </c>
      <c r="D117" s="283"/>
      <c r="E117" s="283"/>
      <c r="F117" s="306" t="s">
        <v>704</v>
      </c>
      <c r="G117" s="283"/>
      <c r="H117" s="283" t="s">
        <v>750</v>
      </c>
      <c r="I117" s="283" t="s">
        <v>751</v>
      </c>
      <c r="J117" s="283"/>
      <c r="K117" s="297"/>
    </row>
    <row r="118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="1" customFormat="1" ht="18.75" customHeight="1">
      <c r="B119" s="318"/>
      <c r="C119" s="319"/>
      <c r="D119" s="319"/>
      <c r="E119" s="319"/>
      <c r="F119" s="320"/>
      <c r="G119" s="319"/>
      <c r="H119" s="319"/>
      <c r="I119" s="319"/>
      <c r="J119" s="319"/>
      <c r="K119" s="318"/>
    </row>
    <row r="120" s="1" customFormat="1" ht="18.75" customHeight="1">
      <c r="B120" s="291"/>
      <c r="C120" s="291"/>
      <c r="D120" s="291"/>
      <c r="E120" s="291"/>
      <c r="F120" s="291"/>
      <c r="G120" s="291"/>
      <c r="H120" s="291"/>
      <c r="I120" s="291"/>
      <c r="J120" s="291"/>
      <c r="K120" s="291"/>
    </row>
    <row r="121" s="1" customFormat="1" ht="7.5" customHeight="1">
      <c r="B121" s="321"/>
      <c r="C121" s="322"/>
      <c r="D121" s="322"/>
      <c r="E121" s="322"/>
      <c r="F121" s="322"/>
      <c r="G121" s="322"/>
      <c r="H121" s="322"/>
      <c r="I121" s="322"/>
      <c r="J121" s="322"/>
      <c r="K121" s="323"/>
    </row>
    <row r="122" s="1" customFormat="1" ht="45" customHeight="1">
      <c r="B122" s="324"/>
      <c r="C122" s="274" t="s">
        <v>752</v>
      </c>
      <c r="D122" s="274"/>
      <c r="E122" s="274"/>
      <c r="F122" s="274"/>
      <c r="G122" s="274"/>
      <c r="H122" s="274"/>
      <c r="I122" s="274"/>
      <c r="J122" s="274"/>
      <c r="K122" s="325"/>
    </row>
    <row r="123" s="1" customFormat="1" ht="17.25" customHeight="1">
      <c r="B123" s="326"/>
      <c r="C123" s="298" t="s">
        <v>698</v>
      </c>
      <c r="D123" s="298"/>
      <c r="E123" s="298"/>
      <c r="F123" s="298" t="s">
        <v>699</v>
      </c>
      <c r="G123" s="299"/>
      <c r="H123" s="298" t="s">
        <v>55</v>
      </c>
      <c r="I123" s="298" t="s">
        <v>58</v>
      </c>
      <c r="J123" s="298" t="s">
        <v>700</v>
      </c>
      <c r="K123" s="327"/>
    </row>
    <row r="124" s="1" customFormat="1" ht="17.25" customHeight="1">
      <c r="B124" s="326"/>
      <c r="C124" s="300" t="s">
        <v>701</v>
      </c>
      <c r="D124" s="300"/>
      <c r="E124" s="300"/>
      <c r="F124" s="301" t="s">
        <v>702</v>
      </c>
      <c r="G124" s="302"/>
      <c r="H124" s="300"/>
      <c r="I124" s="300"/>
      <c r="J124" s="300" t="s">
        <v>703</v>
      </c>
      <c r="K124" s="327"/>
    </row>
    <row r="125" s="1" customFormat="1" ht="5.25" customHeight="1">
      <c r="B125" s="328"/>
      <c r="C125" s="303"/>
      <c r="D125" s="303"/>
      <c r="E125" s="303"/>
      <c r="F125" s="303"/>
      <c r="G125" s="329"/>
      <c r="H125" s="303"/>
      <c r="I125" s="303"/>
      <c r="J125" s="303"/>
      <c r="K125" s="330"/>
    </row>
    <row r="126" s="1" customFormat="1" ht="15" customHeight="1">
      <c r="B126" s="328"/>
      <c r="C126" s="283" t="s">
        <v>707</v>
      </c>
      <c r="D126" s="305"/>
      <c r="E126" s="305"/>
      <c r="F126" s="306" t="s">
        <v>704</v>
      </c>
      <c r="G126" s="283"/>
      <c r="H126" s="283" t="s">
        <v>744</v>
      </c>
      <c r="I126" s="283" t="s">
        <v>706</v>
      </c>
      <c r="J126" s="283">
        <v>120</v>
      </c>
      <c r="K126" s="331"/>
    </row>
    <row r="127" s="1" customFormat="1" ht="15" customHeight="1">
      <c r="B127" s="328"/>
      <c r="C127" s="283" t="s">
        <v>753</v>
      </c>
      <c r="D127" s="283"/>
      <c r="E127" s="283"/>
      <c r="F127" s="306" t="s">
        <v>704</v>
      </c>
      <c r="G127" s="283"/>
      <c r="H127" s="283" t="s">
        <v>754</v>
      </c>
      <c r="I127" s="283" t="s">
        <v>706</v>
      </c>
      <c r="J127" s="283" t="s">
        <v>755</v>
      </c>
      <c r="K127" s="331"/>
    </row>
    <row r="128" s="1" customFormat="1" ht="15" customHeight="1">
      <c r="B128" s="328"/>
      <c r="C128" s="283" t="s">
        <v>652</v>
      </c>
      <c r="D128" s="283"/>
      <c r="E128" s="283"/>
      <c r="F128" s="306" t="s">
        <v>704</v>
      </c>
      <c r="G128" s="283"/>
      <c r="H128" s="283" t="s">
        <v>756</v>
      </c>
      <c r="I128" s="283" t="s">
        <v>706</v>
      </c>
      <c r="J128" s="283" t="s">
        <v>755</v>
      </c>
      <c r="K128" s="331"/>
    </row>
    <row r="129" s="1" customFormat="1" ht="15" customHeight="1">
      <c r="B129" s="328"/>
      <c r="C129" s="283" t="s">
        <v>715</v>
      </c>
      <c r="D129" s="283"/>
      <c r="E129" s="283"/>
      <c r="F129" s="306" t="s">
        <v>710</v>
      </c>
      <c r="G129" s="283"/>
      <c r="H129" s="283" t="s">
        <v>716</v>
      </c>
      <c r="I129" s="283" t="s">
        <v>706</v>
      </c>
      <c r="J129" s="283">
        <v>15</v>
      </c>
      <c r="K129" s="331"/>
    </row>
    <row r="130" s="1" customFormat="1" ht="15" customHeight="1">
      <c r="B130" s="328"/>
      <c r="C130" s="309" t="s">
        <v>717</v>
      </c>
      <c r="D130" s="309"/>
      <c r="E130" s="309"/>
      <c r="F130" s="310" t="s">
        <v>710</v>
      </c>
      <c r="G130" s="309"/>
      <c r="H130" s="309" t="s">
        <v>718</v>
      </c>
      <c r="I130" s="309" t="s">
        <v>706</v>
      </c>
      <c r="J130" s="309">
        <v>15</v>
      </c>
      <c r="K130" s="331"/>
    </row>
    <row r="131" s="1" customFormat="1" ht="15" customHeight="1">
      <c r="B131" s="328"/>
      <c r="C131" s="309" t="s">
        <v>719</v>
      </c>
      <c r="D131" s="309"/>
      <c r="E131" s="309"/>
      <c r="F131" s="310" t="s">
        <v>710</v>
      </c>
      <c r="G131" s="309"/>
      <c r="H131" s="309" t="s">
        <v>720</v>
      </c>
      <c r="I131" s="309" t="s">
        <v>706</v>
      </c>
      <c r="J131" s="309">
        <v>20</v>
      </c>
      <c r="K131" s="331"/>
    </row>
    <row r="132" s="1" customFormat="1" ht="15" customHeight="1">
      <c r="B132" s="328"/>
      <c r="C132" s="309" t="s">
        <v>721</v>
      </c>
      <c r="D132" s="309"/>
      <c r="E132" s="309"/>
      <c r="F132" s="310" t="s">
        <v>710</v>
      </c>
      <c r="G132" s="309"/>
      <c r="H132" s="309" t="s">
        <v>722</v>
      </c>
      <c r="I132" s="309" t="s">
        <v>706</v>
      </c>
      <c r="J132" s="309">
        <v>20</v>
      </c>
      <c r="K132" s="331"/>
    </row>
    <row r="133" s="1" customFormat="1" ht="15" customHeight="1">
      <c r="B133" s="328"/>
      <c r="C133" s="283" t="s">
        <v>709</v>
      </c>
      <c r="D133" s="283"/>
      <c r="E133" s="283"/>
      <c r="F133" s="306" t="s">
        <v>710</v>
      </c>
      <c r="G133" s="283"/>
      <c r="H133" s="283" t="s">
        <v>744</v>
      </c>
      <c r="I133" s="283" t="s">
        <v>706</v>
      </c>
      <c r="J133" s="283">
        <v>50</v>
      </c>
      <c r="K133" s="331"/>
    </row>
    <row r="134" s="1" customFormat="1" ht="15" customHeight="1">
      <c r="B134" s="328"/>
      <c r="C134" s="283" t="s">
        <v>723</v>
      </c>
      <c r="D134" s="283"/>
      <c r="E134" s="283"/>
      <c r="F134" s="306" t="s">
        <v>710</v>
      </c>
      <c r="G134" s="283"/>
      <c r="H134" s="283" t="s">
        <v>744</v>
      </c>
      <c r="I134" s="283" t="s">
        <v>706</v>
      </c>
      <c r="J134" s="283">
        <v>50</v>
      </c>
      <c r="K134" s="331"/>
    </row>
    <row r="135" s="1" customFormat="1" ht="15" customHeight="1">
      <c r="B135" s="328"/>
      <c r="C135" s="283" t="s">
        <v>729</v>
      </c>
      <c r="D135" s="283"/>
      <c r="E135" s="283"/>
      <c r="F135" s="306" t="s">
        <v>710</v>
      </c>
      <c r="G135" s="283"/>
      <c r="H135" s="283" t="s">
        <v>744</v>
      </c>
      <c r="I135" s="283" t="s">
        <v>706</v>
      </c>
      <c r="J135" s="283">
        <v>50</v>
      </c>
      <c r="K135" s="331"/>
    </row>
    <row r="136" s="1" customFormat="1" ht="15" customHeight="1">
      <c r="B136" s="328"/>
      <c r="C136" s="283" t="s">
        <v>731</v>
      </c>
      <c r="D136" s="283"/>
      <c r="E136" s="283"/>
      <c r="F136" s="306" t="s">
        <v>710</v>
      </c>
      <c r="G136" s="283"/>
      <c r="H136" s="283" t="s">
        <v>744</v>
      </c>
      <c r="I136" s="283" t="s">
        <v>706</v>
      </c>
      <c r="J136" s="283">
        <v>50</v>
      </c>
      <c r="K136" s="331"/>
    </row>
    <row r="137" s="1" customFormat="1" ht="15" customHeight="1">
      <c r="B137" s="328"/>
      <c r="C137" s="283" t="s">
        <v>732</v>
      </c>
      <c r="D137" s="283"/>
      <c r="E137" s="283"/>
      <c r="F137" s="306" t="s">
        <v>710</v>
      </c>
      <c r="G137" s="283"/>
      <c r="H137" s="283" t="s">
        <v>757</v>
      </c>
      <c r="I137" s="283" t="s">
        <v>706</v>
      </c>
      <c r="J137" s="283">
        <v>255</v>
      </c>
      <c r="K137" s="331"/>
    </row>
    <row r="138" s="1" customFormat="1" ht="15" customHeight="1">
      <c r="B138" s="328"/>
      <c r="C138" s="283" t="s">
        <v>734</v>
      </c>
      <c r="D138" s="283"/>
      <c r="E138" s="283"/>
      <c r="F138" s="306" t="s">
        <v>704</v>
      </c>
      <c r="G138" s="283"/>
      <c r="H138" s="283" t="s">
        <v>758</v>
      </c>
      <c r="I138" s="283" t="s">
        <v>736</v>
      </c>
      <c r="J138" s="283"/>
      <c r="K138" s="331"/>
    </row>
    <row r="139" s="1" customFormat="1" ht="15" customHeight="1">
      <c r="B139" s="328"/>
      <c r="C139" s="283" t="s">
        <v>737</v>
      </c>
      <c r="D139" s="283"/>
      <c r="E139" s="283"/>
      <c r="F139" s="306" t="s">
        <v>704</v>
      </c>
      <c r="G139" s="283"/>
      <c r="H139" s="283" t="s">
        <v>759</v>
      </c>
      <c r="I139" s="283" t="s">
        <v>739</v>
      </c>
      <c r="J139" s="283"/>
      <c r="K139" s="331"/>
    </row>
    <row r="140" s="1" customFormat="1" ht="15" customHeight="1">
      <c r="B140" s="328"/>
      <c r="C140" s="283" t="s">
        <v>740</v>
      </c>
      <c r="D140" s="283"/>
      <c r="E140" s="283"/>
      <c r="F140" s="306" t="s">
        <v>704</v>
      </c>
      <c r="G140" s="283"/>
      <c r="H140" s="283" t="s">
        <v>740</v>
      </c>
      <c r="I140" s="283" t="s">
        <v>739</v>
      </c>
      <c r="J140" s="283"/>
      <c r="K140" s="331"/>
    </row>
    <row r="141" s="1" customFormat="1" ht="15" customHeight="1">
      <c r="B141" s="328"/>
      <c r="C141" s="283" t="s">
        <v>39</v>
      </c>
      <c r="D141" s="283"/>
      <c r="E141" s="283"/>
      <c r="F141" s="306" t="s">
        <v>704</v>
      </c>
      <c r="G141" s="283"/>
      <c r="H141" s="283" t="s">
        <v>760</v>
      </c>
      <c r="I141" s="283" t="s">
        <v>739</v>
      </c>
      <c r="J141" s="283"/>
      <c r="K141" s="331"/>
    </row>
    <row r="142" s="1" customFormat="1" ht="15" customHeight="1">
      <c r="B142" s="328"/>
      <c r="C142" s="283" t="s">
        <v>761</v>
      </c>
      <c r="D142" s="283"/>
      <c r="E142" s="283"/>
      <c r="F142" s="306" t="s">
        <v>704</v>
      </c>
      <c r="G142" s="283"/>
      <c r="H142" s="283" t="s">
        <v>762</v>
      </c>
      <c r="I142" s="283" t="s">
        <v>739</v>
      </c>
      <c r="J142" s="283"/>
      <c r="K142" s="331"/>
    </row>
    <row r="143" s="1" customFormat="1" ht="15" customHeight="1">
      <c r="B143" s="332"/>
      <c r="C143" s="333"/>
      <c r="D143" s="333"/>
      <c r="E143" s="333"/>
      <c r="F143" s="333"/>
      <c r="G143" s="333"/>
      <c r="H143" s="333"/>
      <c r="I143" s="333"/>
      <c r="J143" s="333"/>
      <c r="K143" s="334"/>
    </row>
    <row r="144" s="1" customFormat="1" ht="18.75" customHeight="1">
      <c r="B144" s="319"/>
      <c r="C144" s="319"/>
      <c r="D144" s="319"/>
      <c r="E144" s="319"/>
      <c r="F144" s="320"/>
      <c r="G144" s="319"/>
      <c r="H144" s="319"/>
      <c r="I144" s="319"/>
      <c r="J144" s="319"/>
      <c r="K144" s="319"/>
    </row>
    <row r="145" s="1" customFormat="1" ht="18.75" customHeight="1">
      <c r="B145" s="291"/>
      <c r="C145" s="291"/>
      <c r="D145" s="291"/>
      <c r="E145" s="291"/>
      <c r="F145" s="291"/>
      <c r="G145" s="291"/>
      <c r="H145" s="291"/>
      <c r="I145" s="291"/>
      <c r="J145" s="291"/>
      <c r="K145" s="291"/>
    </row>
    <row r="146" s="1" customFormat="1" ht="7.5" customHeight="1">
      <c r="B146" s="292"/>
      <c r="C146" s="293"/>
      <c r="D146" s="293"/>
      <c r="E146" s="293"/>
      <c r="F146" s="293"/>
      <c r="G146" s="293"/>
      <c r="H146" s="293"/>
      <c r="I146" s="293"/>
      <c r="J146" s="293"/>
      <c r="K146" s="294"/>
    </row>
    <row r="147" s="1" customFormat="1" ht="45" customHeight="1">
      <c r="B147" s="295"/>
      <c r="C147" s="296" t="s">
        <v>763</v>
      </c>
      <c r="D147" s="296"/>
      <c r="E147" s="296"/>
      <c r="F147" s="296"/>
      <c r="G147" s="296"/>
      <c r="H147" s="296"/>
      <c r="I147" s="296"/>
      <c r="J147" s="296"/>
      <c r="K147" s="297"/>
    </row>
    <row r="148" s="1" customFormat="1" ht="17.25" customHeight="1">
      <c r="B148" s="295"/>
      <c r="C148" s="298" t="s">
        <v>698</v>
      </c>
      <c r="D148" s="298"/>
      <c r="E148" s="298"/>
      <c r="F148" s="298" t="s">
        <v>699</v>
      </c>
      <c r="G148" s="299"/>
      <c r="H148" s="298" t="s">
        <v>55</v>
      </c>
      <c r="I148" s="298" t="s">
        <v>58</v>
      </c>
      <c r="J148" s="298" t="s">
        <v>700</v>
      </c>
      <c r="K148" s="297"/>
    </row>
    <row r="149" s="1" customFormat="1" ht="17.25" customHeight="1">
      <c r="B149" s="295"/>
      <c r="C149" s="300" t="s">
        <v>701</v>
      </c>
      <c r="D149" s="300"/>
      <c r="E149" s="300"/>
      <c r="F149" s="301" t="s">
        <v>702</v>
      </c>
      <c r="G149" s="302"/>
      <c r="H149" s="300"/>
      <c r="I149" s="300"/>
      <c r="J149" s="300" t="s">
        <v>703</v>
      </c>
      <c r="K149" s="297"/>
    </row>
    <row r="150" s="1" customFormat="1" ht="5.25" customHeight="1">
      <c r="B150" s="308"/>
      <c r="C150" s="303"/>
      <c r="D150" s="303"/>
      <c r="E150" s="303"/>
      <c r="F150" s="303"/>
      <c r="G150" s="304"/>
      <c r="H150" s="303"/>
      <c r="I150" s="303"/>
      <c r="J150" s="303"/>
      <c r="K150" s="331"/>
    </row>
    <row r="151" s="1" customFormat="1" ht="15" customHeight="1">
      <c r="B151" s="308"/>
      <c r="C151" s="335" t="s">
        <v>707</v>
      </c>
      <c r="D151" s="283"/>
      <c r="E151" s="283"/>
      <c r="F151" s="336" t="s">
        <v>704</v>
      </c>
      <c r="G151" s="283"/>
      <c r="H151" s="335" t="s">
        <v>744</v>
      </c>
      <c r="I151" s="335" t="s">
        <v>706</v>
      </c>
      <c r="J151" s="335">
        <v>120</v>
      </c>
      <c r="K151" s="331"/>
    </row>
    <row r="152" s="1" customFormat="1" ht="15" customHeight="1">
      <c r="B152" s="308"/>
      <c r="C152" s="335" t="s">
        <v>753</v>
      </c>
      <c r="D152" s="283"/>
      <c r="E152" s="283"/>
      <c r="F152" s="336" t="s">
        <v>704</v>
      </c>
      <c r="G152" s="283"/>
      <c r="H152" s="335" t="s">
        <v>764</v>
      </c>
      <c r="I152" s="335" t="s">
        <v>706</v>
      </c>
      <c r="J152" s="335" t="s">
        <v>755</v>
      </c>
      <c r="K152" s="331"/>
    </row>
    <row r="153" s="1" customFormat="1" ht="15" customHeight="1">
      <c r="B153" s="308"/>
      <c r="C153" s="335" t="s">
        <v>652</v>
      </c>
      <c r="D153" s="283"/>
      <c r="E153" s="283"/>
      <c r="F153" s="336" t="s">
        <v>704</v>
      </c>
      <c r="G153" s="283"/>
      <c r="H153" s="335" t="s">
        <v>765</v>
      </c>
      <c r="I153" s="335" t="s">
        <v>706</v>
      </c>
      <c r="J153" s="335" t="s">
        <v>755</v>
      </c>
      <c r="K153" s="331"/>
    </row>
    <row r="154" s="1" customFormat="1" ht="15" customHeight="1">
      <c r="B154" s="308"/>
      <c r="C154" s="335" t="s">
        <v>709</v>
      </c>
      <c r="D154" s="283"/>
      <c r="E154" s="283"/>
      <c r="F154" s="336" t="s">
        <v>710</v>
      </c>
      <c r="G154" s="283"/>
      <c r="H154" s="335" t="s">
        <v>744</v>
      </c>
      <c r="I154" s="335" t="s">
        <v>706</v>
      </c>
      <c r="J154" s="335">
        <v>50</v>
      </c>
      <c r="K154" s="331"/>
    </row>
    <row r="155" s="1" customFormat="1" ht="15" customHeight="1">
      <c r="B155" s="308"/>
      <c r="C155" s="335" t="s">
        <v>712</v>
      </c>
      <c r="D155" s="283"/>
      <c r="E155" s="283"/>
      <c r="F155" s="336" t="s">
        <v>704</v>
      </c>
      <c r="G155" s="283"/>
      <c r="H155" s="335" t="s">
        <v>744</v>
      </c>
      <c r="I155" s="335" t="s">
        <v>714</v>
      </c>
      <c r="J155" s="335"/>
      <c r="K155" s="331"/>
    </row>
    <row r="156" s="1" customFormat="1" ht="15" customHeight="1">
      <c r="B156" s="308"/>
      <c r="C156" s="335" t="s">
        <v>723</v>
      </c>
      <c r="D156" s="283"/>
      <c r="E156" s="283"/>
      <c r="F156" s="336" t="s">
        <v>710</v>
      </c>
      <c r="G156" s="283"/>
      <c r="H156" s="335" t="s">
        <v>744</v>
      </c>
      <c r="I156" s="335" t="s">
        <v>706</v>
      </c>
      <c r="J156" s="335">
        <v>50</v>
      </c>
      <c r="K156" s="331"/>
    </row>
    <row r="157" s="1" customFormat="1" ht="15" customHeight="1">
      <c r="B157" s="308"/>
      <c r="C157" s="335" t="s">
        <v>731</v>
      </c>
      <c r="D157" s="283"/>
      <c r="E157" s="283"/>
      <c r="F157" s="336" t="s">
        <v>710</v>
      </c>
      <c r="G157" s="283"/>
      <c r="H157" s="335" t="s">
        <v>744</v>
      </c>
      <c r="I157" s="335" t="s">
        <v>706</v>
      </c>
      <c r="J157" s="335">
        <v>50</v>
      </c>
      <c r="K157" s="331"/>
    </row>
    <row r="158" s="1" customFormat="1" ht="15" customHeight="1">
      <c r="B158" s="308"/>
      <c r="C158" s="335" t="s">
        <v>729</v>
      </c>
      <c r="D158" s="283"/>
      <c r="E158" s="283"/>
      <c r="F158" s="336" t="s">
        <v>710</v>
      </c>
      <c r="G158" s="283"/>
      <c r="H158" s="335" t="s">
        <v>744</v>
      </c>
      <c r="I158" s="335" t="s">
        <v>706</v>
      </c>
      <c r="J158" s="335">
        <v>50</v>
      </c>
      <c r="K158" s="331"/>
    </row>
    <row r="159" s="1" customFormat="1" ht="15" customHeight="1">
      <c r="B159" s="308"/>
      <c r="C159" s="335" t="s">
        <v>83</v>
      </c>
      <c r="D159" s="283"/>
      <c r="E159" s="283"/>
      <c r="F159" s="336" t="s">
        <v>704</v>
      </c>
      <c r="G159" s="283"/>
      <c r="H159" s="335" t="s">
        <v>766</v>
      </c>
      <c r="I159" s="335" t="s">
        <v>706</v>
      </c>
      <c r="J159" s="335" t="s">
        <v>767</v>
      </c>
      <c r="K159" s="331"/>
    </row>
    <row r="160" s="1" customFormat="1" ht="15" customHeight="1">
      <c r="B160" s="308"/>
      <c r="C160" s="335" t="s">
        <v>768</v>
      </c>
      <c r="D160" s="283"/>
      <c r="E160" s="283"/>
      <c r="F160" s="336" t="s">
        <v>704</v>
      </c>
      <c r="G160" s="283"/>
      <c r="H160" s="335" t="s">
        <v>769</v>
      </c>
      <c r="I160" s="335" t="s">
        <v>739</v>
      </c>
      <c r="J160" s="335"/>
      <c r="K160" s="331"/>
    </row>
    <row r="161" s="1" customFormat="1" ht="15" customHeight="1">
      <c r="B161" s="337"/>
      <c r="C161" s="317"/>
      <c r="D161" s="317"/>
      <c r="E161" s="317"/>
      <c r="F161" s="317"/>
      <c r="G161" s="317"/>
      <c r="H161" s="317"/>
      <c r="I161" s="317"/>
      <c r="J161" s="317"/>
      <c r="K161" s="338"/>
    </row>
    <row r="162" s="1" customFormat="1" ht="18.75" customHeight="1">
      <c r="B162" s="319"/>
      <c r="C162" s="329"/>
      <c r="D162" s="329"/>
      <c r="E162" s="329"/>
      <c r="F162" s="339"/>
      <c r="G162" s="329"/>
      <c r="H162" s="329"/>
      <c r="I162" s="329"/>
      <c r="J162" s="329"/>
      <c r="K162" s="319"/>
    </row>
    <row r="163" s="1" customFormat="1" ht="18.75" customHeight="1">
      <c r="B163" s="291"/>
      <c r="C163" s="291"/>
      <c r="D163" s="291"/>
      <c r="E163" s="291"/>
      <c r="F163" s="291"/>
      <c r="G163" s="291"/>
      <c r="H163" s="291"/>
      <c r="I163" s="291"/>
      <c r="J163" s="291"/>
      <c r="K163" s="291"/>
    </row>
    <row r="164" s="1" customFormat="1" ht="7.5" customHeight="1">
      <c r="B164" s="270"/>
      <c r="C164" s="271"/>
      <c r="D164" s="271"/>
      <c r="E164" s="271"/>
      <c r="F164" s="271"/>
      <c r="G164" s="271"/>
      <c r="H164" s="271"/>
      <c r="I164" s="271"/>
      <c r="J164" s="271"/>
      <c r="K164" s="272"/>
    </row>
    <row r="165" s="1" customFormat="1" ht="45" customHeight="1">
      <c r="B165" s="273"/>
      <c r="C165" s="274" t="s">
        <v>770</v>
      </c>
      <c r="D165" s="274"/>
      <c r="E165" s="274"/>
      <c r="F165" s="274"/>
      <c r="G165" s="274"/>
      <c r="H165" s="274"/>
      <c r="I165" s="274"/>
      <c r="J165" s="274"/>
      <c r="K165" s="275"/>
    </row>
    <row r="166" s="1" customFormat="1" ht="17.25" customHeight="1">
      <c r="B166" s="273"/>
      <c r="C166" s="298" t="s">
        <v>698</v>
      </c>
      <c r="D166" s="298"/>
      <c r="E166" s="298"/>
      <c r="F166" s="298" t="s">
        <v>699</v>
      </c>
      <c r="G166" s="340"/>
      <c r="H166" s="341" t="s">
        <v>55</v>
      </c>
      <c r="I166" s="341" t="s">
        <v>58</v>
      </c>
      <c r="J166" s="298" t="s">
        <v>700</v>
      </c>
      <c r="K166" s="275"/>
    </row>
    <row r="167" s="1" customFormat="1" ht="17.25" customHeight="1">
      <c r="B167" s="276"/>
      <c r="C167" s="300" t="s">
        <v>701</v>
      </c>
      <c r="D167" s="300"/>
      <c r="E167" s="300"/>
      <c r="F167" s="301" t="s">
        <v>702</v>
      </c>
      <c r="G167" s="342"/>
      <c r="H167" s="343"/>
      <c r="I167" s="343"/>
      <c r="J167" s="300" t="s">
        <v>703</v>
      </c>
      <c r="K167" s="278"/>
    </row>
    <row r="168" s="1" customFormat="1" ht="5.25" customHeight="1">
      <c r="B168" s="308"/>
      <c r="C168" s="303"/>
      <c r="D168" s="303"/>
      <c r="E168" s="303"/>
      <c r="F168" s="303"/>
      <c r="G168" s="304"/>
      <c r="H168" s="303"/>
      <c r="I168" s="303"/>
      <c r="J168" s="303"/>
      <c r="K168" s="331"/>
    </row>
    <row r="169" s="1" customFormat="1" ht="15" customHeight="1">
      <c r="B169" s="308"/>
      <c r="C169" s="283" t="s">
        <v>707</v>
      </c>
      <c r="D169" s="283"/>
      <c r="E169" s="283"/>
      <c r="F169" s="306" t="s">
        <v>704</v>
      </c>
      <c r="G169" s="283"/>
      <c r="H169" s="283" t="s">
        <v>744</v>
      </c>
      <c r="I169" s="283" t="s">
        <v>706</v>
      </c>
      <c r="J169" s="283">
        <v>120</v>
      </c>
      <c r="K169" s="331"/>
    </row>
    <row r="170" s="1" customFormat="1" ht="15" customHeight="1">
      <c r="B170" s="308"/>
      <c r="C170" s="283" t="s">
        <v>753</v>
      </c>
      <c r="D170" s="283"/>
      <c r="E170" s="283"/>
      <c r="F170" s="306" t="s">
        <v>704</v>
      </c>
      <c r="G170" s="283"/>
      <c r="H170" s="283" t="s">
        <v>754</v>
      </c>
      <c r="I170" s="283" t="s">
        <v>706</v>
      </c>
      <c r="J170" s="283" t="s">
        <v>755</v>
      </c>
      <c r="K170" s="331"/>
    </row>
    <row r="171" s="1" customFormat="1" ht="15" customHeight="1">
      <c r="B171" s="308"/>
      <c r="C171" s="283" t="s">
        <v>652</v>
      </c>
      <c r="D171" s="283"/>
      <c r="E171" s="283"/>
      <c r="F171" s="306" t="s">
        <v>704</v>
      </c>
      <c r="G171" s="283"/>
      <c r="H171" s="283" t="s">
        <v>771</v>
      </c>
      <c r="I171" s="283" t="s">
        <v>706</v>
      </c>
      <c r="J171" s="283" t="s">
        <v>755</v>
      </c>
      <c r="K171" s="331"/>
    </row>
    <row r="172" s="1" customFormat="1" ht="15" customHeight="1">
      <c r="B172" s="308"/>
      <c r="C172" s="283" t="s">
        <v>709</v>
      </c>
      <c r="D172" s="283"/>
      <c r="E172" s="283"/>
      <c r="F172" s="306" t="s">
        <v>710</v>
      </c>
      <c r="G172" s="283"/>
      <c r="H172" s="283" t="s">
        <v>771</v>
      </c>
      <c r="I172" s="283" t="s">
        <v>706</v>
      </c>
      <c r="J172" s="283">
        <v>50</v>
      </c>
      <c r="K172" s="331"/>
    </row>
    <row r="173" s="1" customFormat="1" ht="15" customHeight="1">
      <c r="B173" s="308"/>
      <c r="C173" s="283" t="s">
        <v>712</v>
      </c>
      <c r="D173" s="283"/>
      <c r="E173" s="283"/>
      <c r="F173" s="306" t="s">
        <v>704</v>
      </c>
      <c r="G173" s="283"/>
      <c r="H173" s="283" t="s">
        <v>771</v>
      </c>
      <c r="I173" s="283" t="s">
        <v>714</v>
      </c>
      <c r="J173" s="283"/>
      <c r="K173" s="331"/>
    </row>
    <row r="174" s="1" customFormat="1" ht="15" customHeight="1">
      <c r="B174" s="308"/>
      <c r="C174" s="283" t="s">
        <v>723</v>
      </c>
      <c r="D174" s="283"/>
      <c r="E174" s="283"/>
      <c r="F174" s="306" t="s">
        <v>710</v>
      </c>
      <c r="G174" s="283"/>
      <c r="H174" s="283" t="s">
        <v>771</v>
      </c>
      <c r="I174" s="283" t="s">
        <v>706</v>
      </c>
      <c r="J174" s="283">
        <v>50</v>
      </c>
      <c r="K174" s="331"/>
    </row>
    <row r="175" s="1" customFormat="1" ht="15" customHeight="1">
      <c r="B175" s="308"/>
      <c r="C175" s="283" t="s">
        <v>731</v>
      </c>
      <c r="D175" s="283"/>
      <c r="E175" s="283"/>
      <c r="F175" s="306" t="s">
        <v>710</v>
      </c>
      <c r="G175" s="283"/>
      <c r="H175" s="283" t="s">
        <v>771</v>
      </c>
      <c r="I175" s="283" t="s">
        <v>706</v>
      </c>
      <c r="J175" s="283">
        <v>50</v>
      </c>
      <c r="K175" s="331"/>
    </row>
    <row r="176" s="1" customFormat="1" ht="15" customHeight="1">
      <c r="B176" s="308"/>
      <c r="C176" s="283" t="s">
        <v>729</v>
      </c>
      <c r="D176" s="283"/>
      <c r="E176" s="283"/>
      <c r="F176" s="306" t="s">
        <v>710</v>
      </c>
      <c r="G176" s="283"/>
      <c r="H176" s="283" t="s">
        <v>771</v>
      </c>
      <c r="I176" s="283" t="s">
        <v>706</v>
      </c>
      <c r="J176" s="283">
        <v>50</v>
      </c>
      <c r="K176" s="331"/>
    </row>
    <row r="177" s="1" customFormat="1" ht="15" customHeight="1">
      <c r="B177" s="308"/>
      <c r="C177" s="283" t="s">
        <v>104</v>
      </c>
      <c r="D177" s="283"/>
      <c r="E177" s="283"/>
      <c r="F177" s="306" t="s">
        <v>704</v>
      </c>
      <c r="G177" s="283"/>
      <c r="H177" s="283" t="s">
        <v>772</v>
      </c>
      <c r="I177" s="283" t="s">
        <v>773</v>
      </c>
      <c r="J177" s="283"/>
      <c r="K177" s="331"/>
    </row>
    <row r="178" s="1" customFormat="1" ht="15" customHeight="1">
      <c r="B178" s="308"/>
      <c r="C178" s="283" t="s">
        <v>58</v>
      </c>
      <c r="D178" s="283"/>
      <c r="E178" s="283"/>
      <c r="F178" s="306" t="s">
        <v>704</v>
      </c>
      <c r="G178" s="283"/>
      <c r="H178" s="283" t="s">
        <v>774</v>
      </c>
      <c r="I178" s="283" t="s">
        <v>775</v>
      </c>
      <c r="J178" s="283">
        <v>1</v>
      </c>
      <c r="K178" s="331"/>
    </row>
    <row r="179" s="1" customFormat="1" ht="15" customHeight="1">
      <c r="B179" s="308"/>
      <c r="C179" s="283" t="s">
        <v>54</v>
      </c>
      <c r="D179" s="283"/>
      <c r="E179" s="283"/>
      <c r="F179" s="306" t="s">
        <v>704</v>
      </c>
      <c r="G179" s="283"/>
      <c r="H179" s="283" t="s">
        <v>776</v>
      </c>
      <c r="I179" s="283" t="s">
        <v>706</v>
      </c>
      <c r="J179" s="283">
        <v>20</v>
      </c>
      <c r="K179" s="331"/>
    </row>
    <row r="180" s="1" customFormat="1" ht="15" customHeight="1">
      <c r="B180" s="308"/>
      <c r="C180" s="283" t="s">
        <v>55</v>
      </c>
      <c r="D180" s="283"/>
      <c r="E180" s="283"/>
      <c r="F180" s="306" t="s">
        <v>704</v>
      </c>
      <c r="G180" s="283"/>
      <c r="H180" s="283" t="s">
        <v>777</v>
      </c>
      <c r="I180" s="283" t="s">
        <v>706</v>
      </c>
      <c r="J180" s="283">
        <v>255</v>
      </c>
      <c r="K180" s="331"/>
    </row>
    <row r="181" s="1" customFormat="1" ht="15" customHeight="1">
      <c r="B181" s="308"/>
      <c r="C181" s="283" t="s">
        <v>105</v>
      </c>
      <c r="D181" s="283"/>
      <c r="E181" s="283"/>
      <c r="F181" s="306" t="s">
        <v>704</v>
      </c>
      <c r="G181" s="283"/>
      <c r="H181" s="283" t="s">
        <v>668</v>
      </c>
      <c r="I181" s="283" t="s">
        <v>706</v>
      </c>
      <c r="J181" s="283">
        <v>10</v>
      </c>
      <c r="K181" s="331"/>
    </row>
    <row r="182" s="1" customFormat="1" ht="15" customHeight="1">
      <c r="B182" s="308"/>
      <c r="C182" s="283" t="s">
        <v>106</v>
      </c>
      <c r="D182" s="283"/>
      <c r="E182" s="283"/>
      <c r="F182" s="306" t="s">
        <v>704</v>
      </c>
      <c r="G182" s="283"/>
      <c r="H182" s="283" t="s">
        <v>778</v>
      </c>
      <c r="I182" s="283" t="s">
        <v>739</v>
      </c>
      <c r="J182" s="283"/>
      <c r="K182" s="331"/>
    </row>
    <row r="183" s="1" customFormat="1" ht="15" customHeight="1">
      <c r="B183" s="308"/>
      <c r="C183" s="283" t="s">
        <v>779</v>
      </c>
      <c r="D183" s="283"/>
      <c r="E183" s="283"/>
      <c r="F183" s="306" t="s">
        <v>704</v>
      </c>
      <c r="G183" s="283"/>
      <c r="H183" s="283" t="s">
        <v>780</v>
      </c>
      <c r="I183" s="283" t="s">
        <v>739</v>
      </c>
      <c r="J183" s="283"/>
      <c r="K183" s="331"/>
    </row>
    <row r="184" s="1" customFormat="1" ht="15" customHeight="1">
      <c r="B184" s="308"/>
      <c r="C184" s="283" t="s">
        <v>768</v>
      </c>
      <c r="D184" s="283"/>
      <c r="E184" s="283"/>
      <c r="F184" s="306" t="s">
        <v>704</v>
      </c>
      <c r="G184" s="283"/>
      <c r="H184" s="283" t="s">
        <v>781</v>
      </c>
      <c r="I184" s="283" t="s">
        <v>739</v>
      </c>
      <c r="J184" s="283"/>
      <c r="K184" s="331"/>
    </row>
    <row r="185" s="1" customFormat="1" ht="15" customHeight="1">
      <c r="B185" s="308"/>
      <c r="C185" s="283" t="s">
        <v>108</v>
      </c>
      <c r="D185" s="283"/>
      <c r="E185" s="283"/>
      <c r="F185" s="306" t="s">
        <v>710</v>
      </c>
      <c r="G185" s="283"/>
      <c r="H185" s="283" t="s">
        <v>782</v>
      </c>
      <c r="I185" s="283" t="s">
        <v>706</v>
      </c>
      <c r="J185" s="283">
        <v>50</v>
      </c>
      <c r="K185" s="331"/>
    </row>
    <row r="186" s="1" customFormat="1" ht="15" customHeight="1">
      <c r="B186" s="308"/>
      <c r="C186" s="283" t="s">
        <v>783</v>
      </c>
      <c r="D186" s="283"/>
      <c r="E186" s="283"/>
      <c r="F186" s="306" t="s">
        <v>710</v>
      </c>
      <c r="G186" s="283"/>
      <c r="H186" s="283" t="s">
        <v>784</v>
      </c>
      <c r="I186" s="283" t="s">
        <v>785</v>
      </c>
      <c r="J186" s="283"/>
      <c r="K186" s="331"/>
    </row>
    <row r="187" s="1" customFormat="1" ht="15" customHeight="1">
      <c r="B187" s="308"/>
      <c r="C187" s="283" t="s">
        <v>786</v>
      </c>
      <c r="D187" s="283"/>
      <c r="E187" s="283"/>
      <c r="F187" s="306" t="s">
        <v>710</v>
      </c>
      <c r="G187" s="283"/>
      <c r="H187" s="283" t="s">
        <v>787</v>
      </c>
      <c r="I187" s="283" t="s">
        <v>785</v>
      </c>
      <c r="J187" s="283"/>
      <c r="K187" s="331"/>
    </row>
    <row r="188" s="1" customFormat="1" ht="15" customHeight="1">
      <c r="B188" s="308"/>
      <c r="C188" s="283" t="s">
        <v>788</v>
      </c>
      <c r="D188" s="283"/>
      <c r="E188" s="283"/>
      <c r="F188" s="306" t="s">
        <v>710</v>
      </c>
      <c r="G188" s="283"/>
      <c r="H188" s="283" t="s">
        <v>789</v>
      </c>
      <c r="I188" s="283" t="s">
        <v>785</v>
      </c>
      <c r="J188" s="283"/>
      <c r="K188" s="331"/>
    </row>
    <row r="189" s="1" customFormat="1" ht="15" customHeight="1">
      <c r="B189" s="308"/>
      <c r="C189" s="344" t="s">
        <v>790</v>
      </c>
      <c r="D189" s="283"/>
      <c r="E189" s="283"/>
      <c r="F189" s="306" t="s">
        <v>710</v>
      </c>
      <c r="G189" s="283"/>
      <c r="H189" s="283" t="s">
        <v>791</v>
      </c>
      <c r="I189" s="283" t="s">
        <v>792</v>
      </c>
      <c r="J189" s="345" t="s">
        <v>793</v>
      </c>
      <c r="K189" s="331"/>
    </row>
    <row r="190" s="17" customFormat="1" ht="15" customHeight="1">
      <c r="B190" s="346"/>
      <c r="C190" s="347" t="s">
        <v>794</v>
      </c>
      <c r="D190" s="348"/>
      <c r="E190" s="348"/>
      <c r="F190" s="349" t="s">
        <v>710</v>
      </c>
      <c r="G190" s="348"/>
      <c r="H190" s="348" t="s">
        <v>795</v>
      </c>
      <c r="I190" s="348" t="s">
        <v>792</v>
      </c>
      <c r="J190" s="350" t="s">
        <v>793</v>
      </c>
      <c r="K190" s="351"/>
    </row>
    <row r="191" s="1" customFormat="1" ht="15" customHeight="1">
      <c r="B191" s="308"/>
      <c r="C191" s="344" t="s">
        <v>43</v>
      </c>
      <c r="D191" s="283"/>
      <c r="E191" s="283"/>
      <c r="F191" s="306" t="s">
        <v>704</v>
      </c>
      <c r="G191" s="283"/>
      <c r="H191" s="280" t="s">
        <v>796</v>
      </c>
      <c r="I191" s="283" t="s">
        <v>797</v>
      </c>
      <c r="J191" s="283"/>
      <c r="K191" s="331"/>
    </row>
    <row r="192" s="1" customFormat="1" ht="15" customHeight="1">
      <c r="B192" s="308"/>
      <c r="C192" s="344" t="s">
        <v>798</v>
      </c>
      <c r="D192" s="283"/>
      <c r="E192" s="283"/>
      <c r="F192" s="306" t="s">
        <v>704</v>
      </c>
      <c r="G192" s="283"/>
      <c r="H192" s="283" t="s">
        <v>799</v>
      </c>
      <c r="I192" s="283" t="s">
        <v>739</v>
      </c>
      <c r="J192" s="283"/>
      <c r="K192" s="331"/>
    </row>
    <row r="193" s="1" customFormat="1" ht="15" customHeight="1">
      <c r="B193" s="308"/>
      <c r="C193" s="344" t="s">
        <v>800</v>
      </c>
      <c r="D193" s="283"/>
      <c r="E193" s="283"/>
      <c r="F193" s="306" t="s">
        <v>704</v>
      </c>
      <c r="G193" s="283"/>
      <c r="H193" s="283" t="s">
        <v>801</v>
      </c>
      <c r="I193" s="283" t="s">
        <v>739</v>
      </c>
      <c r="J193" s="283"/>
      <c r="K193" s="331"/>
    </row>
    <row r="194" s="1" customFormat="1" ht="15" customHeight="1">
      <c r="B194" s="308"/>
      <c r="C194" s="344" t="s">
        <v>802</v>
      </c>
      <c r="D194" s="283"/>
      <c r="E194" s="283"/>
      <c r="F194" s="306" t="s">
        <v>710</v>
      </c>
      <c r="G194" s="283"/>
      <c r="H194" s="283" t="s">
        <v>803</v>
      </c>
      <c r="I194" s="283" t="s">
        <v>739</v>
      </c>
      <c r="J194" s="283"/>
      <c r="K194" s="331"/>
    </row>
    <row r="195" s="1" customFormat="1" ht="15" customHeight="1">
      <c r="B195" s="337"/>
      <c r="C195" s="352"/>
      <c r="D195" s="317"/>
      <c r="E195" s="317"/>
      <c r="F195" s="317"/>
      <c r="G195" s="317"/>
      <c r="H195" s="317"/>
      <c r="I195" s="317"/>
      <c r="J195" s="317"/>
      <c r="K195" s="338"/>
    </row>
    <row r="196" s="1" customFormat="1" ht="18.75" customHeight="1">
      <c r="B196" s="319"/>
      <c r="C196" s="329"/>
      <c r="D196" s="329"/>
      <c r="E196" s="329"/>
      <c r="F196" s="339"/>
      <c r="G196" s="329"/>
      <c r="H196" s="329"/>
      <c r="I196" s="329"/>
      <c r="J196" s="329"/>
      <c r="K196" s="319"/>
    </row>
    <row r="197" s="1" customFormat="1" ht="18.75" customHeight="1">
      <c r="B197" s="319"/>
      <c r="C197" s="329"/>
      <c r="D197" s="329"/>
      <c r="E197" s="329"/>
      <c r="F197" s="339"/>
      <c r="G197" s="329"/>
      <c r="H197" s="329"/>
      <c r="I197" s="329"/>
      <c r="J197" s="329"/>
      <c r="K197" s="319"/>
    </row>
    <row r="198" s="1" customFormat="1" ht="18.75" customHeight="1"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</row>
    <row r="199" s="1" customFormat="1" ht="13.5">
      <c r="B199" s="270"/>
      <c r="C199" s="271"/>
      <c r="D199" s="271"/>
      <c r="E199" s="271"/>
      <c r="F199" s="271"/>
      <c r="G199" s="271"/>
      <c r="H199" s="271"/>
      <c r="I199" s="271"/>
      <c r="J199" s="271"/>
      <c r="K199" s="272"/>
    </row>
    <row r="200" s="1" customFormat="1" ht="21">
      <c r="B200" s="273"/>
      <c r="C200" s="274" t="s">
        <v>804</v>
      </c>
      <c r="D200" s="274"/>
      <c r="E200" s="274"/>
      <c r="F200" s="274"/>
      <c r="G200" s="274"/>
      <c r="H200" s="274"/>
      <c r="I200" s="274"/>
      <c r="J200" s="274"/>
      <c r="K200" s="275"/>
    </row>
    <row r="201" s="1" customFormat="1" ht="25.5" customHeight="1">
      <c r="B201" s="273"/>
      <c r="C201" s="353" t="s">
        <v>805</v>
      </c>
      <c r="D201" s="353"/>
      <c r="E201" s="353"/>
      <c r="F201" s="353" t="s">
        <v>806</v>
      </c>
      <c r="G201" s="354"/>
      <c r="H201" s="353" t="s">
        <v>807</v>
      </c>
      <c r="I201" s="353"/>
      <c r="J201" s="353"/>
      <c r="K201" s="275"/>
    </row>
    <row r="202" s="1" customFormat="1" ht="5.25" customHeight="1">
      <c r="B202" s="308"/>
      <c r="C202" s="303"/>
      <c r="D202" s="303"/>
      <c r="E202" s="303"/>
      <c r="F202" s="303"/>
      <c r="G202" s="329"/>
      <c r="H202" s="303"/>
      <c r="I202" s="303"/>
      <c r="J202" s="303"/>
      <c r="K202" s="331"/>
    </row>
    <row r="203" s="1" customFormat="1" ht="15" customHeight="1">
      <c r="B203" s="308"/>
      <c r="C203" s="283" t="s">
        <v>797</v>
      </c>
      <c r="D203" s="283"/>
      <c r="E203" s="283"/>
      <c r="F203" s="306" t="s">
        <v>44</v>
      </c>
      <c r="G203" s="283"/>
      <c r="H203" s="283" t="s">
        <v>808</v>
      </c>
      <c r="I203" s="283"/>
      <c r="J203" s="283"/>
      <c r="K203" s="331"/>
    </row>
    <row r="204" s="1" customFormat="1" ht="15" customHeight="1">
      <c r="B204" s="308"/>
      <c r="C204" s="283"/>
      <c r="D204" s="283"/>
      <c r="E204" s="283"/>
      <c r="F204" s="306" t="s">
        <v>45</v>
      </c>
      <c r="G204" s="283"/>
      <c r="H204" s="283" t="s">
        <v>809</v>
      </c>
      <c r="I204" s="283"/>
      <c r="J204" s="283"/>
      <c r="K204" s="331"/>
    </row>
    <row r="205" s="1" customFormat="1" ht="15" customHeight="1">
      <c r="B205" s="308"/>
      <c r="C205" s="283"/>
      <c r="D205" s="283"/>
      <c r="E205" s="283"/>
      <c r="F205" s="306" t="s">
        <v>48</v>
      </c>
      <c r="G205" s="283"/>
      <c r="H205" s="283" t="s">
        <v>810</v>
      </c>
      <c r="I205" s="283"/>
      <c r="J205" s="283"/>
      <c r="K205" s="331"/>
    </row>
    <row r="206" s="1" customFormat="1" ht="15" customHeight="1">
      <c r="B206" s="308"/>
      <c r="C206" s="283"/>
      <c r="D206" s="283"/>
      <c r="E206" s="283"/>
      <c r="F206" s="306" t="s">
        <v>46</v>
      </c>
      <c r="G206" s="283"/>
      <c r="H206" s="283" t="s">
        <v>811</v>
      </c>
      <c r="I206" s="283"/>
      <c r="J206" s="283"/>
      <c r="K206" s="331"/>
    </row>
    <row r="207" s="1" customFormat="1" ht="15" customHeight="1">
      <c r="B207" s="308"/>
      <c r="C207" s="283"/>
      <c r="D207" s="283"/>
      <c r="E207" s="283"/>
      <c r="F207" s="306" t="s">
        <v>47</v>
      </c>
      <c r="G207" s="283"/>
      <c r="H207" s="283" t="s">
        <v>812</v>
      </c>
      <c r="I207" s="283"/>
      <c r="J207" s="283"/>
      <c r="K207" s="331"/>
    </row>
    <row r="208" s="1" customFormat="1" ht="15" customHeight="1">
      <c r="B208" s="308"/>
      <c r="C208" s="283"/>
      <c r="D208" s="283"/>
      <c r="E208" s="283"/>
      <c r="F208" s="306"/>
      <c r="G208" s="283"/>
      <c r="H208" s="283"/>
      <c r="I208" s="283"/>
      <c r="J208" s="283"/>
      <c r="K208" s="331"/>
    </row>
    <row r="209" s="1" customFormat="1" ht="15" customHeight="1">
      <c r="B209" s="308"/>
      <c r="C209" s="283" t="s">
        <v>751</v>
      </c>
      <c r="D209" s="283"/>
      <c r="E209" s="283"/>
      <c r="F209" s="306" t="s">
        <v>77</v>
      </c>
      <c r="G209" s="283"/>
      <c r="H209" s="283" t="s">
        <v>813</v>
      </c>
      <c r="I209" s="283"/>
      <c r="J209" s="283"/>
      <c r="K209" s="331"/>
    </row>
    <row r="210" s="1" customFormat="1" ht="15" customHeight="1">
      <c r="B210" s="308"/>
      <c r="C210" s="283"/>
      <c r="D210" s="283"/>
      <c r="E210" s="283"/>
      <c r="F210" s="306" t="s">
        <v>646</v>
      </c>
      <c r="G210" s="283"/>
      <c r="H210" s="283" t="s">
        <v>647</v>
      </c>
      <c r="I210" s="283"/>
      <c r="J210" s="283"/>
      <c r="K210" s="331"/>
    </row>
    <row r="211" s="1" customFormat="1" ht="15" customHeight="1">
      <c r="B211" s="308"/>
      <c r="C211" s="283"/>
      <c r="D211" s="283"/>
      <c r="E211" s="283"/>
      <c r="F211" s="306" t="s">
        <v>644</v>
      </c>
      <c r="G211" s="283"/>
      <c r="H211" s="283" t="s">
        <v>814</v>
      </c>
      <c r="I211" s="283"/>
      <c r="J211" s="283"/>
      <c r="K211" s="331"/>
    </row>
    <row r="212" s="1" customFormat="1" ht="15" customHeight="1">
      <c r="B212" s="355"/>
      <c r="C212" s="283"/>
      <c r="D212" s="283"/>
      <c r="E212" s="283"/>
      <c r="F212" s="306" t="s">
        <v>648</v>
      </c>
      <c r="G212" s="344"/>
      <c r="H212" s="335" t="s">
        <v>649</v>
      </c>
      <c r="I212" s="335"/>
      <c r="J212" s="335"/>
      <c r="K212" s="356"/>
    </row>
    <row r="213" s="1" customFormat="1" ht="15" customHeight="1">
      <c r="B213" s="355"/>
      <c r="C213" s="283"/>
      <c r="D213" s="283"/>
      <c r="E213" s="283"/>
      <c r="F213" s="306" t="s">
        <v>650</v>
      </c>
      <c r="G213" s="344"/>
      <c r="H213" s="335" t="s">
        <v>815</v>
      </c>
      <c r="I213" s="335"/>
      <c r="J213" s="335"/>
      <c r="K213" s="356"/>
    </row>
    <row r="214" s="1" customFormat="1" ht="15" customHeight="1">
      <c r="B214" s="355"/>
      <c r="C214" s="283"/>
      <c r="D214" s="283"/>
      <c r="E214" s="283"/>
      <c r="F214" s="306"/>
      <c r="G214" s="344"/>
      <c r="H214" s="335"/>
      <c r="I214" s="335"/>
      <c r="J214" s="335"/>
      <c r="K214" s="356"/>
    </row>
    <row r="215" s="1" customFormat="1" ht="15" customHeight="1">
      <c r="B215" s="355"/>
      <c r="C215" s="283" t="s">
        <v>775</v>
      </c>
      <c r="D215" s="283"/>
      <c r="E215" s="283"/>
      <c r="F215" s="306">
        <v>1</v>
      </c>
      <c r="G215" s="344"/>
      <c r="H215" s="335" t="s">
        <v>816</v>
      </c>
      <c r="I215" s="335"/>
      <c r="J215" s="335"/>
      <c r="K215" s="356"/>
    </row>
    <row r="216" s="1" customFormat="1" ht="15" customHeight="1">
      <c r="B216" s="355"/>
      <c r="C216" s="283"/>
      <c r="D216" s="283"/>
      <c r="E216" s="283"/>
      <c r="F216" s="306">
        <v>2</v>
      </c>
      <c r="G216" s="344"/>
      <c r="H216" s="335" t="s">
        <v>817</v>
      </c>
      <c r="I216" s="335"/>
      <c r="J216" s="335"/>
      <c r="K216" s="356"/>
    </row>
    <row r="217" s="1" customFormat="1" ht="15" customHeight="1">
      <c r="B217" s="355"/>
      <c r="C217" s="283"/>
      <c r="D217" s="283"/>
      <c r="E217" s="283"/>
      <c r="F217" s="306">
        <v>3</v>
      </c>
      <c r="G217" s="344"/>
      <c r="H217" s="335" t="s">
        <v>818</v>
      </c>
      <c r="I217" s="335"/>
      <c r="J217" s="335"/>
      <c r="K217" s="356"/>
    </row>
    <row r="218" s="1" customFormat="1" ht="15" customHeight="1">
      <c r="B218" s="355"/>
      <c r="C218" s="283"/>
      <c r="D218" s="283"/>
      <c r="E218" s="283"/>
      <c r="F218" s="306">
        <v>4</v>
      </c>
      <c r="G218" s="344"/>
      <c r="H218" s="335" t="s">
        <v>819</v>
      </c>
      <c r="I218" s="335"/>
      <c r="J218" s="335"/>
      <c r="K218" s="356"/>
    </row>
    <row r="219" s="1" customFormat="1" ht="12.75" customHeight="1">
      <c r="B219" s="357"/>
      <c r="C219" s="358"/>
      <c r="D219" s="358"/>
      <c r="E219" s="358"/>
      <c r="F219" s="358"/>
      <c r="G219" s="358"/>
      <c r="H219" s="358"/>
      <c r="I219" s="358"/>
      <c r="J219" s="358"/>
      <c r="K219" s="35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LAPTOP-OT6PHQ4B\buria</dc:creator>
  <cp:lastModifiedBy>LAPTOP-OT6PHQ4B\buria</cp:lastModifiedBy>
  <dcterms:created xsi:type="dcterms:W3CDTF">2026-03-08T11:15:39Z</dcterms:created>
  <dcterms:modified xsi:type="dcterms:W3CDTF">2026-03-08T11:15:41Z</dcterms:modified>
</cp:coreProperties>
</file>