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https://d.docs.live.net/1415963a798d0436/Plocha/DPCHJ a.s/2025_6 DPCHJ_Výměna oken/1. Výzva a její přílohy/"/>
    </mc:Choice>
  </mc:AlternateContent>
  <xr:revisionPtr revIDLastSave="0" documentId="8_{F3EB45C3-51BF-4E66-86F9-63A53EC62626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Krycí List" sheetId="1" r:id="rId1"/>
    <sheet name="Rekapitulace" sheetId="3" r:id="rId2"/>
    <sheet name="Zakázka" sheetId="4" r:id="rId3"/>
  </sheets>
  <externalReferences>
    <externalReference r:id="rId4"/>
  </externalReferences>
  <definedNames>
    <definedName name="__3FD872C1_8887_4EA3_9FC2_897EF4F3D2C3_FIGURE__">'[1]#REF!'!$B$3:$F$5</definedName>
    <definedName name="__3FD872C1_8887_4EA3_9FC2_897EF4F3D2C3_ITEM__">Zakázka!$A$8:$Q$8</definedName>
    <definedName name="__3FD872C1_8887_4EA3_9FC2_897EF4F3D2C3_ITEM_GROUP1__">Zakázka!$A$6:$Q$121</definedName>
    <definedName name="__3FD872C1_8887_4EA3_9FC2_897EF4F3D2C3_ITEM_GROUP1_RECAP__">Rekapitulace!$A$6:$F$7</definedName>
    <definedName name="__3FD872C1_8887_4EA3_9FC2_897EF4F3D2C3_ITEM_GROUP2__">Zakázka!$A$7:$Q$9</definedName>
    <definedName name="__3FD872C1_8887_4EA3_9FC2_897EF4F3D2C3_ITEM_GROUP2_RECAP__">Rekapitulace!$A$7:$F$7</definedName>
    <definedName name="__3FD872C1_8887_4EA3_9FC2_897EF4F3D2C3_QBILL__">Zakázka!#REF!</definedName>
    <definedName name="__3FD872C1_8887_4EA3_9FC2_897EF4F3D2C3_QBILLFIG__">'[1]#REF!'!$C$4:$D$4</definedName>
    <definedName name="__3FD872C1_8887_4EA3_9FC2_897EF4F3D2C3_QINDEX__">Zakázka!#REF!</definedName>
    <definedName name="GROUP_ID">Zakázka!$B$6:$B$122</definedName>
    <definedName name="ITEM_PRICES">Zakázka!$J$6:$J$122</definedName>
    <definedName name="_xlnm.Print_Titles" localSheetId="1">Rekapitulace!$4:$5</definedName>
    <definedName name="_xlnm.Print_Titles" localSheetId="2">Zakázka!$4:$5</definedName>
    <definedName name="_xlnm.Print_Area" localSheetId="0">'Krycí List'!$C$1:$H$29</definedName>
    <definedName name="_xlnm.Print_Area" localSheetId="1">Rekapitulace!$B$1:$F$19</definedName>
    <definedName name="_xlnm.Print_Area" localSheetId="2">Zakázka!$C$1:$Q$122</definedName>
    <definedName name="VAT_RATES">Zakázka!$O$6:$O$122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19" i="4" l="1"/>
  <c r="N118" i="4" s="1"/>
  <c r="L119" i="4"/>
  <c r="L118" i="4" s="1"/>
  <c r="J119" i="4"/>
  <c r="J118" i="4"/>
  <c r="C12" i="3" s="1"/>
  <c r="N116" i="4"/>
  <c r="N115" i="4" s="1"/>
  <c r="L116" i="4"/>
  <c r="J116" i="4"/>
  <c r="L115" i="4"/>
  <c r="D11" i="3" s="1"/>
  <c r="N113" i="4"/>
  <c r="L113" i="4"/>
  <c r="J113" i="4"/>
  <c r="N112" i="4"/>
  <c r="L112" i="4"/>
  <c r="J112" i="4"/>
  <c r="P112" i="4" s="1"/>
  <c r="N111" i="4"/>
  <c r="L111" i="4"/>
  <c r="J111" i="4"/>
  <c r="N110" i="4"/>
  <c r="L110" i="4"/>
  <c r="J110" i="4"/>
  <c r="P110" i="4" s="1"/>
  <c r="N109" i="4"/>
  <c r="L109" i="4"/>
  <c r="J109" i="4"/>
  <c r="N106" i="4"/>
  <c r="L106" i="4"/>
  <c r="J106" i="4"/>
  <c r="N105" i="4"/>
  <c r="L105" i="4"/>
  <c r="J105" i="4"/>
  <c r="P105" i="4" s="1"/>
  <c r="N104" i="4"/>
  <c r="L104" i="4"/>
  <c r="J104" i="4"/>
  <c r="N103" i="4"/>
  <c r="L103" i="4"/>
  <c r="J103" i="4"/>
  <c r="P103" i="4" s="1"/>
  <c r="N100" i="4"/>
  <c r="L100" i="4"/>
  <c r="J100" i="4"/>
  <c r="P100" i="4" s="1"/>
  <c r="N99" i="4"/>
  <c r="L99" i="4"/>
  <c r="J99" i="4"/>
  <c r="N98" i="4"/>
  <c r="L98" i="4"/>
  <c r="J98" i="4"/>
  <c r="N97" i="4"/>
  <c r="L97" i="4"/>
  <c r="J97" i="4"/>
  <c r="N96" i="4"/>
  <c r="L96" i="4"/>
  <c r="J96" i="4"/>
  <c r="P96" i="4" s="1"/>
  <c r="N95" i="4"/>
  <c r="L95" i="4"/>
  <c r="J95" i="4"/>
  <c r="N94" i="4"/>
  <c r="L94" i="4"/>
  <c r="J94" i="4"/>
  <c r="N93" i="4"/>
  <c r="L93" i="4"/>
  <c r="J93" i="4"/>
  <c r="N92" i="4"/>
  <c r="L92" i="4"/>
  <c r="J92" i="4"/>
  <c r="P92" i="4" s="1"/>
  <c r="N91" i="4"/>
  <c r="L91" i="4"/>
  <c r="J91" i="4"/>
  <c r="N90" i="4"/>
  <c r="L90" i="4"/>
  <c r="J90" i="4"/>
  <c r="P90" i="4" s="1"/>
  <c r="N89" i="4"/>
  <c r="L89" i="4"/>
  <c r="J89" i="4"/>
  <c r="N88" i="4"/>
  <c r="L88" i="4"/>
  <c r="J88" i="4"/>
  <c r="P88" i="4" s="1"/>
  <c r="N87" i="4"/>
  <c r="L87" i="4"/>
  <c r="J87" i="4"/>
  <c r="P86" i="4"/>
  <c r="N86" i="4"/>
  <c r="L86" i="4"/>
  <c r="J86" i="4"/>
  <c r="N85" i="4"/>
  <c r="L85" i="4"/>
  <c r="J85" i="4"/>
  <c r="N84" i="4"/>
  <c r="L84" i="4"/>
  <c r="J84" i="4"/>
  <c r="P84" i="4" s="1"/>
  <c r="N83" i="4"/>
  <c r="L83" i="4"/>
  <c r="J83" i="4"/>
  <c r="N82" i="4"/>
  <c r="L82" i="4"/>
  <c r="J82" i="4"/>
  <c r="N81" i="4"/>
  <c r="L81" i="4"/>
  <c r="J81" i="4"/>
  <c r="P81" i="4" s="1"/>
  <c r="N80" i="4"/>
  <c r="L80" i="4"/>
  <c r="J80" i="4"/>
  <c r="P80" i="4" s="1"/>
  <c r="N79" i="4"/>
  <c r="L79" i="4"/>
  <c r="J79" i="4"/>
  <c r="P78" i="4"/>
  <c r="N78" i="4"/>
  <c r="L78" i="4"/>
  <c r="J78" i="4"/>
  <c r="N77" i="4"/>
  <c r="L77" i="4"/>
  <c r="J77" i="4"/>
  <c r="P77" i="4" s="1"/>
  <c r="N76" i="4"/>
  <c r="L76" i="4"/>
  <c r="J76" i="4"/>
  <c r="P76" i="4" s="1"/>
  <c r="N75" i="4"/>
  <c r="L75" i="4"/>
  <c r="J75" i="4"/>
  <c r="N74" i="4"/>
  <c r="L74" i="4"/>
  <c r="J74" i="4"/>
  <c r="P74" i="4" s="1"/>
  <c r="N73" i="4"/>
  <c r="L73" i="4"/>
  <c r="J73" i="4"/>
  <c r="P73" i="4" s="1"/>
  <c r="N72" i="4"/>
  <c r="L72" i="4"/>
  <c r="J72" i="4"/>
  <c r="P72" i="4" s="1"/>
  <c r="N71" i="4"/>
  <c r="L71" i="4"/>
  <c r="J71" i="4"/>
  <c r="N70" i="4"/>
  <c r="L70" i="4"/>
  <c r="J70" i="4"/>
  <c r="P70" i="4" s="1"/>
  <c r="N69" i="4"/>
  <c r="L69" i="4"/>
  <c r="J69" i="4"/>
  <c r="P69" i="4" s="1"/>
  <c r="N68" i="4"/>
  <c r="L68" i="4"/>
  <c r="J68" i="4"/>
  <c r="P68" i="4" s="1"/>
  <c r="N67" i="4"/>
  <c r="L67" i="4"/>
  <c r="J67" i="4"/>
  <c r="N66" i="4"/>
  <c r="L66" i="4"/>
  <c r="J66" i="4"/>
  <c r="P66" i="4" s="1"/>
  <c r="N65" i="4"/>
  <c r="L65" i="4"/>
  <c r="J65" i="4"/>
  <c r="P65" i="4" s="1"/>
  <c r="N64" i="4"/>
  <c r="L64" i="4"/>
  <c r="J64" i="4"/>
  <c r="P64" i="4" s="1"/>
  <c r="N63" i="4"/>
  <c r="L63" i="4"/>
  <c r="J63" i="4"/>
  <c r="N62" i="4"/>
  <c r="L62" i="4"/>
  <c r="J62" i="4"/>
  <c r="P62" i="4" s="1"/>
  <c r="N61" i="4"/>
  <c r="L61" i="4"/>
  <c r="J61" i="4"/>
  <c r="P61" i="4" s="1"/>
  <c r="N60" i="4"/>
  <c r="L60" i="4"/>
  <c r="J60" i="4"/>
  <c r="P60" i="4" s="1"/>
  <c r="N59" i="4"/>
  <c r="L59" i="4"/>
  <c r="J59" i="4"/>
  <c r="N58" i="4"/>
  <c r="L58" i="4"/>
  <c r="J58" i="4"/>
  <c r="N57" i="4"/>
  <c r="L57" i="4"/>
  <c r="J57" i="4"/>
  <c r="P57" i="4" s="1"/>
  <c r="N56" i="4"/>
  <c r="L56" i="4"/>
  <c r="J56" i="4"/>
  <c r="P56" i="4" s="1"/>
  <c r="N55" i="4"/>
  <c r="L55" i="4"/>
  <c r="J55" i="4"/>
  <c r="N54" i="4"/>
  <c r="L54" i="4"/>
  <c r="J54" i="4"/>
  <c r="P54" i="4" s="1"/>
  <c r="N53" i="4"/>
  <c r="L53" i="4"/>
  <c r="J53" i="4"/>
  <c r="P53" i="4" s="1"/>
  <c r="N52" i="4"/>
  <c r="L52" i="4"/>
  <c r="J52" i="4"/>
  <c r="P52" i="4" s="1"/>
  <c r="N51" i="4"/>
  <c r="L51" i="4"/>
  <c r="J51" i="4"/>
  <c r="N50" i="4"/>
  <c r="L50" i="4"/>
  <c r="J50" i="4"/>
  <c r="N49" i="4"/>
  <c r="L49" i="4"/>
  <c r="J49" i="4"/>
  <c r="P49" i="4" s="1"/>
  <c r="N48" i="4"/>
  <c r="L48" i="4"/>
  <c r="J48" i="4"/>
  <c r="P48" i="4" s="1"/>
  <c r="N47" i="4"/>
  <c r="L47" i="4"/>
  <c r="J47" i="4"/>
  <c r="N46" i="4"/>
  <c r="L46" i="4"/>
  <c r="J46" i="4"/>
  <c r="P46" i="4" s="1"/>
  <c r="N45" i="4"/>
  <c r="L45" i="4"/>
  <c r="J45" i="4"/>
  <c r="P45" i="4" s="1"/>
  <c r="N44" i="4"/>
  <c r="L44" i="4"/>
  <c r="J44" i="4"/>
  <c r="P44" i="4" s="1"/>
  <c r="N43" i="4"/>
  <c r="L43" i="4"/>
  <c r="J43" i="4"/>
  <c r="N42" i="4"/>
  <c r="L42" i="4"/>
  <c r="J42" i="4"/>
  <c r="P42" i="4" s="1"/>
  <c r="N41" i="4"/>
  <c r="L41" i="4"/>
  <c r="J41" i="4"/>
  <c r="P41" i="4" s="1"/>
  <c r="N40" i="4"/>
  <c r="L40" i="4"/>
  <c r="J40" i="4"/>
  <c r="P40" i="4" s="1"/>
  <c r="N39" i="4"/>
  <c r="L39" i="4"/>
  <c r="J39" i="4"/>
  <c r="N38" i="4"/>
  <c r="L38" i="4"/>
  <c r="J38" i="4"/>
  <c r="P38" i="4" s="1"/>
  <c r="N37" i="4"/>
  <c r="L37" i="4"/>
  <c r="J37" i="4"/>
  <c r="P37" i="4" s="1"/>
  <c r="N36" i="4"/>
  <c r="L36" i="4"/>
  <c r="J36" i="4"/>
  <c r="P36" i="4" s="1"/>
  <c r="N35" i="4"/>
  <c r="L35" i="4"/>
  <c r="J35" i="4"/>
  <c r="N34" i="4"/>
  <c r="L34" i="4"/>
  <c r="J34" i="4"/>
  <c r="P34" i="4" s="1"/>
  <c r="N33" i="4"/>
  <c r="L33" i="4"/>
  <c r="J33" i="4"/>
  <c r="P33" i="4" s="1"/>
  <c r="N32" i="4"/>
  <c r="L32" i="4"/>
  <c r="J32" i="4"/>
  <c r="P32" i="4" s="1"/>
  <c r="N31" i="4"/>
  <c r="L31" i="4"/>
  <c r="J31" i="4"/>
  <c r="N30" i="4"/>
  <c r="L30" i="4"/>
  <c r="J30" i="4"/>
  <c r="P30" i="4" s="1"/>
  <c r="N29" i="4"/>
  <c r="L29" i="4"/>
  <c r="J29" i="4"/>
  <c r="P29" i="4" s="1"/>
  <c r="N28" i="4"/>
  <c r="L28" i="4"/>
  <c r="J28" i="4"/>
  <c r="P28" i="4" s="1"/>
  <c r="N27" i="4"/>
  <c r="L27" i="4"/>
  <c r="J27" i="4"/>
  <c r="N26" i="4"/>
  <c r="L26" i="4"/>
  <c r="J26" i="4"/>
  <c r="P26" i="4" s="1"/>
  <c r="N25" i="4"/>
  <c r="L25" i="4"/>
  <c r="J25" i="4"/>
  <c r="P25" i="4" s="1"/>
  <c r="N24" i="4"/>
  <c r="L24" i="4"/>
  <c r="J24" i="4"/>
  <c r="P24" i="4" s="1"/>
  <c r="N23" i="4"/>
  <c r="L23" i="4"/>
  <c r="J23" i="4"/>
  <c r="N22" i="4"/>
  <c r="L22" i="4"/>
  <c r="J22" i="4"/>
  <c r="P22" i="4" s="1"/>
  <c r="N21" i="4"/>
  <c r="L21" i="4"/>
  <c r="J21" i="4"/>
  <c r="P21" i="4" s="1"/>
  <c r="N20" i="4"/>
  <c r="L20" i="4"/>
  <c r="J20" i="4"/>
  <c r="P20" i="4" s="1"/>
  <c r="N19" i="4"/>
  <c r="L19" i="4"/>
  <c r="J19" i="4"/>
  <c r="N18" i="4"/>
  <c r="L18" i="4"/>
  <c r="J18" i="4"/>
  <c r="N17" i="4"/>
  <c r="L17" i="4"/>
  <c r="J17" i="4"/>
  <c r="P17" i="4" s="1"/>
  <c r="N16" i="4"/>
  <c r="L16" i="4"/>
  <c r="J16" i="4"/>
  <c r="P16" i="4" s="1"/>
  <c r="N15" i="4"/>
  <c r="L15" i="4"/>
  <c r="J15" i="4"/>
  <c r="N14" i="4"/>
  <c r="L14" i="4"/>
  <c r="J14" i="4"/>
  <c r="P14" i="4" s="1"/>
  <c r="N13" i="4"/>
  <c r="L13" i="4"/>
  <c r="J13" i="4"/>
  <c r="P13" i="4" s="1"/>
  <c r="N12" i="4"/>
  <c r="L12" i="4"/>
  <c r="J12" i="4"/>
  <c r="P12" i="4" s="1"/>
  <c r="N11" i="4"/>
  <c r="L11" i="4"/>
  <c r="J11" i="4"/>
  <c r="N8" i="4"/>
  <c r="N7" i="4" s="1"/>
  <c r="L8" i="4"/>
  <c r="J8" i="4"/>
  <c r="L7" i="4"/>
  <c r="D12" i="3"/>
  <c r="F28" i="1"/>
  <c r="F27" i="1"/>
  <c r="L11" i="1"/>
  <c r="L10" i="1"/>
  <c r="L9" i="1"/>
  <c r="L8" i="1"/>
  <c r="A3" i="1" a="1"/>
  <c r="A3" i="1" s="1"/>
  <c r="Q53" i="4" l="1"/>
  <c r="L102" i="4"/>
  <c r="D9" i="3" s="1"/>
  <c r="Q45" i="4"/>
  <c r="Q29" i="4"/>
  <c r="Q61" i="4"/>
  <c r="Q21" i="4"/>
  <c r="Q74" i="4"/>
  <c r="Q86" i="4"/>
  <c r="Q42" i="4"/>
  <c r="Q34" i="4"/>
  <c r="J102" i="4"/>
  <c r="C9" i="3" s="1"/>
  <c r="P50" i="4"/>
  <c r="Q50" i="4" s="1"/>
  <c r="Q69" i="4"/>
  <c r="P98" i="4"/>
  <c r="Q98" i="4" s="1"/>
  <c r="N102" i="4"/>
  <c r="Q13" i="4"/>
  <c r="P58" i="4"/>
  <c r="Q58" i="4" s="1"/>
  <c r="Q66" i="4"/>
  <c r="Q77" i="4"/>
  <c r="Q90" i="4"/>
  <c r="P94" i="4"/>
  <c r="Q94" i="4" s="1"/>
  <c r="P18" i="4"/>
  <c r="Q18" i="4" s="1"/>
  <c r="Q26" i="4"/>
  <c r="Q37" i="4"/>
  <c r="P82" i="4"/>
  <c r="Q82" i="4" s="1"/>
  <c r="N108" i="4"/>
  <c r="L108" i="4"/>
  <c r="D10" i="3" s="1"/>
  <c r="Q112" i="4"/>
  <c r="Q103" i="4"/>
  <c r="A4" i="1" a="1"/>
  <c r="A4" i="1" s="1"/>
  <c r="A8" i="1" s="1"/>
  <c r="A7" i="1"/>
  <c r="L10" i="4"/>
  <c r="D8" i="3" s="1"/>
  <c r="D7" i="3"/>
  <c r="N10" i="4"/>
  <c r="Q14" i="4"/>
  <c r="Q22" i="4"/>
  <c r="Q30" i="4"/>
  <c r="Q38" i="4"/>
  <c r="Q46" i="4"/>
  <c r="Q54" i="4"/>
  <c r="Q62" i="4"/>
  <c r="Q70" i="4"/>
  <c r="Q78" i="4"/>
  <c r="P85" i="4"/>
  <c r="Q85" i="4" s="1"/>
  <c r="A6" i="1"/>
  <c r="P8" i="4"/>
  <c r="J7" i="4"/>
  <c r="C14" i="3"/>
  <c r="Q17" i="4"/>
  <c r="Q25" i="4"/>
  <c r="Q33" i="4"/>
  <c r="Q41" i="4"/>
  <c r="Q49" i="4"/>
  <c r="Q57" i="4"/>
  <c r="Q65" i="4"/>
  <c r="Q73" i="4"/>
  <c r="Q81" i="4"/>
  <c r="Q12" i="4"/>
  <c r="Q16" i="4"/>
  <c r="Q20" i="4"/>
  <c r="Q24" i="4"/>
  <c r="Q28" i="4"/>
  <c r="Q32" i="4"/>
  <c r="Q36" i="4"/>
  <c r="Q40" i="4"/>
  <c r="Q44" i="4"/>
  <c r="Q48" i="4"/>
  <c r="Q52" i="4"/>
  <c r="Q56" i="4"/>
  <c r="Q60" i="4"/>
  <c r="Q64" i="4"/>
  <c r="Q68" i="4"/>
  <c r="Q72" i="4"/>
  <c r="Q76" i="4"/>
  <c r="Q80" i="4"/>
  <c r="Q84" i="4"/>
  <c r="Q88" i="4"/>
  <c r="P89" i="4"/>
  <c r="Q89" i="4" s="1"/>
  <c r="Q92" i="4"/>
  <c r="P93" i="4"/>
  <c r="Q93" i="4" s="1"/>
  <c r="Q96" i="4"/>
  <c r="P97" i="4"/>
  <c r="Q97" i="4" s="1"/>
  <c r="Q100" i="4"/>
  <c r="Q105" i="4"/>
  <c r="P106" i="4"/>
  <c r="Q106" i="4" s="1"/>
  <c r="Q110" i="4"/>
  <c r="P111" i="4"/>
  <c r="Q111" i="4" s="1"/>
  <c r="J115" i="4"/>
  <c r="C11" i="3" s="1"/>
  <c r="P116" i="4"/>
  <c r="P115" i="4" s="1"/>
  <c r="E11" i="3" s="1"/>
  <c r="J10" i="4"/>
  <c r="C8" i="3" s="1"/>
  <c r="P11" i="4"/>
  <c r="P15" i="4"/>
  <c r="Q15" i="4" s="1"/>
  <c r="P19" i="4"/>
  <c r="Q19" i="4" s="1"/>
  <c r="P23" i="4"/>
  <c r="Q23" i="4" s="1"/>
  <c r="P27" i="4"/>
  <c r="Q27" i="4" s="1"/>
  <c r="P31" i="4"/>
  <c r="Q31" i="4" s="1"/>
  <c r="P35" i="4"/>
  <c r="Q35" i="4" s="1"/>
  <c r="P39" i="4"/>
  <c r="Q39" i="4" s="1"/>
  <c r="P43" i="4"/>
  <c r="Q43" i="4" s="1"/>
  <c r="P47" i="4"/>
  <c r="Q47" i="4" s="1"/>
  <c r="P51" i="4"/>
  <c r="Q51" i="4" s="1"/>
  <c r="P55" i="4"/>
  <c r="Q55" i="4" s="1"/>
  <c r="P59" i="4"/>
  <c r="Q59" i="4" s="1"/>
  <c r="P63" i="4"/>
  <c r="Q63" i="4" s="1"/>
  <c r="P67" i="4"/>
  <c r="Q67" i="4" s="1"/>
  <c r="P71" i="4"/>
  <c r="Q71" i="4" s="1"/>
  <c r="P75" i="4"/>
  <c r="Q75" i="4" s="1"/>
  <c r="P79" i="4"/>
  <c r="Q79" i="4" s="1"/>
  <c r="P83" i="4"/>
  <c r="Q83" i="4" s="1"/>
  <c r="P87" i="4"/>
  <c r="Q87" i="4" s="1"/>
  <c r="P91" i="4"/>
  <c r="Q91" i="4" s="1"/>
  <c r="P95" i="4"/>
  <c r="Q95" i="4" s="1"/>
  <c r="P99" i="4"/>
  <c r="Q99" i="4" s="1"/>
  <c r="P104" i="4"/>
  <c r="Q104" i="4" s="1"/>
  <c r="J108" i="4"/>
  <c r="C10" i="3" s="1"/>
  <c r="P109" i="4"/>
  <c r="Q109" i="4" s="1"/>
  <c r="P113" i="4"/>
  <c r="Q113" i="4" s="1"/>
  <c r="P119" i="4"/>
  <c r="P118" i="4" s="1"/>
  <c r="E12" i="3" s="1"/>
  <c r="E26" i="1"/>
  <c r="Q119" i="4" l="1"/>
  <c r="Q118" i="4" s="1"/>
  <c r="F12" i="3" s="1"/>
  <c r="N6" i="4"/>
  <c r="Q108" i="4"/>
  <c r="F10" i="3" s="1"/>
  <c r="Q102" i="4"/>
  <c r="F9" i="3" s="1"/>
  <c r="P10" i="4"/>
  <c r="E8" i="3" s="1"/>
  <c r="J6" i="4"/>
  <c r="C6" i="3" s="1"/>
  <c r="C7" i="3"/>
  <c r="P102" i="4"/>
  <c r="E9" i="3" s="1"/>
  <c r="Q11" i="4"/>
  <c r="Q10" i="4" s="1"/>
  <c r="F8" i="3" s="1"/>
  <c r="P7" i="4"/>
  <c r="Q8" i="4"/>
  <c r="Q7" i="4" s="1"/>
  <c r="Q116" i="4"/>
  <c r="Q115" i="4" s="1"/>
  <c r="F11" i="3" s="1"/>
  <c r="A10" i="1"/>
  <c r="A13" i="1"/>
  <c r="A11" i="1"/>
  <c r="A14" i="1"/>
  <c r="P108" i="4"/>
  <c r="E10" i="3" s="1"/>
  <c r="L6" i="4"/>
  <c r="D6" i="3" s="1"/>
  <c r="A5" i="1" a="1"/>
  <c r="A5" i="1" s="1"/>
  <c r="A9" i="1" s="1"/>
  <c r="C17" i="3"/>
  <c r="B16" i="3"/>
  <c r="B17" i="3"/>
  <c r="C16" i="3"/>
  <c r="C15" i="3" l="1"/>
  <c r="C18" i="3" s="1"/>
  <c r="P6" i="4"/>
  <c r="E6" i="3" s="1"/>
  <c r="E7" i="3"/>
  <c r="A12" i="1"/>
  <c r="A15" i="1"/>
  <c r="A16" i="1" s="1"/>
  <c r="Q6" i="4"/>
  <c r="F6" i="3" s="1"/>
  <c r="F7" i="3"/>
  <c r="E27" i="1"/>
  <c r="E28" i="1" l="1"/>
</calcChain>
</file>

<file path=xl/sharedStrings.xml><?xml version="1.0" encoding="utf-8"?>
<sst xmlns="http://schemas.openxmlformats.org/spreadsheetml/2006/main" count="485" uniqueCount="264">
  <si>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</si>
  <si>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</si>
  <si>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</si>
  <si>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</si>
  <si>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</si>
  <si>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</si>
  <si>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</si>
  <si>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</si>
  <si>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</si>
  <si>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</si>
  <si>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</si>
  <si>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</si>
  <si>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</si>
  <si>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</si>
  <si>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</si>
  <si>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</si>
  <si>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Jedn. Cena</t>
  </si>
  <si>
    <t>CENOVÁ NABÍDKA</t>
  </si>
  <si>
    <t>ZAKÁZKA</t>
  </si>
  <si>
    <t>Set Column width to</t>
  </si>
  <si>
    <t>Číslo:</t>
  </si>
  <si>
    <t>Zakázka:</t>
  </si>
  <si>
    <t>Obchodní zóna Otvice - Výplně otvorů</t>
  </si>
  <si>
    <t>Komentář:</t>
  </si>
  <si>
    <t>FIRMY</t>
  </si>
  <si>
    <t>Dodavatel:</t>
  </si>
  <si>
    <t>REALIZAČNÍ TÝM</t>
  </si>
  <si>
    <t>Zodpovědná osoba:</t>
  </si>
  <si>
    <t>ROZPOČET</t>
  </si>
  <si>
    <t>Celkem (bez DPH):</t>
  </si>
  <si>
    <t>Kč</t>
  </si>
  <si>
    <t>DPH:</t>
  </si>
  <si>
    <t>Celkem včetně DPH:</t>
  </si>
  <si>
    <t>SO 01</t>
  </si>
  <si>
    <t>SO 01: Stavební objekt 01</t>
  </si>
  <si>
    <t>SO 01/6</t>
  </si>
  <si>
    <t>6: Úpravy povrchů, podlahy a osazování výplní</t>
  </si>
  <si>
    <t>SO 01/766</t>
  </si>
  <si>
    <t>766: Konstrukce truhlářské</t>
  </si>
  <si>
    <t>SO 01/767</t>
  </si>
  <si>
    <t>767: Konstrukce zámečnické</t>
  </si>
  <si>
    <t>SO 01/997</t>
  </si>
  <si>
    <t>997: Přesun sutě</t>
  </si>
  <si>
    <t>SO 01/VRN6</t>
  </si>
  <si>
    <t>VRN6: Územní vlivy</t>
  </si>
  <si>
    <t>SO 01/VRN9</t>
  </si>
  <si>
    <t>VRN9: Ostatní náklady</t>
  </si>
  <si>
    <t xml:space="preserve"> </t>
  </si>
  <si>
    <t>Objekt</t>
  </si>
  <si>
    <t>Oddíl</t>
  </si>
  <si>
    <t>SP</t>
  </si>
  <si>
    <t>619995001</t>
  </si>
  <si>
    <t>Začištění omítek kolem oken, dveří, podlah nebo obkladů</t>
  </si>
  <si>
    <t>m</t>
  </si>
  <si>
    <t>968082022</t>
  </si>
  <si>
    <t>Vybourání plastových zárubní dveří vč. křídel</t>
  </si>
  <si>
    <t>m2</t>
  </si>
  <si>
    <t>766660421</t>
  </si>
  <si>
    <t>Montáž vchodových dveří plastových s nadsvětlíkem - pozice č.1</t>
  </si>
  <si>
    <t>kus</t>
  </si>
  <si>
    <t>x1</t>
  </si>
  <si>
    <t xml:space="preserve">pozice č.1 - dvoukřídlé dveře s nadsvětlíkem 1680x2930 mm, 5x klíč - 1. patro </t>
  </si>
  <si>
    <t>7666604211</t>
  </si>
  <si>
    <t>Montáž vchodových dveří plastových s nadsvětlíkem - pozice č.23</t>
  </si>
  <si>
    <t>x23</t>
  </si>
  <si>
    <t>pozice č.23 - dveře s nadsvětlíkem 1020x2960 mm, 5x klíč - 1. patro boční vchod</t>
  </si>
  <si>
    <t>968082016</t>
  </si>
  <si>
    <t xml:space="preserve">Vybourání plastových rámů oken včetně křídel </t>
  </si>
  <si>
    <t>766622132</t>
  </si>
  <si>
    <t xml:space="preserve">Montáž plastových oken </t>
  </si>
  <si>
    <t>x4</t>
  </si>
  <si>
    <t>pozice č.4 - okno plastové 1760x450 mm - sklep</t>
  </si>
  <si>
    <t>x5</t>
  </si>
  <si>
    <t>pozice č.5 - okno plastové 1850x2060 mm - 1. patro 105</t>
  </si>
  <si>
    <t>x6</t>
  </si>
  <si>
    <t>pozice č.6 - okno plastové 1850x2060 mm - 1. patro 106</t>
  </si>
  <si>
    <t>x7</t>
  </si>
  <si>
    <t>pozice č.7 - okno plastové 1500x2060 mm - 1. patro 106</t>
  </si>
  <si>
    <t>x8</t>
  </si>
  <si>
    <t>pozice č.8 - okno plastové 1530x2060 mm - místnost 112</t>
  </si>
  <si>
    <t>x9</t>
  </si>
  <si>
    <t>pozice č.9 - okno plastové 920x2060 mm - místnost 112</t>
  </si>
  <si>
    <t>x10</t>
  </si>
  <si>
    <t>pozice č.10 - okno plastové 1070x2060 mm - místnost 112</t>
  </si>
  <si>
    <t>x11</t>
  </si>
  <si>
    <t>pozice č.11 - okno plastové 1700x2060 mm - místnost 112</t>
  </si>
  <si>
    <t>x12</t>
  </si>
  <si>
    <t>pozice č.12 - okno plastové 1680x2060mm - místnost 112</t>
  </si>
  <si>
    <t>x13</t>
  </si>
  <si>
    <t>pozice č.13 - okno plastové 1680x2060 mm - 1. patro 130</t>
  </si>
  <si>
    <t>x14</t>
  </si>
  <si>
    <t>pozice č.14 - okno plastové 920x2060 mm - 1. patro 130</t>
  </si>
  <si>
    <t>x15</t>
  </si>
  <si>
    <t>pozice č.15 - okno plastové 1530x2060mm - 1. patro 130</t>
  </si>
  <si>
    <t>x16</t>
  </si>
  <si>
    <t>pozice č.16 - okno plastové 1850x2060 mm - 1. patro jídelna</t>
  </si>
  <si>
    <t>x17</t>
  </si>
  <si>
    <t>pozice č.17 - okno plastové 1690x2060 mm - 1. patro jídelna</t>
  </si>
  <si>
    <t>x18</t>
  </si>
  <si>
    <t>pozice č.18 - okno plastové 1060x2060 mm - 1. patro jídelna</t>
  </si>
  <si>
    <t>x19</t>
  </si>
  <si>
    <t>pozice č.19 - okno plastové 1690x2060 mm - 1. patro jídelna</t>
  </si>
  <si>
    <t>x20</t>
  </si>
  <si>
    <t>pozice č.20 - okno plastové 1850x2060 mm - 1. patro kuchyň</t>
  </si>
  <si>
    <t>x21</t>
  </si>
  <si>
    <t>pozice č.21 - okno plastové 1850x2060 mm - 1. patro kuchyň</t>
  </si>
  <si>
    <t>x22</t>
  </si>
  <si>
    <t>pozice č.22 - okno plastové 1850x2060 mm - 1. patro vedle bočního  vchodu</t>
  </si>
  <si>
    <t>x24</t>
  </si>
  <si>
    <t>pozice č.24 - okno plastové 1850x2060 mm - údržba</t>
  </si>
  <si>
    <t>x25</t>
  </si>
  <si>
    <t>pozice č.25 - okno plastové 1850x2060 mm - údržba</t>
  </si>
  <si>
    <t>x26</t>
  </si>
  <si>
    <t>pozice č.26 - okno plastové 820x1220 mm - údržba</t>
  </si>
  <si>
    <t>x27</t>
  </si>
  <si>
    <t>pozice č.27 - okno plastové 820x1220 mm - údržba</t>
  </si>
  <si>
    <t>x28</t>
  </si>
  <si>
    <t>pozice č.28 - okno plastové 18502x1220 mm - údržba</t>
  </si>
  <si>
    <t>x29</t>
  </si>
  <si>
    <t>pozice č.29 - okno plastové 540x1220 mm - údržba</t>
  </si>
  <si>
    <t>x30</t>
  </si>
  <si>
    <t>pozice č.30 - okno plastové 740x1220 mm - 1. patro WC</t>
  </si>
  <si>
    <t>x31</t>
  </si>
  <si>
    <t>pozice č.31 - okno plastové 740x1220 mm - 1. patro WC</t>
  </si>
  <si>
    <t>x32</t>
  </si>
  <si>
    <t>pozice č.32 - okno plastové 540x1220 mm - 1. patro WC</t>
  </si>
  <si>
    <t>x33</t>
  </si>
  <si>
    <t>pozice č.33 - okno plastové 3810x2310 mm - mezipatro 2-3</t>
  </si>
  <si>
    <t>x34</t>
  </si>
  <si>
    <t>pozice č.34 - okno plastové 1850x1970 mm - 2. patro 205,206,210</t>
  </si>
  <si>
    <t>x35</t>
  </si>
  <si>
    <t xml:space="preserve">pozice č.35 - okno plastové 1850x1970 mm - 2. patro 205,206,210 </t>
  </si>
  <si>
    <t>x36</t>
  </si>
  <si>
    <t>pozice č.36 - okno plastové 2030x2140 mm - 2. patro chodba</t>
  </si>
  <si>
    <t>x37</t>
  </si>
  <si>
    <t>pozice č.37 - okno plastové 1850x1970 mm - 2. patro 207,211</t>
  </si>
  <si>
    <t>x38</t>
  </si>
  <si>
    <t>pozice č.38 - okno plastové 1860x1970 mm - 2. patro 209</t>
  </si>
  <si>
    <t>x39</t>
  </si>
  <si>
    <t>pozice č.39 - okno plastové 1500x1210 mm - 2.patro 213</t>
  </si>
  <si>
    <t>x40</t>
  </si>
  <si>
    <t>pozice č.40 - okno plastové 1850x1210 mm - 2. patro 213</t>
  </si>
  <si>
    <t>x41</t>
  </si>
  <si>
    <t>pozice č.41 - okno plastové 1850x1970 mm - 2. patro 212</t>
  </si>
  <si>
    <t>x42</t>
  </si>
  <si>
    <t>pozice č.42 - okno plastové 1500x1970 mm - 2. patro 212</t>
  </si>
  <si>
    <t>x43</t>
  </si>
  <si>
    <t>pozice č.43 - okno plastové 1850x1210 mm - 2. patro šatna muži</t>
  </si>
  <si>
    <t>x44</t>
  </si>
  <si>
    <t>pozice č.44 - okno plastové 1850x1210 mm - 2. patro šatna muži</t>
  </si>
  <si>
    <t>x45</t>
  </si>
  <si>
    <t>pozice č.45 - okno plastové 2040x1970 mm - 2. patro chodba</t>
  </si>
  <si>
    <t>x46</t>
  </si>
  <si>
    <t>pozice č.46 - okno plastové 1850x1210 mm - 2. patro 222</t>
  </si>
  <si>
    <t>x47</t>
  </si>
  <si>
    <t>pozice č.47 - okno plastové 1850x1210 mm - 2. patro 222</t>
  </si>
  <si>
    <t>x48</t>
  </si>
  <si>
    <t>pozice č.48 - okno plastové 1500x1210 mm - 2. patro 224</t>
  </si>
  <si>
    <t>x49</t>
  </si>
  <si>
    <t>pozice č.49 - okno plastové 3820x2310 mm - chodba 2. patro</t>
  </si>
  <si>
    <t>x50</t>
  </si>
  <si>
    <t>pozice č.50 - okno plastové 3820x2290 mm - mezipatro 1-2</t>
  </si>
  <si>
    <t>x51</t>
  </si>
  <si>
    <t>pozice č.51 - okno plastové 540x1210 mm - 2. patro WC</t>
  </si>
  <si>
    <t>x52</t>
  </si>
  <si>
    <t>pozice č.52 - okno plastové 1850x2050 mm - 1. patro chodba</t>
  </si>
  <si>
    <t>x53</t>
  </si>
  <si>
    <t>pozice č.53 - okno plastové 2310x2050 mm - 1. patro chodba</t>
  </si>
  <si>
    <t>x54</t>
  </si>
  <si>
    <t>pozice č.54 - okno plastové 2310x2050 mm - 1. patro chodba</t>
  </si>
  <si>
    <t>x55</t>
  </si>
  <si>
    <t>pozice č.55 - okno plastové 2030x960 mm, pákový ovladač - 1. patro kuchyňka</t>
  </si>
  <si>
    <t>x56</t>
  </si>
  <si>
    <t>pozice č.56 - okno plastové 1060x2050 mm - 1.patro 104</t>
  </si>
  <si>
    <t>x57</t>
  </si>
  <si>
    <t>pozice č.57 - okno plastové 1680x2050 mm - 1. patro 104</t>
  </si>
  <si>
    <t>x58</t>
  </si>
  <si>
    <t>pozice č.58 - okno plastové 2310x2050 mm - 1. patro 104</t>
  </si>
  <si>
    <t>x59</t>
  </si>
  <si>
    <t>pozice č.59 - okno plastové 2310x2050 mm - 1. patro 104</t>
  </si>
  <si>
    <t>x60</t>
  </si>
  <si>
    <t>pozice č.60 - okno plastové 1850x1970 mm - 3. patro 316,305,306,307,310,311,312,313</t>
  </si>
  <si>
    <t>x61</t>
  </si>
  <si>
    <t>pozice č.61 - okno plastové 1850x1970 mm - 3.patro 316,305,306,307,310,311,312,313</t>
  </si>
  <si>
    <t>x62</t>
  </si>
  <si>
    <t>pozice č.62 - okno plastové 1370x1970 mm - 3. patro 308</t>
  </si>
  <si>
    <t>x63</t>
  </si>
  <si>
    <t>pozice č.63 - okno plastové 2320x1970 mm - 3. patro 308</t>
  </si>
  <si>
    <t>x64</t>
  </si>
  <si>
    <t>pozice č.64 - okno plastové 2050x2140 mm - 3. patro chodba</t>
  </si>
  <si>
    <t>x65</t>
  </si>
  <si>
    <t>pozice č.65 - okno plastové 1500x1970 mm - 3. patro 313,314,323</t>
  </si>
  <si>
    <t>x66</t>
  </si>
  <si>
    <t>pozice č.66 - okno plastové 1500x1970 mm - 3. patro 313,314,323</t>
  </si>
  <si>
    <t>x67</t>
  </si>
  <si>
    <t>pozice č.67 - okno plastové 1850x1970 mm - 3. patro 315</t>
  </si>
  <si>
    <t>x68</t>
  </si>
  <si>
    <t>pozice č.68 - okno plastové 1850x1970 mm - 3. patro 315</t>
  </si>
  <si>
    <t>x69</t>
  </si>
  <si>
    <t xml:space="preserve">pozice č.69 - okno plastové 1850x1970 mm - 3. patro 315 </t>
  </si>
  <si>
    <t>x70</t>
  </si>
  <si>
    <t>pozice č.70 - okno plastové 2320x1970 mm - 3. patro 317</t>
  </si>
  <si>
    <t>x71</t>
  </si>
  <si>
    <t>pozice č.71 - okno plastové 1370x1970 - 3. patro 317</t>
  </si>
  <si>
    <t>x72</t>
  </si>
  <si>
    <t>pozice č.72 - okno plastové 2030x1970 mm - 3. patro 317</t>
  </si>
  <si>
    <t>x73</t>
  </si>
  <si>
    <t>pozice č.73 - okno plastové 1850x1970 mm - 3. patro 321B,319</t>
  </si>
  <si>
    <t>x74</t>
  </si>
  <si>
    <t>pozice č.74 - okno plastové 1850x1970 mm - 3.patro 320</t>
  </si>
  <si>
    <t>x75</t>
  </si>
  <si>
    <t>pozice č.75 - okno plastové 1850x1970 mm - 3. patro 321A</t>
  </si>
  <si>
    <t>x76</t>
  </si>
  <si>
    <t>pozice č.76 - okno plastové 1850x1970 mm - 3. patro 321A</t>
  </si>
  <si>
    <t>x77</t>
  </si>
  <si>
    <t>pozice č.77 - okno plastové 540x1200 mm - 3. patro WC</t>
  </si>
  <si>
    <t>x78</t>
  </si>
  <si>
    <t>pozice č.78 - okno plastové 3830x2310 mm - 3.patro chodba</t>
  </si>
  <si>
    <t>x79</t>
  </si>
  <si>
    <t>pozice č.79 - okno plastové 1380x1970 mm - 3. patro ředitelna</t>
  </si>
  <si>
    <t>x80</t>
  </si>
  <si>
    <t>pozice č.80 - okno plastové 2310x1970 mm - 3.patro ředitelna</t>
  </si>
  <si>
    <t>x81</t>
  </si>
  <si>
    <t>pozice č.81 - okno plastové 1850x1970 mm - 3. patro ředitelna</t>
  </si>
  <si>
    <t>998766213</t>
  </si>
  <si>
    <t>Přesun hmot procentní pro kce truhlářské s omezením mechanizace v objektech v přes 12 do 24 m</t>
  </si>
  <si>
    <t>%</t>
  </si>
  <si>
    <t>766694116</t>
  </si>
  <si>
    <t>Montáž parapetních desek dřevěných nebo plastových š do 30 cm</t>
  </si>
  <si>
    <t>61140078</t>
  </si>
  <si>
    <t>61140080</t>
  </si>
  <si>
    <t>H</t>
  </si>
  <si>
    <t>61144019</t>
  </si>
  <si>
    <t>koncovka k parapetu plastovému vnitřnímu 1 pár</t>
  </si>
  <si>
    <t>sada</t>
  </si>
  <si>
    <t>x82</t>
  </si>
  <si>
    <t>spojka parapetu rohová</t>
  </si>
  <si>
    <t>767640114</t>
  </si>
  <si>
    <t>Montáž dveří  hliníkových vchodových - pozice č.2</t>
  </si>
  <si>
    <t>x2</t>
  </si>
  <si>
    <t>pozice č.2 - prosklená stěna s dvoukřídlými dveřmi 3600x2940 mm, 5x klíč a samozavírač</t>
  </si>
  <si>
    <t>7676401141</t>
  </si>
  <si>
    <t>Montáž dveří hliníkových vchodových - pozice č.3</t>
  </si>
  <si>
    <t>x3</t>
  </si>
  <si>
    <t>pozice č.3 - prosklená stěna s dvoukřídlými dveřmi 3400x2940 mm, 5x klíč a samozavírač</t>
  </si>
  <si>
    <t>997013154</t>
  </si>
  <si>
    <t>Vnitrostaveništní doprava suti a vybouraných hmot pro budovy v přes 12 do 15 m s omezením mechanizace</t>
  </si>
  <si>
    <t>t</t>
  </si>
  <si>
    <t>997013501</t>
  </si>
  <si>
    <t>Odvoz suti a vybouraných hmot na skládku nebo meziskládku do 1 km se složením</t>
  </si>
  <si>
    <t>997013509</t>
  </si>
  <si>
    <t>Příplatek k odvozu suti a vybouraných hmot na skládku ZKD 1 km přes 1 km</t>
  </si>
  <si>
    <t>997013631</t>
  </si>
  <si>
    <t>Poplatek za uložení na skládce (skládkovné) stavebního odpadu směsného kód odpadu 17 09 04</t>
  </si>
  <si>
    <t>997013804</t>
  </si>
  <si>
    <t>Poplatek za uložení na skládce (skládkovné) stavebního odpadu ze skla kód odpadu 17 02 02</t>
  </si>
  <si>
    <t>065103000</t>
  </si>
  <si>
    <t>Mimostaveništní doprava materiálů a výrobků</t>
  </si>
  <si>
    <t>kpl</t>
  </si>
  <si>
    <t>090001000</t>
  </si>
  <si>
    <t>Ostatní náklady - pronájem kontejnerů</t>
  </si>
  <si>
    <t xml:space="preserve">Obchodní zóna Otvice - Výplně otvorů </t>
  </si>
  <si>
    <t>parapet plastový vnitřní š 220mm, barva bílá</t>
  </si>
  <si>
    <t>parapet plastový vnitřní š 300mm, barva bílá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</si>
</sst>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</numFmts>
  <fonts count="22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3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0" fillId="0" borderId="0" xfId="0" applyFont="1" applyAlignment="1">
      <alignment horizontal="center"/>
    </xf>
    <xf numFmtId="0" fontId="14" fillId="0" borderId="0" xfId="0" applyFont="1"/>
    <xf numFmtId="0" fontId="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21" fillId="0" borderId="0" xfId="0" applyFont="1"/>
    <xf numFmtId="0" fontId="21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4" fillId="0" borderId="1" xfId="0" applyFont="1" applyBorder="1"/>
    <xf numFmtId="0" fontId="15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4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164" fontId="6" fillId="0" borderId="0" xfId="0" applyNumberFormat="1" applyFont="1"/>
    <xf numFmtId="164" fontId="6" fillId="0" borderId="1" xfId="0" applyNumberFormat="1" applyFont="1" applyBorder="1"/>
    <xf numFmtId="166" fontId="6" fillId="0" borderId="0" xfId="0" applyNumberFormat="1" applyFont="1"/>
    <xf numFmtId="166" fontId="10" fillId="0" borderId="0" xfId="0" applyNumberFormat="1" applyFont="1"/>
    <xf numFmtId="166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6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6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6" fontId="11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49" fontId="10" fillId="0" borderId="0" xfId="0" applyNumberFormat="1" applyFont="1"/>
    <xf numFmtId="165" fontId="6" fillId="0" borderId="0" xfId="0" applyNumberFormat="1" applyFont="1"/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6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6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2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right" vertical="top"/>
    </xf>
    <xf numFmtId="49" fontId="13" fillId="0" borderId="3" xfId="0" applyNumberFormat="1" applyFont="1" applyBorder="1" applyAlignment="1">
      <alignment horizontal="left" vertical="top" wrapText="1"/>
    </xf>
    <xf numFmtId="166" fontId="13" fillId="0" borderId="3" xfId="0" applyNumberFormat="1" applyFont="1" applyBorder="1" applyAlignment="1">
      <alignment horizontal="right" vertical="top"/>
    </xf>
    <xf numFmtId="165" fontId="13" fillId="0" borderId="3" xfId="0" applyNumberFormat="1" applyFont="1" applyBorder="1" applyAlignment="1" applyProtection="1">
      <alignment horizontal="right" vertical="top"/>
      <protection locked="0"/>
    </xf>
    <xf numFmtId="164" fontId="13" fillId="0" borderId="3" xfId="0" applyNumberFormat="1" applyFont="1" applyBorder="1" applyAlignment="1">
      <alignment horizontal="right" vertical="top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>
      <alignment shrinkToFit="1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" fillId="0" borderId="0" xfId="0" applyFont="1" applyAlignment="1">
      <alignment horizontal="left" vertical="top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#REF!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REF!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opLeftCell="B7" zoomScaleNormal="100" workbookViewId="0">
      <selection activeCell="J36" sqref="J36"/>
    </sheetView>
  </sheetViews>
  <sheetFormatPr defaultColWidth="9.109375" defaultRowHeight="8.4" x14ac:dyDescent="0.2"/>
  <cols>
    <col min="1" max="1" width="9.109375" style="2" hidden="1" customWidth="1"/>
    <col min="2" max="2" width="4.6640625" style="2" customWidth="1"/>
    <col min="3" max="8" width="14.6640625" style="2" customWidth="1"/>
    <col min="9" max="9" width="9.109375" style="2" customWidth="1"/>
    <col min="10" max="11" width="9.109375" style="2"/>
    <col min="12" max="12" width="56" style="2" hidden="1" customWidth="1"/>
    <col min="13" max="16384" width="9.109375" style="2"/>
  </cols>
  <sheetData>
    <row r="1" spans="1:12" ht="10.199999999999999" x14ac:dyDescent="0.2">
      <c r="A1" s="7"/>
      <c r="B1" s="7"/>
      <c r="C1" s="13"/>
    </row>
    <row r="2" spans="1:12" ht="10.199999999999999" x14ac:dyDescent="0.2">
      <c r="A2" s="9">
        <v>0</v>
      </c>
      <c r="C2" s="13"/>
    </row>
    <row r="3" spans="1:12" ht="11.25" customHeight="1" x14ac:dyDescent="0.2">
      <c r="A3" s="9">
        <f t="array" ref="A3">INDEX(VAT_RATES,MATCH(0,COUNTIF($A$1:A2,VAT_RATES),0))</f>
        <v>21</v>
      </c>
      <c r="C3" s="13"/>
      <c r="D3" s="95" t="s">
        <v>17</v>
      </c>
      <c r="E3" s="96"/>
      <c r="F3" s="96"/>
      <c r="G3" s="96"/>
    </row>
    <row r="4" spans="1:12" ht="11.25" customHeight="1" x14ac:dyDescent="0.2">
      <c r="A4" s="9" t="e">
        <f t="array" ref="A4">INDEX(VAT_RATES,MATCH(0,COUNTIF($A$1:A3,VAT_RATES),0))</f>
        <v>#N/A</v>
      </c>
      <c r="C4" s="14"/>
      <c r="D4" s="96"/>
      <c r="E4" s="96"/>
      <c r="F4" s="96"/>
      <c r="G4" s="96"/>
    </row>
    <row r="5" spans="1:12" ht="13.2" x14ac:dyDescent="0.25">
      <c r="A5" s="9" t="e">
        <f t="array" ref="A5">INDEX(VAT_RATES,MATCH(0,COUNTIF($A$1:A4,VAT_RATES),0))</f>
        <v>#N/A</v>
      </c>
      <c r="C5" s="15"/>
      <c r="D5" s="16"/>
      <c r="E5" s="16"/>
      <c r="F5" s="16"/>
      <c r="G5" s="16"/>
      <c r="H5" s="16"/>
      <c r="L5" s="17"/>
    </row>
    <row r="6" spans="1:12" ht="12.75" customHeight="1" x14ac:dyDescent="0.2">
      <c r="A6" s="9">
        <f>SUMIF(GROUP_ID,"",ITEM_PRICES)</f>
        <v>0</v>
      </c>
      <c r="C6" s="18"/>
      <c r="D6" s="18"/>
      <c r="E6" s="18"/>
      <c r="F6" s="18"/>
      <c r="G6" s="18"/>
      <c r="H6" s="18"/>
      <c r="K6" s="6"/>
      <c r="L6" s="6"/>
    </row>
    <row r="7" spans="1:12" s="11" customFormat="1" ht="15.15" customHeight="1" x14ac:dyDescent="0.25">
      <c r="A7" s="11">
        <f>IF(ISNUMBER($A$3),SUMIF(VAT_RATES,$A$3,ITEM_PRICES),0)</f>
        <v>0</v>
      </c>
      <c r="C7" s="19"/>
      <c r="D7" s="20"/>
      <c r="E7" s="100" t="s">
        <v>18</v>
      </c>
      <c r="F7" s="100"/>
      <c r="G7" s="20"/>
      <c r="H7" s="20"/>
      <c r="I7" s="12"/>
      <c r="J7" s="21"/>
      <c r="K7" s="21"/>
      <c r="L7" s="22" t="s">
        <v>19</v>
      </c>
    </row>
    <row r="8" spans="1:12" x14ac:dyDescent="0.2">
      <c r="A8" s="9">
        <f>IF(ISNUMBER($A$4),SUMIF(VAT_RATES,$A$4,ITEM_PRICES),0)</f>
        <v>0</v>
      </c>
      <c r="C8" s="18"/>
      <c r="D8" s="18"/>
      <c r="E8" s="18"/>
      <c r="F8" s="18"/>
      <c r="G8" s="18"/>
      <c r="H8" s="18"/>
      <c r="K8" s="6"/>
      <c r="L8" s="23">
        <f ca="1">CELL("width",E8)+CELL("width",F8)+CELL("width",G8)+CELL("width",H8)</f>
        <v>56</v>
      </c>
    </row>
    <row r="9" spans="1:12" customFormat="1" ht="13.2" x14ac:dyDescent="0.25">
      <c r="A9">
        <f>IF(ISNUMBER($A$5),SUMIF(VAT_RATES,$A$5,ITEM_PRICES),0)</f>
        <v>0</v>
      </c>
      <c r="C9" s="1"/>
      <c r="D9" s="24" t="s">
        <v>20</v>
      </c>
      <c r="E9" s="101"/>
      <c r="F9" s="102"/>
      <c r="G9" s="102"/>
      <c r="H9" s="102"/>
      <c r="J9" s="26"/>
      <c r="K9" s="26"/>
      <c r="L9" s="25">
        <f>E9</f>
        <v>0</v>
      </c>
    </row>
    <row r="10" spans="1:12" customFormat="1" ht="13.2" x14ac:dyDescent="0.25">
      <c r="A10" t="str">
        <f>IF($A7=0,"","DPH " &amp; $A3 &amp; " % ze základny: " &amp; TEXT($A7,"# ##0"))</f>
        <v/>
      </c>
      <c r="C10" s="1"/>
      <c r="D10" s="24" t="s">
        <v>21</v>
      </c>
      <c r="E10" s="102" t="s">
        <v>22</v>
      </c>
      <c r="F10" s="102"/>
      <c r="G10" s="102"/>
      <c r="H10" s="102"/>
      <c r="J10" s="26"/>
      <c r="K10" s="26"/>
      <c r="L10" s="25" t="str">
        <f>E10</f>
        <v>Obchodní zóna Otvice - Výplně otvorů</v>
      </c>
    </row>
    <row r="11" spans="1:12" customFormat="1" ht="13.2" x14ac:dyDescent="0.25">
      <c r="A11" t="str">
        <f>IF($A8=0,"","DPH " &amp; $A4 &amp; " % ze základny: " &amp; TEXT($A8,"# ##0"))</f>
        <v/>
      </c>
      <c r="C11" s="1"/>
      <c r="D11" s="24" t="s">
        <v>23</v>
      </c>
      <c r="E11" s="101"/>
      <c r="F11" s="102"/>
      <c r="G11" s="102"/>
      <c r="H11" s="102"/>
      <c r="J11" s="26"/>
      <c r="K11" s="26"/>
      <c r="L11" s="25">
        <f>E11</f>
        <v>0</v>
      </c>
    </row>
    <row r="12" spans="1:12" x14ac:dyDescent="0.2">
      <c r="A12" s="9" t="str">
        <f>IF($A9=0,"","DPH " &amp; $A5 &amp; " % ze základny: " &amp; TEXT($A9,"# ##0"))</f>
        <v/>
      </c>
      <c r="C12" s="27"/>
      <c r="D12" s="27"/>
      <c r="E12" s="27"/>
      <c r="F12" s="27"/>
      <c r="G12" s="27"/>
      <c r="H12" s="27"/>
      <c r="J12" s="6"/>
      <c r="K12" s="6"/>
    </row>
    <row r="13" spans="1:12" x14ac:dyDescent="0.2">
      <c r="A13" s="9" t="str">
        <f>IF($A7=0,"",$A7*$A3/100)</f>
        <v/>
      </c>
      <c r="C13" s="18"/>
      <c r="D13" s="18"/>
      <c r="E13" s="18"/>
      <c r="F13" s="18"/>
      <c r="G13" s="18"/>
      <c r="H13" s="18"/>
      <c r="J13" s="6"/>
      <c r="K13" s="6"/>
    </row>
    <row r="14" spans="1:12" s="12" customFormat="1" ht="15.6" x14ac:dyDescent="0.3">
      <c r="A14" s="12" t="str">
        <f>IF($A8=0,"",$A8*$A4/100)</f>
        <v/>
      </c>
      <c r="C14" s="11"/>
      <c r="D14" s="11"/>
      <c r="E14" s="97" t="s">
        <v>24</v>
      </c>
      <c r="F14" s="98"/>
      <c r="G14" s="11"/>
      <c r="H14" s="11"/>
      <c r="J14" s="21"/>
      <c r="K14" s="21"/>
    </row>
    <row r="15" spans="1:12" x14ac:dyDescent="0.2">
      <c r="A15" s="9" t="str">
        <f>IF($A9=0,"",$A9*$A5/100)</f>
        <v/>
      </c>
      <c r="C15" s="18"/>
      <c r="D15" s="18"/>
      <c r="E15" s="18"/>
      <c r="F15" s="18"/>
      <c r="G15" s="18"/>
      <c r="H15" s="18"/>
      <c r="J15" s="6"/>
      <c r="K15" s="6"/>
    </row>
    <row r="16" spans="1:12" customFormat="1" ht="13.2" x14ac:dyDescent="0.25">
      <c r="A16">
        <f>SUM(A13:A15)</f>
        <v>0</v>
      </c>
      <c r="C16" s="1"/>
      <c r="D16" s="24" t="s">
        <v>25</v>
      </c>
      <c r="E16" s="93"/>
      <c r="F16" s="94"/>
      <c r="G16" s="94"/>
      <c r="H16" s="94"/>
      <c r="J16" s="26"/>
      <c r="K16" s="26"/>
    </row>
    <row r="17" spans="1:12" x14ac:dyDescent="0.2">
      <c r="A17" s="6"/>
      <c r="B17" s="6"/>
      <c r="C17" s="27"/>
      <c r="D17" s="27"/>
      <c r="E17" s="27"/>
      <c r="F17" s="27"/>
      <c r="G17" s="27"/>
      <c r="H17" s="27"/>
      <c r="J17" s="6"/>
      <c r="K17" s="6"/>
    </row>
    <row r="18" spans="1:12" x14ac:dyDescent="0.2">
      <c r="C18" s="18"/>
      <c r="D18" s="18"/>
      <c r="E18" s="18"/>
      <c r="F18" s="18"/>
      <c r="G18" s="18"/>
      <c r="H18" s="18"/>
      <c r="J18" s="6"/>
      <c r="K18" s="6"/>
    </row>
    <row r="19" spans="1:12" s="12" customFormat="1" ht="15.6" x14ac:dyDescent="0.3">
      <c r="C19" s="11"/>
      <c r="D19" s="28"/>
      <c r="E19" s="97" t="s">
        <v>26</v>
      </c>
      <c r="F19" s="98"/>
      <c r="G19" s="11"/>
      <c r="H19" s="11"/>
      <c r="J19" s="21"/>
      <c r="K19" s="21"/>
    </row>
    <row r="20" spans="1:12" x14ac:dyDescent="0.2">
      <c r="C20" s="18"/>
      <c r="D20" s="18"/>
      <c r="E20" s="18"/>
      <c r="F20" s="18"/>
      <c r="G20" s="18"/>
      <c r="H20" s="18"/>
      <c r="J20" s="6"/>
      <c r="K20" s="6"/>
    </row>
    <row r="21" spans="1:12" customFormat="1" ht="13.2" x14ac:dyDescent="0.25">
      <c r="C21" s="1"/>
      <c r="D21" s="24" t="s">
        <v>27</v>
      </c>
      <c r="E21" s="99"/>
      <c r="F21" s="94"/>
      <c r="G21" s="94"/>
      <c r="H21" s="94"/>
      <c r="J21" s="26"/>
      <c r="K21" s="26"/>
    </row>
    <row r="22" spans="1:12" x14ac:dyDescent="0.2">
      <c r="C22" s="27"/>
      <c r="D22" s="27"/>
      <c r="E22" s="27"/>
      <c r="F22" s="27"/>
      <c r="G22" s="27"/>
      <c r="H22" s="27"/>
      <c r="J22" s="6"/>
      <c r="K22" s="6"/>
    </row>
    <row r="23" spans="1:12" x14ac:dyDescent="0.2">
      <c r="C23" s="18"/>
      <c r="D23" s="29"/>
      <c r="E23" s="18"/>
      <c r="F23" s="18"/>
      <c r="G23" s="18"/>
      <c r="H23" s="18"/>
      <c r="J23" s="6"/>
      <c r="K23" s="6"/>
    </row>
    <row r="24" spans="1:12" s="12" customFormat="1" ht="15.6" x14ac:dyDescent="0.3">
      <c r="C24" s="11"/>
      <c r="D24" s="28"/>
      <c r="E24" s="97" t="s">
        <v>28</v>
      </c>
      <c r="F24" s="98"/>
      <c r="G24" s="11"/>
      <c r="H24" s="11"/>
      <c r="J24" s="21"/>
      <c r="K24" s="21"/>
    </row>
    <row r="25" spans="1:12" x14ac:dyDescent="0.2">
      <c r="C25" s="18"/>
      <c r="D25" s="29"/>
      <c r="E25" s="18"/>
      <c r="F25" s="18"/>
      <c r="G25" s="18"/>
      <c r="H25" s="18"/>
      <c r="J25" s="6"/>
      <c r="K25" s="6"/>
    </row>
    <row r="26" spans="1:12" customFormat="1" ht="13.2" x14ac:dyDescent="0.25">
      <c r="C26" s="1"/>
      <c r="D26" s="24" t="s">
        <v>29</v>
      </c>
      <c r="E26" s="30">
        <f ca="1">INDIRECT("A6")</f>
        <v>0</v>
      </c>
      <c r="F26" s="5" t="s">
        <v>30</v>
      </c>
      <c r="G26" s="1"/>
      <c r="H26" s="1"/>
      <c r="I26" s="31"/>
      <c r="J26" s="26"/>
      <c r="K26" s="26"/>
      <c r="L26" s="26"/>
    </row>
    <row r="27" spans="1:12" customFormat="1" ht="13.2" x14ac:dyDescent="0.25">
      <c r="C27" s="1"/>
      <c r="D27" s="24" t="s">
        <v>31</v>
      </c>
      <c r="E27" s="32">
        <f ca="1">INDIRECT("A16")</f>
        <v>0</v>
      </c>
      <c r="F27" s="1" t="str">
        <f>F26</f>
        <v>Kč</v>
      </c>
      <c r="G27" s="1"/>
      <c r="H27" s="1"/>
      <c r="I27" s="31"/>
      <c r="J27" s="26"/>
      <c r="K27" s="26"/>
      <c r="L27" s="33"/>
    </row>
    <row r="28" spans="1:12" customFormat="1" ht="13.2" x14ac:dyDescent="0.25">
      <c r="C28" s="1"/>
      <c r="D28" s="24" t="s">
        <v>32</v>
      </c>
      <c r="E28" s="32">
        <f ca="1">E26+E27</f>
        <v>0</v>
      </c>
      <c r="F28" s="1" t="str">
        <f>F26</f>
        <v>Kč</v>
      </c>
      <c r="G28" s="1"/>
      <c r="H28" s="1"/>
      <c r="I28" s="31"/>
      <c r="J28" s="26"/>
      <c r="K28" s="26"/>
      <c r="L28" s="26"/>
    </row>
    <row r="29" spans="1:12" x14ac:dyDescent="0.2">
      <c r="C29" s="34"/>
      <c r="D29" s="34"/>
      <c r="E29" s="34"/>
      <c r="F29" s="34"/>
      <c r="G29" s="34"/>
      <c r="H29" s="34"/>
    </row>
    <row r="30" spans="1:12" x14ac:dyDescent="0.2">
      <c r="C30" s="7"/>
    </row>
    <row r="31" spans="1:12" x14ac:dyDescent="0.2">
      <c r="C31" s="7"/>
    </row>
    <row r="32" spans="1:12" x14ac:dyDescent="0.2">
      <c r="C32" s="7"/>
    </row>
    <row r="33" spans="3:3" x14ac:dyDescent="0.2">
      <c r="C33" s="7"/>
    </row>
    <row r="34" spans="3:3" x14ac:dyDescent="0.2">
      <c r="C34" s="7"/>
    </row>
    <row r="35" spans="3:3" x14ac:dyDescent="0.2">
      <c r="C35" s="7"/>
    </row>
    <row r="36" spans="3:3" x14ac:dyDescent="0.2">
      <c r="C36" s="7"/>
    </row>
    <row r="37" spans="3:3" x14ac:dyDescent="0.2">
      <c r="C37" s="7"/>
    </row>
    <row r="38" spans="3:3" x14ac:dyDescent="0.2">
      <c r="C38" s="7"/>
    </row>
    <row r="39" spans="3:3" x14ac:dyDescent="0.2">
      <c r="C39" s="7"/>
    </row>
    <row r="40" spans="3:3" x14ac:dyDescent="0.2">
      <c r="C40" s="7"/>
    </row>
    <row r="41" spans="3:3" x14ac:dyDescent="0.2">
      <c r="C41" s="7"/>
    </row>
    <row r="42" spans="3:3" x14ac:dyDescent="0.2">
      <c r="C42" s="7"/>
    </row>
    <row r="43" spans="3:3" x14ac:dyDescent="0.2">
      <c r="C43" s="7"/>
    </row>
    <row r="44" spans="3:3" x14ac:dyDescent="0.2">
      <c r="C44" s="7"/>
    </row>
  </sheetData>
  <mergeCells count="10">
    <mergeCell ref="E16:H16"/>
    <mergeCell ref="D3:G4"/>
    <mergeCell ref="E19:F19"/>
    <mergeCell ref="E21:H21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20"/>
  <sheetViews>
    <sheetView zoomScaleNormal="100" workbookViewId="0">
      <pane ySplit="4" topLeftCell="A5" activePane="bottomLeft" state="frozen"/>
      <selection pane="bottomLeft" activeCell="B29" sqref="B29"/>
    </sheetView>
  </sheetViews>
  <sheetFormatPr defaultColWidth="9.109375" defaultRowHeight="8.4" outlineLevelRow="1" x14ac:dyDescent="0.2"/>
  <cols>
    <col min="1" max="1" width="34.6640625" style="2" hidden="1" customWidth="1"/>
    <col min="2" max="2" width="80.6640625" style="2" customWidth="1"/>
    <col min="3" max="3" width="15.6640625" style="2" customWidth="1"/>
    <col min="4" max="6" width="15.6640625" style="2" hidden="1" customWidth="1"/>
    <col min="7" max="7" width="41.6640625" style="2" customWidth="1"/>
    <col min="8" max="16384" width="9.109375" style="2"/>
  </cols>
  <sheetData>
    <row r="1" spans="1:8" ht="15.6" x14ac:dyDescent="0.2">
      <c r="B1" s="19" t="s">
        <v>261</v>
      </c>
    </row>
    <row r="2" spans="1:8" ht="15.6" x14ac:dyDescent="0.2">
      <c r="B2" s="19" t="s">
        <v>47</v>
      </c>
      <c r="C2" s="37"/>
      <c r="D2" s="39"/>
      <c r="E2" s="37"/>
      <c r="F2" s="37"/>
    </row>
    <row r="3" spans="1:8" ht="7.5" customHeight="1" x14ac:dyDescent="0.2">
      <c r="A3" s="6"/>
      <c r="B3" s="35"/>
      <c r="C3" s="37"/>
      <c r="D3" s="40"/>
      <c r="E3" s="42"/>
      <c r="F3" s="42"/>
      <c r="G3" s="8"/>
    </row>
    <row r="4" spans="1:8" ht="10.199999999999999" x14ac:dyDescent="0.2">
      <c r="A4" s="4"/>
      <c r="B4" s="43" t="s">
        <v>3</v>
      </c>
      <c r="C4" s="44" t="s">
        <v>9</v>
      </c>
      <c r="D4" s="45" t="s">
        <v>11</v>
      </c>
      <c r="E4" s="44" t="s">
        <v>2</v>
      </c>
      <c r="F4" s="44" t="s">
        <v>15</v>
      </c>
      <c r="G4" s="6"/>
      <c r="H4" s="8"/>
    </row>
    <row r="5" spans="1:8" ht="7.5" customHeight="1" x14ac:dyDescent="0.2">
      <c r="B5" s="35"/>
      <c r="C5" s="37"/>
      <c r="D5" s="39"/>
      <c r="E5" s="37"/>
      <c r="F5" s="37"/>
      <c r="G5" s="8"/>
    </row>
    <row r="6" spans="1:8" ht="12" x14ac:dyDescent="0.2">
      <c r="A6" s="58" t="s">
        <v>33</v>
      </c>
      <c r="B6" s="59" t="s">
        <v>34</v>
      </c>
      <c r="C6" s="60">
        <f>VLOOKUP($A6,Zakázka!$A:$Q,10,FALSE)</f>
        <v>0</v>
      </c>
      <c r="D6" s="61">
        <f>VLOOKUP($A6,Zakázka!$A:$Q,12,FALSE)</f>
        <v>1.48245</v>
      </c>
      <c r="E6" s="60">
        <f>VLOOKUP($A6,Zakázka!$A:$Q,16,FALSE)</f>
        <v>0</v>
      </c>
      <c r="F6" s="60">
        <f>VLOOKUP($A6,Zakázka!$A:$Q,17,FALSE)</f>
        <v>0</v>
      </c>
      <c r="G6" s="6"/>
      <c r="H6" s="8"/>
    </row>
    <row r="7" spans="1:8" ht="11.4" outlineLevel="1" x14ac:dyDescent="0.2">
      <c r="A7" s="62" t="s">
        <v>35</v>
      </c>
      <c r="B7" s="63" t="s">
        <v>36</v>
      </c>
      <c r="C7" s="64">
        <f>VLOOKUP($A7,Zakázka!$A:$Q,10,FALSE)</f>
        <v>0</v>
      </c>
      <c r="D7" s="65">
        <f>VLOOKUP($A7,Zakázka!$A:$Q,12,FALSE)</f>
        <v>1.371</v>
      </c>
      <c r="E7" s="64">
        <f>VLOOKUP($A7,Zakázka!$A:$Q,16,FALSE)</f>
        <v>0</v>
      </c>
      <c r="F7" s="64">
        <f>VLOOKUP($A7,Zakázka!$A:$Q,17,FALSE)</f>
        <v>0</v>
      </c>
      <c r="G7" s="6"/>
      <c r="H7" s="8"/>
    </row>
    <row r="8" spans="1:8" ht="11.4" outlineLevel="1" x14ac:dyDescent="0.2">
      <c r="A8" s="62" t="s">
        <v>37</v>
      </c>
      <c r="B8" s="63" t="s">
        <v>38</v>
      </c>
      <c r="C8" s="64">
        <f>VLOOKUP($A8,Zakázka!$A:$Q,10,FALSE)</f>
        <v>0</v>
      </c>
      <c r="D8" s="65">
        <f>VLOOKUP($A8,Zakázka!$A:$Q,12,FALSE)</f>
        <v>0.11144999999999999</v>
      </c>
      <c r="E8" s="64">
        <f>VLOOKUP($A8,Zakázka!$A:$Q,16,FALSE)</f>
        <v>0</v>
      </c>
      <c r="F8" s="64">
        <f>VLOOKUP($A8,Zakázka!$A:$Q,17,FALSE)</f>
        <v>0</v>
      </c>
      <c r="G8" s="6"/>
      <c r="H8" s="8"/>
    </row>
    <row r="9" spans="1:8" ht="11.4" outlineLevel="1" x14ac:dyDescent="0.2">
      <c r="A9" s="62" t="s">
        <v>39</v>
      </c>
      <c r="B9" s="63" t="s">
        <v>40</v>
      </c>
      <c r="C9" s="64">
        <f>VLOOKUP($A9,Zakázka!$A:$Q,10,FALSE)</f>
        <v>0</v>
      </c>
      <c r="D9" s="65">
        <f>VLOOKUP($A9,Zakázka!$A:$Q,12,FALSE)</f>
        <v>0</v>
      </c>
      <c r="E9" s="64">
        <f>VLOOKUP($A9,Zakázka!$A:$Q,16,FALSE)</f>
        <v>0</v>
      </c>
      <c r="F9" s="64">
        <f>VLOOKUP($A9,Zakázka!$A:$Q,17,FALSE)</f>
        <v>0</v>
      </c>
      <c r="G9" s="6"/>
      <c r="H9" s="8"/>
    </row>
    <row r="10" spans="1:8" ht="11.4" outlineLevel="1" x14ac:dyDescent="0.2">
      <c r="A10" s="62" t="s">
        <v>41</v>
      </c>
      <c r="B10" s="63" t="s">
        <v>42</v>
      </c>
      <c r="C10" s="64">
        <f>VLOOKUP($A10,Zakázka!$A:$Q,10,FALSE)</f>
        <v>0</v>
      </c>
      <c r="D10" s="65">
        <f>VLOOKUP($A10,Zakázka!$A:$Q,12,FALSE)</f>
        <v>0</v>
      </c>
      <c r="E10" s="64">
        <f>VLOOKUP($A10,Zakázka!$A:$Q,16,FALSE)</f>
        <v>0</v>
      </c>
      <c r="F10" s="64">
        <f>VLOOKUP($A10,Zakázka!$A:$Q,17,FALSE)</f>
        <v>0</v>
      </c>
      <c r="G10" s="6"/>
      <c r="H10" s="8"/>
    </row>
    <row r="11" spans="1:8" ht="11.4" outlineLevel="1" x14ac:dyDescent="0.2">
      <c r="A11" s="62" t="s">
        <v>43</v>
      </c>
      <c r="B11" s="63" t="s">
        <v>44</v>
      </c>
      <c r="C11" s="64">
        <f>VLOOKUP($A11,Zakázka!$A:$Q,10,FALSE)</f>
        <v>0</v>
      </c>
      <c r="D11" s="65">
        <f>VLOOKUP($A11,Zakázka!$A:$Q,12,FALSE)</f>
        <v>0</v>
      </c>
      <c r="E11" s="64">
        <f>VLOOKUP($A11,Zakázka!$A:$Q,16,FALSE)</f>
        <v>0</v>
      </c>
      <c r="F11" s="64">
        <f>VLOOKUP($A11,Zakázka!$A:$Q,17,FALSE)</f>
        <v>0</v>
      </c>
      <c r="G11" s="6"/>
      <c r="H11" s="8"/>
    </row>
    <row r="12" spans="1:8" ht="11.4" outlineLevel="1" x14ac:dyDescent="0.2">
      <c r="A12" s="62" t="s">
        <v>45</v>
      </c>
      <c r="B12" s="63" t="s">
        <v>46</v>
      </c>
      <c r="C12" s="64">
        <f>VLOOKUP($A12,Zakázka!$A:$Q,10,FALSE)</f>
        <v>0</v>
      </c>
      <c r="D12" s="65">
        <f>VLOOKUP($A12,Zakázka!$A:$Q,12,FALSE)</f>
        <v>0</v>
      </c>
      <c r="E12" s="64">
        <f>VLOOKUP($A12,Zakázka!$A:$Q,16,FALSE)</f>
        <v>0</v>
      </c>
      <c r="F12" s="64">
        <f>VLOOKUP($A12,Zakázka!$A:$Q,17,FALSE)</f>
        <v>0</v>
      </c>
      <c r="G12" s="6"/>
      <c r="H12" s="8"/>
    </row>
    <row r="13" spans="1:8" ht="7.5" customHeight="1" x14ac:dyDescent="0.2">
      <c r="B13" s="36"/>
      <c r="C13" s="38"/>
      <c r="D13" s="41"/>
      <c r="E13" s="38"/>
      <c r="F13" s="38"/>
      <c r="G13" s="8"/>
    </row>
    <row r="14" spans="1:8" ht="13.2" x14ac:dyDescent="0.25">
      <c r="A14" s="5"/>
      <c r="B14" s="46" t="s">
        <v>1</v>
      </c>
      <c r="C14" s="47">
        <f>SUMIF(GROUP_ID,"",ITEM_PRICES)</f>
        <v>0</v>
      </c>
      <c r="D14" s="48"/>
      <c r="E14" s="49"/>
      <c r="F14" s="49"/>
      <c r="G14" s="6"/>
      <c r="H14" s="8"/>
    </row>
    <row r="15" spans="1:8" ht="13.2" x14ac:dyDescent="0.25">
      <c r="A15" s="5"/>
      <c r="B15" s="46" t="s">
        <v>2</v>
      </c>
      <c r="C15" s="47">
        <f ca="1">SUM(C16:C17)</f>
        <v>0</v>
      </c>
      <c r="D15" s="48"/>
      <c r="E15" s="49"/>
      <c r="F15" s="49"/>
      <c r="G15" s="6"/>
      <c r="H15" s="8"/>
    </row>
    <row r="16" spans="1:8" ht="13.2" x14ac:dyDescent="0.25">
      <c r="A16" s="1"/>
      <c r="B16" s="50" t="str">
        <f ca="1">INDIRECT(ADDRESS(10,1,,,"Krycí List"))</f>
        <v/>
      </c>
      <c r="C16" s="51" t="str">
        <f ca="1">INDIRECT(ADDRESS(13,1,,,"Krycí List"))</f>
        <v/>
      </c>
      <c r="D16" s="52"/>
      <c r="E16" s="53"/>
      <c r="F16" s="53"/>
      <c r="G16" s="6"/>
      <c r="H16" s="8"/>
    </row>
    <row r="17" spans="1:8" ht="13.2" x14ac:dyDescent="0.25">
      <c r="A17" s="1"/>
      <c r="B17" s="54" t="str">
        <f ca="1">INDIRECT(ADDRESS(11,1,,,"Krycí List"))</f>
        <v/>
      </c>
      <c r="C17" s="55" t="str">
        <f ca="1">INDIRECT(ADDRESS(14,1,,,"Krycí List"))</f>
        <v/>
      </c>
      <c r="D17" s="56"/>
      <c r="E17" s="57"/>
      <c r="F17" s="57"/>
      <c r="G17" s="6"/>
      <c r="H17" s="8"/>
    </row>
    <row r="18" spans="1:8" ht="13.2" x14ac:dyDescent="0.25">
      <c r="A18" s="5"/>
      <c r="B18" s="46" t="s">
        <v>0</v>
      </c>
      <c r="C18" s="47">
        <f ca="1">C14+C15</f>
        <v>0</v>
      </c>
      <c r="D18" s="48"/>
      <c r="E18" s="49"/>
      <c r="F18" s="49"/>
      <c r="G18" s="6"/>
      <c r="H18" s="8"/>
    </row>
    <row r="19" spans="1:8" x14ac:dyDescent="0.2">
      <c r="B19" s="35"/>
      <c r="C19" s="37"/>
      <c r="D19" s="39"/>
      <c r="E19" s="37"/>
      <c r="F19" s="37"/>
    </row>
    <row r="20" spans="1:8" x14ac:dyDescent="0.2">
      <c r="B20" s="6"/>
      <c r="C20" s="8"/>
      <c r="D20" s="6"/>
      <c r="E20" s="8"/>
      <c r="F20" s="8"/>
    </row>
  </sheetData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121"/>
  <sheetViews>
    <sheetView tabSelected="1" topLeftCell="C1" zoomScaleNormal="100" workbookViewId="0">
      <pane ySplit="4" topLeftCell="A46" activePane="bottomLeft" state="frozen"/>
      <selection pane="bottomLeft" activeCell="C130" sqref="A130:XFD130"/>
    </sheetView>
  </sheetViews>
  <sheetFormatPr defaultColWidth="9.109375" defaultRowHeight="8.4" outlineLevelRow="2" x14ac:dyDescent="0.2"/>
  <cols>
    <col min="1" max="1" width="28.6640625" style="2" hidden="1" customWidth="1"/>
    <col min="2" max="2" width="3.6640625" style="2" hidden="1" customWidth="1"/>
    <col min="3" max="3" width="5.6640625" style="2" customWidth="1"/>
    <col min="4" max="4" width="4.6640625" style="2" customWidth="1"/>
    <col min="5" max="5" width="14.6640625" style="2" customWidth="1"/>
    <col min="6" max="6" width="72.6640625" style="2" customWidth="1"/>
    <col min="7" max="7" width="4.6640625" style="2" customWidth="1"/>
    <col min="8" max="8" width="14.6640625" style="2" customWidth="1"/>
    <col min="9" max="9" width="12.6640625" style="2" customWidth="1"/>
    <col min="10" max="10" width="15.6640625" style="2" customWidth="1"/>
    <col min="11" max="11" width="11.6640625" style="2" hidden="1" customWidth="1"/>
    <col min="12" max="12" width="14.6640625" style="2" hidden="1" customWidth="1"/>
    <col min="13" max="13" width="11.6640625" style="2" hidden="1" customWidth="1"/>
    <col min="14" max="14" width="14.6640625" style="2" hidden="1" customWidth="1"/>
    <col min="15" max="15" width="9.6640625" style="2" hidden="1" customWidth="1"/>
    <col min="16" max="16" width="14.6640625" style="2" hidden="1" customWidth="1"/>
    <col min="17" max="17" width="15.6640625" style="2" hidden="1" customWidth="1"/>
    <col min="18" max="18" width="38.6640625" style="2" customWidth="1"/>
    <col min="19" max="21" width="9.109375" style="2"/>
    <col min="22" max="22" width="9.109375" style="2" customWidth="1"/>
    <col min="23" max="23" width="5.5546875" style="2" customWidth="1"/>
    <col min="24" max="16384" width="9.109375" style="2"/>
  </cols>
  <sheetData>
    <row r="1" spans="1:22" ht="15.6" x14ac:dyDescent="0.2">
      <c r="F1" s="19" t="s">
        <v>261</v>
      </c>
    </row>
    <row r="2" spans="1:22" ht="15.6" x14ac:dyDescent="0.2">
      <c r="B2" s="66"/>
      <c r="C2" s="66"/>
      <c r="D2" s="35"/>
      <c r="E2" s="35"/>
      <c r="F2" s="19" t="s">
        <v>47</v>
      </c>
      <c r="G2" s="35"/>
      <c r="H2" s="39"/>
      <c r="I2" s="69"/>
      <c r="J2" s="37"/>
      <c r="K2" s="39"/>
      <c r="L2" s="39"/>
      <c r="M2" s="39"/>
      <c r="N2" s="39"/>
      <c r="O2" s="37"/>
      <c r="P2" s="37"/>
      <c r="Q2" s="37"/>
      <c r="S2" s="7"/>
      <c r="V2" s="3"/>
    </row>
    <row r="3" spans="1:22" ht="7.5" customHeight="1" x14ac:dyDescent="0.2">
      <c r="A3" s="6"/>
      <c r="B3" s="67"/>
      <c r="C3" s="66"/>
      <c r="D3" s="68"/>
      <c r="E3" s="35"/>
      <c r="F3" s="35"/>
      <c r="G3" s="35"/>
      <c r="H3" s="39"/>
      <c r="I3" s="69"/>
      <c r="J3" s="37"/>
      <c r="K3" s="40"/>
      <c r="L3" s="40"/>
      <c r="M3" s="40"/>
      <c r="N3" s="40"/>
      <c r="O3" s="42"/>
      <c r="P3" s="42"/>
      <c r="Q3" s="42"/>
      <c r="R3" s="8"/>
    </row>
    <row r="4" spans="1:22" ht="10.199999999999999" x14ac:dyDescent="0.2">
      <c r="A4" s="4"/>
      <c r="B4" s="70"/>
      <c r="C4" s="70" t="s">
        <v>4</v>
      </c>
      <c r="D4" s="43" t="s">
        <v>5</v>
      </c>
      <c r="E4" s="43" t="s">
        <v>6</v>
      </c>
      <c r="F4" s="43" t="s">
        <v>3</v>
      </c>
      <c r="G4" s="43" t="s">
        <v>7</v>
      </c>
      <c r="H4" s="45" t="s">
        <v>8</v>
      </c>
      <c r="I4" s="71" t="s">
        <v>16</v>
      </c>
      <c r="J4" s="44" t="s">
        <v>9</v>
      </c>
      <c r="K4" s="45" t="s">
        <v>10</v>
      </c>
      <c r="L4" s="45" t="s">
        <v>11</v>
      </c>
      <c r="M4" s="45" t="s">
        <v>12</v>
      </c>
      <c r="N4" s="45" t="s">
        <v>13</v>
      </c>
      <c r="O4" s="44" t="s">
        <v>14</v>
      </c>
      <c r="P4" s="44" t="s">
        <v>2</v>
      </c>
      <c r="Q4" s="44" t="s">
        <v>15</v>
      </c>
      <c r="R4" s="6"/>
      <c r="S4" s="8"/>
    </row>
    <row r="5" spans="1:22" ht="7.5" customHeight="1" x14ac:dyDescent="0.2">
      <c r="B5" s="66"/>
      <c r="C5" s="66"/>
      <c r="D5" s="35"/>
      <c r="E5" s="35"/>
      <c r="F5" s="35"/>
      <c r="G5" s="35"/>
      <c r="H5" s="39"/>
      <c r="I5" s="69"/>
      <c r="J5" s="37"/>
      <c r="K5" s="39"/>
      <c r="L5" s="39"/>
      <c r="M5" s="39"/>
      <c r="N5" s="39"/>
      <c r="O5" s="37"/>
      <c r="P5" s="37"/>
      <c r="Q5" s="37"/>
      <c r="R5" s="8"/>
    </row>
    <row r="6" spans="1:22" ht="12" x14ac:dyDescent="0.25">
      <c r="A6" s="58" t="s">
        <v>33</v>
      </c>
      <c r="B6" s="72">
        <v>1</v>
      </c>
      <c r="C6" s="73"/>
      <c r="D6" s="74" t="s">
        <v>48</v>
      </c>
      <c r="E6" s="74"/>
      <c r="F6" s="59" t="s">
        <v>34</v>
      </c>
      <c r="G6" s="74"/>
      <c r="H6" s="75"/>
      <c r="I6" s="76"/>
      <c r="J6" s="60">
        <f>SUBTOTAL(9,J7:J121)</f>
        <v>0</v>
      </c>
      <c r="K6" s="75"/>
      <c r="L6" s="61">
        <f>SUBTOTAL(9,L7:L121)</f>
        <v>1.48245</v>
      </c>
      <c r="M6" s="75"/>
      <c r="N6" s="61">
        <f>SUBTOTAL(9,N7:N121)</f>
        <v>22.499379199999996</v>
      </c>
      <c r="O6" s="77"/>
      <c r="P6" s="60">
        <f>SUBTOTAL(9,P7:P121)</f>
        <v>0</v>
      </c>
      <c r="Q6" s="60">
        <f>SUBTOTAL(9,Q7:Q121)</f>
        <v>0</v>
      </c>
      <c r="R6" s="6"/>
      <c r="S6" s="8"/>
      <c r="T6" s="8"/>
    </row>
    <row r="7" spans="1:22" ht="11.4" outlineLevel="1" x14ac:dyDescent="0.2">
      <c r="A7" s="62" t="s">
        <v>35</v>
      </c>
      <c r="B7" s="78">
        <v>2</v>
      </c>
      <c r="C7" s="79"/>
      <c r="D7" s="80" t="s">
        <v>49</v>
      </c>
      <c r="E7" s="80"/>
      <c r="F7" s="81" t="s">
        <v>36</v>
      </c>
      <c r="G7" s="80"/>
      <c r="H7" s="82"/>
      <c r="I7" s="83"/>
      <c r="J7" s="64">
        <f>SUBTOTAL(9,J8:J9)</f>
        <v>0</v>
      </c>
      <c r="K7" s="82"/>
      <c r="L7" s="65">
        <f>SUBTOTAL(9,L8:L9)</f>
        <v>1.371</v>
      </c>
      <c r="M7" s="82"/>
      <c r="N7" s="65">
        <f>SUBTOTAL(9,N8:N9)</f>
        <v>0</v>
      </c>
      <c r="O7" s="84"/>
      <c r="P7" s="64">
        <f>SUBTOTAL(9,P8:P9)</f>
        <v>0</v>
      </c>
      <c r="Q7" s="64">
        <f>SUBTOTAL(9,Q8:Q9)</f>
        <v>0</v>
      </c>
      <c r="R7" s="6"/>
      <c r="S7" s="8"/>
      <c r="T7" s="8"/>
    </row>
    <row r="8" spans="1:22" ht="10.199999999999999" outlineLevel="2" x14ac:dyDescent="0.2">
      <c r="A8" s="10"/>
      <c r="B8" s="85"/>
      <c r="C8" s="86">
        <v>1</v>
      </c>
      <c r="D8" s="87" t="s">
        <v>50</v>
      </c>
      <c r="E8" s="88" t="s">
        <v>51</v>
      </c>
      <c r="F8" s="89" t="s">
        <v>52</v>
      </c>
      <c r="G8" s="87" t="s">
        <v>53</v>
      </c>
      <c r="H8" s="90">
        <v>914</v>
      </c>
      <c r="I8" s="91"/>
      <c r="J8" s="92">
        <f>H8*I8</f>
        <v>0</v>
      </c>
      <c r="K8" s="90">
        <v>1.5E-3</v>
      </c>
      <c r="L8" s="90">
        <f>H8*K8</f>
        <v>1.371</v>
      </c>
      <c r="M8" s="90"/>
      <c r="N8" s="90">
        <f>H8*M8</f>
        <v>0</v>
      </c>
      <c r="O8" s="92">
        <v>21</v>
      </c>
      <c r="P8" s="92">
        <f>J8*(O8/100)</f>
        <v>0</v>
      </c>
      <c r="Q8" s="92">
        <f>J8+P8</f>
        <v>0</v>
      </c>
      <c r="R8" s="8"/>
      <c r="S8" s="8"/>
      <c r="T8" s="8"/>
    </row>
    <row r="9" spans="1:22" outlineLevel="2" x14ac:dyDescent="0.2">
      <c r="B9" s="6"/>
      <c r="C9" s="6"/>
      <c r="D9" s="6"/>
      <c r="E9" s="6"/>
      <c r="F9" s="6"/>
      <c r="G9" s="6"/>
      <c r="H9" s="6"/>
      <c r="I9" s="8"/>
      <c r="J9" s="8"/>
      <c r="K9" s="6"/>
      <c r="L9" s="6"/>
      <c r="M9" s="6"/>
      <c r="N9" s="6"/>
      <c r="O9" s="6"/>
      <c r="P9" s="8"/>
      <c r="Q9" s="8"/>
    </row>
    <row r="10" spans="1:22" ht="11.4" outlineLevel="1" x14ac:dyDescent="0.2">
      <c r="A10" s="62" t="s">
        <v>37</v>
      </c>
      <c r="B10" s="78">
        <v>2</v>
      </c>
      <c r="C10" s="79"/>
      <c r="D10" s="80" t="s">
        <v>49</v>
      </c>
      <c r="E10" s="80"/>
      <c r="F10" s="81" t="s">
        <v>38</v>
      </c>
      <c r="G10" s="80"/>
      <c r="H10" s="82"/>
      <c r="I10" s="83"/>
      <c r="J10" s="64">
        <f>SUBTOTAL(9,J11:J101)</f>
        <v>0</v>
      </c>
      <c r="K10" s="82"/>
      <c r="L10" s="65">
        <f>SUBTOTAL(9,L11:L101)</f>
        <v>0.11144999999999999</v>
      </c>
      <c r="M10" s="82"/>
      <c r="N10" s="65">
        <f>SUBTOTAL(9,N11:N101)</f>
        <v>22.499379199999996</v>
      </c>
      <c r="O10" s="84"/>
      <c r="P10" s="64">
        <f>SUBTOTAL(9,P11:P101)</f>
        <v>0</v>
      </c>
      <c r="Q10" s="64">
        <f>SUBTOTAL(9,Q11:Q101)</f>
        <v>0</v>
      </c>
      <c r="R10" s="6"/>
      <c r="S10" s="8"/>
      <c r="T10" s="8"/>
    </row>
    <row r="11" spans="1:22" ht="10.199999999999999" outlineLevel="2" x14ac:dyDescent="0.2">
      <c r="A11" s="10"/>
      <c r="B11" s="85"/>
      <c r="C11" s="86">
        <v>7</v>
      </c>
      <c r="D11" s="87" t="s">
        <v>50</v>
      </c>
      <c r="E11" s="88" t="s">
        <v>54</v>
      </c>
      <c r="F11" s="89" t="s">
        <v>55</v>
      </c>
      <c r="G11" s="87" t="s">
        <v>56</v>
      </c>
      <c r="H11" s="90">
        <v>7.9415999999999984</v>
      </c>
      <c r="I11" s="91"/>
      <c r="J11" s="92">
        <f t="shared" ref="J11:J42" si="0">H11*I11</f>
        <v>0</v>
      </c>
      <c r="K11" s="90"/>
      <c r="L11" s="90">
        <f t="shared" ref="L11:L42" si="1">H11*K11</f>
        <v>0</v>
      </c>
      <c r="M11" s="90">
        <v>6.2E-2</v>
      </c>
      <c r="N11" s="90">
        <f t="shared" ref="N11:N42" si="2">H11*M11</f>
        <v>0.49237919999999991</v>
      </c>
      <c r="O11" s="92">
        <v>21</v>
      </c>
      <c r="P11" s="92">
        <f t="shared" ref="P11:P42" si="3">J11*(O11/100)</f>
        <v>0</v>
      </c>
      <c r="Q11" s="92">
        <f t="shared" ref="Q11:Q42" si="4">J11+P11</f>
        <v>0</v>
      </c>
      <c r="R11" s="8"/>
      <c r="S11" s="8"/>
      <c r="T11" s="8"/>
    </row>
    <row r="12" spans="1:22" ht="10.199999999999999" outlineLevel="2" x14ac:dyDescent="0.2">
      <c r="A12" s="10"/>
      <c r="B12" s="85"/>
      <c r="C12" s="86">
        <v>8</v>
      </c>
      <c r="D12" s="87" t="s">
        <v>50</v>
      </c>
      <c r="E12" s="88" t="s">
        <v>57</v>
      </c>
      <c r="F12" s="89" t="s">
        <v>58</v>
      </c>
      <c r="G12" s="87" t="s">
        <v>59</v>
      </c>
      <c r="H12" s="90">
        <v>1</v>
      </c>
      <c r="I12" s="91"/>
      <c r="J12" s="92">
        <f t="shared" si="0"/>
        <v>0</v>
      </c>
      <c r="K12" s="90"/>
      <c r="L12" s="90">
        <f t="shared" si="1"/>
        <v>0</v>
      </c>
      <c r="M12" s="90"/>
      <c r="N12" s="90">
        <f t="shared" si="2"/>
        <v>0</v>
      </c>
      <c r="O12" s="92">
        <v>21</v>
      </c>
      <c r="P12" s="92">
        <f t="shared" si="3"/>
        <v>0</v>
      </c>
      <c r="Q12" s="92">
        <f t="shared" si="4"/>
        <v>0</v>
      </c>
      <c r="R12" s="8"/>
      <c r="S12" s="8"/>
      <c r="T12" s="8"/>
    </row>
    <row r="13" spans="1:22" ht="10.199999999999999" outlineLevel="2" x14ac:dyDescent="0.2">
      <c r="A13" s="10"/>
      <c r="B13" s="85"/>
      <c r="C13" s="86">
        <v>9</v>
      </c>
      <c r="D13" s="87" t="s">
        <v>50</v>
      </c>
      <c r="E13" s="88" t="s">
        <v>60</v>
      </c>
      <c r="F13" s="89" t="s">
        <v>61</v>
      </c>
      <c r="G13" s="87" t="s">
        <v>59</v>
      </c>
      <c r="H13" s="90">
        <v>1</v>
      </c>
      <c r="I13" s="91"/>
      <c r="J13" s="92">
        <f t="shared" si="0"/>
        <v>0</v>
      </c>
      <c r="K13" s="90"/>
      <c r="L13" s="90">
        <f t="shared" si="1"/>
        <v>0</v>
      </c>
      <c r="M13" s="90"/>
      <c r="N13" s="90">
        <f t="shared" si="2"/>
        <v>0</v>
      </c>
      <c r="O13" s="92">
        <v>21</v>
      </c>
      <c r="P13" s="92">
        <f t="shared" si="3"/>
        <v>0</v>
      </c>
      <c r="Q13" s="92">
        <f t="shared" si="4"/>
        <v>0</v>
      </c>
      <c r="R13" s="8"/>
      <c r="S13" s="8"/>
      <c r="T13" s="8"/>
    </row>
    <row r="14" spans="1:22" ht="10.199999999999999" outlineLevel="2" x14ac:dyDescent="0.2">
      <c r="A14" s="10"/>
      <c r="B14" s="85"/>
      <c r="C14" s="86">
        <v>10</v>
      </c>
      <c r="D14" s="87" t="s">
        <v>50</v>
      </c>
      <c r="E14" s="88" t="s">
        <v>62</v>
      </c>
      <c r="F14" s="89" t="s">
        <v>63</v>
      </c>
      <c r="G14" s="87" t="s">
        <v>59</v>
      </c>
      <c r="H14" s="90">
        <v>1</v>
      </c>
      <c r="I14" s="91"/>
      <c r="J14" s="92">
        <f t="shared" si="0"/>
        <v>0</v>
      </c>
      <c r="K14" s="90"/>
      <c r="L14" s="90">
        <f t="shared" si="1"/>
        <v>0</v>
      </c>
      <c r="M14" s="90"/>
      <c r="N14" s="90">
        <f t="shared" si="2"/>
        <v>0</v>
      </c>
      <c r="O14" s="92">
        <v>21</v>
      </c>
      <c r="P14" s="92">
        <f t="shared" si="3"/>
        <v>0</v>
      </c>
      <c r="Q14" s="92">
        <f t="shared" si="4"/>
        <v>0</v>
      </c>
      <c r="R14" s="8"/>
      <c r="S14" s="8"/>
      <c r="T14" s="8"/>
    </row>
    <row r="15" spans="1:22" ht="10.199999999999999" outlineLevel="2" x14ac:dyDescent="0.2">
      <c r="A15" s="10"/>
      <c r="B15" s="85"/>
      <c r="C15" s="86">
        <v>11</v>
      </c>
      <c r="D15" s="87" t="s">
        <v>50</v>
      </c>
      <c r="E15" s="88" t="s">
        <v>64</v>
      </c>
      <c r="F15" s="89" t="s">
        <v>65</v>
      </c>
      <c r="G15" s="87" t="s">
        <v>59</v>
      </c>
      <c r="H15" s="90">
        <v>1</v>
      </c>
      <c r="I15" s="91"/>
      <c r="J15" s="92">
        <f t="shared" si="0"/>
        <v>0</v>
      </c>
      <c r="K15" s="90"/>
      <c r="L15" s="90">
        <f t="shared" si="1"/>
        <v>0</v>
      </c>
      <c r="M15" s="90"/>
      <c r="N15" s="90">
        <f t="shared" si="2"/>
        <v>0</v>
      </c>
      <c r="O15" s="92">
        <v>21</v>
      </c>
      <c r="P15" s="92">
        <f t="shared" si="3"/>
        <v>0</v>
      </c>
      <c r="Q15" s="92">
        <f t="shared" si="4"/>
        <v>0</v>
      </c>
      <c r="R15" s="8"/>
      <c r="S15" s="8"/>
      <c r="T15" s="8"/>
    </row>
    <row r="16" spans="1:22" ht="10.199999999999999" outlineLevel="2" x14ac:dyDescent="0.2">
      <c r="A16" s="10"/>
      <c r="B16" s="85"/>
      <c r="C16" s="86">
        <v>12</v>
      </c>
      <c r="D16" s="87" t="s">
        <v>50</v>
      </c>
      <c r="E16" s="88" t="s">
        <v>66</v>
      </c>
      <c r="F16" s="89" t="s">
        <v>67</v>
      </c>
      <c r="G16" s="87" t="s">
        <v>56</v>
      </c>
      <c r="H16" s="90">
        <v>373</v>
      </c>
      <c r="I16" s="91"/>
      <c r="J16" s="92">
        <f t="shared" si="0"/>
        <v>0</v>
      </c>
      <c r="K16" s="90"/>
      <c r="L16" s="90">
        <f t="shared" si="1"/>
        <v>0</v>
      </c>
      <c r="M16" s="90">
        <v>5.8999999999999997E-2</v>
      </c>
      <c r="N16" s="90">
        <f t="shared" si="2"/>
        <v>22.006999999999998</v>
      </c>
      <c r="O16" s="92">
        <v>21</v>
      </c>
      <c r="P16" s="92">
        <f t="shared" si="3"/>
        <v>0</v>
      </c>
      <c r="Q16" s="92">
        <f t="shared" si="4"/>
        <v>0</v>
      </c>
      <c r="R16" s="8"/>
      <c r="S16" s="8"/>
      <c r="T16" s="8"/>
    </row>
    <row r="17" spans="1:20" ht="10.199999999999999" outlineLevel="2" x14ac:dyDescent="0.2">
      <c r="A17" s="10"/>
      <c r="B17" s="85"/>
      <c r="C17" s="86">
        <v>13</v>
      </c>
      <c r="D17" s="87" t="s">
        <v>50</v>
      </c>
      <c r="E17" s="88" t="s">
        <v>68</v>
      </c>
      <c r="F17" s="89" t="s">
        <v>69</v>
      </c>
      <c r="G17" s="87" t="s">
        <v>56</v>
      </c>
      <c r="H17" s="90">
        <v>373</v>
      </c>
      <c r="I17" s="91"/>
      <c r="J17" s="92">
        <f t="shared" si="0"/>
        <v>0</v>
      </c>
      <c r="K17" s="90">
        <v>2.5000000000000001E-4</v>
      </c>
      <c r="L17" s="90">
        <f t="shared" si="1"/>
        <v>9.325E-2</v>
      </c>
      <c r="M17" s="90"/>
      <c r="N17" s="90">
        <f t="shared" si="2"/>
        <v>0</v>
      </c>
      <c r="O17" s="92">
        <v>21</v>
      </c>
      <c r="P17" s="92">
        <f t="shared" si="3"/>
        <v>0</v>
      </c>
      <c r="Q17" s="92">
        <f t="shared" si="4"/>
        <v>0</v>
      </c>
      <c r="R17" s="8"/>
      <c r="S17" s="8"/>
      <c r="T17" s="8"/>
    </row>
    <row r="18" spans="1:20" ht="10.199999999999999" outlineLevel="2" x14ac:dyDescent="0.2">
      <c r="A18" s="10"/>
      <c r="B18" s="85"/>
      <c r="C18" s="86">
        <v>14</v>
      </c>
      <c r="D18" s="87" t="s">
        <v>50</v>
      </c>
      <c r="E18" s="88" t="s">
        <v>70</v>
      </c>
      <c r="F18" s="89" t="s">
        <v>71</v>
      </c>
      <c r="G18" s="87" t="s">
        <v>59</v>
      </c>
      <c r="H18" s="90">
        <v>16</v>
      </c>
      <c r="I18" s="91"/>
      <c r="J18" s="92">
        <f t="shared" si="0"/>
        <v>0</v>
      </c>
      <c r="K18" s="90"/>
      <c r="L18" s="90">
        <f t="shared" si="1"/>
        <v>0</v>
      </c>
      <c r="M18" s="90"/>
      <c r="N18" s="90">
        <f t="shared" si="2"/>
        <v>0</v>
      </c>
      <c r="O18" s="92">
        <v>21</v>
      </c>
      <c r="P18" s="92">
        <f t="shared" si="3"/>
        <v>0</v>
      </c>
      <c r="Q18" s="92">
        <f t="shared" si="4"/>
        <v>0</v>
      </c>
      <c r="R18" s="8"/>
      <c r="S18" s="8"/>
      <c r="T18" s="8"/>
    </row>
    <row r="19" spans="1:20" ht="10.199999999999999" outlineLevel="2" x14ac:dyDescent="0.2">
      <c r="A19" s="10"/>
      <c r="B19" s="85"/>
      <c r="C19" s="86">
        <v>15</v>
      </c>
      <c r="D19" s="87" t="s">
        <v>50</v>
      </c>
      <c r="E19" s="88" t="s">
        <v>72</v>
      </c>
      <c r="F19" s="89" t="s">
        <v>73</v>
      </c>
      <c r="G19" s="87" t="s">
        <v>59</v>
      </c>
      <c r="H19" s="90">
        <v>1</v>
      </c>
      <c r="I19" s="91"/>
      <c r="J19" s="92">
        <f t="shared" si="0"/>
        <v>0</v>
      </c>
      <c r="K19" s="90"/>
      <c r="L19" s="90">
        <f t="shared" si="1"/>
        <v>0</v>
      </c>
      <c r="M19" s="90"/>
      <c r="N19" s="90">
        <f t="shared" si="2"/>
        <v>0</v>
      </c>
      <c r="O19" s="92">
        <v>21</v>
      </c>
      <c r="P19" s="92">
        <f t="shared" si="3"/>
        <v>0</v>
      </c>
      <c r="Q19" s="92">
        <f t="shared" si="4"/>
        <v>0</v>
      </c>
      <c r="R19" s="8"/>
      <c r="S19" s="8"/>
      <c r="T19" s="8"/>
    </row>
    <row r="20" spans="1:20" ht="10.199999999999999" outlineLevel="2" x14ac:dyDescent="0.2">
      <c r="A20" s="10"/>
      <c r="B20" s="85"/>
      <c r="C20" s="86">
        <v>16</v>
      </c>
      <c r="D20" s="87" t="s">
        <v>50</v>
      </c>
      <c r="E20" s="88" t="s">
        <v>74</v>
      </c>
      <c r="F20" s="89" t="s">
        <v>75</v>
      </c>
      <c r="G20" s="87" t="s">
        <v>59</v>
      </c>
      <c r="H20" s="90">
        <v>1</v>
      </c>
      <c r="I20" s="91"/>
      <c r="J20" s="92">
        <f t="shared" si="0"/>
        <v>0</v>
      </c>
      <c r="K20" s="90"/>
      <c r="L20" s="90">
        <f t="shared" si="1"/>
        <v>0</v>
      </c>
      <c r="M20" s="90"/>
      <c r="N20" s="90">
        <f t="shared" si="2"/>
        <v>0</v>
      </c>
      <c r="O20" s="92">
        <v>21</v>
      </c>
      <c r="P20" s="92">
        <f t="shared" si="3"/>
        <v>0</v>
      </c>
      <c r="Q20" s="92">
        <f t="shared" si="4"/>
        <v>0</v>
      </c>
      <c r="R20" s="8"/>
      <c r="S20" s="8"/>
      <c r="T20" s="8"/>
    </row>
    <row r="21" spans="1:20" ht="10.199999999999999" outlineLevel="2" x14ac:dyDescent="0.2">
      <c r="A21" s="10"/>
      <c r="B21" s="85"/>
      <c r="C21" s="86">
        <v>17</v>
      </c>
      <c r="D21" s="87" t="s">
        <v>50</v>
      </c>
      <c r="E21" s="88" t="s">
        <v>76</v>
      </c>
      <c r="F21" s="89" t="s">
        <v>77</v>
      </c>
      <c r="G21" s="87" t="s">
        <v>59</v>
      </c>
      <c r="H21" s="90">
        <v>1</v>
      </c>
      <c r="I21" s="91"/>
      <c r="J21" s="92">
        <f t="shared" si="0"/>
        <v>0</v>
      </c>
      <c r="K21" s="90"/>
      <c r="L21" s="90">
        <f t="shared" si="1"/>
        <v>0</v>
      </c>
      <c r="M21" s="90"/>
      <c r="N21" s="90">
        <f t="shared" si="2"/>
        <v>0</v>
      </c>
      <c r="O21" s="92">
        <v>21</v>
      </c>
      <c r="P21" s="92">
        <f t="shared" si="3"/>
        <v>0</v>
      </c>
      <c r="Q21" s="92">
        <f t="shared" si="4"/>
        <v>0</v>
      </c>
      <c r="R21" s="8"/>
      <c r="S21" s="8"/>
      <c r="T21" s="8"/>
    </row>
    <row r="22" spans="1:20" ht="10.199999999999999" outlineLevel="2" x14ac:dyDescent="0.2">
      <c r="A22" s="10"/>
      <c r="B22" s="85"/>
      <c r="C22" s="86">
        <v>18</v>
      </c>
      <c r="D22" s="87" t="s">
        <v>50</v>
      </c>
      <c r="E22" s="88" t="s">
        <v>78</v>
      </c>
      <c r="F22" s="89" t="s">
        <v>79</v>
      </c>
      <c r="G22" s="87" t="s">
        <v>59</v>
      </c>
      <c r="H22" s="90">
        <v>1</v>
      </c>
      <c r="I22" s="91"/>
      <c r="J22" s="92">
        <f t="shared" si="0"/>
        <v>0</v>
      </c>
      <c r="K22" s="90"/>
      <c r="L22" s="90">
        <f t="shared" si="1"/>
        <v>0</v>
      </c>
      <c r="M22" s="90"/>
      <c r="N22" s="90">
        <f t="shared" si="2"/>
        <v>0</v>
      </c>
      <c r="O22" s="92">
        <v>21</v>
      </c>
      <c r="P22" s="92">
        <f t="shared" si="3"/>
        <v>0</v>
      </c>
      <c r="Q22" s="92">
        <f t="shared" si="4"/>
        <v>0</v>
      </c>
      <c r="R22" s="8"/>
      <c r="S22" s="8"/>
      <c r="T22" s="8"/>
    </row>
    <row r="23" spans="1:20" ht="10.199999999999999" outlineLevel="2" x14ac:dyDescent="0.2">
      <c r="A23" s="10"/>
      <c r="B23" s="85"/>
      <c r="C23" s="86">
        <v>19</v>
      </c>
      <c r="D23" s="87" t="s">
        <v>50</v>
      </c>
      <c r="E23" s="88" t="s">
        <v>80</v>
      </c>
      <c r="F23" s="89" t="s">
        <v>81</v>
      </c>
      <c r="G23" s="87" t="s">
        <v>59</v>
      </c>
      <c r="H23" s="90">
        <v>1</v>
      </c>
      <c r="I23" s="91"/>
      <c r="J23" s="92">
        <f t="shared" si="0"/>
        <v>0</v>
      </c>
      <c r="K23" s="90"/>
      <c r="L23" s="90">
        <f t="shared" si="1"/>
        <v>0</v>
      </c>
      <c r="M23" s="90"/>
      <c r="N23" s="90">
        <f t="shared" si="2"/>
        <v>0</v>
      </c>
      <c r="O23" s="92">
        <v>21</v>
      </c>
      <c r="P23" s="92">
        <f t="shared" si="3"/>
        <v>0</v>
      </c>
      <c r="Q23" s="92">
        <f t="shared" si="4"/>
        <v>0</v>
      </c>
      <c r="R23" s="8"/>
      <c r="S23" s="8"/>
      <c r="T23" s="8"/>
    </row>
    <row r="24" spans="1:20" ht="10.199999999999999" outlineLevel="2" x14ac:dyDescent="0.2">
      <c r="A24" s="10"/>
      <c r="B24" s="85"/>
      <c r="C24" s="86">
        <v>20</v>
      </c>
      <c r="D24" s="87" t="s">
        <v>50</v>
      </c>
      <c r="E24" s="88" t="s">
        <v>82</v>
      </c>
      <c r="F24" s="89" t="s">
        <v>83</v>
      </c>
      <c r="G24" s="87" t="s">
        <v>59</v>
      </c>
      <c r="H24" s="90">
        <v>0.5</v>
      </c>
      <c r="I24" s="91"/>
      <c r="J24" s="92">
        <f t="shared" si="0"/>
        <v>0</v>
      </c>
      <c r="K24" s="90"/>
      <c r="L24" s="90">
        <f t="shared" si="1"/>
        <v>0</v>
      </c>
      <c r="M24" s="90"/>
      <c r="N24" s="90">
        <f t="shared" si="2"/>
        <v>0</v>
      </c>
      <c r="O24" s="92">
        <v>21</v>
      </c>
      <c r="P24" s="92">
        <f t="shared" si="3"/>
        <v>0</v>
      </c>
      <c r="Q24" s="92">
        <f t="shared" si="4"/>
        <v>0</v>
      </c>
      <c r="R24" s="8"/>
      <c r="S24" s="8"/>
      <c r="T24" s="8"/>
    </row>
    <row r="25" spans="1:20" ht="10.199999999999999" outlineLevel="2" x14ac:dyDescent="0.2">
      <c r="A25" s="10"/>
      <c r="B25" s="85"/>
      <c r="C25" s="86">
        <v>21</v>
      </c>
      <c r="D25" s="87" t="s">
        <v>50</v>
      </c>
      <c r="E25" s="88" t="s">
        <v>84</v>
      </c>
      <c r="F25" s="89" t="s">
        <v>85</v>
      </c>
      <c r="G25" s="87" t="s">
        <v>59</v>
      </c>
      <c r="H25" s="90">
        <v>1</v>
      </c>
      <c r="I25" s="91"/>
      <c r="J25" s="92">
        <f t="shared" si="0"/>
        <v>0</v>
      </c>
      <c r="K25" s="90"/>
      <c r="L25" s="90">
        <f t="shared" si="1"/>
        <v>0</v>
      </c>
      <c r="M25" s="90"/>
      <c r="N25" s="90">
        <f t="shared" si="2"/>
        <v>0</v>
      </c>
      <c r="O25" s="92">
        <v>21</v>
      </c>
      <c r="P25" s="92">
        <f t="shared" si="3"/>
        <v>0</v>
      </c>
      <c r="Q25" s="92">
        <f t="shared" si="4"/>
        <v>0</v>
      </c>
      <c r="R25" s="8"/>
      <c r="S25" s="8"/>
      <c r="T25" s="8"/>
    </row>
    <row r="26" spans="1:20" ht="10.199999999999999" outlineLevel="2" x14ac:dyDescent="0.2">
      <c r="A26" s="10"/>
      <c r="B26" s="85"/>
      <c r="C26" s="86">
        <v>22</v>
      </c>
      <c r="D26" s="87" t="s">
        <v>50</v>
      </c>
      <c r="E26" s="88" t="s">
        <v>86</v>
      </c>
      <c r="F26" s="89" t="s">
        <v>87</v>
      </c>
      <c r="G26" s="87" t="s">
        <v>59</v>
      </c>
      <c r="H26" s="90">
        <v>2</v>
      </c>
      <c r="I26" s="91"/>
      <c r="J26" s="92">
        <f t="shared" si="0"/>
        <v>0</v>
      </c>
      <c r="K26" s="90"/>
      <c r="L26" s="90">
        <f t="shared" si="1"/>
        <v>0</v>
      </c>
      <c r="M26" s="90"/>
      <c r="N26" s="90">
        <f t="shared" si="2"/>
        <v>0</v>
      </c>
      <c r="O26" s="92">
        <v>21</v>
      </c>
      <c r="P26" s="92">
        <f t="shared" si="3"/>
        <v>0</v>
      </c>
      <c r="Q26" s="92">
        <f t="shared" si="4"/>
        <v>0</v>
      </c>
      <c r="R26" s="8"/>
      <c r="S26" s="8"/>
      <c r="T26" s="8"/>
    </row>
    <row r="27" spans="1:20" ht="10.199999999999999" outlineLevel="2" x14ac:dyDescent="0.2">
      <c r="A27" s="10"/>
      <c r="B27" s="85"/>
      <c r="C27" s="86">
        <v>23</v>
      </c>
      <c r="D27" s="87" t="s">
        <v>50</v>
      </c>
      <c r="E27" s="88" t="s">
        <v>88</v>
      </c>
      <c r="F27" s="89" t="s">
        <v>89</v>
      </c>
      <c r="G27" s="87" t="s">
        <v>59</v>
      </c>
      <c r="H27" s="90">
        <v>1</v>
      </c>
      <c r="I27" s="91"/>
      <c r="J27" s="92">
        <f t="shared" si="0"/>
        <v>0</v>
      </c>
      <c r="K27" s="90"/>
      <c r="L27" s="90">
        <f t="shared" si="1"/>
        <v>0</v>
      </c>
      <c r="M27" s="90"/>
      <c r="N27" s="90">
        <f t="shared" si="2"/>
        <v>0</v>
      </c>
      <c r="O27" s="92">
        <v>21</v>
      </c>
      <c r="P27" s="92">
        <f t="shared" si="3"/>
        <v>0</v>
      </c>
      <c r="Q27" s="92">
        <f t="shared" si="4"/>
        <v>0</v>
      </c>
      <c r="R27" s="8"/>
      <c r="S27" s="8"/>
      <c r="T27" s="8"/>
    </row>
    <row r="28" spans="1:20" ht="10.199999999999999" outlineLevel="2" x14ac:dyDescent="0.2">
      <c r="A28" s="10"/>
      <c r="B28" s="85"/>
      <c r="C28" s="86">
        <v>24</v>
      </c>
      <c r="D28" s="87" t="s">
        <v>50</v>
      </c>
      <c r="E28" s="88" t="s">
        <v>90</v>
      </c>
      <c r="F28" s="89" t="s">
        <v>91</v>
      </c>
      <c r="G28" s="87" t="s">
        <v>59</v>
      </c>
      <c r="H28" s="90">
        <v>1</v>
      </c>
      <c r="I28" s="91"/>
      <c r="J28" s="92">
        <f t="shared" si="0"/>
        <v>0</v>
      </c>
      <c r="K28" s="90"/>
      <c r="L28" s="90">
        <f t="shared" si="1"/>
        <v>0</v>
      </c>
      <c r="M28" s="90"/>
      <c r="N28" s="90">
        <f t="shared" si="2"/>
        <v>0</v>
      </c>
      <c r="O28" s="92">
        <v>21</v>
      </c>
      <c r="P28" s="92">
        <f t="shared" si="3"/>
        <v>0</v>
      </c>
      <c r="Q28" s="92">
        <f t="shared" si="4"/>
        <v>0</v>
      </c>
      <c r="R28" s="8"/>
      <c r="S28" s="8"/>
      <c r="T28" s="8"/>
    </row>
    <row r="29" spans="1:20" ht="10.199999999999999" outlineLevel="2" x14ac:dyDescent="0.2">
      <c r="A29" s="10"/>
      <c r="B29" s="85"/>
      <c r="C29" s="86">
        <v>25</v>
      </c>
      <c r="D29" s="87" t="s">
        <v>50</v>
      </c>
      <c r="E29" s="88" t="s">
        <v>92</v>
      </c>
      <c r="F29" s="89" t="s">
        <v>93</v>
      </c>
      <c r="G29" s="87" t="s">
        <v>59</v>
      </c>
      <c r="H29" s="90">
        <v>1</v>
      </c>
      <c r="I29" s="91"/>
      <c r="J29" s="92">
        <f t="shared" si="0"/>
        <v>0</v>
      </c>
      <c r="K29" s="90"/>
      <c r="L29" s="90">
        <f t="shared" si="1"/>
        <v>0</v>
      </c>
      <c r="M29" s="90"/>
      <c r="N29" s="90">
        <f t="shared" si="2"/>
        <v>0</v>
      </c>
      <c r="O29" s="92">
        <v>21</v>
      </c>
      <c r="P29" s="92">
        <f t="shared" si="3"/>
        <v>0</v>
      </c>
      <c r="Q29" s="92">
        <f t="shared" si="4"/>
        <v>0</v>
      </c>
      <c r="R29" s="8"/>
      <c r="S29" s="8"/>
      <c r="T29" s="8"/>
    </row>
    <row r="30" spans="1:20" ht="10.199999999999999" outlineLevel="2" x14ac:dyDescent="0.2">
      <c r="A30" s="10"/>
      <c r="B30" s="85"/>
      <c r="C30" s="86">
        <v>26</v>
      </c>
      <c r="D30" s="87" t="s">
        <v>50</v>
      </c>
      <c r="E30" s="88" t="s">
        <v>94</v>
      </c>
      <c r="F30" s="89" t="s">
        <v>95</v>
      </c>
      <c r="G30" s="87" t="s">
        <v>59</v>
      </c>
      <c r="H30" s="90">
        <v>1</v>
      </c>
      <c r="I30" s="91"/>
      <c r="J30" s="92">
        <f t="shared" si="0"/>
        <v>0</v>
      </c>
      <c r="K30" s="90"/>
      <c r="L30" s="90">
        <f t="shared" si="1"/>
        <v>0</v>
      </c>
      <c r="M30" s="90"/>
      <c r="N30" s="90">
        <f t="shared" si="2"/>
        <v>0</v>
      </c>
      <c r="O30" s="92">
        <v>21</v>
      </c>
      <c r="P30" s="92">
        <f t="shared" si="3"/>
        <v>0</v>
      </c>
      <c r="Q30" s="92">
        <f t="shared" si="4"/>
        <v>0</v>
      </c>
      <c r="R30" s="8"/>
      <c r="S30" s="8"/>
      <c r="T30" s="8"/>
    </row>
    <row r="31" spans="1:20" ht="10.199999999999999" outlineLevel="2" x14ac:dyDescent="0.2">
      <c r="A31" s="10"/>
      <c r="B31" s="85"/>
      <c r="C31" s="86">
        <v>27</v>
      </c>
      <c r="D31" s="87" t="s">
        <v>50</v>
      </c>
      <c r="E31" s="88" t="s">
        <v>96</v>
      </c>
      <c r="F31" s="89" t="s">
        <v>97</v>
      </c>
      <c r="G31" s="87" t="s">
        <v>59</v>
      </c>
      <c r="H31" s="90">
        <v>1</v>
      </c>
      <c r="I31" s="91"/>
      <c r="J31" s="92">
        <f t="shared" si="0"/>
        <v>0</v>
      </c>
      <c r="K31" s="90"/>
      <c r="L31" s="90">
        <f t="shared" si="1"/>
        <v>0</v>
      </c>
      <c r="M31" s="90"/>
      <c r="N31" s="90">
        <f t="shared" si="2"/>
        <v>0</v>
      </c>
      <c r="O31" s="92">
        <v>21</v>
      </c>
      <c r="P31" s="92">
        <f t="shared" si="3"/>
        <v>0</v>
      </c>
      <c r="Q31" s="92">
        <f t="shared" si="4"/>
        <v>0</v>
      </c>
      <c r="R31" s="8"/>
      <c r="S31" s="8"/>
      <c r="T31" s="8"/>
    </row>
    <row r="32" spans="1:20" ht="10.199999999999999" outlineLevel="2" x14ac:dyDescent="0.2">
      <c r="A32" s="10"/>
      <c r="B32" s="85"/>
      <c r="C32" s="86">
        <v>28</v>
      </c>
      <c r="D32" s="87" t="s">
        <v>50</v>
      </c>
      <c r="E32" s="88" t="s">
        <v>98</v>
      </c>
      <c r="F32" s="89" t="s">
        <v>99</v>
      </c>
      <c r="G32" s="87" t="s">
        <v>59</v>
      </c>
      <c r="H32" s="90">
        <v>1</v>
      </c>
      <c r="I32" s="91"/>
      <c r="J32" s="92">
        <f t="shared" si="0"/>
        <v>0</v>
      </c>
      <c r="K32" s="90"/>
      <c r="L32" s="90">
        <f t="shared" si="1"/>
        <v>0</v>
      </c>
      <c r="M32" s="90"/>
      <c r="N32" s="90">
        <f t="shared" si="2"/>
        <v>0</v>
      </c>
      <c r="O32" s="92">
        <v>21</v>
      </c>
      <c r="P32" s="92">
        <f t="shared" si="3"/>
        <v>0</v>
      </c>
      <c r="Q32" s="92">
        <f t="shared" si="4"/>
        <v>0</v>
      </c>
      <c r="R32" s="8"/>
      <c r="S32" s="8"/>
      <c r="T32" s="8"/>
    </row>
    <row r="33" spans="1:20" ht="10.199999999999999" outlineLevel="2" x14ac:dyDescent="0.2">
      <c r="A33" s="10"/>
      <c r="B33" s="85"/>
      <c r="C33" s="86">
        <v>29</v>
      </c>
      <c r="D33" s="87" t="s">
        <v>50</v>
      </c>
      <c r="E33" s="88" t="s">
        <v>100</v>
      </c>
      <c r="F33" s="89" t="s">
        <v>101</v>
      </c>
      <c r="G33" s="87" t="s">
        <v>59</v>
      </c>
      <c r="H33" s="90">
        <v>1</v>
      </c>
      <c r="I33" s="91"/>
      <c r="J33" s="92">
        <f t="shared" si="0"/>
        <v>0</v>
      </c>
      <c r="K33" s="90"/>
      <c r="L33" s="90">
        <f t="shared" si="1"/>
        <v>0</v>
      </c>
      <c r="M33" s="90"/>
      <c r="N33" s="90">
        <f t="shared" si="2"/>
        <v>0</v>
      </c>
      <c r="O33" s="92">
        <v>21</v>
      </c>
      <c r="P33" s="92">
        <f t="shared" si="3"/>
        <v>0</v>
      </c>
      <c r="Q33" s="92">
        <f t="shared" si="4"/>
        <v>0</v>
      </c>
      <c r="R33" s="8"/>
      <c r="S33" s="8"/>
      <c r="T33" s="8"/>
    </row>
    <row r="34" spans="1:20" ht="10.199999999999999" outlineLevel="2" x14ac:dyDescent="0.2">
      <c r="A34" s="10"/>
      <c r="B34" s="85"/>
      <c r="C34" s="86">
        <v>30</v>
      </c>
      <c r="D34" s="87" t="s">
        <v>50</v>
      </c>
      <c r="E34" s="88" t="s">
        <v>102</v>
      </c>
      <c r="F34" s="89" t="s">
        <v>103</v>
      </c>
      <c r="G34" s="87" t="s">
        <v>59</v>
      </c>
      <c r="H34" s="90">
        <v>1</v>
      </c>
      <c r="I34" s="91"/>
      <c r="J34" s="92">
        <f t="shared" si="0"/>
        <v>0</v>
      </c>
      <c r="K34" s="90"/>
      <c r="L34" s="90">
        <f t="shared" si="1"/>
        <v>0</v>
      </c>
      <c r="M34" s="90"/>
      <c r="N34" s="90">
        <f t="shared" si="2"/>
        <v>0</v>
      </c>
      <c r="O34" s="92">
        <v>21</v>
      </c>
      <c r="P34" s="92">
        <f t="shared" si="3"/>
        <v>0</v>
      </c>
      <c r="Q34" s="92">
        <f t="shared" si="4"/>
        <v>0</v>
      </c>
      <c r="R34" s="8"/>
      <c r="S34" s="8"/>
      <c r="T34" s="8"/>
    </row>
    <row r="35" spans="1:20" ht="10.199999999999999" outlineLevel="2" x14ac:dyDescent="0.2">
      <c r="A35" s="10"/>
      <c r="B35" s="85"/>
      <c r="C35" s="86">
        <v>31</v>
      </c>
      <c r="D35" s="87" t="s">
        <v>50</v>
      </c>
      <c r="E35" s="88" t="s">
        <v>104</v>
      </c>
      <c r="F35" s="89" t="s">
        <v>105</v>
      </c>
      <c r="G35" s="87" t="s">
        <v>59</v>
      </c>
      <c r="H35" s="90">
        <v>1</v>
      </c>
      <c r="I35" s="91"/>
      <c r="J35" s="92">
        <f t="shared" si="0"/>
        <v>0</v>
      </c>
      <c r="K35" s="90"/>
      <c r="L35" s="90">
        <f t="shared" si="1"/>
        <v>0</v>
      </c>
      <c r="M35" s="90"/>
      <c r="N35" s="90">
        <f t="shared" si="2"/>
        <v>0</v>
      </c>
      <c r="O35" s="92">
        <v>21</v>
      </c>
      <c r="P35" s="92">
        <f t="shared" si="3"/>
        <v>0</v>
      </c>
      <c r="Q35" s="92">
        <f t="shared" si="4"/>
        <v>0</v>
      </c>
      <c r="R35" s="8"/>
      <c r="S35" s="8"/>
      <c r="T35" s="8"/>
    </row>
    <row r="36" spans="1:20" ht="10.199999999999999" outlineLevel="2" x14ac:dyDescent="0.2">
      <c r="A36" s="10"/>
      <c r="B36" s="85"/>
      <c r="C36" s="86">
        <v>32</v>
      </c>
      <c r="D36" s="87" t="s">
        <v>50</v>
      </c>
      <c r="E36" s="88" t="s">
        <v>106</v>
      </c>
      <c r="F36" s="89" t="s">
        <v>107</v>
      </c>
      <c r="G36" s="87" t="s">
        <v>59</v>
      </c>
      <c r="H36" s="90">
        <v>1</v>
      </c>
      <c r="I36" s="91"/>
      <c r="J36" s="92">
        <f t="shared" si="0"/>
        <v>0</v>
      </c>
      <c r="K36" s="90"/>
      <c r="L36" s="90">
        <f t="shared" si="1"/>
        <v>0</v>
      </c>
      <c r="M36" s="90"/>
      <c r="N36" s="90">
        <f t="shared" si="2"/>
        <v>0</v>
      </c>
      <c r="O36" s="92">
        <v>21</v>
      </c>
      <c r="P36" s="92">
        <f t="shared" si="3"/>
        <v>0</v>
      </c>
      <c r="Q36" s="92">
        <f t="shared" si="4"/>
        <v>0</v>
      </c>
      <c r="R36" s="8"/>
      <c r="S36" s="8"/>
      <c r="T36" s="8"/>
    </row>
    <row r="37" spans="1:20" ht="10.199999999999999" outlineLevel="2" x14ac:dyDescent="0.2">
      <c r="A37" s="10"/>
      <c r="B37" s="85"/>
      <c r="C37" s="86">
        <v>33</v>
      </c>
      <c r="D37" s="87" t="s">
        <v>50</v>
      </c>
      <c r="E37" s="88" t="s">
        <v>108</v>
      </c>
      <c r="F37" s="89" t="s">
        <v>109</v>
      </c>
      <c r="G37" s="87" t="s">
        <v>59</v>
      </c>
      <c r="H37" s="90">
        <v>1</v>
      </c>
      <c r="I37" s="91"/>
      <c r="J37" s="92">
        <f t="shared" si="0"/>
        <v>0</v>
      </c>
      <c r="K37" s="90"/>
      <c r="L37" s="90">
        <f t="shared" si="1"/>
        <v>0</v>
      </c>
      <c r="M37" s="90"/>
      <c r="N37" s="90">
        <f t="shared" si="2"/>
        <v>0</v>
      </c>
      <c r="O37" s="92">
        <v>21</v>
      </c>
      <c r="P37" s="92">
        <f t="shared" si="3"/>
        <v>0</v>
      </c>
      <c r="Q37" s="92">
        <f t="shared" si="4"/>
        <v>0</v>
      </c>
      <c r="R37" s="8"/>
      <c r="S37" s="8"/>
      <c r="T37" s="8"/>
    </row>
    <row r="38" spans="1:20" ht="10.199999999999999" outlineLevel="2" x14ac:dyDescent="0.2">
      <c r="A38" s="10"/>
      <c r="B38" s="85"/>
      <c r="C38" s="86">
        <v>34</v>
      </c>
      <c r="D38" s="87" t="s">
        <v>50</v>
      </c>
      <c r="E38" s="88" t="s">
        <v>110</v>
      </c>
      <c r="F38" s="89" t="s">
        <v>111</v>
      </c>
      <c r="G38" s="87" t="s">
        <v>59</v>
      </c>
      <c r="H38" s="90">
        <v>1</v>
      </c>
      <c r="I38" s="91"/>
      <c r="J38" s="92">
        <f t="shared" si="0"/>
        <v>0</v>
      </c>
      <c r="K38" s="90"/>
      <c r="L38" s="90">
        <f t="shared" si="1"/>
        <v>0</v>
      </c>
      <c r="M38" s="90"/>
      <c r="N38" s="90">
        <f t="shared" si="2"/>
        <v>0</v>
      </c>
      <c r="O38" s="92">
        <v>21</v>
      </c>
      <c r="P38" s="92">
        <f t="shared" si="3"/>
        <v>0</v>
      </c>
      <c r="Q38" s="92">
        <f t="shared" si="4"/>
        <v>0</v>
      </c>
      <c r="R38" s="8"/>
      <c r="S38" s="8"/>
      <c r="T38" s="8"/>
    </row>
    <row r="39" spans="1:20" ht="10.199999999999999" outlineLevel="2" x14ac:dyDescent="0.2">
      <c r="A39" s="10"/>
      <c r="B39" s="85"/>
      <c r="C39" s="86">
        <v>35</v>
      </c>
      <c r="D39" s="87" t="s">
        <v>50</v>
      </c>
      <c r="E39" s="88" t="s">
        <v>112</v>
      </c>
      <c r="F39" s="89" t="s">
        <v>113</v>
      </c>
      <c r="G39" s="87" t="s">
        <v>59</v>
      </c>
      <c r="H39" s="90">
        <v>2</v>
      </c>
      <c r="I39" s="91"/>
      <c r="J39" s="92">
        <f t="shared" si="0"/>
        <v>0</v>
      </c>
      <c r="K39" s="90"/>
      <c r="L39" s="90">
        <f t="shared" si="1"/>
        <v>0</v>
      </c>
      <c r="M39" s="90"/>
      <c r="N39" s="90">
        <f t="shared" si="2"/>
        <v>0</v>
      </c>
      <c r="O39" s="92">
        <v>21</v>
      </c>
      <c r="P39" s="92">
        <f t="shared" si="3"/>
        <v>0</v>
      </c>
      <c r="Q39" s="92">
        <f t="shared" si="4"/>
        <v>0</v>
      </c>
      <c r="R39" s="8"/>
      <c r="S39" s="8"/>
      <c r="T39" s="8"/>
    </row>
    <row r="40" spans="1:20" ht="10.199999999999999" outlineLevel="2" x14ac:dyDescent="0.2">
      <c r="A40" s="10"/>
      <c r="B40" s="85"/>
      <c r="C40" s="86">
        <v>36</v>
      </c>
      <c r="D40" s="87" t="s">
        <v>50</v>
      </c>
      <c r="E40" s="88" t="s">
        <v>114</v>
      </c>
      <c r="F40" s="89" t="s">
        <v>115</v>
      </c>
      <c r="G40" s="87" t="s">
        <v>59</v>
      </c>
      <c r="H40" s="90">
        <v>1</v>
      </c>
      <c r="I40" s="91"/>
      <c r="J40" s="92">
        <f t="shared" si="0"/>
        <v>0</v>
      </c>
      <c r="K40" s="90"/>
      <c r="L40" s="90">
        <f t="shared" si="1"/>
        <v>0</v>
      </c>
      <c r="M40" s="90"/>
      <c r="N40" s="90">
        <f t="shared" si="2"/>
        <v>0</v>
      </c>
      <c r="O40" s="92">
        <v>21</v>
      </c>
      <c r="P40" s="92">
        <f t="shared" si="3"/>
        <v>0</v>
      </c>
      <c r="Q40" s="92">
        <f t="shared" si="4"/>
        <v>0</v>
      </c>
      <c r="R40" s="8"/>
      <c r="S40" s="8"/>
      <c r="T40" s="8"/>
    </row>
    <row r="41" spans="1:20" ht="10.199999999999999" outlineLevel="2" x14ac:dyDescent="0.2">
      <c r="A41" s="10"/>
      <c r="B41" s="85"/>
      <c r="C41" s="86">
        <v>37</v>
      </c>
      <c r="D41" s="87" t="s">
        <v>50</v>
      </c>
      <c r="E41" s="88" t="s">
        <v>116</v>
      </c>
      <c r="F41" s="89" t="s">
        <v>117</v>
      </c>
      <c r="G41" s="87" t="s">
        <v>59</v>
      </c>
      <c r="H41" s="90">
        <v>1</v>
      </c>
      <c r="I41" s="91"/>
      <c r="J41" s="92">
        <f t="shared" si="0"/>
        <v>0</v>
      </c>
      <c r="K41" s="90"/>
      <c r="L41" s="90">
        <f t="shared" si="1"/>
        <v>0</v>
      </c>
      <c r="M41" s="90"/>
      <c r="N41" s="90">
        <f t="shared" si="2"/>
        <v>0</v>
      </c>
      <c r="O41" s="92">
        <v>21</v>
      </c>
      <c r="P41" s="92">
        <f t="shared" si="3"/>
        <v>0</v>
      </c>
      <c r="Q41" s="92">
        <f t="shared" si="4"/>
        <v>0</v>
      </c>
      <c r="R41" s="8"/>
      <c r="S41" s="8"/>
      <c r="T41" s="8"/>
    </row>
    <row r="42" spans="1:20" ht="10.199999999999999" outlineLevel="2" x14ac:dyDescent="0.2">
      <c r="A42" s="10"/>
      <c r="B42" s="85"/>
      <c r="C42" s="86">
        <v>38</v>
      </c>
      <c r="D42" s="87" t="s">
        <v>50</v>
      </c>
      <c r="E42" s="88" t="s">
        <v>118</v>
      </c>
      <c r="F42" s="89" t="s">
        <v>119</v>
      </c>
      <c r="G42" s="87" t="s">
        <v>59</v>
      </c>
      <c r="H42" s="90">
        <v>2</v>
      </c>
      <c r="I42" s="91"/>
      <c r="J42" s="92">
        <f t="shared" si="0"/>
        <v>0</v>
      </c>
      <c r="K42" s="90"/>
      <c r="L42" s="90">
        <f t="shared" si="1"/>
        <v>0</v>
      </c>
      <c r="M42" s="90"/>
      <c r="N42" s="90">
        <f t="shared" si="2"/>
        <v>0</v>
      </c>
      <c r="O42" s="92">
        <v>21</v>
      </c>
      <c r="P42" s="92">
        <f t="shared" si="3"/>
        <v>0</v>
      </c>
      <c r="Q42" s="92">
        <f t="shared" si="4"/>
        <v>0</v>
      </c>
      <c r="R42" s="8"/>
      <c r="S42" s="8"/>
      <c r="T42" s="8"/>
    </row>
    <row r="43" spans="1:20" ht="10.199999999999999" outlineLevel="2" x14ac:dyDescent="0.2">
      <c r="A43" s="10"/>
      <c r="B43" s="85"/>
      <c r="C43" s="86">
        <v>39</v>
      </c>
      <c r="D43" s="87" t="s">
        <v>50</v>
      </c>
      <c r="E43" s="88" t="s">
        <v>120</v>
      </c>
      <c r="F43" s="89" t="s">
        <v>121</v>
      </c>
      <c r="G43" s="87" t="s">
        <v>59</v>
      </c>
      <c r="H43" s="90">
        <v>1</v>
      </c>
      <c r="I43" s="91"/>
      <c r="J43" s="92">
        <f t="shared" ref="J43:J74" si="5">H43*I43</f>
        <v>0</v>
      </c>
      <c r="K43" s="90"/>
      <c r="L43" s="90">
        <f t="shared" ref="L43:L74" si="6">H43*K43</f>
        <v>0</v>
      </c>
      <c r="M43" s="90"/>
      <c r="N43" s="90">
        <f t="shared" ref="N43:N74" si="7">H43*M43</f>
        <v>0</v>
      </c>
      <c r="O43" s="92">
        <v>21</v>
      </c>
      <c r="P43" s="92">
        <f t="shared" ref="P43:P74" si="8">J43*(O43/100)</f>
        <v>0</v>
      </c>
      <c r="Q43" s="92">
        <f t="shared" ref="Q43:Q74" si="9">J43+P43</f>
        <v>0</v>
      </c>
      <c r="R43" s="8"/>
      <c r="S43" s="8"/>
      <c r="T43" s="8"/>
    </row>
    <row r="44" spans="1:20" ht="10.199999999999999" outlineLevel="2" x14ac:dyDescent="0.2">
      <c r="A44" s="10"/>
      <c r="B44" s="85"/>
      <c r="C44" s="86">
        <v>40</v>
      </c>
      <c r="D44" s="87" t="s">
        <v>50</v>
      </c>
      <c r="E44" s="88" t="s">
        <v>122</v>
      </c>
      <c r="F44" s="89" t="s">
        <v>123</v>
      </c>
      <c r="G44" s="87" t="s">
        <v>59</v>
      </c>
      <c r="H44" s="90">
        <v>1</v>
      </c>
      <c r="I44" s="91"/>
      <c r="J44" s="92">
        <f t="shared" si="5"/>
        <v>0</v>
      </c>
      <c r="K44" s="90"/>
      <c r="L44" s="90">
        <f t="shared" si="6"/>
        <v>0</v>
      </c>
      <c r="M44" s="90"/>
      <c r="N44" s="90">
        <f t="shared" si="7"/>
        <v>0</v>
      </c>
      <c r="O44" s="92">
        <v>21</v>
      </c>
      <c r="P44" s="92">
        <f t="shared" si="8"/>
        <v>0</v>
      </c>
      <c r="Q44" s="92">
        <f t="shared" si="9"/>
        <v>0</v>
      </c>
      <c r="R44" s="8"/>
      <c r="S44" s="8"/>
      <c r="T44" s="8"/>
    </row>
    <row r="45" spans="1:20" ht="10.199999999999999" outlineLevel="2" x14ac:dyDescent="0.2">
      <c r="A45" s="10"/>
      <c r="B45" s="85"/>
      <c r="C45" s="86">
        <v>41</v>
      </c>
      <c r="D45" s="87" t="s">
        <v>50</v>
      </c>
      <c r="E45" s="88" t="s">
        <v>124</v>
      </c>
      <c r="F45" s="89" t="s">
        <v>125</v>
      </c>
      <c r="G45" s="87" t="s">
        <v>59</v>
      </c>
      <c r="H45" s="90">
        <v>2</v>
      </c>
      <c r="I45" s="91"/>
      <c r="J45" s="92">
        <f t="shared" si="5"/>
        <v>0</v>
      </c>
      <c r="K45" s="90"/>
      <c r="L45" s="90">
        <f t="shared" si="6"/>
        <v>0</v>
      </c>
      <c r="M45" s="90"/>
      <c r="N45" s="90">
        <f t="shared" si="7"/>
        <v>0</v>
      </c>
      <c r="O45" s="92">
        <v>21</v>
      </c>
      <c r="P45" s="92">
        <f t="shared" si="8"/>
        <v>0</v>
      </c>
      <c r="Q45" s="92">
        <f t="shared" si="9"/>
        <v>0</v>
      </c>
      <c r="R45" s="8"/>
      <c r="S45" s="8"/>
      <c r="T45" s="8"/>
    </row>
    <row r="46" spans="1:20" ht="10.199999999999999" outlineLevel="2" x14ac:dyDescent="0.2">
      <c r="A46" s="10"/>
      <c r="B46" s="85"/>
      <c r="C46" s="86">
        <v>42</v>
      </c>
      <c r="D46" s="87" t="s">
        <v>50</v>
      </c>
      <c r="E46" s="88" t="s">
        <v>126</v>
      </c>
      <c r="F46" s="89" t="s">
        <v>127</v>
      </c>
      <c r="G46" s="87" t="s">
        <v>59</v>
      </c>
      <c r="H46" s="90">
        <v>1</v>
      </c>
      <c r="I46" s="91"/>
      <c r="J46" s="92">
        <f t="shared" si="5"/>
        <v>0</v>
      </c>
      <c r="K46" s="90"/>
      <c r="L46" s="90">
        <f t="shared" si="6"/>
        <v>0</v>
      </c>
      <c r="M46" s="90"/>
      <c r="N46" s="90">
        <f t="shared" si="7"/>
        <v>0</v>
      </c>
      <c r="O46" s="92">
        <v>21</v>
      </c>
      <c r="P46" s="92">
        <f t="shared" si="8"/>
        <v>0</v>
      </c>
      <c r="Q46" s="92">
        <f t="shared" si="9"/>
        <v>0</v>
      </c>
      <c r="R46" s="8"/>
      <c r="S46" s="8"/>
      <c r="T46" s="8"/>
    </row>
    <row r="47" spans="1:20" ht="10.199999999999999" outlineLevel="2" x14ac:dyDescent="0.2">
      <c r="A47" s="10"/>
      <c r="B47" s="85"/>
      <c r="C47" s="86">
        <v>43</v>
      </c>
      <c r="D47" s="87" t="s">
        <v>50</v>
      </c>
      <c r="E47" s="88" t="s">
        <v>128</v>
      </c>
      <c r="F47" s="89" t="s">
        <v>129</v>
      </c>
      <c r="G47" s="87" t="s">
        <v>59</v>
      </c>
      <c r="H47" s="90">
        <v>3</v>
      </c>
      <c r="I47" s="91"/>
      <c r="J47" s="92">
        <f t="shared" si="5"/>
        <v>0</v>
      </c>
      <c r="K47" s="90"/>
      <c r="L47" s="90">
        <f t="shared" si="6"/>
        <v>0</v>
      </c>
      <c r="M47" s="90"/>
      <c r="N47" s="90">
        <f t="shared" si="7"/>
        <v>0</v>
      </c>
      <c r="O47" s="92">
        <v>21</v>
      </c>
      <c r="P47" s="92">
        <f t="shared" si="8"/>
        <v>0</v>
      </c>
      <c r="Q47" s="92">
        <f t="shared" si="9"/>
        <v>0</v>
      </c>
      <c r="R47" s="8"/>
      <c r="S47" s="8"/>
      <c r="T47" s="8"/>
    </row>
    <row r="48" spans="1:20" ht="10.199999999999999" outlineLevel="2" x14ac:dyDescent="0.2">
      <c r="A48" s="10"/>
      <c r="B48" s="85"/>
      <c r="C48" s="86">
        <v>44</v>
      </c>
      <c r="D48" s="87" t="s">
        <v>50</v>
      </c>
      <c r="E48" s="88" t="s">
        <v>130</v>
      </c>
      <c r="F48" s="89" t="s">
        <v>131</v>
      </c>
      <c r="G48" s="87" t="s">
        <v>59</v>
      </c>
      <c r="H48" s="90">
        <v>3</v>
      </c>
      <c r="I48" s="91"/>
      <c r="J48" s="92">
        <f t="shared" si="5"/>
        <v>0</v>
      </c>
      <c r="K48" s="90"/>
      <c r="L48" s="90">
        <f t="shared" si="6"/>
        <v>0</v>
      </c>
      <c r="M48" s="90"/>
      <c r="N48" s="90">
        <f t="shared" si="7"/>
        <v>0</v>
      </c>
      <c r="O48" s="92">
        <v>21</v>
      </c>
      <c r="P48" s="92">
        <f t="shared" si="8"/>
        <v>0</v>
      </c>
      <c r="Q48" s="92">
        <f t="shared" si="9"/>
        <v>0</v>
      </c>
      <c r="R48" s="8"/>
      <c r="S48" s="8"/>
      <c r="T48" s="8"/>
    </row>
    <row r="49" spans="1:20" ht="10.199999999999999" outlineLevel="2" x14ac:dyDescent="0.2">
      <c r="A49" s="10"/>
      <c r="B49" s="85"/>
      <c r="C49" s="86">
        <v>45</v>
      </c>
      <c r="D49" s="87" t="s">
        <v>50</v>
      </c>
      <c r="E49" s="88" t="s">
        <v>132</v>
      </c>
      <c r="F49" s="89" t="s">
        <v>133</v>
      </c>
      <c r="G49" s="87" t="s">
        <v>59</v>
      </c>
      <c r="H49" s="90">
        <v>1</v>
      </c>
      <c r="I49" s="91"/>
      <c r="J49" s="92">
        <f t="shared" si="5"/>
        <v>0</v>
      </c>
      <c r="K49" s="90"/>
      <c r="L49" s="90">
        <f t="shared" si="6"/>
        <v>0</v>
      </c>
      <c r="M49" s="90"/>
      <c r="N49" s="90">
        <f t="shared" si="7"/>
        <v>0</v>
      </c>
      <c r="O49" s="92">
        <v>21</v>
      </c>
      <c r="P49" s="92">
        <f t="shared" si="8"/>
        <v>0</v>
      </c>
      <c r="Q49" s="92">
        <f t="shared" si="9"/>
        <v>0</v>
      </c>
      <c r="R49" s="8"/>
      <c r="S49" s="8"/>
      <c r="T49" s="8"/>
    </row>
    <row r="50" spans="1:20" ht="10.199999999999999" outlineLevel="2" x14ac:dyDescent="0.2">
      <c r="A50" s="10"/>
      <c r="B50" s="85"/>
      <c r="C50" s="86">
        <v>46</v>
      </c>
      <c r="D50" s="87" t="s">
        <v>50</v>
      </c>
      <c r="E50" s="88" t="s">
        <v>134</v>
      </c>
      <c r="F50" s="89" t="s">
        <v>135</v>
      </c>
      <c r="G50" s="87" t="s">
        <v>59</v>
      </c>
      <c r="H50" s="90">
        <v>2</v>
      </c>
      <c r="I50" s="91"/>
      <c r="J50" s="92">
        <f t="shared" si="5"/>
        <v>0</v>
      </c>
      <c r="K50" s="90"/>
      <c r="L50" s="90">
        <f t="shared" si="6"/>
        <v>0</v>
      </c>
      <c r="M50" s="90"/>
      <c r="N50" s="90">
        <f t="shared" si="7"/>
        <v>0</v>
      </c>
      <c r="O50" s="92">
        <v>21</v>
      </c>
      <c r="P50" s="92">
        <f t="shared" si="8"/>
        <v>0</v>
      </c>
      <c r="Q50" s="92">
        <f t="shared" si="9"/>
        <v>0</v>
      </c>
      <c r="R50" s="8"/>
      <c r="S50" s="8"/>
      <c r="T50" s="8"/>
    </row>
    <row r="51" spans="1:20" ht="10.199999999999999" outlineLevel="2" x14ac:dyDescent="0.2">
      <c r="A51" s="10"/>
      <c r="B51" s="85"/>
      <c r="C51" s="86">
        <v>47</v>
      </c>
      <c r="D51" s="87" t="s">
        <v>50</v>
      </c>
      <c r="E51" s="88" t="s">
        <v>136</v>
      </c>
      <c r="F51" s="89" t="s">
        <v>137</v>
      </c>
      <c r="G51" s="87" t="s">
        <v>59</v>
      </c>
      <c r="H51" s="90">
        <v>1</v>
      </c>
      <c r="I51" s="91"/>
      <c r="J51" s="92">
        <f t="shared" si="5"/>
        <v>0</v>
      </c>
      <c r="K51" s="90"/>
      <c r="L51" s="90">
        <f t="shared" si="6"/>
        <v>0</v>
      </c>
      <c r="M51" s="90"/>
      <c r="N51" s="90">
        <f t="shared" si="7"/>
        <v>0</v>
      </c>
      <c r="O51" s="92">
        <v>21</v>
      </c>
      <c r="P51" s="92">
        <f t="shared" si="8"/>
        <v>0</v>
      </c>
      <c r="Q51" s="92">
        <f t="shared" si="9"/>
        <v>0</v>
      </c>
      <c r="R51" s="8"/>
      <c r="S51" s="8"/>
      <c r="T51" s="8"/>
    </row>
    <row r="52" spans="1:20" ht="10.199999999999999" outlineLevel="2" x14ac:dyDescent="0.2">
      <c r="A52" s="10"/>
      <c r="B52" s="85"/>
      <c r="C52" s="86">
        <v>48</v>
      </c>
      <c r="D52" s="87" t="s">
        <v>50</v>
      </c>
      <c r="E52" s="88" t="s">
        <v>138</v>
      </c>
      <c r="F52" s="89" t="s">
        <v>139</v>
      </c>
      <c r="G52" s="87" t="s">
        <v>59</v>
      </c>
      <c r="H52" s="90">
        <v>1</v>
      </c>
      <c r="I52" s="91"/>
      <c r="J52" s="92">
        <f t="shared" si="5"/>
        <v>0</v>
      </c>
      <c r="K52" s="90"/>
      <c r="L52" s="90">
        <f t="shared" si="6"/>
        <v>0</v>
      </c>
      <c r="M52" s="90"/>
      <c r="N52" s="90">
        <f t="shared" si="7"/>
        <v>0</v>
      </c>
      <c r="O52" s="92">
        <v>21</v>
      </c>
      <c r="P52" s="92">
        <f t="shared" si="8"/>
        <v>0</v>
      </c>
      <c r="Q52" s="92">
        <f t="shared" si="9"/>
        <v>0</v>
      </c>
      <c r="R52" s="8"/>
      <c r="S52" s="8"/>
      <c r="T52" s="8"/>
    </row>
    <row r="53" spans="1:20" ht="10.199999999999999" outlineLevel="2" x14ac:dyDescent="0.2">
      <c r="A53" s="10"/>
      <c r="B53" s="85"/>
      <c r="C53" s="86">
        <v>49</v>
      </c>
      <c r="D53" s="87" t="s">
        <v>50</v>
      </c>
      <c r="E53" s="88" t="s">
        <v>140</v>
      </c>
      <c r="F53" s="89" t="s">
        <v>141</v>
      </c>
      <c r="G53" s="87" t="s">
        <v>59</v>
      </c>
      <c r="H53" s="90">
        <v>1</v>
      </c>
      <c r="I53" s="91"/>
      <c r="J53" s="92">
        <f t="shared" si="5"/>
        <v>0</v>
      </c>
      <c r="K53" s="90"/>
      <c r="L53" s="90">
        <f t="shared" si="6"/>
        <v>0</v>
      </c>
      <c r="M53" s="90"/>
      <c r="N53" s="90">
        <f t="shared" si="7"/>
        <v>0</v>
      </c>
      <c r="O53" s="92">
        <v>21</v>
      </c>
      <c r="P53" s="92">
        <f t="shared" si="8"/>
        <v>0</v>
      </c>
      <c r="Q53" s="92">
        <f t="shared" si="9"/>
        <v>0</v>
      </c>
      <c r="R53" s="8"/>
      <c r="S53" s="8"/>
      <c r="T53" s="8"/>
    </row>
    <row r="54" spans="1:20" ht="10.199999999999999" outlineLevel="2" x14ac:dyDescent="0.2">
      <c r="A54" s="10"/>
      <c r="B54" s="85"/>
      <c r="C54" s="86">
        <v>50</v>
      </c>
      <c r="D54" s="87" t="s">
        <v>50</v>
      </c>
      <c r="E54" s="88" t="s">
        <v>142</v>
      </c>
      <c r="F54" s="89" t="s">
        <v>143</v>
      </c>
      <c r="G54" s="87" t="s">
        <v>59</v>
      </c>
      <c r="H54" s="90">
        <v>1</v>
      </c>
      <c r="I54" s="91"/>
      <c r="J54" s="92">
        <f t="shared" si="5"/>
        <v>0</v>
      </c>
      <c r="K54" s="90"/>
      <c r="L54" s="90">
        <f t="shared" si="6"/>
        <v>0</v>
      </c>
      <c r="M54" s="90"/>
      <c r="N54" s="90">
        <f t="shared" si="7"/>
        <v>0</v>
      </c>
      <c r="O54" s="92">
        <v>21</v>
      </c>
      <c r="P54" s="92">
        <f t="shared" si="8"/>
        <v>0</v>
      </c>
      <c r="Q54" s="92">
        <f t="shared" si="9"/>
        <v>0</v>
      </c>
      <c r="R54" s="8"/>
      <c r="S54" s="8"/>
      <c r="T54" s="8"/>
    </row>
    <row r="55" spans="1:20" ht="10.199999999999999" outlineLevel="2" x14ac:dyDescent="0.2">
      <c r="A55" s="10"/>
      <c r="B55" s="85"/>
      <c r="C55" s="86">
        <v>51</v>
      </c>
      <c r="D55" s="87" t="s">
        <v>50</v>
      </c>
      <c r="E55" s="88" t="s">
        <v>144</v>
      </c>
      <c r="F55" s="89" t="s">
        <v>145</v>
      </c>
      <c r="G55" s="87" t="s">
        <v>59</v>
      </c>
      <c r="H55" s="90">
        <v>1</v>
      </c>
      <c r="I55" s="91"/>
      <c r="J55" s="92">
        <f t="shared" si="5"/>
        <v>0</v>
      </c>
      <c r="K55" s="90"/>
      <c r="L55" s="90">
        <f t="shared" si="6"/>
        <v>0</v>
      </c>
      <c r="M55" s="90"/>
      <c r="N55" s="90">
        <f t="shared" si="7"/>
        <v>0</v>
      </c>
      <c r="O55" s="92">
        <v>21</v>
      </c>
      <c r="P55" s="92">
        <f t="shared" si="8"/>
        <v>0</v>
      </c>
      <c r="Q55" s="92">
        <f t="shared" si="9"/>
        <v>0</v>
      </c>
      <c r="R55" s="8"/>
      <c r="S55" s="8"/>
      <c r="T55" s="8"/>
    </row>
    <row r="56" spans="1:20" ht="10.199999999999999" outlineLevel="2" x14ac:dyDescent="0.2">
      <c r="A56" s="10"/>
      <c r="B56" s="85"/>
      <c r="C56" s="86">
        <v>52</v>
      </c>
      <c r="D56" s="87" t="s">
        <v>50</v>
      </c>
      <c r="E56" s="88" t="s">
        <v>146</v>
      </c>
      <c r="F56" s="89" t="s">
        <v>147</v>
      </c>
      <c r="G56" s="87" t="s">
        <v>59</v>
      </c>
      <c r="H56" s="90">
        <v>5</v>
      </c>
      <c r="I56" s="91"/>
      <c r="J56" s="92">
        <f t="shared" si="5"/>
        <v>0</v>
      </c>
      <c r="K56" s="90"/>
      <c r="L56" s="90">
        <f t="shared" si="6"/>
        <v>0</v>
      </c>
      <c r="M56" s="90"/>
      <c r="N56" s="90">
        <f t="shared" si="7"/>
        <v>0</v>
      </c>
      <c r="O56" s="92">
        <v>21</v>
      </c>
      <c r="P56" s="92">
        <f t="shared" si="8"/>
        <v>0</v>
      </c>
      <c r="Q56" s="92">
        <f t="shared" si="9"/>
        <v>0</v>
      </c>
      <c r="R56" s="8"/>
      <c r="S56" s="8"/>
      <c r="T56" s="8"/>
    </row>
    <row r="57" spans="1:20" ht="10.199999999999999" outlineLevel="2" x14ac:dyDescent="0.2">
      <c r="A57" s="10"/>
      <c r="B57" s="85"/>
      <c r="C57" s="86">
        <v>53</v>
      </c>
      <c r="D57" s="87" t="s">
        <v>50</v>
      </c>
      <c r="E57" s="88" t="s">
        <v>148</v>
      </c>
      <c r="F57" s="89" t="s">
        <v>149</v>
      </c>
      <c r="G57" s="87" t="s">
        <v>59</v>
      </c>
      <c r="H57" s="90">
        <v>1</v>
      </c>
      <c r="I57" s="91"/>
      <c r="J57" s="92">
        <f t="shared" si="5"/>
        <v>0</v>
      </c>
      <c r="K57" s="90"/>
      <c r="L57" s="90">
        <f t="shared" si="6"/>
        <v>0</v>
      </c>
      <c r="M57" s="90"/>
      <c r="N57" s="90">
        <f t="shared" si="7"/>
        <v>0</v>
      </c>
      <c r="O57" s="92">
        <v>21</v>
      </c>
      <c r="P57" s="92">
        <f t="shared" si="8"/>
        <v>0</v>
      </c>
      <c r="Q57" s="92">
        <f t="shared" si="9"/>
        <v>0</v>
      </c>
      <c r="R57" s="8"/>
      <c r="S57" s="8"/>
      <c r="T57" s="8"/>
    </row>
    <row r="58" spans="1:20" ht="10.199999999999999" outlineLevel="2" x14ac:dyDescent="0.2">
      <c r="A58" s="10"/>
      <c r="B58" s="85"/>
      <c r="C58" s="86">
        <v>54</v>
      </c>
      <c r="D58" s="87" t="s">
        <v>50</v>
      </c>
      <c r="E58" s="88" t="s">
        <v>150</v>
      </c>
      <c r="F58" s="89" t="s">
        <v>151</v>
      </c>
      <c r="G58" s="87" t="s">
        <v>59</v>
      </c>
      <c r="H58" s="90">
        <v>1</v>
      </c>
      <c r="I58" s="91"/>
      <c r="J58" s="92">
        <f t="shared" si="5"/>
        <v>0</v>
      </c>
      <c r="K58" s="90"/>
      <c r="L58" s="90">
        <f t="shared" si="6"/>
        <v>0</v>
      </c>
      <c r="M58" s="90"/>
      <c r="N58" s="90">
        <f t="shared" si="7"/>
        <v>0</v>
      </c>
      <c r="O58" s="92">
        <v>21</v>
      </c>
      <c r="P58" s="92">
        <f t="shared" si="8"/>
        <v>0</v>
      </c>
      <c r="Q58" s="92">
        <f t="shared" si="9"/>
        <v>0</v>
      </c>
      <c r="R58" s="8"/>
      <c r="S58" s="8"/>
      <c r="T58" s="8"/>
    </row>
    <row r="59" spans="1:20" ht="10.199999999999999" outlineLevel="2" x14ac:dyDescent="0.2">
      <c r="A59" s="10"/>
      <c r="B59" s="85"/>
      <c r="C59" s="86">
        <v>55</v>
      </c>
      <c r="D59" s="87" t="s">
        <v>50</v>
      </c>
      <c r="E59" s="88" t="s">
        <v>152</v>
      </c>
      <c r="F59" s="89" t="s">
        <v>153</v>
      </c>
      <c r="G59" s="87" t="s">
        <v>59</v>
      </c>
      <c r="H59" s="90">
        <v>2</v>
      </c>
      <c r="I59" s="91"/>
      <c r="J59" s="92">
        <f t="shared" si="5"/>
        <v>0</v>
      </c>
      <c r="K59" s="90"/>
      <c r="L59" s="90">
        <f t="shared" si="6"/>
        <v>0</v>
      </c>
      <c r="M59" s="90"/>
      <c r="N59" s="90">
        <f t="shared" si="7"/>
        <v>0</v>
      </c>
      <c r="O59" s="92">
        <v>21</v>
      </c>
      <c r="P59" s="92">
        <f t="shared" si="8"/>
        <v>0</v>
      </c>
      <c r="Q59" s="92">
        <f t="shared" si="9"/>
        <v>0</v>
      </c>
      <c r="R59" s="8"/>
      <c r="S59" s="8"/>
      <c r="T59" s="8"/>
    </row>
    <row r="60" spans="1:20" ht="10.199999999999999" outlineLevel="2" x14ac:dyDescent="0.2">
      <c r="A60" s="10"/>
      <c r="B60" s="85"/>
      <c r="C60" s="86">
        <v>56</v>
      </c>
      <c r="D60" s="87" t="s">
        <v>50</v>
      </c>
      <c r="E60" s="88" t="s">
        <v>154</v>
      </c>
      <c r="F60" s="89" t="s">
        <v>155</v>
      </c>
      <c r="G60" s="87" t="s">
        <v>59</v>
      </c>
      <c r="H60" s="90">
        <v>1</v>
      </c>
      <c r="I60" s="91"/>
      <c r="J60" s="92">
        <f t="shared" si="5"/>
        <v>0</v>
      </c>
      <c r="K60" s="90"/>
      <c r="L60" s="90">
        <f t="shared" si="6"/>
        <v>0</v>
      </c>
      <c r="M60" s="90"/>
      <c r="N60" s="90">
        <f t="shared" si="7"/>
        <v>0</v>
      </c>
      <c r="O60" s="92">
        <v>21</v>
      </c>
      <c r="P60" s="92">
        <f t="shared" si="8"/>
        <v>0</v>
      </c>
      <c r="Q60" s="92">
        <f t="shared" si="9"/>
        <v>0</v>
      </c>
      <c r="R60" s="8"/>
      <c r="S60" s="8"/>
      <c r="T60" s="8"/>
    </row>
    <row r="61" spans="1:20" ht="10.199999999999999" outlineLevel="2" x14ac:dyDescent="0.2">
      <c r="A61" s="10"/>
      <c r="B61" s="85"/>
      <c r="C61" s="86">
        <v>57</v>
      </c>
      <c r="D61" s="87" t="s">
        <v>50</v>
      </c>
      <c r="E61" s="88" t="s">
        <v>156</v>
      </c>
      <c r="F61" s="89" t="s">
        <v>157</v>
      </c>
      <c r="G61" s="87" t="s">
        <v>59</v>
      </c>
      <c r="H61" s="90">
        <v>1</v>
      </c>
      <c r="I61" s="91"/>
      <c r="J61" s="92">
        <f t="shared" si="5"/>
        <v>0</v>
      </c>
      <c r="K61" s="90"/>
      <c r="L61" s="90">
        <f t="shared" si="6"/>
        <v>0</v>
      </c>
      <c r="M61" s="90"/>
      <c r="N61" s="90">
        <f t="shared" si="7"/>
        <v>0</v>
      </c>
      <c r="O61" s="92">
        <v>21</v>
      </c>
      <c r="P61" s="92">
        <f t="shared" si="8"/>
        <v>0</v>
      </c>
      <c r="Q61" s="92">
        <f t="shared" si="9"/>
        <v>0</v>
      </c>
      <c r="R61" s="8"/>
      <c r="S61" s="8"/>
      <c r="T61" s="8"/>
    </row>
    <row r="62" spans="1:20" ht="10.199999999999999" outlineLevel="2" x14ac:dyDescent="0.2">
      <c r="A62" s="10"/>
      <c r="B62" s="85"/>
      <c r="C62" s="86">
        <v>58</v>
      </c>
      <c r="D62" s="87" t="s">
        <v>50</v>
      </c>
      <c r="E62" s="88" t="s">
        <v>158</v>
      </c>
      <c r="F62" s="89" t="s">
        <v>159</v>
      </c>
      <c r="G62" s="87" t="s">
        <v>59</v>
      </c>
      <c r="H62" s="90">
        <v>1</v>
      </c>
      <c r="I62" s="91"/>
      <c r="J62" s="92">
        <f t="shared" si="5"/>
        <v>0</v>
      </c>
      <c r="K62" s="90"/>
      <c r="L62" s="90">
        <f t="shared" si="6"/>
        <v>0</v>
      </c>
      <c r="M62" s="90"/>
      <c r="N62" s="90">
        <f t="shared" si="7"/>
        <v>0</v>
      </c>
      <c r="O62" s="92">
        <v>21</v>
      </c>
      <c r="P62" s="92">
        <f t="shared" si="8"/>
        <v>0</v>
      </c>
      <c r="Q62" s="92">
        <f t="shared" si="9"/>
        <v>0</v>
      </c>
      <c r="R62" s="8"/>
      <c r="S62" s="8"/>
      <c r="T62" s="8"/>
    </row>
    <row r="63" spans="1:20" ht="10.199999999999999" outlineLevel="2" x14ac:dyDescent="0.2">
      <c r="A63" s="10"/>
      <c r="B63" s="85"/>
      <c r="C63" s="86">
        <v>59</v>
      </c>
      <c r="D63" s="87" t="s">
        <v>50</v>
      </c>
      <c r="E63" s="88" t="s">
        <v>160</v>
      </c>
      <c r="F63" s="89" t="s">
        <v>161</v>
      </c>
      <c r="G63" s="87" t="s">
        <v>59</v>
      </c>
      <c r="H63" s="90">
        <v>1</v>
      </c>
      <c r="I63" s="91"/>
      <c r="J63" s="92">
        <f t="shared" si="5"/>
        <v>0</v>
      </c>
      <c r="K63" s="90"/>
      <c r="L63" s="90">
        <f t="shared" si="6"/>
        <v>0</v>
      </c>
      <c r="M63" s="90"/>
      <c r="N63" s="90">
        <f t="shared" si="7"/>
        <v>0</v>
      </c>
      <c r="O63" s="92">
        <v>21</v>
      </c>
      <c r="P63" s="92">
        <f t="shared" si="8"/>
        <v>0</v>
      </c>
      <c r="Q63" s="92">
        <f t="shared" si="9"/>
        <v>0</v>
      </c>
      <c r="R63" s="8"/>
      <c r="S63" s="8"/>
      <c r="T63" s="8"/>
    </row>
    <row r="64" spans="1:20" ht="10.199999999999999" outlineLevel="2" x14ac:dyDescent="0.2">
      <c r="A64" s="10"/>
      <c r="B64" s="85"/>
      <c r="C64" s="86">
        <v>60</v>
      </c>
      <c r="D64" s="87" t="s">
        <v>50</v>
      </c>
      <c r="E64" s="88" t="s">
        <v>162</v>
      </c>
      <c r="F64" s="89" t="s">
        <v>163</v>
      </c>
      <c r="G64" s="87" t="s">
        <v>59</v>
      </c>
      <c r="H64" s="90">
        <v>1</v>
      </c>
      <c r="I64" s="91"/>
      <c r="J64" s="92">
        <f t="shared" si="5"/>
        <v>0</v>
      </c>
      <c r="K64" s="90"/>
      <c r="L64" s="90">
        <f t="shared" si="6"/>
        <v>0</v>
      </c>
      <c r="M64" s="90"/>
      <c r="N64" s="90">
        <f t="shared" si="7"/>
        <v>0</v>
      </c>
      <c r="O64" s="92">
        <v>21</v>
      </c>
      <c r="P64" s="92">
        <f t="shared" si="8"/>
        <v>0</v>
      </c>
      <c r="Q64" s="92">
        <f t="shared" si="9"/>
        <v>0</v>
      </c>
      <c r="R64" s="8"/>
      <c r="S64" s="8"/>
      <c r="T64" s="8"/>
    </row>
    <row r="65" spans="1:20" ht="10.199999999999999" outlineLevel="2" x14ac:dyDescent="0.2">
      <c r="A65" s="10"/>
      <c r="B65" s="85"/>
      <c r="C65" s="86">
        <v>61</v>
      </c>
      <c r="D65" s="87" t="s">
        <v>50</v>
      </c>
      <c r="E65" s="88" t="s">
        <v>164</v>
      </c>
      <c r="F65" s="89" t="s">
        <v>165</v>
      </c>
      <c r="G65" s="87" t="s">
        <v>59</v>
      </c>
      <c r="H65" s="90">
        <v>1</v>
      </c>
      <c r="I65" s="91"/>
      <c r="J65" s="92">
        <f t="shared" si="5"/>
        <v>0</v>
      </c>
      <c r="K65" s="90"/>
      <c r="L65" s="90">
        <f t="shared" si="6"/>
        <v>0</v>
      </c>
      <c r="M65" s="90"/>
      <c r="N65" s="90">
        <f t="shared" si="7"/>
        <v>0</v>
      </c>
      <c r="O65" s="92">
        <v>21</v>
      </c>
      <c r="P65" s="92">
        <f t="shared" si="8"/>
        <v>0</v>
      </c>
      <c r="Q65" s="92">
        <f t="shared" si="9"/>
        <v>0</v>
      </c>
      <c r="R65" s="8"/>
      <c r="S65" s="8"/>
      <c r="T65" s="8"/>
    </row>
    <row r="66" spans="1:20" ht="10.199999999999999" outlineLevel="2" x14ac:dyDescent="0.2">
      <c r="A66" s="10"/>
      <c r="B66" s="85"/>
      <c r="C66" s="86">
        <v>62</v>
      </c>
      <c r="D66" s="87" t="s">
        <v>50</v>
      </c>
      <c r="E66" s="88" t="s">
        <v>166</v>
      </c>
      <c r="F66" s="89" t="s">
        <v>167</v>
      </c>
      <c r="G66" s="87" t="s">
        <v>59</v>
      </c>
      <c r="H66" s="90">
        <v>1</v>
      </c>
      <c r="I66" s="91"/>
      <c r="J66" s="92">
        <f t="shared" si="5"/>
        <v>0</v>
      </c>
      <c r="K66" s="90"/>
      <c r="L66" s="90">
        <f t="shared" si="6"/>
        <v>0</v>
      </c>
      <c r="M66" s="90"/>
      <c r="N66" s="90">
        <f t="shared" si="7"/>
        <v>0</v>
      </c>
      <c r="O66" s="92">
        <v>21</v>
      </c>
      <c r="P66" s="92">
        <f t="shared" si="8"/>
        <v>0</v>
      </c>
      <c r="Q66" s="92">
        <f t="shared" si="9"/>
        <v>0</v>
      </c>
      <c r="R66" s="8"/>
      <c r="S66" s="8"/>
      <c r="T66" s="8"/>
    </row>
    <row r="67" spans="1:20" ht="10.199999999999999" outlineLevel="2" x14ac:dyDescent="0.2">
      <c r="A67" s="10"/>
      <c r="B67" s="85"/>
      <c r="C67" s="86">
        <v>63</v>
      </c>
      <c r="D67" s="87" t="s">
        <v>50</v>
      </c>
      <c r="E67" s="88" t="s">
        <v>168</v>
      </c>
      <c r="F67" s="89" t="s">
        <v>169</v>
      </c>
      <c r="G67" s="87" t="s">
        <v>59</v>
      </c>
      <c r="H67" s="90">
        <v>1</v>
      </c>
      <c r="I67" s="91"/>
      <c r="J67" s="92">
        <f t="shared" si="5"/>
        <v>0</v>
      </c>
      <c r="K67" s="90"/>
      <c r="L67" s="90">
        <f t="shared" si="6"/>
        <v>0</v>
      </c>
      <c r="M67" s="90"/>
      <c r="N67" s="90">
        <f t="shared" si="7"/>
        <v>0</v>
      </c>
      <c r="O67" s="92">
        <v>21</v>
      </c>
      <c r="P67" s="92">
        <f t="shared" si="8"/>
        <v>0</v>
      </c>
      <c r="Q67" s="92">
        <f t="shared" si="9"/>
        <v>0</v>
      </c>
      <c r="R67" s="8"/>
      <c r="S67" s="8"/>
      <c r="T67" s="8"/>
    </row>
    <row r="68" spans="1:20" ht="10.199999999999999" outlineLevel="2" x14ac:dyDescent="0.2">
      <c r="A68" s="10"/>
      <c r="B68" s="85"/>
      <c r="C68" s="86">
        <v>64</v>
      </c>
      <c r="D68" s="87" t="s">
        <v>50</v>
      </c>
      <c r="E68" s="88" t="s">
        <v>170</v>
      </c>
      <c r="F68" s="89" t="s">
        <v>171</v>
      </c>
      <c r="G68" s="87" t="s">
        <v>59</v>
      </c>
      <c r="H68" s="90">
        <v>1</v>
      </c>
      <c r="I68" s="91"/>
      <c r="J68" s="92">
        <f t="shared" si="5"/>
        <v>0</v>
      </c>
      <c r="K68" s="90"/>
      <c r="L68" s="90">
        <f t="shared" si="6"/>
        <v>0</v>
      </c>
      <c r="M68" s="90"/>
      <c r="N68" s="90">
        <f t="shared" si="7"/>
        <v>0</v>
      </c>
      <c r="O68" s="92">
        <v>21</v>
      </c>
      <c r="P68" s="92">
        <f t="shared" si="8"/>
        <v>0</v>
      </c>
      <c r="Q68" s="92">
        <f t="shared" si="9"/>
        <v>0</v>
      </c>
      <c r="R68" s="8"/>
      <c r="S68" s="8"/>
      <c r="T68" s="8"/>
    </row>
    <row r="69" spans="1:20" ht="10.199999999999999" outlineLevel="2" x14ac:dyDescent="0.2">
      <c r="A69" s="10"/>
      <c r="B69" s="85"/>
      <c r="C69" s="86">
        <v>65</v>
      </c>
      <c r="D69" s="87" t="s">
        <v>50</v>
      </c>
      <c r="E69" s="88" t="s">
        <v>172</v>
      </c>
      <c r="F69" s="89" t="s">
        <v>173</v>
      </c>
      <c r="G69" s="87" t="s">
        <v>59</v>
      </c>
      <c r="H69" s="90">
        <v>1</v>
      </c>
      <c r="I69" s="91"/>
      <c r="J69" s="92">
        <f t="shared" si="5"/>
        <v>0</v>
      </c>
      <c r="K69" s="90"/>
      <c r="L69" s="90">
        <f t="shared" si="6"/>
        <v>0</v>
      </c>
      <c r="M69" s="90"/>
      <c r="N69" s="90">
        <f t="shared" si="7"/>
        <v>0</v>
      </c>
      <c r="O69" s="92">
        <v>21</v>
      </c>
      <c r="P69" s="92">
        <f t="shared" si="8"/>
        <v>0</v>
      </c>
      <c r="Q69" s="92">
        <f t="shared" si="9"/>
        <v>0</v>
      </c>
      <c r="R69" s="8"/>
      <c r="S69" s="8"/>
      <c r="T69" s="8"/>
    </row>
    <row r="70" spans="1:20" ht="10.199999999999999" outlineLevel="2" x14ac:dyDescent="0.2">
      <c r="A70" s="10"/>
      <c r="B70" s="85"/>
      <c r="C70" s="86">
        <v>66</v>
      </c>
      <c r="D70" s="87" t="s">
        <v>50</v>
      </c>
      <c r="E70" s="88" t="s">
        <v>174</v>
      </c>
      <c r="F70" s="89" t="s">
        <v>175</v>
      </c>
      <c r="G70" s="87" t="s">
        <v>59</v>
      </c>
      <c r="H70" s="90">
        <v>1</v>
      </c>
      <c r="I70" s="91"/>
      <c r="J70" s="92">
        <f t="shared" si="5"/>
        <v>0</v>
      </c>
      <c r="K70" s="90"/>
      <c r="L70" s="90">
        <f t="shared" si="6"/>
        <v>0</v>
      </c>
      <c r="M70" s="90"/>
      <c r="N70" s="90">
        <f t="shared" si="7"/>
        <v>0</v>
      </c>
      <c r="O70" s="92">
        <v>21</v>
      </c>
      <c r="P70" s="92">
        <f t="shared" si="8"/>
        <v>0</v>
      </c>
      <c r="Q70" s="92">
        <f t="shared" si="9"/>
        <v>0</v>
      </c>
      <c r="R70" s="8"/>
      <c r="S70" s="8"/>
      <c r="T70" s="8"/>
    </row>
    <row r="71" spans="1:20" ht="10.199999999999999" outlineLevel="2" x14ac:dyDescent="0.2">
      <c r="A71" s="10"/>
      <c r="B71" s="85"/>
      <c r="C71" s="86">
        <v>67</v>
      </c>
      <c r="D71" s="87" t="s">
        <v>50</v>
      </c>
      <c r="E71" s="88" t="s">
        <v>176</v>
      </c>
      <c r="F71" s="89" t="s">
        <v>177</v>
      </c>
      <c r="G71" s="87" t="s">
        <v>59</v>
      </c>
      <c r="H71" s="90">
        <v>1</v>
      </c>
      <c r="I71" s="91"/>
      <c r="J71" s="92">
        <f t="shared" si="5"/>
        <v>0</v>
      </c>
      <c r="K71" s="90"/>
      <c r="L71" s="90">
        <f t="shared" si="6"/>
        <v>0</v>
      </c>
      <c r="M71" s="90"/>
      <c r="N71" s="90">
        <f t="shared" si="7"/>
        <v>0</v>
      </c>
      <c r="O71" s="92">
        <v>21</v>
      </c>
      <c r="P71" s="92">
        <f t="shared" si="8"/>
        <v>0</v>
      </c>
      <c r="Q71" s="92">
        <f t="shared" si="9"/>
        <v>0</v>
      </c>
      <c r="R71" s="8"/>
      <c r="S71" s="8"/>
      <c r="T71" s="8"/>
    </row>
    <row r="72" spans="1:20" ht="10.199999999999999" outlineLevel="2" x14ac:dyDescent="0.2">
      <c r="A72" s="10"/>
      <c r="B72" s="85"/>
      <c r="C72" s="86">
        <v>68</v>
      </c>
      <c r="D72" s="87" t="s">
        <v>50</v>
      </c>
      <c r="E72" s="88" t="s">
        <v>178</v>
      </c>
      <c r="F72" s="89" t="s">
        <v>179</v>
      </c>
      <c r="G72" s="87" t="s">
        <v>59</v>
      </c>
      <c r="H72" s="90">
        <v>1</v>
      </c>
      <c r="I72" s="91"/>
      <c r="J72" s="92">
        <f t="shared" si="5"/>
        <v>0</v>
      </c>
      <c r="K72" s="90"/>
      <c r="L72" s="90">
        <f t="shared" si="6"/>
        <v>0</v>
      </c>
      <c r="M72" s="90"/>
      <c r="N72" s="90">
        <f t="shared" si="7"/>
        <v>0</v>
      </c>
      <c r="O72" s="92">
        <v>21</v>
      </c>
      <c r="P72" s="92">
        <f t="shared" si="8"/>
        <v>0</v>
      </c>
      <c r="Q72" s="92">
        <f t="shared" si="9"/>
        <v>0</v>
      </c>
      <c r="R72" s="8"/>
      <c r="S72" s="8"/>
      <c r="T72" s="8"/>
    </row>
    <row r="73" spans="1:20" ht="10.199999999999999" outlineLevel="2" x14ac:dyDescent="0.2">
      <c r="A73" s="10"/>
      <c r="B73" s="85"/>
      <c r="C73" s="86">
        <v>69</v>
      </c>
      <c r="D73" s="87" t="s">
        <v>50</v>
      </c>
      <c r="E73" s="88" t="s">
        <v>180</v>
      </c>
      <c r="F73" s="89" t="s">
        <v>181</v>
      </c>
      <c r="G73" s="87" t="s">
        <v>59</v>
      </c>
      <c r="H73" s="90">
        <v>6</v>
      </c>
      <c r="I73" s="91"/>
      <c r="J73" s="92">
        <f t="shared" si="5"/>
        <v>0</v>
      </c>
      <c r="K73" s="90"/>
      <c r="L73" s="90">
        <f t="shared" si="6"/>
        <v>0</v>
      </c>
      <c r="M73" s="90"/>
      <c r="N73" s="90">
        <f t="shared" si="7"/>
        <v>0</v>
      </c>
      <c r="O73" s="92">
        <v>21</v>
      </c>
      <c r="P73" s="92">
        <f t="shared" si="8"/>
        <v>0</v>
      </c>
      <c r="Q73" s="92">
        <f t="shared" si="9"/>
        <v>0</v>
      </c>
      <c r="R73" s="8"/>
      <c r="S73" s="8"/>
      <c r="T73" s="8"/>
    </row>
    <row r="74" spans="1:20" ht="10.199999999999999" outlineLevel="2" x14ac:dyDescent="0.2">
      <c r="A74" s="10"/>
      <c r="B74" s="85"/>
      <c r="C74" s="86">
        <v>70</v>
      </c>
      <c r="D74" s="87" t="s">
        <v>50</v>
      </c>
      <c r="E74" s="88" t="s">
        <v>182</v>
      </c>
      <c r="F74" s="89" t="s">
        <v>183</v>
      </c>
      <c r="G74" s="87" t="s">
        <v>59</v>
      </c>
      <c r="H74" s="90">
        <v>5</v>
      </c>
      <c r="I74" s="91"/>
      <c r="J74" s="92">
        <f t="shared" si="5"/>
        <v>0</v>
      </c>
      <c r="K74" s="90"/>
      <c r="L74" s="90">
        <f t="shared" si="6"/>
        <v>0</v>
      </c>
      <c r="M74" s="90"/>
      <c r="N74" s="90">
        <f t="shared" si="7"/>
        <v>0</v>
      </c>
      <c r="O74" s="92">
        <v>21</v>
      </c>
      <c r="P74" s="92">
        <f t="shared" si="8"/>
        <v>0</v>
      </c>
      <c r="Q74" s="92">
        <f t="shared" si="9"/>
        <v>0</v>
      </c>
      <c r="R74" s="8"/>
      <c r="S74" s="8"/>
      <c r="T74" s="8"/>
    </row>
    <row r="75" spans="1:20" ht="10.199999999999999" outlineLevel="2" x14ac:dyDescent="0.2">
      <c r="A75" s="10"/>
      <c r="B75" s="85"/>
      <c r="C75" s="86">
        <v>71</v>
      </c>
      <c r="D75" s="87" t="s">
        <v>50</v>
      </c>
      <c r="E75" s="88" t="s">
        <v>184</v>
      </c>
      <c r="F75" s="89" t="s">
        <v>185</v>
      </c>
      <c r="G75" s="87" t="s">
        <v>59</v>
      </c>
      <c r="H75" s="90">
        <v>1</v>
      </c>
      <c r="I75" s="91"/>
      <c r="J75" s="92">
        <f t="shared" ref="J75:J100" si="10">H75*I75</f>
        <v>0</v>
      </c>
      <c r="K75" s="90"/>
      <c r="L75" s="90">
        <f t="shared" ref="L75:L100" si="11">H75*K75</f>
        <v>0</v>
      </c>
      <c r="M75" s="90"/>
      <c r="N75" s="90">
        <f t="shared" ref="N75:N100" si="12">H75*M75</f>
        <v>0</v>
      </c>
      <c r="O75" s="92">
        <v>21</v>
      </c>
      <c r="P75" s="92">
        <f t="shared" ref="P75:P100" si="13">J75*(O75/100)</f>
        <v>0</v>
      </c>
      <c r="Q75" s="92">
        <f t="shared" ref="Q75:Q100" si="14">J75+P75</f>
        <v>0</v>
      </c>
      <c r="R75" s="8"/>
      <c r="S75" s="8"/>
      <c r="T75" s="8"/>
    </row>
    <row r="76" spans="1:20" ht="10.199999999999999" outlineLevel="2" x14ac:dyDescent="0.2">
      <c r="A76" s="10"/>
      <c r="B76" s="85"/>
      <c r="C76" s="86">
        <v>72</v>
      </c>
      <c r="D76" s="87" t="s">
        <v>50</v>
      </c>
      <c r="E76" s="88" t="s">
        <v>186</v>
      </c>
      <c r="F76" s="89" t="s">
        <v>187</v>
      </c>
      <c r="G76" s="87" t="s">
        <v>59</v>
      </c>
      <c r="H76" s="90">
        <v>1</v>
      </c>
      <c r="I76" s="91"/>
      <c r="J76" s="92">
        <f t="shared" si="10"/>
        <v>0</v>
      </c>
      <c r="K76" s="90"/>
      <c r="L76" s="90">
        <f t="shared" si="11"/>
        <v>0</v>
      </c>
      <c r="M76" s="90"/>
      <c r="N76" s="90">
        <f t="shared" si="12"/>
        <v>0</v>
      </c>
      <c r="O76" s="92">
        <v>21</v>
      </c>
      <c r="P76" s="92">
        <f t="shared" si="13"/>
        <v>0</v>
      </c>
      <c r="Q76" s="92">
        <f t="shared" si="14"/>
        <v>0</v>
      </c>
      <c r="R76" s="8"/>
      <c r="S76" s="8"/>
      <c r="T76" s="8"/>
    </row>
    <row r="77" spans="1:20" ht="10.199999999999999" outlineLevel="2" x14ac:dyDescent="0.2">
      <c r="A77" s="10"/>
      <c r="B77" s="85"/>
      <c r="C77" s="86">
        <v>73</v>
      </c>
      <c r="D77" s="87" t="s">
        <v>50</v>
      </c>
      <c r="E77" s="88" t="s">
        <v>188</v>
      </c>
      <c r="F77" s="89" t="s">
        <v>189</v>
      </c>
      <c r="G77" s="87" t="s">
        <v>59</v>
      </c>
      <c r="H77" s="90">
        <v>1</v>
      </c>
      <c r="I77" s="91"/>
      <c r="J77" s="92">
        <f t="shared" si="10"/>
        <v>0</v>
      </c>
      <c r="K77" s="90"/>
      <c r="L77" s="90">
        <f t="shared" si="11"/>
        <v>0</v>
      </c>
      <c r="M77" s="90"/>
      <c r="N77" s="90">
        <f t="shared" si="12"/>
        <v>0</v>
      </c>
      <c r="O77" s="92">
        <v>21</v>
      </c>
      <c r="P77" s="92">
        <f t="shared" si="13"/>
        <v>0</v>
      </c>
      <c r="Q77" s="92">
        <f t="shared" si="14"/>
        <v>0</v>
      </c>
      <c r="R77" s="8"/>
      <c r="S77" s="8"/>
      <c r="T77" s="8"/>
    </row>
    <row r="78" spans="1:20" ht="10.199999999999999" outlineLevel="2" x14ac:dyDescent="0.2">
      <c r="A78" s="10"/>
      <c r="B78" s="85"/>
      <c r="C78" s="86">
        <v>74</v>
      </c>
      <c r="D78" s="87" t="s">
        <v>50</v>
      </c>
      <c r="E78" s="88" t="s">
        <v>190</v>
      </c>
      <c r="F78" s="89" t="s">
        <v>191</v>
      </c>
      <c r="G78" s="87" t="s">
        <v>59</v>
      </c>
      <c r="H78" s="90">
        <v>1</v>
      </c>
      <c r="I78" s="91"/>
      <c r="J78" s="92">
        <f t="shared" si="10"/>
        <v>0</v>
      </c>
      <c r="K78" s="90"/>
      <c r="L78" s="90">
        <f t="shared" si="11"/>
        <v>0</v>
      </c>
      <c r="M78" s="90"/>
      <c r="N78" s="90">
        <f t="shared" si="12"/>
        <v>0</v>
      </c>
      <c r="O78" s="92">
        <v>21</v>
      </c>
      <c r="P78" s="92">
        <f t="shared" si="13"/>
        <v>0</v>
      </c>
      <c r="Q78" s="92">
        <f t="shared" si="14"/>
        <v>0</v>
      </c>
      <c r="R78" s="8"/>
      <c r="S78" s="8"/>
      <c r="T78" s="8"/>
    </row>
    <row r="79" spans="1:20" ht="10.199999999999999" outlineLevel="2" x14ac:dyDescent="0.2">
      <c r="A79" s="10"/>
      <c r="B79" s="85"/>
      <c r="C79" s="86">
        <v>75</v>
      </c>
      <c r="D79" s="87" t="s">
        <v>50</v>
      </c>
      <c r="E79" s="88" t="s">
        <v>192</v>
      </c>
      <c r="F79" s="89" t="s">
        <v>193</v>
      </c>
      <c r="G79" s="87" t="s">
        <v>59</v>
      </c>
      <c r="H79" s="90">
        <v>2</v>
      </c>
      <c r="I79" s="91"/>
      <c r="J79" s="92">
        <f t="shared" si="10"/>
        <v>0</v>
      </c>
      <c r="K79" s="90"/>
      <c r="L79" s="90">
        <f t="shared" si="11"/>
        <v>0</v>
      </c>
      <c r="M79" s="90"/>
      <c r="N79" s="90">
        <f t="shared" si="12"/>
        <v>0</v>
      </c>
      <c r="O79" s="92">
        <v>21</v>
      </c>
      <c r="P79" s="92">
        <f t="shared" si="13"/>
        <v>0</v>
      </c>
      <c r="Q79" s="92">
        <f t="shared" si="14"/>
        <v>0</v>
      </c>
      <c r="R79" s="8"/>
      <c r="S79" s="8"/>
      <c r="T79" s="8"/>
    </row>
    <row r="80" spans="1:20" ht="10.199999999999999" outlineLevel="2" x14ac:dyDescent="0.2">
      <c r="A80" s="10"/>
      <c r="B80" s="85"/>
      <c r="C80" s="86">
        <v>76</v>
      </c>
      <c r="D80" s="87" t="s">
        <v>50</v>
      </c>
      <c r="E80" s="88" t="s">
        <v>194</v>
      </c>
      <c r="F80" s="89" t="s">
        <v>195</v>
      </c>
      <c r="G80" s="87" t="s">
        <v>59</v>
      </c>
      <c r="H80" s="90">
        <v>2</v>
      </c>
      <c r="I80" s="91"/>
      <c r="J80" s="92">
        <f t="shared" si="10"/>
        <v>0</v>
      </c>
      <c r="K80" s="90"/>
      <c r="L80" s="90">
        <f t="shared" si="11"/>
        <v>0</v>
      </c>
      <c r="M80" s="90"/>
      <c r="N80" s="90">
        <f t="shared" si="12"/>
        <v>0</v>
      </c>
      <c r="O80" s="92">
        <v>21</v>
      </c>
      <c r="P80" s="92">
        <f t="shared" si="13"/>
        <v>0</v>
      </c>
      <c r="Q80" s="92">
        <f t="shared" si="14"/>
        <v>0</v>
      </c>
      <c r="R80" s="8"/>
      <c r="S80" s="8"/>
      <c r="T80" s="8"/>
    </row>
    <row r="81" spans="1:20" ht="10.199999999999999" outlineLevel="2" x14ac:dyDescent="0.2">
      <c r="A81" s="10"/>
      <c r="B81" s="85"/>
      <c r="C81" s="86">
        <v>77</v>
      </c>
      <c r="D81" s="87" t="s">
        <v>50</v>
      </c>
      <c r="E81" s="88" t="s">
        <v>196</v>
      </c>
      <c r="F81" s="89" t="s">
        <v>197</v>
      </c>
      <c r="G81" s="87" t="s">
        <v>59</v>
      </c>
      <c r="H81" s="90">
        <v>1</v>
      </c>
      <c r="I81" s="91"/>
      <c r="J81" s="92">
        <f t="shared" si="10"/>
        <v>0</v>
      </c>
      <c r="K81" s="90"/>
      <c r="L81" s="90">
        <f t="shared" si="11"/>
        <v>0</v>
      </c>
      <c r="M81" s="90"/>
      <c r="N81" s="90">
        <f t="shared" si="12"/>
        <v>0</v>
      </c>
      <c r="O81" s="92">
        <v>21</v>
      </c>
      <c r="P81" s="92">
        <f t="shared" si="13"/>
        <v>0</v>
      </c>
      <c r="Q81" s="92">
        <f t="shared" si="14"/>
        <v>0</v>
      </c>
      <c r="R81" s="8"/>
      <c r="S81" s="8"/>
      <c r="T81" s="8"/>
    </row>
    <row r="82" spans="1:20" ht="10.199999999999999" outlineLevel="2" x14ac:dyDescent="0.2">
      <c r="A82" s="10"/>
      <c r="B82" s="85"/>
      <c r="C82" s="86">
        <v>78</v>
      </c>
      <c r="D82" s="87" t="s">
        <v>50</v>
      </c>
      <c r="E82" s="88" t="s">
        <v>198</v>
      </c>
      <c r="F82" s="89" t="s">
        <v>199</v>
      </c>
      <c r="G82" s="87" t="s">
        <v>59</v>
      </c>
      <c r="H82" s="90">
        <v>1</v>
      </c>
      <c r="I82" s="91"/>
      <c r="J82" s="92">
        <f t="shared" si="10"/>
        <v>0</v>
      </c>
      <c r="K82" s="90"/>
      <c r="L82" s="90">
        <f t="shared" si="11"/>
        <v>0</v>
      </c>
      <c r="M82" s="90"/>
      <c r="N82" s="90">
        <f t="shared" si="12"/>
        <v>0</v>
      </c>
      <c r="O82" s="92">
        <v>21</v>
      </c>
      <c r="P82" s="92">
        <f t="shared" si="13"/>
        <v>0</v>
      </c>
      <c r="Q82" s="92">
        <f t="shared" si="14"/>
        <v>0</v>
      </c>
      <c r="R82" s="8"/>
      <c r="S82" s="8"/>
      <c r="T82" s="8"/>
    </row>
    <row r="83" spans="1:20" ht="10.199999999999999" outlineLevel="2" x14ac:dyDescent="0.2">
      <c r="A83" s="10"/>
      <c r="B83" s="85"/>
      <c r="C83" s="86">
        <v>79</v>
      </c>
      <c r="D83" s="87" t="s">
        <v>50</v>
      </c>
      <c r="E83" s="88" t="s">
        <v>200</v>
      </c>
      <c r="F83" s="89" t="s">
        <v>201</v>
      </c>
      <c r="G83" s="87" t="s">
        <v>59</v>
      </c>
      <c r="H83" s="90">
        <v>1</v>
      </c>
      <c r="I83" s="91"/>
      <c r="J83" s="92">
        <f t="shared" si="10"/>
        <v>0</v>
      </c>
      <c r="K83" s="90"/>
      <c r="L83" s="90">
        <f t="shared" si="11"/>
        <v>0</v>
      </c>
      <c r="M83" s="90"/>
      <c r="N83" s="90">
        <f t="shared" si="12"/>
        <v>0</v>
      </c>
      <c r="O83" s="92">
        <v>21</v>
      </c>
      <c r="P83" s="92">
        <f t="shared" si="13"/>
        <v>0</v>
      </c>
      <c r="Q83" s="92">
        <f t="shared" si="14"/>
        <v>0</v>
      </c>
      <c r="R83" s="8"/>
      <c r="S83" s="8"/>
      <c r="T83" s="8"/>
    </row>
    <row r="84" spans="1:20" ht="10.199999999999999" outlineLevel="2" x14ac:dyDescent="0.2">
      <c r="A84" s="10"/>
      <c r="B84" s="85"/>
      <c r="C84" s="86">
        <v>80</v>
      </c>
      <c r="D84" s="87" t="s">
        <v>50</v>
      </c>
      <c r="E84" s="88" t="s">
        <v>202</v>
      </c>
      <c r="F84" s="89" t="s">
        <v>203</v>
      </c>
      <c r="G84" s="87" t="s">
        <v>59</v>
      </c>
      <c r="H84" s="90">
        <v>1</v>
      </c>
      <c r="I84" s="91"/>
      <c r="J84" s="92">
        <f t="shared" si="10"/>
        <v>0</v>
      </c>
      <c r="K84" s="90"/>
      <c r="L84" s="90">
        <f t="shared" si="11"/>
        <v>0</v>
      </c>
      <c r="M84" s="90"/>
      <c r="N84" s="90">
        <f t="shared" si="12"/>
        <v>0</v>
      </c>
      <c r="O84" s="92">
        <v>21</v>
      </c>
      <c r="P84" s="92">
        <f t="shared" si="13"/>
        <v>0</v>
      </c>
      <c r="Q84" s="92">
        <f t="shared" si="14"/>
        <v>0</v>
      </c>
      <c r="R84" s="8"/>
      <c r="S84" s="8"/>
      <c r="T84" s="8"/>
    </row>
    <row r="85" spans="1:20" ht="10.199999999999999" outlineLevel="2" x14ac:dyDescent="0.2">
      <c r="A85" s="10"/>
      <c r="B85" s="85"/>
      <c r="C85" s="86">
        <v>81</v>
      </c>
      <c r="D85" s="87" t="s">
        <v>50</v>
      </c>
      <c r="E85" s="88" t="s">
        <v>204</v>
      </c>
      <c r="F85" s="89" t="s">
        <v>205</v>
      </c>
      <c r="G85" s="87" t="s">
        <v>59</v>
      </c>
      <c r="H85" s="90">
        <v>1</v>
      </c>
      <c r="I85" s="91"/>
      <c r="J85" s="92">
        <f t="shared" si="10"/>
        <v>0</v>
      </c>
      <c r="K85" s="90"/>
      <c r="L85" s="90">
        <f t="shared" si="11"/>
        <v>0</v>
      </c>
      <c r="M85" s="90"/>
      <c r="N85" s="90">
        <f t="shared" si="12"/>
        <v>0</v>
      </c>
      <c r="O85" s="92">
        <v>21</v>
      </c>
      <c r="P85" s="92">
        <f t="shared" si="13"/>
        <v>0</v>
      </c>
      <c r="Q85" s="92">
        <f t="shared" si="14"/>
        <v>0</v>
      </c>
      <c r="R85" s="8"/>
      <c r="S85" s="8"/>
      <c r="T85" s="8"/>
    </row>
    <row r="86" spans="1:20" ht="10.199999999999999" outlineLevel="2" x14ac:dyDescent="0.2">
      <c r="A86" s="10"/>
      <c r="B86" s="85"/>
      <c r="C86" s="86">
        <v>82</v>
      </c>
      <c r="D86" s="87" t="s">
        <v>50</v>
      </c>
      <c r="E86" s="88" t="s">
        <v>206</v>
      </c>
      <c r="F86" s="89" t="s">
        <v>207</v>
      </c>
      <c r="G86" s="87" t="s">
        <v>59</v>
      </c>
      <c r="H86" s="90">
        <v>2</v>
      </c>
      <c r="I86" s="91"/>
      <c r="J86" s="92">
        <f t="shared" si="10"/>
        <v>0</v>
      </c>
      <c r="K86" s="90"/>
      <c r="L86" s="90">
        <f t="shared" si="11"/>
        <v>0</v>
      </c>
      <c r="M86" s="90"/>
      <c r="N86" s="90">
        <f t="shared" si="12"/>
        <v>0</v>
      </c>
      <c r="O86" s="92">
        <v>21</v>
      </c>
      <c r="P86" s="92">
        <f t="shared" si="13"/>
        <v>0</v>
      </c>
      <c r="Q86" s="92">
        <f t="shared" si="14"/>
        <v>0</v>
      </c>
      <c r="R86" s="8"/>
      <c r="S86" s="8"/>
      <c r="T86" s="8"/>
    </row>
    <row r="87" spans="1:20" ht="10.199999999999999" outlineLevel="2" x14ac:dyDescent="0.2">
      <c r="A87" s="10"/>
      <c r="B87" s="85"/>
      <c r="C87" s="86">
        <v>83</v>
      </c>
      <c r="D87" s="87" t="s">
        <v>50</v>
      </c>
      <c r="E87" s="88" t="s">
        <v>208</v>
      </c>
      <c r="F87" s="89" t="s">
        <v>209</v>
      </c>
      <c r="G87" s="87" t="s">
        <v>59</v>
      </c>
      <c r="H87" s="90">
        <v>1</v>
      </c>
      <c r="I87" s="91"/>
      <c r="J87" s="92">
        <f t="shared" si="10"/>
        <v>0</v>
      </c>
      <c r="K87" s="90"/>
      <c r="L87" s="90">
        <f t="shared" si="11"/>
        <v>0</v>
      </c>
      <c r="M87" s="90"/>
      <c r="N87" s="90">
        <f t="shared" si="12"/>
        <v>0</v>
      </c>
      <c r="O87" s="92">
        <v>21</v>
      </c>
      <c r="P87" s="92">
        <f t="shared" si="13"/>
        <v>0</v>
      </c>
      <c r="Q87" s="92">
        <f t="shared" si="14"/>
        <v>0</v>
      </c>
      <c r="R87" s="8"/>
      <c r="S87" s="8"/>
      <c r="T87" s="8"/>
    </row>
    <row r="88" spans="1:20" ht="10.199999999999999" outlineLevel="2" x14ac:dyDescent="0.2">
      <c r="A88" s="10"/>
      <c r="B88" s="85"/>
      <c r="C88" s="86">
        <v>84</v>
      </c>
      <c r="D88" s="87" t="s">
        <v>50</v>
      </c>
      <c r="E88" s="88" t="s">
        <v>210</v>
      </c>
      <c r="F88" s="89" t="s">
        <v>211</v>
      </c>
      <c r="G88" s="87" t="s">
        <v>59</v>
      </c>
      <c r="H88" s="90">
        <v>1</v>
      </c>
      <c r="I88" s="91"/>
      <c r="J88" s="92">
        <f t="shared" si="10"/>
        <v>0</v>
      </c>
      <c r="K88" s="90"/>
      <c r="L88" s="90">
        <f t="shared" si="11"/>
        <v>0</v>
      </c>
      <c r="M88" s="90"/>
      <c r="N88" s="90">
        <f t="shared" si="12"/>
        <v>0</v>
      </c>
      <c r="O88" s="92">
        <v>21</v>
      </c>
      <c r="P88" s="92">
        <f t="shared" si="13"/>
        <v>0</v>
      </c>
      <c r="Q88" s="92">
        <f t="shared" si="14"/>
        <v>0</v>
      </c>
      <c r="R88" s="8"/>
      <c r="S88" s="8"/>
      <c r="T88" s="8"/>
    </row>
    <row r="89" spans="1:20" ht="10.199999999999999" outlineLevel="2" x14ac:dyDescent="0.2">
      <c r="A89" s="10"/>
      <c r="B89" s="85"/>
      <c r="C89" s="86">
        <v>85</v>
      </c>
      <c r="D89" s="87" t="s">
        <v>50</v>
      </c>
      <c r="E89" s="88" t="s">
        <v>212</v>
      </c>
      <c r="F89" s="89" t="s">
        <v>213</v>
      </c>
      <c r="G89" s="87" t="s">
        <v>59</v>
      </c>
      <c r="H89" s="90">
        <v>1</v>
      </c>
      <c r="I89" s="91"/>
      <c r="J89" s="92">
        <f t="shared" si="10"/>
        <v>0</v>
      </c>
      <c r="K89" s="90"/>
      <c r="L89" s="90">
        <f t="shared" si="11"/>
        <v>0</v>
      </c>
      <c r="M89" s="90"/>
      <c r="N89" s="90">
        <f t="shared" si="12"/>
        <v>0</v>
      </c>
      <c r="O89" s="92">
        <v>21</v>
      </c>
      <c r="P89" s="92">
        <f t="shared" si="13"/>
        <v>0</v>
      </c>
      <c r="Q89" s="92">
        <f t="shared" si="14"/>
        <v>0</v>
      </c>
      <c r="R89" s="8"/>
      <c r="S89" s="8"/>
      <c r="T89" s="8"/>
    </row>
    <row r="90" spans="1:20" ht="10.199999999999999" outlineLevel="2" x14ac:dyDescent="0.2">
      <c r="A90" s="10"/>
      <c r="B90" s="85"/>
      <c r="C90" s="86">
        <v>86</v>
      </c>
      <c r="D90" s="87" t="s">
        <v>50</v>
      </c>
      <c r="E90" s="88" t="s">
        <v>214</v>
      </c>
      <c r="F90" s="89" t="s">
        <v>215</v>
      </c>
      <c r="G90" s="87" t="s">
        <v>59</v>
      </c>
      <c r="H90" s="90">
        <v>1</v>
      </c>
      <c r="I90" s="91"/>
      <c r="J90" s="92">
        <f t="shared" si="10"/>
        <v>0</v>
      </c>
      <c r="K90" s="90"/>
      <c r="L90" s="90">
        <f t="shared" si="11"/>
        <v>0</v>
      </c>
      <c r="M90" s="90"/>
      <c r="N90" s="90">
        <f t="shared" si="12"/>
        <v>0</v>
      </c>
      <c r="O90" s="92">
        <v>21</v>
      </c>
      <c r="P90" s="92">
        <f t="shared" si="13"/>
        <v>0</v>
      </c>
      <c r="Q90" s="92">
        <f t="shared" si="14"/>
        <v>0</v>
      </c>
      <c r="R90" s="8"/>
      <c r="S90" s="8"/>
      <c r="T90" s="8"/>
    </row>
    <row r="91" spans="1:20" ht="10.199999999999999" outlineLevel="2" x14ac:dyDescent="0.2">
      <c r="A91" s="10"/>
      <c r="B91" s="85"/>
      <c r="C91" s="86">
        <v>87</v>
      </c>
      <c r="D91" s="87" t="s">
        <v>50</v>
      </c>
      <c r="E91" s="88" t="s">
        <v>216</v>
      </c>
      <c r="F91" s="89" t="s">
        <v>217</v>
      </c>
      <c r="G91" s="87" t="s">
        <v>59</v>
      </c>
      <c r="H91" s="90">
        <v>1</v>
      </c>
      <c r="I91" s="91"/>
      <c r="J91" s="92">
        <f t="shared" si="10"/>
        <v>0</v>
      </c>
      <c r="K91" s="90"/>
      <c r="L91" s="90">
        <f t="shared" si="11"/>
        <v>0</v>
      </c>
      <c r="M91" s="90"/>
      <c r="N91" s="90">
        <f t="shared" si="12"/>
        <v>0</v>
      </c>
      <c r="O91" s="92">
        <v>21</v>
      </c>
      <c r="P91" s="92">
        <f t="shared" si="13"/>
        <v>0</v>
      </c>
      <c r="Q91" s="92">
        <f t="shared" si="14"/>
        <v>0</v>
      </c>
      <c r="R91" s="8"/>
      <c r="S91" s="8"/>
      <c r="T91" s="8"/>
    </row>
    <row r="92" spans="1:20" ht="10.199999999999999" outlineLevel="2" x14ac:dyDescent="0.2">
      <c r="A92" s="10"/>
      <c r="B92" s="85"/>
      <c r="C92" s="86">
        <v>88</v>
      </c>
      <c r="D92" s="87" t="s">
        <v>50</v>
      </c>
      <c r="E92" s="88" t="s">
        <v>218</v>
      </c>
      <c r="F92" s="89" t="s">
        <v>219</v>
      </c>
      <c r="G92" s="87" t="s">
        <v>59</v>
      </c>
      <c r="H92" s="90">
        <v>1</v>
      </c>
      <c r="I92" s="91"/>
      <c r="J92" s="92">
        <f t="shared" si="10"/>
        <v>0</v>
      </c>
      <c r="K92" s="90"/>
      <c r="L92" s="90">
        <f t="shared" si="11"/>
        <v>0</v>
      </c>
      <c r="M92" s="90"/>
      <c r="N92" s="90">
        <f t="shared" si="12"/>
        <v>0</v>
      </c>
      <c r="O92" s="92">
        <v>21</v>
      </c>
      <c r="P92" s="92">
        <f t="shared" si="13"/>
        <v>0</v>
      </c>
      <c r="Q92" s="92">
        <f t="shared" si="14"/>
        <v>0</v>
      </c>
      <c r="R92" s="8"/>
      <c r="S92" s="8"/>
      <c r="T92" s="8"/>
    </row>
    <row r="93" spans="1:20" ht="10.199999999999999" outlineLevel="2" x14ac:dyDescent="0.2">
      <c r="A93" s="10"/>
      <c r="B93" s="85"/>
      <c r="C93" s="86">
        <v>89</v>
      </c>
      <c r="D93" s="87" t="s">
        <v>50</v>
      </c>
      <c r="E93" s="88" t="s">
        <v>220</v>
      </c>
      <c r="F93" s="89" t="s">
        <v>221</v>
      </c>
      <c r="G93" s="87" t="s">
        <v>59</v>
      </c>
      <c r="H93" s="90">
        <v>1</v>
      </c>
      <c r="I93" s="91"/>
      <c r="J93" s="92">
        <f t="shared" si="10"/>
        <v>0</v>
      </c>
      <c r="K93" s="90"/>
      <c r="L93" s="90">
        <f t="shared" si="11"/>
        <v>0</v>
      </c>
      <c r="M93" s="90"/>
      <c r="N93" s="90">
        <f t="shared" si="12"/>
        <v>0</v>
      </c>
      <c r="O93" s="92">
        <v>21</v>
      </c>
      <c r="P93" s="92">
        <f t="shared" si="13"/>
        <v>0</v>
      </c>
      <c r="Q93" s="92">
        <f t="shared" si="14"/>
        <v>0</v>
      </c>
      <c r="R93" s="8"/>
      <c r="S93" s="8"/>
      <c r="T93" s="8"/>
    </row>
    <row r="94" spans="1:20" ht="10.199999999999999" outlineLevel="2" x14ac:dyDescent="0.2">
      <c r="A94" s="10"/>
      <c r="B94" s="85"/>
      <c r="C94" s="86">
        <v>90</v>
      </c>
      <c r="D94" s="87" t="s">
        <v>50</v>
      </c>
      <c r="E94" s="88" t="s">
        <v>222</v>
      </c>
      <c r="F94" s="89" t="s">
        <v>223</v>
      </c>
      <c r="G94" s="87" t="s">
        <v>59</v>
      </c>
      <c r="H94" s="90">
        <v>1</v>
      </c>
      <c r="I94" s="91"/>
      <c r="J94" s="92">
        <f t="shared" si="10"/>
        <v>0</v>
      </c>
      <c r="K94" s="90"/>
      <c r="L94" s="90">
        <f t="shared" si="11"/>
        <v>0</v>
      </c>
      <c r="M94" s="90"/>
      <c r="N94" s="90">
        <f t="shared" si="12"/>
        <v>0</v>
      </c>
      <c r="O94" s="92">
        <v>21</v>
      </c>
      <c r="P94" s="92">
        <f t="shared" si="13"/>
        <v>0</v>
      </c>
      <c r="Q94" s="92">
        <f t="shared" si="14"/>
        <v>0</v>
      </c>
      <c r="R94" s="8"/>
      <c r="S94" s="8"/>
      <c r="T94" s="8"/>
    </row>
    <row r="95" spans="1:20" ht="10.199999999999999" outlineLevel="2" x14ac:dyDescent="0.2">
      <c r="A95" s="10"/>
      <c r="B95" s="85"/>
      <c r="C95" s="86">
        <v>91</v>
      </c>
      <c r="D95" s="87" t="s">
        <v>50</v>
      </c>
      <c r="E95" s="88" t="s">
        <v>224</v>
      </c>
      <c r="F95" s="89" t="s">
        <v>225</v>
      </c>
      <c r="G95" s="87" t="s">
        <v>226</v>
      </c>
      <c r="H95" s="90">
        <v>0.91</v>
      </c>
      <c r="I95" s="91"/>
      <c r="J95" s="92">
        <f t="shared" si="10"/>
        <v>0</v>
      </c>
      <c r="K95" s="90"/>
      <c r="L95" s="90">
        <f t="shared" si="11"/>
        <v>0</v>
      </c>
      <c r="M95" s="90"/>
      <c r="N95" s="90">
        <f t="shared" si="12"/>
        <v>0</v>
      </c>
      <c r="O95" s="92">
        <v>21</v>
      </c>
      <c r="P95" s="92">
        <f t="shared" si="13"/>
        <v>0</v>
      </c>
      <c r="Q95" s="92">
        <f t="shared" si="14"/>
        <v>0</v>
      </c>
      <c r="R95" s="8"/>
      <c r="S95" s="8"/>
      <c r="T95" s="8"/>
    </row>
    <row r="96" spans="1:20" ht="10.199999999999999" outlineLevel="2" x14ac:dyDescent="0.2">
      <c r="A96" s="10"/>
      <c r="B96" s="85"/>
      <c r="C96" s="86">
        <v>96</v>
      </c>
      <c r="D96" s="87" t="s">
        <v>50</v>
      </c>
      <c r="E96" s="88" t="s">
        <v>227</v>
      </c>
      <c r="F96" s="89" t="s">
        <v>228</v>
      </c>
      <c r="G96" s="87" t="s">
        <v>53</v>
      </c>
      <c r="H96" s="90">
        <v>209.59</v>
      </c>
      <c r="I96" s="91"/>
      <c r="J96" s="92">
        <f t="shared" si="10"/>
        <v>0</v>
      </c>
      <c r="K96" s="90"/>
      <c r="L96" s="90">
        <f t="shared" si="11"/>
        <v>0</v>
      </c>
      <c r="M96" s="90"/>
      <c r="N96" s="90">
        <f t="shared" si="12"/>
        <v>0</v>
      </c>
      <c r="O96" s="92">
        <v>21</v>
      </c>
      <c r="P96" s="92">
        <f t="shared" si="13"/>
        <v>0</v>
      </c>
      <c r="Q96" s="92">
        <f t="shared" si="14"/>
        <v>0</v>
      </c>
      <c r="R96" s="8"/>
      <c r="S96" s="8"/>
      <c r="T96" s="8"/>
    </row>
    <row r="97" spans="1:20" ht="10.199999999999999" outlineLevel="2" x14ac:dyDescent="0.2">
      <c r="A97" s="10"/>
      <c r="B97" s="85"/>
      <c r="C97" s="86">
        <v>97</v>
      </c>
      <c r="D97" s="87" t="s">
        <v>50</v>
      </c>
      <c r="E97" s="88" t="s">
        <v>229</v>
      </c>
      <c r="F97" s="89" t="s">
        <v>262</v>
      </c>
      <c r="G97" s="87" t="s">
        <v>53</v>
      </c>
      <c r="H97" s="90">
        <v>175.89</v>
      </c>
      <c r="I97" s="91"/>
      <c r="J97" s="92">
        <f t="shared" si="10"/>
        <v>0</v>
      </c>
      <c r="K97" s="90"/>
      <c r="L97" s="90">
        <f t="shared" si="11"/>
        <v>0</v>
      </c>
      <c r="M97" s="90"/>
      <c r="N97" s="90">
        <f t="shared" si="12"/>
        <v>0</v>
      </c>
      <c r="O97" s="92">
        <v>21</v>
      </c>
      <c r="P97" s="92">
        <f t="shared" si="13"/>
        <v>0</v>
      </c>
      <c r="Q97" s="92">
        <f t="shared" si="14"/>
        <v>0</v>
      </c>
      <c r="R97" s="8"/>
      <c r="S97" s="8"/>
      <c r="T97" s="8"/>
    </row>
    <row r="98" spans="1:20" ht="10.199999999999999" outlineLevel="2" x14ac:dyDescent="0.2">
      <c r="A98" s="10"/>
      <c r="B98" s="85"/>
      <c r="C98" s="86">
        <v>98</v>
      </c>
      <c r="D98" s="87" t="s">
        <v>50</v>
      </c>
      <c r="E98" s="88" t="s">
        <v>230</v>
      </c>
      <c r="F98" s="89" t="s">
        <v>263</v>
      </c>
      <c r="G98" s="87" t="s">
        <v>53</v>
      </c>
      <c r="H98" s="90">
        <v>33.700000000000003</v>
      </c>
      <c r="I98" s="91"/>
      <c r="J98" s="92">
        <f t="shared" si="10"/>
        <v>0</v>
      </c>
      <c r="K98" s="90"/>
      <c r="L98" s="90">
        <f t="shared" si="11"/>
        <v>0</v>
      </c>
      <c r="M98" s="90"/>
      <c r="N98" s="90">
        <f t="shared" si="12"/>
        <v>0</v>
      </c>
      <c r="O98" s="92">
        <v>21</v>
      </c>
      <c r="P98" s="92">
        <f t="shared" si="13"/>
        <v>0</v>
      </c>
      <c r="Q98" s="92">
        <f t="shared" si="14"/>
        <v>0</v>
      </c>
      <c r="R98" s="8"/>
      <c r="S98" s="8"/>
      <c r="T98" s="8"/>
    </row>
    <row r="99" spans="1:20" ht="10.199999999999999" outlineLevel="2" x14ac:dyDescent="0.2">
      <c r="A99" s="10"/>
      <c r="B99" s="85"/>
      <c r="C99" s="86">
        <v>99</v>
      </c>
      <c r="D99" s="87" t="s">
        <v>231</v>
      </c>
      <c r="E99" s="88" t="s">
        <v>232</v>
      </c>
      <c r="F99" s="89" t="s">
        <v>233</v>
      </c>
      <c r="G99" s="87" t="s">
        <v>234</v>
      </c>
      <c r="H99" s="90">
        <v>91</v>
      </c>
      <c r="I99" s="91"/>
      <c r="J99" s="92">
        <f t="shared" si="10"/>
        <v>0</v>
      </c>
      <c r="K99" s="90">
        <v>2.0000000000000001E-4</v>
      </c>
      <c r="L99" s="90">
        <f t="shared" si="11"/>
        <v>1.8200000000000001E-2</v>
      </c>
      <c r="M99" s="90"/>
      <c r="N99" s="90">
        <f t="shared" si="12"/>
        <v>0</v>
      </c>
      <c r="O99" s="92">
        <v>21</v>
      </c>
      <c r="P99" s="92">
        <f t="shared" si="13"/>
        <v>0</v>
      </c>
      <c r="Q99" s="92">
        <f t="shared" si="14"/>
        <v>0</v>
      </c>
      <c r="R99" s="8"/>
      <c r="S99" s="8"/>
      <c r="T99" s="8"/>
    </row>
    <row r="100" spans="1:20" ht="10.199999999999999" outlineLevel="2" x14ac:dyDescent="0.2">
      <c r="A100" s="10"/>
      <c r="B100" s="85"/>
      <c r="C100" s="86">
        <v>100</v>
      </c>
      <c r="D100" s="87" t="s">
        <v>50</v>
      </c>
      <c r="E100" s="88" t="s">
        <v>235</v>
      </c>
      <c r="F100" s="89" t="s">
        <v>236</v>
      </c>
      <c r="G100" s="87" t="s">
        <v>59</v>
      </c>
      <c r="H100" s="90">
        <v>11</v>
      </c>
      <c r="I100" s="91"/>
      <c r="J100" s="92">
        <f t="shared" si="10"/>
        <v>0</v>
      </c>
      <c r="K100" s="90"/>
      <c r="L100" s="90">
        <f t="shared" si="11"/>
        <v>0</v>
      </c>
      <c r="M100" s="90"/>
      <c r="N100" s="90">
        <f t="shared" si="12"/>
        <v>0</v>
      </c>
      <c r="O100" s="92">
        <v>21</v>
      </c>
      <c r="P100" s="92">
        <f t="shared" si="13"/>
        <v>0</v>
      </c>
      <c r="Q100" s="92">
        <f t="shared" si="14"/>
        <v>0</v>
      </c>
      <c r="R100" s="8"/>
      <c r="S100" s="8"/>
      <c r="T100" s="8"/>
    </row>
    <row r="101" spans="1:20" outlineLevel="2" x14ac:dyDescent="0.2">
      <c r="B101" s="6"/>
      <c r="C101" s="6"/>
      <c r="D101" s="6"/>
      <c r="E101" s="6"/>
      <c r="F101" s="6"/>
      <c r="G101" s="6"/>
      <c r="H101" s="6"/>
      <c r="I101" s="8"/>
      <c r="J101" s="8"/>
      <c r="K101" s="6"/>
      <c r="L101" s="6"/>
      <c r="M101" s="6"/>
      <c r="N101" s="6"/>
      <c r="O101" s="6"/>
      <c r="P101" s="8"/>
      <c r="Q101" s="8"/>
    </row>
    <row r="102" spans="1:20" ht="11.4" outlineLevel="1" x14ac:dyDescent="0.2">
      <c r="A102" s="62" t="s">
        <v>39</v>
      </c>
      <c r="B102" s="78">
        <v>2</v>
      </c>
      <c r="C102" s="79"/>
      <c r="D102" s="80" t="s">
        <v>49</v>
      </c>
      <c r="E102" s="80"/>
      <c r="F102" s="81" t="s">
        <v>40</v>
      </c>
      <c r="G102" s="80"/>
      <c r="H102" s="82"/>
      <c r="I102" s="83"/>
      <c r="J102" s="64">
        <f>SUBTOTAL(9,J103:J107)</f>
        <v>0</v>
      </c>
      <c r="K102" s="82"/>
      <c r="L102" s="65">
        <f>SUBTOTAL(9,L103:L107)</f>
        <v>0</v>
      </c>
      <c r="M102" s="82"/>
      <c r="N102" s="65">
        <f>SUBTOTAL(9,N103:N107)</f>
        <v>0</v>
      </c>
      <c r="O102" s="84"/>
      <c r="P102" s="64">
        <f>SUBTOTAL(9,P103:P107)</f>
        <v>0</v>
      </c>
      <c r="Q102" s="64">
        <f>SUBTOTAL(9,Q103:Q107)</f>
        <v>0</v>
      </c>
      <c r="R102" s="6"/>
      <c r="S102" s="8"/>
      <c r="T102" s="8"/>
    </row>
    <row r="103" spans="1:20" ht="10.199999999999999" outlineLevel="2" x14ac:dyDescent="0.2">
      <c r="A103" s="10"/>
      <c r="B103" s="85"/>
      <c r="C103" s="86">
        <v>92</v>
      </c>
      <c r="D103" s="87" t="s">
        <v>50</v>
      </c>
      <c r="E103" s="88" t="s">
        <v>237</v>
      </c>
      <c r="F103" s="89" t="s">
        <v>238</v>
      </c>
      <c r="G103" s="87" t="s">
        <v>59</v>
      </c>
      <c r="H103" s="90">
        <v>1</v>
      </c>
      <c r="I103" s="91"/>
      <c r="J103" s="92">
        <f>H103*I103</f>
        <v>0</v>
      </c>
      <c r="K103" s="90"/>
      <c r="L103" s="90">
        <f>H103*K103</f>
        <v>0</v>
      </c>
      <c r="M103" s="90"/>
      <c r="N103" s="90">
        <f>H103*M103</f>
        <v>0</v>
      </c>
      <c r="O103" s="92">
        <v>21</v>
      </c>
      <c r="P103" s="92">
        <f>J103*(O103/100)</f>
        <v>0</v>
      </c>
      <c r="Q103" s="92">
        <f>J103+P103</f>
        <v>0</v>
      </c>
      <c r="R103" s="8"/>
      <c r="S103" s="8"/>
      <c r="T103" s="8"/>
    </row>
    <row r="104" spans="1:20" ht="10.199999999999999" outlineLevel="2" x14ac:dyDescent="0.2">
      <c r="A104" s="10"/>
      <c r="B104" s="85"/>
      <c r="C104" s="86">
        <v>93</v>
      </c>
      <c r="D104" s="87" t="s">
        <v>50</v>
      </c>
      <c r="E104" s="88" t="s">
        <v>239</v>
      </c>
      <c r="F104" s="89" t="s">
        <v>240</v>
      </c>
      <c r="G104" s="87" t="s">
        <v>59</v>
      </c>
      <c r="H104" s="90">
        <v>1</v>
      </c>
      <c r="I104" s="91"/>
      <c r="J104" s="92">
        <f>H104*I104</f>
        <v>0</v>
      </c>
      <c r="K104" s="90"/>
      <c r="L104" s="90">
        <f>H104*K104</f>
        <v>0</v>
      </c>
      <c r="M104" s="90"/>
      <c r="N104" s="90">
        <f>H104*M104</f>
        <v>0</v>
      </c>
      <c r="O104" s="92">
        <v>21</v>
      </c>
      <c r="P104" s="92">
        <f>J104*(O104/100)</f>
        <v>0</v>
      </c>
      <c r="Q104" s="92">
        <f>J104+P104</f>
        <v>0</v>
      </c>
      <c r="R104" s="8"/>
      <c r="S104" s="8"/>
      <c r="T104" s="8"/>
    </row>
    <row r="105" spans="1:20" ht="10.199999999999999" outlineLevel="2" x14ac:dyDescent="0.2">
      <c r="A105" s="10"/>
      <c r="B105" s="85"/>
      <c r="C105" s="86">
        <v>94</v>
      </c>
      <c r="D105" s="87" t="s">
        <v>50</v>
      </c>
      <c r="E105" s="88" t="s">
        <v>241</v>
      </c>
      <c r="F105" s="89" t="s">
        <v>242</v>
      </c>
      <c r="G105" s="87" t="s">
        <v>59</v>
      </c>
      <c r="H105" s="90">
        <v>1</v>
      </c>
      <c r="I105" s="91"/>
      <c r="J105" s="92">
        <f>H105*I105</f>
        <v>0</v>
      </c>
      <c r="K105" s="90"/>
      <c r="L105" s="90">
        <f>H105*K105</f>
        <v>0</v>
      </c>
      <c r="M105" s="90"/>
      <c r="N105" s="90">
        <f>H105*M105</f>
        <v>0</v>
      </c>
      <c r="O105" s="92">
        <v>21</v>
      </c>
      <c r="P105" s="92">
        <f>J105*(O105/100)</f>
        <v>0</v>
      </c>
      <c r="Q105" s="92">
        <f>J105+P105</f>
        <v>0</v>
      </c>
      <c r="R105" s="8"/>
      <c r="S105" s="8"/>
      <c r="T105" s="8"/>
    </row>
    <row r="106" spans="1:20" ht="10.199999999999999" outlineLevel="2" x14ac:dyDescent="0.2">
      <c r="A106" s="10"/>
      <c r="B106" s="85"/>
      <c r="C106" s="86">
        <v>95</v>
      </c>
      <c r="D106" s="87" t="s">
        <v>50</v>
      </c>
      <c r="E106" s="88" t="s">
        <v>243</v>
      </c>
      <c r="F106" s="89" t="s">
        <v>244</v>
      </c>
      <c r="G106" s="87"/>
      <c r="H106" s="90">
        <v>1</v>
      </c>
      <c r="I106" s="91"/>
      <c r="J106" s="92">
        <f>H106*I106</f>
        <v>0</v>
      </c>
      <c r="K106" s="90"/>
      <c r="L106" s="90">
        <f>H106*K106</f>
        <v>0</v>
      </c>
      <c r="M106" s="90"/>
      <c r="N106" s="90">
        <f>H106*M106</f>
        <v>0</v>
      </c>
      <c r="O106" s="92">
        <v>21</v>
      </c>
      <c r="P106" s="92">
        <f>J106*(O106/100)</f>
        <v>0</v>
      </c>
      <c r="Q106" s="92">
        <f>J106+P106</f>
        <v>0</v>
      </c>
      <c r="R106" s="8"/>
      <c r="S106" s="8"/>
      <c r="T106" s="8"/>
    </row>
    <row r="107" spans="1:20" outlineLevel="2" x14ac:dyDescent="0.2">
      <c r="B107" s="6"/>
      <c r="C107" s="6"/>
      <c r="D107" s="6"/>
      <c r="E107" s="6"/>
      <c r="F107" s="6"/>
      <c r="G107" s="6"/>
      <c r="H107" s="6"/>
      <c r="I107" s="8"/>
      <c r="J107" s="8"/>
      <c r="K107" s="6"/>
      <c r="L107" s="6"/>
      <c r="M107" s="6"/>
      <c r="N107" s="6"/>
      <c r="O107" s="6"/>
      <c r="P107" s="8"/>
      <c r="Q107" s="8"/>
    </row>
    <row r="108" spans="1:20" ht="11.4" outlineLevel="1" x14ac:dyDescent="0.2">
      <c r="A108" s="62" t="s">
        <v>41</v>
      </c>
      <c r="B108" s="78">
        <v>2</v>
      </c>
      <c r="C108" s="79"/>
      <c r="D108" s="80" t="s">
        <v>49</v>
      </c>
      <c r="E108" s="80"/>
      <c r="F108" s="81" t="s">
        <v>42</v>
      </c>
      <c r="G108" s="80"/>
      <c r="H108" s="82"/>
      <c r="I108" s="83"/>
      <c r="J108" s="64">
        <f>SUBTOTAL(9,J109:J114)</f>
        <v>0</v>
      </c>
      <c r="K108" s="82"/>
      <c r="L108" s="65">
        <f>SUBTOTAL(9,L109:L114)</f>
        <v>0</v>
      </c>
      <c r="M108" s="82"/>
      <c r="N108" s="65">
        <f>SUBTOTAL(9,N109:N114)</f>
        <v>0</v>
      </c>
      <c r="O108" s="84"/>
      <c r="P108" s="64">
        <f>SUBTOTAL(9,P109:P114)</f>
        <v>0</v>
      </c>
      <c r="Q108" s="64">
        <f>SUBTOTAL(9,Q109:Q114)</f>
        <v>0</v>
      </c>
      <c r="R108" s="6"/>
      <c r="S108" s="8"/>
      <c r="T108" s="8"/>
    </row>
    <row r="109" spans="1:20" ht="10.199999999999999" outlineLevel="2" x14ac:dyDescent="0.2">
      <c r="A109" s="10"/>
      <c r="B109" s="85"/>
      <c r="C109" s="86">
        <v>2</v>
      </c>
      <c r="D109" s="87" t="s">
        <v>50</v>
      </c>
      <c r="E109" s="88" t="s">
        <v>245</v>
      </c>
      <c r="F109" s="89" t="s">
        <v>246</v>
      </c>
      <c r="G109" s="87" t="s">
        <v>247</v>
      </c>
      <c r="H109" s="90">
        <v>16.338000000000001</v>
      </c>
      <c r="I109" s="91"/>
      <c r="J109" s="92">
        <f>H109*I109</f>
        <v>0</v>
      </c>
      <c r="K109" s="90"/>
      <c r="L109" s="90">
        <f>H109*K109</f>
        <v>0</v>
      </c>
      <c r="M109" s="90"/>
      <c r="N109" s="90">
        <f>H109*M109</f>
        <v>0</v>
      </c>
      <c r="O109" s="92">
        <v>21</v>
      </c>
      <c r="P109" s="92">
        <f>J109*(O109/100)</f>
        <v>0</v>
      </c>
      <c r="Q109" s="92">
        <f>J109+P109</f>
        <v>0</v>
      </c>
      <c r="R109" s="8"/>
      <c r="S109" s="8"/>
      <c r="T109" s="8"/>
    </row>
    <row r="110" spans="1:20" ht="10.199999999999999" outlineLevel="2" x14ac:dyDescent="0.2">
      <c r="A110" s="10"/>
      <c r="B110" s="85"/>
      <c r="C110" s="86">
        <v>3</v>
      </c>
      <c r="D110" s="87" t="s">
        <v>50</v>
      </c>
      <c r="E110" s="88" t="s">
        <v>248</v>
      </c>
      <c r="F110" s="89" t="s">
        <v>249</v>
      </c>
      <c r="G110" s="87" t="s">
        <v>247</v>
      </c>
      <c r="H110" s="90">
        <v>54.418379199999997</v>
      </c>
      <c r="I110" s="91"/>
      <c r="J110" s="92">
        <f>H110*I110</f>
        <v>0</v>
      </c>
      <c r="K110" s="90"/>
      <c r="L110" s="90">
        <f>H110*K110</f>
        <v>0</v>
      </c>
      <c r="M110" s="90"/>
      <c r="N110" s="90">
        <f>H110*M110</f>
        <v>0</v>
      </c>
      <c r="O110" s="92">
        <v>21</v>
      </c>
      <c r="P110" s="92">
        <f>J110*(O110/100)</f>
        <v>0</v>
      </c>
      <c r="Q110" s="92">
        <f>J110+P110</f>
        <v>0</v>
      </c>
      <c r="R110" s="8"/>
      <c r="S110" s="8"/>
      <c r="T110" s="8"/>
    </row>
    <row r="111" spans="1:20" ht="10.199999999999999" outlineLevel="2" x14ac:dyDescent="0.2">
      <c r="A111" s="10"/>
      <c r="B111" s="85"/>
      <c r="C111" s="86">
        <v>4</v>
      </c>
      <c r="D111" s="87" t="s">
        <v>50</v>
      </c>
      <c r="E111" s="88" t="s">
        <v>250</v>
      </c>
      <c r="F111" s="89" t="s">
        <v>251</v>
      </c>
      <c r="G111" s="87" t="s">
        <v>247</v>
      </c>
      <c r="H111" s="90">
        <v>435.34399999999999</v>
      </c>
      <c r="I111" s="91"/>
      <c r="J111" s="92">
        <f>H111*I111</f>
        <v>0</v>
      </c>
      <c r="K111" s="90"/>
      <c r="L111" s="90">
        <f>H111*K111</f>
        <v>0</v>
      </c>
      <c r="M111" s="90"/>
      <c r="N111" s="90">
        <f>H111*M111</f>
        <v>0</v>
      </c>
      <c r="O111" s="92">
        <v>21</v>
      </c>
      <c r="P111" s="92">
        <f>J111*(O111/100)</f>
        <v>0</v>
      </c>
      <c r="Q111" s="92">
        <f>J111+P111</f>
        <v>0</v>
      </c>
      <c r="R111" s="8"/>
      <c r="S111" s="8"/>
      <c r="T111" s="8"/>
    </row>
    <row r="112" spans="1:20" ht="10.199999999999999" outlineLevel="2" x14ac:dyDescent="0.2">
      <c r="A112" s="10"/>
      <c r="B112" s="85"/>
      <c r="C112" s="86">
        <v>5</v>
      </c>
      <c r="D112" s="87" t="s">
        <v>50</v>
      </c>
      <c r="E112" s="88" t="s">
        <v>252</v>
      </c>
      <c r="F112" s="89" t="s">
        <v>253</v>
      </c>
      <c r="G112" s="87" t="s">
        <v>247</v>
      </c>
      <c r="H112" s="90">
        <v>16.338000000000001</v>
      </c>
      <c r="I112" s="91"/>
      <c r="J112" s="92">
        <f>H112*I112</f>
        <v>0</v>
      </c>
      <c r="K112" s="90"/>
      <c r="L112" s="90">
        <f>H112*K112</f>
        <v>0</v>
      </c>
      <c r="M112" s="90"/>
      <c r="N112" s="90">
        <f>H112*M112</f>
        <v>0</v>
      </c>
      <c r="O112" s="92">
        <v>21</v>
      </c>
      <c r="P112" s="92">
        <f>J112*(O112/100)</f>
        <v>0</v>
      </c>
      <c r="Q112" s="92">
        <f>J112+P112</f>
        <v>0</v>
      </c>
      <c r="R112" s="8"/>
      <c r="S112" s="8"/>
      <c r="T112" s="8"/>
    </row>
    <row r="113" spans="1:20" ht="10.199999999999999" outlineLevel="2" x14ac:dyDescent="0.2">
      <c r="A113" s="10"/>
      <c r="B113" s="85"/>
      <c r="C113" s="86">
        <v>6</v>
      </c>
      <c r="D113" s="87" t="s">
        <v>50</v>
      </c>
      <c r="E113" s="88" t="s">
        <v>254</v>
      </c>
      <c r="F113" s="89" t="s">
        <v>255</v>
      </c>
      <c r="G113" s="87" t="s">
        <v>247</v>
      </c>
      <c r="H113" s="90">
        <v>38.08</v>
      </c>
      <c r="I113" s="91"/>
      <c r="J113" s="92">
        <f>H113*I113</f>
        <v>0</v>
      </c>
      <c r="K113" s="90"/>
      <c r="L113" s="90">
        <f>H113*K113</f>
        <v>0</v>
      </c>
      <c r="M113" s="90"/>
      <c r="N113" s="90">
        <f>H113*M113</f>
        <v>0</v>
      </c>
      <c r="O113" s="92">
        <v>21</v>
      </c>
      <c r="P113" s="92">
        <f>J113*(O113/100)</f>
        <v>0</v>
      </c>
      <c r="Q113" s="92">
        <f>J113+P113</f>
        <v>0</v>
      </c>
      <c r="R113" s="8"/>
      <c r="S113" s="8"/>
      <c r="T113" s="8"/>
    </row>
    <row r="114" spans="1:20" outlineLevel="2" x14ac:dyDescent="0.2">
      <c r="B114" s="6"/>
      <c r="C114" s="6"/>
      <c r="D114" s="6"/>
      <c r="E114" s="6"/>
      <c r="F114" s="6"/>
      <c r="G114" s="6"/>
      <c r="H114" s="6"/>
      <c r="I114" s="8"/>
      <c r="J114" s="8"/>
      <c r="K114" s="6"/>
      <c r="L114" s="6"/>
      <c r="M114" s="6"/>
      <c r="N114" s="6"/>
      <c r="O114" s="6"/>
      <c r="P114" s="8"/>
      <c r="Q114" s="8"/>
    </row>
    <row r="115" spans="1:20" ht="11.4" outlineLevel="1" x14ac:dyDescent="0.2">
      <c r="A115" s="62" t="s">
        <v>43</v>
      </c>
      <c r="B115" s="78">
        <v>2</v>
      </c>
      <c r="C115" s="79"/>
      <c r="D115" s="80" t="s">
        <v>49</v>
      </c>
      <c r="E115" s="80"/>
      <c r="F115" s="81" t="s">
        <v>44</v>
      </c>
      <c r="G115" s="80"/>
      <c r="H115" s="82"/>
      <c r="I115" s="83"/>
      <c r="J115" s="64">
        <f>SUBTOTAL(9,J116:J117)</f>
        <v>0</v>
      </c>
      <c r="K115" s="82"/>
      <c r="L115" s="65">
        <f>SUBTOTAL(9,L116:L117)</f>
        <v>0</v>
      </c>
      <c r="M115" s="82"/>
      <c r="N115" s="65">
        <f>SUBTOTAL(9,N116:N117)</f>
        <v>0</v>
      </c>
      <c r="O115" s="84"/>
      <c r="P115" s="64">
        <f>SUBTOTAL(9,P116:P117)</f>
        <v>0</v>
      </c>
      <c r="Q115" s="64">
        <f>SUBTOTAL(9,Q116:Q117)</f>
        <v>0</v>
      </c>
      <c r="R115" s="6"/>
      <c r="S115" s="8"/>
      <c r="T115" s="8"/>
    </row>
    <row r="116" spans="1:20" ht="10.199999999999999" outlineLevel="2" x14ac:dyDescent="0.2">
      <c r="A116" s="10"/>
      <c r="B116" s="85"/>
      <c r="C116" s="86">
        <v>101</v>
      </c>
      <c r="D116" s="87" t="s">
        <v>50</v>
      </c>
      <c r="E116" s="88" t="s">
        <v>256</v>
      </c>
      <c r="F116" s="89" t="s">
        <v>257</v>
      </c>
      <c r="G116" s="87" t="s">
        <v>258</v>
      </c>
      <c r="H116" s="90">
        <v>1</v>
      </c>
      <c r="I116" s="91"/>
      <c r="J116" s="92">
        <f>H116*I116</f>
        <v>0</v>
      </c>
      <c r="K116" s="90"/>
      <c r="L116" s="90">
        <f>H116*K116</f>
        <v>0</v>
      </c>
      <c r="M116" s="90"/>
      <c r="N116" s="90">
        <f>H116*M116</f>
        <v>0</v>
      </c>
      <c r="O116" s="92">
        <v>21</v>
      </c>
      <c r="P116" s="92">
        <f>J116*(O116/100)</f>
        <v>0</v>
      </c>
      <c r="Q116" s="92">
        <f>J116+P116</f>
        <v>0</v>
      </c>
      <c r="R116" s="8"/>
      <c r="S116" s="8"/>
      <c r="T116" s="8"/>
    </row>
    <row r="117" spans="1:20" outlineLevel="2" x14ac:dyDescent="0.2">
      <c r="B117" s="6"/>
      <c r="C117" s="6"/>
      <c r="D117" s="6"/>
      <c r="E117" s="6"/>
      <c r="F117" s="6"/>
      <c r="G117" s="6"/>
      <c r="H117" s="6"/>
      <c r="I117" s="8"/>
      <c r="J117" s="8"/>
      <c r="K117" s="6"/>
      <c r="L117" s="6"/>
      <c r="M117" s="6"/>
      <c r="N117" s="6"/>
      <c r="O117" s="6"/>
      <c r="P117" s="8"/>
      <c r="Q117" s="8"/>
    </row>
    <row r="118" spans="1:20" ht="11.4" outlineLevel="1" x14ac:dyDescent="0.2">
      <c r="A118" s="62" t="s">
        <v>45</v>
      </c>
      <c r="B118" s="78">
        <v>2</v>
      </c>
      <c r="C118" s="79"/>
      <c r="D118" s="80" t="s">
        <v>49</v>
      </c>
      <c r="E118" s="80"/>
      <c r="F118" s="81" t="s">
        <v>46</v>
      </c>
      <c r="G118" s="80"/>
      <c r="H118" s="82"/>
      <c r="I118" s="83"/>
      <c r="J118" s="64">
        <f>SUBTOTAL(9,J119:J120)</f>
        <v>0</v>
      </c>
      <c r="K118" s="82"/>
      <c r="L118" s="65">
        <f>SUBTOTAL(9,L119:L120)</f>
        <v>0</v>
      </c>
      <c r="M118" s="82"/>
      <c r="N118" s="65">
        <f>SUBTOTAL(9,N119:N120)</f>
        <v>0</v>
      </c>
      <c r="O118" s="84"/>
      <c r="P118" s="64">
        <f>SUBTOTAL(9,P119:P120)</f>
        <v>0</v>
      </c>
      <c r="Q118" s="64">
        <f>SUBTOTAL(9,Q119:Q120)</f>
        <v>0</v>
      </c>
      <c r="R118" s="6"/>
      <c r="S118" s="8"/>
      <c r="T118" s="8"/>
    </row>
    <row r="119" spans="1:20" ht="10.199999999999999" outlineLevel="2" x14ac:dyDescent="0.2">
      <c r="A119" s="10"/>
      <c r="B119" s="85"/>
      <c r="C119" s="86">
        <v>102</v>
      </c>
      <c r="D119" s="87" t="s">
        <v>50</v>
      </c>
      <c r="E119" s="88" t="s">
        <v>259</v>
      </c>
      <c r="F119" s="89" t="s">
        <v>260</v>
      </c>
      <c r="G119" s="87" t="s">
        <v>258</v>
      </c>
      <c r="H119" s="90">
        <v>1</v>
      </c>
      <c r="I119" s="91"/>
      <c r="J119" s="92">
        <f>H119*I119</f>
        <v>0</v>
      </c>
      <c r="K119" s="90"/>
      <c r="L119" s="90">
        <f>H119*K119</f>
        <v>0</v>
      </c>
      <c r="M119" s="90"/>
      <c r="N119" s="90">
        <f>H119*M119</f>
        <v>0</v>
      </c>
      <c r="O119" s="92">
        <v>21</v>
      </c>
      <c r="P119" s="92">
        <f>J119*(O119/100)</f>
        <v>0</v>
      </c>
      <c r="Q119" s="92">
        <f>J119+P119</f>
        <v>0</v>
      </c>
      <c r="R119" s="8"/>
      <c r="S119" s="8"/>
      <c r="T119" s="8"/>
    </row>
    <row r="120" spans="1:20" outlineLevel="2" x14ac:dyDescent="0.2">
      <c r="B120" s="6"/>
      <c r="C120" s="6"/>
      <c r="D120" s="6"/>
      <c r="E120" s="6"/>
      <c r="F120" s="6"/>
      <c r="G120" s="6"/>
      <c r="H120" s="6"/>
      <c r="I120" s="8"/>
      <c r="J120" s="8"/>
      <c r="K120" s="6"/>
      <c r="L120" s="6"/>
      <c r="M120" s="6"/>
      <c r="N120" s="6"/>
      <c r="O120" s="6"/>
      <c r="P120" s="8"/>
      <c r="Q120" s="8"/>
    </row>
    <row r="121" spans="1:20" outlineLevel="1" x14ac:dyDescent="0.2"/>
  </sheetData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Rozpočet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13</vt:i4>
      </vt:variant>
    </vt:vector>
  </HeadingPairs>
  <TitlesOfParts>
    <vt:vector size="16" baseType="lpstr">
      <vt:lpstr>Krycí List</vt:lpstr>
      <vt:lpstr>Rekapitulace</vt:lpstr>
      <vt:lpstr>Zakázka</vt:lpstr>
      <vt:lpstr>__3FD872C1_8887_4EA3_9FC2_897EF4F3D2C3_ITEM__</vt:lpstr>
      <vt:lpstr>__3FD872C1_8887_4EA3_9FC2_897EF4F3D2C3_ITEM_GROUP1__</vt:lpstr>
      <vt:lpstr>__3FD872C1_8887_4EA3_9FC2_897EF4F3D2C3_ITEM_GROUP1_RECAP__</vt:lpstr>
      <vt:lpstr>__3FD872C1_8887_4EA3_9FC2_897EF4F3D2C3_ITEM_GROUP2__</vt:lpstr>
      <vt:lpstr>__3FD872C1_8887_4EA3_9FC2_897EF4F3D2C3_ITEM_GROUP2_RECAP__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Obchodní zóna Otvice - Výplně otvorů - Verze 2</dc:subject>
  <dc:creator>ADMIN</dc:creator>
  <cp:lastModifiedBy>Markéta Vinklárková</cp:lastModifiedBy>
  <dcterms:created xsi:type="dcterms:W3CDTF">2024-11-20T10:04:22Z</dcterms:created>
  <dcterms:modified xsi:type="dcterms:W3CDTF">2025-06-24T08:28:21Z</dcterms:modified>
</cp:coreProperties>
</file>