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nv. akce + opravy 2024\KONVERZE městských lázní\VŘ\"/>
    </mc:Choice>
  </mc:AlternateContent>
  <bookViews>
    <workbookView xWindow="0" yWindow="0" windowWidth="16380" windowHeight="8190" tabRatio="500"/>
  </bookViews>
  <sheets>
    <sheet name="Rekapitulace stavby" sheetId="1" r:id="rId1"/>
    <sheet name="01 - Odstrojení objektu" sheetId="2" r:id="rId2"/>
  </sheets>
  <definedNames>
    <definedName name="_xlnm._FilterDatabase" localSheetId="1" hidden="1">'01 - Odstrojení objektu'!$C$127:$K$355</definedName>
    <definedName name="_xlnm.Print_Titles" localSheetId="1">'01 - Odstrojení objektu'!$127:$127</definedName>
    <definedName name="_xlnm.Print_Titles" localSheetId="0">'Rekapitulace stavby'!$92:$92</definedName>
    <definedName name="_xlnm.Print_Area" localSheetId="1">'01 - Odstrojení objektu'!$C$4:$J$39,'01 - Odstrojení objektu'!$C$50:$J$76,'01 - Odstrojení objektu'!$C$82:$J$109,'01 - Odstrojení objektu'!$C$115:$K$355</definedName>
    <definedName name="_xlnm.Print_Area" localSheetId="0">'Rekapitulace stavby'!$D$4:$AO$76,'Rekapitulace stavby'!$C$82:$AQ$96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349" i="2" l="1"/>
  <c r="BI349" i="2"/>
  <c r="BH349" i="2"/>
  <c r="BG349" i="2"/>
  <c r="BF349" i="2"/>
  <c r="T349" i="2"/>
  <c r="R349" i="2"/>
  <c r="P349" i="2"/>
  <c r="J349" i="2"/>
  <c r="BE349" i="2" s="1"/>
  <c r="BK345" i="2"/>
  <c r="BI345" i="2"/>
  <c r="BH345" i="2"/>
  <c r="BG345" i="2"/>
  <c r="BF345" i="2"/>
  <c r="T345" i="2"/>
  <c r="R345" i="2"/>
  <c r="R344" i="2" s="1"/>
  <c r="P345" i="2"/>
  <c r="J345" i="2"/>
  <c r="BE345" i="2" s="1"/>
  <c r="BK344" i="2"/>
  <c r="T344" i="2"/>
  <c r="P344" i="2"/>
  <c r="J344" i="2"/>
  <c r="BK339" i="2"/>
  <c r="BI339" i="2"/>
  <c r="BH339" i="2"/>
  <c r="BG339" i="2"/>
  <c r="BF339" i="2"/>
  <c r="T339" i="2"/>
  <c r="R339" i="2"/>
  <c r="P339" i="2"/>
  <c r="J339" i="2"/>
  <c r="BE339" i="2" s="1"/>
  <c r="BK338" i="2"/>
  <c r="BI338" i="2"/>
  <c r="BH338" i="2"/>
  <c r="BG338" i="2"/>
  <c r="BF338" i="2"/>
  <c r="T338" i="2"/>
  <c r="R338" i="2"/>
  <c r="P338" i="2"/>
  <c r="J338" i="2"/>
  <c r="BE338" i="2" s="1"/>
  <c r="BK331" i="2"/>
  <c r="BI331" i="2"/>
  <c r="BH331" i="2"/>
  <c r="BG331" i="2"/>
  <c r="BF331" i="2"/>
  <c r="T331" i="2"/>
  <c r="R331" i="2"/>
  <c r="P331" i="2"/>
  <c r="J331" i="2"/>
  <c r="BE331" i="2" s="1"/>
  <c r="BK320" i="2"/>
  <c r="BI320" i="2"/>
  <c r="BH320" i="2"/>
  <c r="BG320" i="2"/>
  <c r="BF320" i="2"/>
  <c r="T320" i="2"/>
  <c r="R320" i="2"/>
  <c r="P320" i="2"/>
  <c r="J320" i="2"/>
  <c r="BE320" i="2" s="1"/>
  <c r="BK315" i="2"/>
  <c r="BI315" i="2"/>
  <c r="BH315" i="2"/>
  <c r="BG315" i="2"/>
  <c r="BF315" i="2"/>
  <c r="T315" i="2"/>
  <c r="R315" i="2"/>
  <c r="P315" i="2"/>
  <c r="J315" i="2"/>
  <c r="BE315" i="2" s="1"/>
  <c r="BK312" i="2"/>
  <c r="BI312" i="2"/>
  <c r="BH312" i="2"/>
  <c r="BG312" i="2"/>
  <c r="BF312" i="2"/>
  <c r="T312" i="2"/>
  <c r="R312" i="2"/>
  <c r="P312" i="2"/>
  <c r="J312" i="2"/>
  <c r="BE312" i="2" s="1"/>
  <c r="BK308" i="2"/>
  <c r="BI308" i="2"/>
  <c r="BH308" i="2"/>
  <c r="BG308" i="2"/>
  <c r="BF308" i="2"/>
  <c r="T308" i="2"/>
  <c r="R308" i="2"/>
  <c r="R307" i="2" s="1"/>
  <c r="P308" i="2"/>
  <c r="J308" i="2"/>
  <c r="BE308" i="2" s="1"/>
  <c r="BK307" i="2"/>
  <c r="T307" i="2"/>
  <c r="P307" i="2"/>
  <c r="J307" i="2"/>
  <c r="BK306" i="2"/>
  <c r="BI306" i="2"/>
  <c r="BH306" i="2"/>
  <c r="BG306" i="2"/>
  <c r="BF306" i="2"/>
  <c r="T306" i="2"/>
  <c r="R306" i="2"/>
  <c r="P306" i="2"/>
  <c r="J306" i="2"/>
  <c r="BE306" i="2" s="1"/>
  <c r="BK304" i="2"/>
  <c r="BI304" i="2"/>
  <c r="BH304" i="2"/>
  <c r="BG304" i="2"/>
  <c r="BF304" i="2"/>
  <c r="T304" i="2"/>
  <c r="R304" i="2"/>
  <c r="P304" i="2"/>
  <c r="J304" i="2"/>
  <c r="BE304" i="2" s="1"/>
  <c r="BK302" i="2"/>
  <c r="BI302" i="2"/>
  <c r="BH302" i="2"/>
  <c r="BG302" i="2"/>
  <c r="BF302" i="2"/>
  <c r="T302" i="2"/>
  <c r="T301" i="2" s="1"/>
  <c r="R302" i="2"/>
  <c r="P302" i="2"/>
  <c r="P301" i="2" s="1"/>
  <c r="J302" i="2"/>
  <c r="BE302" i="2" s="1"/>
  <c r="BK301" i="2"/>
  <c r="R301" i="2"/>
  <c r="J301" i="2"/>
  <c r="BK297" i="2"/>
  <c r="BI297" i="2"/>
  <c r="BH297" i="2"/>
  <c r="BG297" i="2"/>
  <c r="BF297" i="2"/>
  <c r="T297" i="2"/>
  <c r="R297" i="2"/>
  <c r="R296" i="2" s="1"/>
  <c r="P297" i="2"/>
  <c r="J297" i="2"/>
  <c r="BE297" i="2" s="1"/>
  <c r="BK296" i="2"/>
  <c r="T296" i="2"/>
  <c r="P296" i="2"/>
  <c r="J296" i="2"/>
  <c r="BK293" i="2"/>
  <c r="BI293" i="2"/>
  <c r="BH293" i="2"/>
  <c r="BG293" i="2"/>
  <c r="BF293" i="2"/>
  <c r="T293" i="2"/>
  <c r="R293" i="2"/>
  <c r="P293" i="2"/>
  <c r="J293" i="2"/>
  <c r="BE293" i="2" s="1"/>
  <c r="BK290" i="2"/>
  <c r="BI290" i="2"/>
  <c r="BH290" i="2"/>
  <c r="BG290" i="2"/>
  <c r="BF290" i="2"/>
  <c r="T290" i="2"/>
  <c r="T289" i="2" s="1"/>
  <c r="R290" i="2"/>
  <c r="P290" i="2"/>
  <c r="J290" i="2"/>
  <c r="BE290" i="2" s="1"/>
  <c r="BK289" i="2"/>
  <c r="R289" i="2"/>
  <c r="P289" i="2"/>
  <c r="J289" i="2"/>
  <c r="BK285" i="2"/>
  <c r="BI285" i="2"/>
  <c r="BH285" i="2"/>
  <c r="BG285" i="2"/>
  <c r="BF285" i="2"/>
  <c r="T285" i="2"/>
  <c r="R285" i="2"/>
  <c r="P285" i="2"/>
  <c r="J285" i="2"/>
  <c r="BE285" i="2" s="1"/>
  <c r="BK281" i="2"/>
  <c r="BI281" i="2"/>
  <c r="BH281" i="2"/>
  <c r="BG281" i="2"/>
  <c r="BF281" i="2"/>
  <c r="T281" i="2"/>
  <c r="R281" i="2"/>
  <c r="P281" i="2"/>
  <c r="J281" i="2"/>
  <c r="BE281" i="2" s="1"/>
  <c r="BK279" i="2"/>
  <c r="BI279" i="2"/>
  <c r="BH279" i="2"/>
  <c r="BG279" i="2"/>
  <c r="BF279" i="2"/>
  <c r="T279" i="2"/>
  <c r="R279" i="2"/>
  <c r="R278" i="2" s="1"/>
  <c r="R245" i="2" s="1"/>
  <c r="P279" i="2"/>
  <c r="J279" i="2"/>
  <c r="BE279" i="2" s="1"/>
  <c r="BK278" i="2"/>
  <c r="T278" i="2"/>
  <c r="P278" i="2"/>
  <c r="J278" i="2"/>
  <c r="BK275" i="2"/>
  <c r="BI275" i="2"/>
  <c r="BH275" i="2"/>
  <c r="BG275" i="2"/>
  <c r="BF275" i="2"/>
  <c r="T275" i="2"/>
  <c r="R275" i="2"/>
  <c r="P275" i="2"/>
  <c r="J275" i="2"/>
  <c r="BE275" i="2" s="1"/>
  <c r="BK271" i="2"/>
  <c r="BI271" i="2"/>
  <c r="BH271" i="2"/>
  <c r="BG271" i="2"/>
  <c r="BF271" i="2"/>
  <c r="T271" i="2"/>
  <c r="R271" i="2"/>
  <c r="P271" i="2"/>
  <c r="J271" i="2"/>
  <c r="BE271" i="2" s="1"/>
  <c r="BK263" i="2"/>
  <c r="BI263" i="2"/>
  <c r="BH263" i="2"/>
  <c r="BG263" i="2"/>
  <c r="BF263" i="2"/>
  <c r="T263" i="2"/>
  <c r="R263" i="2"/>
  <c r="P263" i="2"/>
  <c r="J263" i="2"/>
  <c r="BE263" i="2" s="1"/>
  <c r="BK258" i="2"/>
  <c r="BI258" i="2"/>
  <c r="BH258" i="2"/>
  <c r="BG258" i="2"/>
  <c r="BF258" i="2"/>
  <c r="T258" i="2"/>
  <c r="R258" i="2"/>
  <c r="P258" i="2"/>
  <c r="J258" i="2"/>
  <c r="BE258" i="2" s="1"/>
  <c r="BK252" i="2"/>
  <c r="BI252" i="2"/>
  <c r="BH252" i="2"/>
  <c r="BG252" i="2"/>
  <c r="BF252" i="2"/>
  <c r="T252" i="2"/>
  <c r="R252" i="2"/>
  <c r="P252" i="2"/>
  <c r="J252" i="2"/>
  <c r="BE252" i="2" s="1"/>
  <c r="BK251" i="2"/>
  <c r="T251" i="2"/>
  <c r="R251" i="2"/>
  <c r="P251" i="2"/>
  <c r="J251" i="2"/>
  <c r="BK247" i="2"/>
  <c r="BI247" i="2"/>
  <c r="BH247" i="2"/>
  <c r="BG247" i="2"/>
  <c r="BF247" i="2"/>
  <c r="T247" i="2"/>
  <c r="R247" i="2"/>
  <c r="P247" i="2"/>
  <c r="J247" i="2"/>
  <c r="BE247" i="2" s="1"/>
  <c r="BK246" i="2"/>
  <c r="T246" i="2"/>
  <c r="T245" i="2" s="1"/>
  <c r="R246" i="2"/>
  <c r="P246" i="2"/>
  <c r="P245" i="2" s="1"/>
  <c r="J246" i="2"/>
  <c r="BK245" i="2"/>
  <c r="J245" i="2"/>
  <c r="BK237" i="2"/>
  <c r="BI237" i="2"/>
  <c r="BH237" i="2"/>
  <c r="BG237" i="2"/>
  <c r="BF237" i="2"/>
  <c r="T237" i="2"/>
  <c r="R237" i="2"/>
  <c r="P237" i="2"/>
  <c r="J237" i="2"/>
  <c r="BE237" i="2" s="1"/>
  <c r="BK230" i="2"/>
  <c r="BI230" i="2"/>
  <c r="BH230" i="2"/>
  <c r="BG230" i="2"/>
  <c r="BF230" i="2"/>
  <c r="T230" i="2"/>
  <c r="R230" i="2"/>
  <c r="P230" i="2"/>
  <c r="J230" i="2"/>
  <c r="BE230" i="2" s="1"/>
  <c r="BK226" i="2"/>
  <c r="BI226" i="2"/>
  <c r="BH226" i="2"/>
  <c r="BG226" i="2"/>
  <c r="BF226" i="2"/>
  <c r="T226" i="2"/>
  <c r="R226" i="2"/>
  <c r="P226" i="2"/>
  <c r="J226" i="2"/>
  <c r="BE226" i="2" s="1"/>
  <c r="BK222" i="2"/>
  <c r="BI222" i="2"/>
  <c r="BH222" i="2"/>
  <c r="BG222" i="2"/>
  <c r="BF222" i="2"/>
  <c r="T222" i="2"/>
  <c r="R222" i="2"/>
  <c r="P222" i="2"/>
  <c r="J222" i="2"/>
  <c r="BE222" i="2" s="1"/>
  <c r="BK218" i="2"/>
  <c r="BI218" i="2"/>
  <c r="BH218" i="2"/>
  <c r="BG218" i="2"/>
  <c r="BF218" i="2"/>
  <c r="T218" i="2"/>
  <c r="R218" i="2"/>
  <c r="P218" i="2"/>
  <c r="J218" i="2"/>
  <c r="BE218" i="2" s="1"/>
  <c r="BK214" i="2"/>
  <c r="BI214" i="2"/>
  <c r="BH214" i="2"/>
  <c r="BG214" i="2"/>
  <c r="BF214" i="2"/>
  <c r="T214" i="2"/>
  <c r="R214" i="2"/>
  <c r="P214" i="2"/>
  <c r="J214" i="2"/>
  <c r="BE214" i="2" s="1"/>
  <c r="BK210" i="2"/>
  <c r="BI210" i="2"/>
  <c r="BH210" i="2"/>
  <c r="BG210" i="2"/>
  <c r="BF210" i="2"/>
  <c r="T210" i="2"/>
  <c r="R210" i="2"/>
  <c r="P210" i="2"/>
  <c r="J210" i="2"/>
  <c r="BE210" i="2" s="1"/>
  <c r="BK207" i="2"/>
  <c r="BI207" i="2"/>
  <c r="BH207" i="2"/>
  <c r="BG207" i="2"/>
  <c r="BF207" i="2"/>
  <c r="T207" i="2"/>
  <c r="R207" i="2"/>
  <c r="P207" i="2"/>
  <c r="J207" i="2"/>
  <c r="BE207" i="2" s="1"/>
  <c r="BK204" i="2"/>
  <c r="BI204" i="2"/>
  <c r="BH204" i="2"/>
  <c r="BG204" i="2"/>
  <c r="BF204" i="2"/>
  <c r="T204" i="2"/>
  <c r="R204" i="2"/>
  <c r="P204" i="2"/>
  <c r="J204" i="2"/>
  <c r="BE204" i="2" s="1"/>
  <c r="BK199" i="2"/>
  <c r="BI199" i="2"/>
  <c r="BH199" i="2"/>
  <c r="BG199" i="2"/>
  <c r="BF199" i="2"/>
  <c r="T199" i="2"/>
  <c r="R199" i="2"/>
  <c r="P199" i="2"/>
  <c r="J199" i="2"/>
  <c r="BE199" i="2" s="1"/>
  <c r="BK196" i="2"/>
  <c r="BI196" i="2"/>
  <c r="BH196" i="2"/>
  <c r="BG196" i="2"/>
  <c r="BF196" i="2"/>
  <c r="T196" i="2"/>
  <c r="R196" i="2"/>
  <c r="P196" i="2"/>
  <c r="J196" i="2"/>
  <c r="BE196" i="2" s="1"/>
  <c r="BK194" i="2"/>
  <c r="BI194" i="2"/>
  <c r="BH194" i="2"/>
  <c r="BG194" i="2"/>
  <c r="BF194" i="2"/>
  <c r="T194" i="2"/>
  <c r="R194" i="2"/>
  <c r="P194" i="2"/>
  <c r="J194" i="2"/>
  <c r="BE194" i="2" s="1"/>
  <c r="BK192" i="2"/>
  <c r="BI192" i="2"/>
  <c r="BH192" i="2"/>
  <c r="BG192" i="2"/>
  <c r="BF192" i="2"/>
  <c r="T192" i="2"/>
  <c r="R192" i="2"/>
  <c r="P192" i="2"/>
  <c r="J192" i="2"/>
  <c r="BE192" i="2" s="1"/>
  <c r="BK190" i="2"/>
  <c r="BI190" i="2"/>
  <c r="BH190" i="2"/>
  <c r="BG190" i="2"/>
  <c r="BF190" i="2"/>
  <c r="T190" i="2"/>
  <c r="R190" i="2"/>
  <c r="P190" i="2"/>
  <c r="J190" i="2"/>
  <c r="BE190" i="2" s="1"/>
  <c r="BK188" i="2"/>
  <c r="BI188" i="2"/>
  <c r="BH188" i="2"/>
  <c r="BG188" i="2"/>
  <c r="BF188" i="2"/>
  <c r="T188" i="2"/>
  <c r="R188" i="2"/>
  <c r="R187" i="2" s="1"/>
  <c r="P188" i="2"/>
  <c r="J188" i="2"/>
  <c r="BE188" i="2" s="1"/>
  <c r="BK187" i="2"/>
  <c r="T187" i="2"/>
  <c r="P187" i="2"/>
  <c r="J187" i="2"/>
  <c r="BK184" i="2"/>
  <c r="BI184" i="2"/>
  <c r="BH184" i="2"/>
  <c r="BG184" i="2"/>
  <c r="BF184" i="2"/>
  <c r="T184" i="2"/>
  <c r="R184" i="2"/>
  <c r="P184" i="2"/>
  <c r="J184" i="2"/>
  <c r="BE184" i="2" s="1"/>
  <c r="BK179" i="2"/>
  <c r="BI179" i="2"/>
  <c r="BH179" i="2"/>
  <c r="BG179" i="2"/>
  <c r="BF179" i="2"/>
  <c r="T179" i="2"/>
  <c r="R179" i="2"/>
  <c r="P179" i="2"/>
  <c r="J179" i="2"/>
  <c r="BE179" i="2" s="1"/>
  <c r="BK131" i="2"/>
  <c r="BI131" i="2"/>
  <c r="BH131" i="2"/>
  <c r="BG131" i="2"/>
  <c r="BF131" i="2"/>
  <c r="T131" i="2"/>
  <c r="T130" i="2" s="1"/>
  <c r="T129" i="2" s="1"/>
  <c r="T128" i="2" s="1"/>
  <c r="R131" i="2"/>
  <c r="P131" i="2"/>
  <c r="P130" i="2" s="1"/>
  <c r="P129" i="2" s="1"/>
  <c r="P128" i="2" s="1"/>
  <c r="AU95" i="1" s="1"/>
  <c r="AU94" i="1" s="1"/>
  <c r="J131" i="2"/>
  <c r="BE131" i="2" s="1"/>
  <c r="BK130" i="2"/>
  <c r="BK129" i="2" s="1"/>
  <c r="R130" i="2"/>
  <c r="J130" i="2"/>
  <c r="F122" i="2"/>
  <c r="E120" i="2"/>
  <c r="J108" i="2"/>
  <c r="J107" i="2"/>
  <c r="J106" i="2"/>
  <c r="J105" i="2"/>
  <c r="J104" i="2"/>
  <c r="J103" i="2"/>
  <c r="J102" i="2"/>
  <c r="J101" i="2"/>
  <c r="J100" i="2"/>
  <c r="J99" i="2"/>
  <c r="J98" i="2"/>
  <c r="F89" i="2"/>
  <c r="E87" i="2"/>
  <c r="J37" i="2"/>
  <c r="F37" i="2"/>
  <c r="J36" i="2"/>
  <c r="F36" i="2"/>
  <c r="J35" i="2"/>
  <c r="F35" i="2"/>
  <c r="J34" i="2"/>
  <c r="F34" i="2"/>
  <c r="J24" i="2"/>
  <c r="E24" i="2"/>
  <c r="J125" i="2" s="1"/>
  <c r="J23" i="2"/>
  <c r="J21" i="2"/>
  <c r="E21" i="2"/>
  <c r="J91" i="2" s="1"/>
  <c r="J20" i="2"/>
  <c r="J18" i="2"/>
  <c r="E18" i="2"/>
  <c r="F125" i="2" s="1"/>
  <c r="J17" i="2"/>
  <c r="J15" i="2"/>
  <c r="E15" i="2"/>
  <c r="F124" i="2" s="1"/>
  <c r="J14" i="2"/>
  <c r="J12" i="2"/>
  <c r="J122" i="2" s="1"/>
  <c r="E7" i="2"/>
  <c r="E118" i="2" s="1"/>
  <c r="BD95" i="1"/>
  <c r="BD94" i="1" s="1"/>
  <c r="W33" i="1" s="1"/>
  <c r="BC95" i="1"/>
  <c r="BB95" i="1"/>
  <c r="BB94" i="1" s="1"/>
  <c r="BA95" i="1"/>
  <c r="AY95" i="1"/>
  <c r="AX95" i="1"/>
  <c r="AW95" i="1"/>
  <c r="BC94" i="1"/>
  <c r="W32" i="1" s="1"/>
  <c r="BA94" i="1"/>
  <c r="AY94" i="1"/>
  <c r="AW94" i="1"/>
  <c r="AK30" i="1" s="1"/>
  <c r="AS94" i="1"/>
  <c r="AM90" i="1"/>
  <c r="L90" i="1"/>
  <c r="AM89" i="1"/>
  <c r="L89" i="1"/>
  <c r="AM87" i="1"/>
  <c r="L87" i="1"/>
  <c r="L85" i="1"/>
  <c r="L84" i="1"/>
  <c r="W30" i="1"/>
  <c r="W31" i="1" l="1"/>
  <c r="AX94" i="1"/>
  <c r="R129" i="2"/>
  <c r="R128" i="2" s="1"/>
  <c r="BK128" i="2"/>
  <c r="J128" i="2" s="1"/>
  <c r="J129" i="2"/>
  <c r="J97" i="2" s="1"/>
  <c r="F33" i="2"/>
  <c r="AZ95" i="1" s="1"/>
  <c r="AZ94" i="1" s="1"/>
  <c r="J33" i="2"/>
  <c r="AV95" i="1" s="1"/>
  <c r="AT95" i="1" s="1"/>
  <c r="F92" i="2"/>
  <c r="J124" i="2"/>
  <c r="J89" i="2"/>
  <c r="J92" i="2"/>
  <c r="E85" i="2"/>
  <c r="F91" i="2"/>
  <c r="J96" i="2" l="1"/>
  <c r="J30" i="2"/>
  <c r="AV94" i="1"/>
  <c r="W29" i="1"/>
  <c r="AK29" i="1" l="1"/>
  <c r="AT94" i="1"/>
  <c r="AG95" i="1"/>
  <c r="J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<sst xmlns="http://schemas.openxmlformats.org/spreadsheetml/2006/main" count="2167" uniqueCount="454">
  <si>
    <t>Export Komplet</t>
  </si>
  <si>
    <t>2.0</t>
  </si>
  <si>
    <t>False</t>
  </si>
  <si>
    <t>{3e3e6e27-8d45-40a2-838d-46fe449560c8}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</si>
  <si>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</si>
  <si>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</si>
  <si>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</si>
  <si>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</si>
  <si>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</si>
  <si>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</si>
  <si>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</si>
  <si>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</si>
  <si>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</si>
  <si>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24/65</t>
  </si>
  <si>
    <t>Měnit lze pouze buňky se žlutým podbarvením!_x005F_x000d_
_x005F_x000d_
1) na prvním listu Rekapitulace stavby vyplňte v sestavě_x005F_x000d_
_x005F_x000d_
    a) Souhrnný list_x005F_x000d_
       - údaje o Uchazeči_x005F_x000d_
         (přenesou se do ostatních sestav i v jiných listech)_x005F_x000d_
_x005F_x000d_
    b) Rekapitulace objektů_x005F_x000d_
       - potřebné Ostatní náklady_x005F_x000d_
_x005F_x000d_
2) na vybraných listech vyplňte v sestavě_x005F_x000d_
_x005F_x000d_
    a) Krycí list_x005F_x000d_
       - údaje o Uchazeči, pokud se liší od údajů o Uchazeči na Souhrnném listu_x005F_x000d_
         (údaje se přenesou do ostatních sestav v daném listu)_x005F_x000d_
_x005F_x000d_
    b) Rekapitulace rozpočtu_x005F_x000d_
       - potřebné Ostatní náklady_x005F_x000d_
_x005F_x000d_
    c) Celkové náklady za stavbu_x005F_x000d_
       - ceny u položek_x005F_x000d_
       - množství, pokud má žluté podbarvení_x005F_x000d_
       - a v případě potřeby poznámku (ta je ve skrytém sloupci)</t>
  </si>
  <si>
    <t>Stavba:</t>
  </si>
  <si>
    <t>Knihovna Chomutov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</si>
  <si>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</si>
  <si>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</si>
  <si>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</si>
  <si>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</si>
  <si>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</si>
  <si>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</si>
  <si>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</si>
  <si>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</si>
  <si>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</si>
  <si>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</si>
  <si>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</si>
  <si>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</si>
  <si>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</si>
  <si>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</si>
  <si>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</si>
  <si>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</si>
  <si>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</si>
  <si>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</si>
  <si>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</si>
  <si>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</si>
  <si>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</si>
  <si>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</si>
  <si>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</si>
  <si>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</si>
  <si>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</si>
  <si>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</si>
  <si>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</si>
  <si>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</si>
  <si>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</si>
  <si>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</si>
  <si>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</si>
  <si>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</si>
  <si>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</si>
  <si>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</si>
  <si>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</si>
  <si>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</si>
  <si>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</si>
  <si>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</si>
  <si>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</si>
  <si>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</si>
  <si>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Ostat._x005F_x000d_
náklady [CZK]</t>
  </si>
  <si>
    <t>DPH [CZK]</t>
  </si>
  <si>
    <t>Normohodiny [h]</t>
  </si>
  <si>
    <t>DPH základní [CZK]</t>
  </si>
  <si>
    <t>DPH snížená [CZK]</t>
  </si>
  <si>
    <t>DPH základní přenesená_x005F_x000d_
[CZK]</t>
  </si>
  <si>
    <t>DPH snížená přenesená_x005F_x000d_
[CZK]</t>
  </si>
  <si>
    <t>Základna_x005F_x000d_
DPH základní</t>
  </si>
  <si>
    <t>Základna_x005F_x000d_
DPH snížená</t>
  </si>
  <si>
    <t>Základna_x005F_x000d_
DPH zákl. přenesená</t>
  </si>
  <si>
    <t>Základna_x005F_x000d_
DPH sníž. přenesená</t>
  </si>
  <si>
    <t>Základna_x005F_x000d_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</si>
  <si>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</si>
  <si>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</si>
  <si>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</si>
  <si>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</si>
  <si>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</si>
  <si>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</si>
  <si>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</si>
  <si>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</si>
  <si>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Odstrojení objektu</t>
  </si>
  <si>
    <t>STA</t>
  </si>
  <si>
    <t>1</t>
  </si>
  <si>
    <t>{5679881b-73e6-43f9-842f-3dccd829152a}</t>
  </si>
  <si>
    <t>2</t>
  </si>
  <si>
    <t>KRYCÍ LIST SOUPISU PRACÍ</t>
  </si>
  <si>
    <t>Objekt:</t>
  </si>
  <si>
    <t>01 - Odstrojení objektu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</si>
  <si>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</si>
  <si>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</si>
  <si>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</si>
  <si>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</si>
  <si>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</si>
  <si>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</si>
  <si>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</si>
  <si>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</si>
  <si>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</si>
  <si>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</si>
  <si>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</si>
  <si>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</si>
  <si>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</si>
  <si>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</si>
  <si>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</si>
  <si>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</si>
  <si>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</si>
  <si>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</si>
  <si>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</si>
  <si>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</si>
  <si>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</si>
  <si>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</si>
  <si>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</si>
  <si>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</si>
  <si>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</si>
  <si>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</si>
  <si>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</si>
  <si>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</si>
  <si>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</si>
  <si>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</si>
  <si>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</si>
  <si>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</si>
  <si>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</si>
  <si>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</si>
  <si>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</si>
  <si>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</si>
  <si>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962032231</t>
  </si>
  <si>
    <t>Bourání zdiva z cihel pálených nebo vápenopískových na MV nebo MVC přes 1 m3</t>
  </si>
  <si>
    <t>m3</t>
  </si>
  <si>
    <t>CS ÚRS 2024 02</t>
  </si>
  <si>
    <t>4</t>
  </si>
  <si>
    <t>1479852803</t>
  </si>
  <si>
    <t>PP</t>
  </si>
  <si>
    <t>Bourání zdiva nadzákladového z cihel pálených plných nebo lícových nebo vápenopískových, na maltu vápennou nebo vápenocementovou, objemu přes 1 m3</t>
  </si>
  <si>
    <t>VV</t>
  </si>
  <si>
    <t>"1.pp"</t>
  </si>
  <si>
    <t>"2_CPP_150_b"12,99</t>
  </si>
  <si>
    <t>"St_Zdivo_150_b"32</t>
  </si>
  <si>
    <t>"1.np"</t>
  </si>
  <si>
    <t>"2_CPP_50_a"4,18</t>
  </si>
  <si>
    <t>"2_CPP_100_b"3,25</t>
  </si>
  <si>
    <t>"2_CPP_130_a"3,17</t>
  </si>
  <si>
    <t>"2_CPP_150_a"1,25</t>
  </si>
  <si>
    <t>"2_CPP_150_b"5,53</t>
  </si>
  <si>
    <t>"St_Podhled 50"0,07</t>
  </si>
  <si>
    <t>"St_Zdivo_50_b"4,02</t>
  </si>
  <si>
    <t>"St_Zdivo_100"3,7</t>
  </si>
  <si>
    <t>"St_Zdivo_150_b"91,54</t>
  </si>
  <si>
    <t>"St_Zdivo_300"1,32</t>
  </si>
  <si>
    <t>"2.NP"</t>
  </si>
  <si>
    <t>"1_CPP_200_b"1,41</t>
  </si>
  <si>
    <t>"2_CPP_50_a"1,31</t>
  </si>
  <si>
    <t>"2_CPP_100_a"1,14</t>
  </si>
  <si>
    <t>"2_CPP_100_b"7,96</t>
  </si>
  <si>
    <t>"2_CPP_150_a"3,62</t>
  </si>
  <si>
    <t>"2_CPP_150_b"49,98</t>
  </si>
  <si>
    <t>"St_Lehká příčka_80"1,49</t>
  </si>
  <si>
    <t>"St_Podhled 50"0,16</t>
  </si>
  <si>
    <t>"St_Zdivo_50_b"7,5</t>
  </si>
  <si>
    <t>"St_Zdivo_100"0,31</t>
  </si>
  <si>
    <t>"St_Zdivo_150_b"0,49</t>
  </si>
  <si>
    <t>"Vnitřní prosklená stěna_100x40"0</t>
  </si>
  <si>
    <t>"3NP"</t>
  </si>
  <si>
    <t>"1_CPP_200_a"5,07</t>
  </si>
  <si>
    <t>"1_CPP_200_b"2,22</t>
  </si>
  <si>
    <t>"1_CPP_300_a"0,77</t>
  </si>
  <si>
    <t>"1_CPP_450_b"0,05</t>
  </si>
  <si>
    <t>"2_CPP_50_a"1,51</t>
  </si>
  <si>
    <t>"2_CPP_65_a"0,19</t>
  </si>
  <si>
    <t>"2_CPP_100_a"6,64</t>
  </si>
  <si>
    <t>"2_CPP_100_b"5,23</t>
  </si>
  <si>
    <t>"2_CPP_150_a"23,17</t>
  </si>
  <si>
    <t>"2_CPP_150_b"98,04</t>
  </si>
  <si>
    <t>"St_Lehká příčka_40"0,19</t>
  </si>
  <si>
    <t>"St_Lehká příčka_80"1,5</t>
  </si>
  <si>
    <t>"St_Podhled 50"0,76</t>
  </si>
  <si>
    <t>"St_Zdivo_100"4,87</t>
  </si>
  <si>
    <t>"3.NP GALERIE"</t>
  </si>
  <si>
    <t>"2_CPP_100_b"0,61</t>
  </si>
  <si>
    <t>"St_Zdivo_100"2,19</t>
  </si>
  <si>
    <t>Součet</t>
  </si>
  <si>
    <t>962084121.RR01</t>
  </si>
  <si>
    <t>Bourání keramidový podhled tl. 65 mm</t>
  </si>
  <si>
    <t>m2</t>
  </si>
  <si>
    <t>odvozeno CS ÚRS</t>
  </si>
  <si>
    <t>1767259047</t>
  </si>
  <si>
    <t>"ST_Podhled_keramidový 65 mm, 1NP"384,52</t>
  </si>
  <si>
    <t>"ST_Podhled_keramidový 65 mm, 2NP"559,73</t>
  </si>
  <si>
    <t>"ST_Podhled_keramidový 65 mm, 3NP"654,11</t>
  </si>
  <si>
    <t>3</t>
  </si>
  <si>
    <t>DEM.KOZ.OBLOZENI</t>
  </si>
  <si>
    <t>Demontáž koženého obložení</t>
  </si>
  <si>
    <t>R - položka</t>
  </si>
  <si>
    <t>561576834</t>
  </si>
  <si>
    <t>"ST_Kožený obklad_černá kůže_100, 3NP"16,47</t>
  </si>
  <si>
    <t>997</t>
  </si>
  <si>
    <t>Přesun sutě</t>
  </si>
  <si>
    <t>997006002</t>
  </si>
  <si>
    <t>Strojové třídění stavebního odpadu</t>
  </si>
  <si>
    <t>t</t>
  </si>
  <si>
    <t>1580118857</t>
  </si>
  <si>
    <t>Úprava stavebního odpadu třídění strojové</t>
  </si>
  <si>
    <t>5</t>
  </si>
  <si>
    <t>997006005</t>
  </si>
  <si>
    <t>Drcení stavebního odpadu ze zdiva z cihel a kamene s dopravou do 100 m a naložením</t>
  </si>
  <si>
    <t>1010586766</t>
  </si>
  <si>
    <t>Úprava stavebního odpadu drcení s dopravou na vzdálenost do 100 m a naložením do drtícího zařízení ze zdiva cihelného, kamenného a smíšeného</t>
  </si>
  <si>
    <t>6</t>
  </si>
  <si>
    <t>997013114</t>
  </si>
  <si>
    <t>Vnitrostaveništní doprava suti a vybouraných hmot pro budovy v přes 12 do 15 m</t>
  </si>
  <si>
    <t>-620088427</t>
  </si>
  <si>
    <t>Vnitrostaveništní doprava suti a vybouraných hmot vodorovně do 50 m s naložením základní pro budovy a haly výšky přes 12 do 15 m</t>
  </si>
  <si>
    <t>7</t>
  </si>
  <si>
    <t>997013313</t>
  </si>
  <si>
    <t>Montáž a demontáž shozu suti v přes 20 do 30 m</t>
  </si>
  <si>
    <t>m</t>
  </si>
  <si>
    <t>-453205395</t>
  </si>
  <si>
    <t>Shoz na stavební suť montáž a demontáž shozu výšky přes 20 do 30 m</t>
  </si>
  <si>
    <t>8</t>
  </si>
  <si>
    <t>997013323</t>
  </si>
  <si>
    <t>Příplatek k shozu suti v přes 20 do 30 m za první a ZKD den použití</t>
  </si>
  <si>
    <t>1723352423</t>
  </si>
  <si>
    <t>Shoz na stavební suť montáž a demontáž shozu výšky Příplatek za první a každý další den použití shozu výšky přes 20 do 30 m</t>
  </si>
  <si>
    <t>15*30</t>
  </si>
  <si>
    <t>997013501</t>
  </si>
  <si>
    <t>Odvoz suti a vybouraných hmot na skládku nebo meziskládku do 1 km se složením</t>
  </si>
  <si>
    <t>1083010090</t>
  </si>
  <si>
    <t>Odvoz suti a vybouraných hmot na skládku nebo meziskládku se složením, na vzdálenost do 1 km</t>
  </si>
  <si>
    <t>1270,905</t>
  </si>
  <si>
    <t>-57,557</t>
  </si>
  <si>
    <t>10</t>
  </si>
  <si>
    <t>997013501.RR01</t>
  </si>
  <si>
    <t>Odvoz suti a vybouraných hmot na skládku nebo meziskládku do 1 km se složením - pro keramický obklad ke zpětnému užití, včetně uskladenění k dlašímu použití do mozaiky</t>
  </si>
  <si>
    <t>1177570004</t>
  </si>
  <si>
    <t>"KERAMICKÝ OBKLAD"57,557</t>
  </si>
  <si>
    <t>11</t>
  </si>
  <si>
    <t>997013509</t>
  </si>
  <si>
    <t>Příplatek k odvozu suti a vybouraných hmot na skládku ZKD 1 km přes 1 km</t>
  </si>
  <si>
    <t>1335555334</t>
  </si>
  <si>
    <t>Odvoz suti a vybouraných hmot na skládku nebo meziskládku se složením, na vzdálenost Příplatek k ceně za každý další započatý 1 km přes 1 km</t>
  </si>
  <si>
    <t>1213,348*19</t>
  </si>
  <si>
    <t>997013804</t>
  </si>
  <si>
    <t>Poplatek za uložení na skládce (skládkovné) stavebního odpadu ze skla kód odpadu 17 02 02</t>
  </si>
  <si>
    <t>-418532758</t>
  </si>
  <si>
    <t>Poplatek za uložení stavebního odpadu na skládce (skládkovné) ze skla zatříděného do Katalogu odpadů pod kódem 17 02 02</t>
  </si>
  <si>
    <t>"PROSKLENÉ PŘČÍKY"(0,258+0,903+17,296)*0,3</t>
  </si>
  <si>
    <t>13</t>
  </si>
  <si>
    <t>997013811</t>
  </si>
  <si>
    <t>Poplatek za uložení na skládce (skládkovné) stavebního odpadu dřevěného kód odpadu 17 02 01</t>
  </si>
  <si>
    <t>-977544032</t>
  </si>
  <si>
    <t>Poplatek za uložení stavebního odpadu na skládce (skládkovné) dřevěného zatříděného do Katalogu odpadů pod kódem 17 02 01</t>
  </si>
  <si>
    <t>"dveře, pult podhled"1,43+0,243</t>
  </si>
  <si>
    <t>14</t>
  </si>
  <si>
    <t>997013814</t>
  </si>
  <si>
    <t>Poplatek za uložení na skládce (skládkovné) stavebního odpadu izolací kód odpadu 17 06 04</t>
  </si>
  <si>
    <t>691207120</t>
  </si>
  <si>
    <t>Poplatek za uložení stavebního odpadu na skládce (skládkovné) z izolačních materiálů zatříděného do Katalogu odpadů pod kódem 17 06 04</t>
  </si>
  <si>
    <t>"izolace tepelné v hliníkovém podhledu"173,816</t>
  </si>
  <si>
    <t>15</t>
  </si>
  <si>
    <t>997013863</t>
  </si>
  <si>
    <t>Poplatek za uložení stavebního odpadu na recyklační skládce (skládkovné) cihelného kód odpadu 17 01 02</t>
  </si>
  <si>
    <t>-477668719</t>
  </si>
  <si>
    <t>Poplatek za uložení stavebního odpadu na recyklační skládce (skládkovné) cihelného zatříděného do Katalogu odpadů pod kódem 17 01 02</t>
  </si>
  <si>
    <t>"bourané zdivo"704,52</t>
  </si>
  <si>
    <t>16</t>
  </si>
  <si>
    <t>997013867</t>
  </si>
  <si>
    <t>Poplatek za uložení stavebního odpadu na recyklační skládce (skládkovné) z tašek a keramických výrobků kód odpadu 17 01 03</t>
  </si>
  <si>
    <t>1954638183</t>
  </si>
  <si>
    <t>Poplatek za uložení stavebního odpadu na recyklační skládce (skládkovné) z tašek a keramických výrobků zatříděného do Katalogu odpadů pod kódem 17 01 03</t>
  </si>
  <si>
    <t>"ZAŘIZOVACÍ PŘEDMĚTY"3,386</t>
  </si>
  <si>
    <t>17</t>
  </si>
  <si>
    <t>997013871</t>
  </si>
  <si>
    <t>Poplatek za uložení stavebního odpadu na recyklační skládce (skládkovné) směsného stavebního a demoličního kód odpadu 17 09 04</t>
  </si>
  <si>
    <t>516122455</t>
  </si>
  <si>
    <t>Poplatek za uložení stavebního odpadu na recyklační skládce (skládkovné) směsného stavebního a demoličního zatříděného do Katalogu odpadů pod kódem 17 09 04</t>
  </si>
  <si>
    <t>"KERAMIDOVÝ POHLED"239,754</t>
  </si>
  <si>
    <t>"SDK PODHLED"3,578</t>
  </si>
  <si>
    <t>"kožené obložení"0,406</t>
  </si>
  <si>
    <t>"korkový podhled"1,136</t>
  </si>
  <si>
    <t>18</t>
  </si>
  <si>
    <t>997.zelez</t>
  </si>
  <si>
    <t>Výkup oceli a železa</t>
  </si>
  <si>
    <t>545219206</t>
  </si>
  <si>
    <t>"PROSKLENÉ PŘČÍKY"(0,258+0,903+17,296)*0,7</t>
  </si>
  <si>
    <t>"ocelové příčky a mříže"(0,258+0,714)</t>
  </si>
  <si>
    <t>"hliníkový podhled"24,831+9,932</t>
  </si>
  <si>
    <t>"vzt potrubí"29,525</t>
  </si>
  <si>
    <t>"vzt mřížky, výustky"1,362</t>
  </si>
  <si>
    <t>PSV</t>
  </si>
  <si>
    <t>Práce a dodávky PSV</t>
  </si>
  <si>
    <t>713</t>
  </si>
  <si>
    <t>Izolace tepelné</t>
  </si>
  <si>
    <t>19</t>
  </si>
  <si>
    <t>713110843</t>
  </si>
  <si>
    <t>Odstranění tepelné izolace stropů lepené z vláknitých materiálů suchých tl přes 100 do 200 mm</t>
  </si>
  <si>
    <t>-230937875</t>
  </si>
  <si>
    <t>Odstranění tepelné izolace stropů nebo podhledů z rohoží, pásů, dílců, desek, bloků připevněných lepením z vláknitých materiálů suchých, tloušťka izolace přes 100 do 200 mm</t>
  </si>
  <si>
    <t>"DEMONTÁŽ IZOLACE HLINÍKOVÉHO PODHLEDU"4966,170</t>
  </si>
  <si>
    <t>725</t>
  </si>
  <si>
    <t>Zdravotechnika - zařizovací předměty</t>
  </si>
  <si>
    <t>20</t>
  </si>
  <si>
    <t>725110814</t>
  </si>
  <si>
    <t>Demontáž klozetu Kombi</t>
  </si>
  <si>
    <t>soubor</t>
  </si>
  <si>
    <t>-1687837117</t>
  </si>
  <si>
    <t>Demontáž klozetů kombi</t>
  </si>
  <si>
    <t>"WC kombi: WC kombi, 1NP"13</t>
  </si>
  <si>
    <t>"WC kombi: WC kombi, 2NP"23</t>
  </si>
  <si>
    <t>"WC kombi: WC kombi, 3NP"16</t>
  </si>
  <si>
    <t>725130811</t>
  </si>
  <si>
    <t>Demontáž pisoárových stání s nádrží jednodílných</t>
  </si>
  <si>
    <t>1864593671</t>
  </si>
  <si>
    <t>"Urinál: Urinál, 1NP"4</t>
  </si>
  <si>
    <t>"Urinál: Urinál, 3NP"8</t>
  </si>
  <si>
    <t>22</t>
  </si>
  <si>
    <t>725210821</t>
  </si>
  <si>
    <t>Demontáž umyvadel bez výtokových armatur</t>
  </si>
  <si>
    <t>-1795918575</t>
  </si>
  <si>
    <t>Demontáž umyvadel bez výtokových armatur umyvadel</t>
  </si>
  <si>
    <t>"Umyvadlo hranaté: 500x420, 1NP"18</t>
  </si>
  <si>
    <t>"Umyvadlo hranaté: ST_stávající_500x420"1</t>
  </si>
  <si>
    <t>"Umyvadlo hranaté: 500x420 ZVÝŠENÉ"1</t>
  </si>
  <si>
    <t>"Umyvadlo hranaté: 500x420, 2NP"13</t>
  </si>
  <si>
    <t>"Umyvadlo hranaté: 500x420, 3NP"14</t>
  </si>
  <si>
    <t>23</t>
  </si>
  <si>
    <t>725220851</t>
  </si>
  <si>
    <t>Demontáž van akrylátových</t>
  </si>
  <si>
    <t>-279488402</t>
  </si>
  <si>
    <t>"PF_Vana: PF_Vana, 1NP"5</t>
  </si>
  <si>
    <t>24</t>
  </si>
  <si>
    <t>725330820.RR01</t>
  </si>
  <si>
    <t>Demontáž výlevky</t>
  </si>
  <si>
    <t>1023908308</t>
  </si>
  <si>
    <t>"Výlevka závěsná: Výleka závěsná, 2NP"3</t>
  </si>
  <si>
    <t>751</t>
  </si>
  <si>
    <t>Vzduchotechnika</t>
  </si>
  <si>
    <t>25</t>
  </si>
  <si>
    <t>751510864</t>
  </si>
  <si>
    <t>Demontáž vzduchotechnického potrubí plechového čtyřhranného s přírubou do suti průřezu přes 1,13 do 2,01 m2</t>
  </si>
  <si>
    <t>-836928314</t>
  </si>
  <si>
    <t>Demontáž vzduchotechnického potrubí plechového do suti čtyřhranného s přírubou, průřezu přes 1,13 do 2,01 m2</t>
  </si>
  <si>
    <t>26</t>
  </si>
  <si>
    <t>751398823</t>
  </si>
  <si>
    <t>Demontáž větrací mřížky stěnové průřezu přes 0,100 do 0,150 m2</t>
  </si>
  <si>
    <t>kus</t>
  </si>
  <si>
    <t>182203405</t>
  </si>
  <si>
    <t>Demontáž ostatních zařízení větrací mřížky stěnové, průřezu přes 0,100 do 0,150 m2</t>
  </si>
  <si>
    <t>191+220</t>
  </si>
  <si>
    <t>27</t>
  </si>
  <si>
    <t>751311828.RR01</t>
  </si>
  <si>
    <t>Demontáž vyústě velkoplošné výšky do 1 m kruhové D přes 300 do 500 mm</t>
  </si>
  <si>
    <t>2029680073</t>
  </si>
  <si>
    <t>Demontáž vyústi, průměru přes 300 do 500 mm</t>
  </si>
  <si>
    <t>30+89</t>
  </si>
  <si>
    <t>762</t>
  </si>
  <si>
    <t>Konstrukce tesařské</t>
  </si>
  <si>
    <t>28</t>
  </si>
  <si>
    <t>762421818.RR01</t>
  </si>
  <si>
    <t>Demontáž dřevěného podhledu</t>
  </si>
  <si>
    <t>-1986030563</t>
  </si>
  <si>
    <t>"ST_05-05_Podhled z dřevěného obkladu, 1NP"18,06</t>
  </si>
  <si>
    <t>29</t>
  </si>
  <si>
    <t>DEM.KORK.PODHL</t>
  </si>
  <si>
    <t>Demontáž korkového podhledu</t>
  </si>
  <si>
    <t>2030241317</t>
  </si>
  <si>
    <t>"ST_4-04-F_Podhled_korkový, 2NP"84,54</t>
  </si>
  <si>
    <t>763</t>
  </si>
  <si>
    <t>Konstrukce suché výstavby</t>
  </si>
  <si>
    <t>30</t>
  </si>
  <si>
    <t>763135812</t>
  </si>
  <si>
    <t>Demontáž podhledu sádrokartonového kazetového na roštu polozapuštěném</t>
  </si>
  <si>
    <t>-1794921649</t>
  </si>
  <si>
    <t>Demontáž podhledu sádrokartonového kazetového na zavěšeném na roštu polozapuštěném</t>
  </si>
  <si>
    <t>"ST_06-01-C_Podhled kazetový - 67,5 mm, 3NP"341,08</t>
  </si>
  <si>
    <t>766</t>
  </si>
  <si>
    <t>Konstrukce truhlářské</t>
  </si>
  <si>
    <t>31</t>
  </si>
  <si>
    <t>766691914</t>
  </si>
  <si>
    <t>Vyvěšení nebo zavěšení dřevěných křídel dveří pl do 2 m2</t>
  </si>
  <si>
    <t>356436575</t>
  </si>
  <si>
    <t>Ostatní práce vyvěšení nebo zavěšení křídel dřevěných dveřních, plochy do 2 m2</t>
  </si>
  <si>
    <t>32</t>
  </si>
  <si>
    <t>766691915</t>
  </si>
  <si>
    <t>Vyvěšení nebo zavěšení dřevěných křídel dveří pl přes 2 m2</t>
  </si>
  <si>
    <t>-1991999354</t>
  </si>
  <si>
    <t>Ostatní práce vyvěšení nebo zavěšení křídel dřevěných dveřních, plochy přes 2 m2</t>
  </si>
  <si>
    <t>33</t>
  </si>
  <si>
    <t>766812840.RR01</t>
  </si>
  <si>
    <t>Demontáž pult recepce</t>
  </si>
  <si>
    <t>-1437895757</t>
  </si>
  <si>
    <t>767</t>
  </si>
  <si>
    <t>Konstrukce zámečnické</t>
  </si>
  <si>
    <t>34</t>
  </si>
  <si>
    <t>767114812</t>
  </si>
  <si>
    <t>Demontáž stěn a příček rámových zasklených vnitřních plochy přes 6 do 9 m2</t>
  </si>
  <si>
    <t>-1331259823</t>
  </si>
  <si>
    <t>Demontáž stěn a příček rámových zasklených z hliníkových nebo ocelových profilů vnitřních přes 6 do 9 m2</t>
  </si>
  <si>
    <t>"Vnitřní prosklená stěna_70x60"6,44</t>
  </si>
  <si>
    <t>35</t>
  </si>
  <si>
    <t>767114812.RR01</t>
  </si>
  <si>
    <t>Demontáž stěn a příček ocelových plochy přes 6 do 9 m2</t>
  </si>
  <si>
    <t>2138730</t>
  </si>
  <si>
    <t>"Ocelová stěna, 2NP"6,45</t>
  </si>
  <si>
    <t>36</t>
  </si>
  <si>
    <t>767114813</t>
  </si>
  <si>
    <t>Demontáž stěn a příček rámových zasklených vnitřních plochy přes 9 do 12 m2</t>
  </si>
  <si>
    <t>1276661793</t>
  </si>
  <si>
    <t>Demontáž stěn a příček rámových zasklených z hliníkových nebo ocelových profilů vnitřních přes 9 do 12 m2</t>
  </si>
  <si>
    <t>"Copilit"11,6</t>
  </si>
  <si>
    <t>"Vnitřní prosklená stěna_40x40"10,98</t>
  </si>
  <si>
    <t>37</t>
  </si>
  <si>
    <t>767114815</t>
  </si>
  <si>
    <t>Demontáž stěn a příček rámových zasklených vnitřních plochy přes 15 m2</t>
  </si>
  <si>
    <t>-1187031649</t>
  </si>
  <si>
    <t>Demontáž stěn a příček rámových zasklených z hliníkových nebo ocelových profilů vnitřních přes 15 m2</t>
  </si>
  <si>
    <t>"Vnitřní prosklená stěna_40x40"12,08</t>
  </si>
  <si>
    <t>"Vnitřní prosklená stěna_70x40"23,82</t>
  </si>
  <si>
    <t>"Vnitřní prosklená stěna_100x40"38,77</t>
  </si>
  <si>
    <t>"Vnitřní prosklená stěna_bazén"52,49</t>
  </si>
  <si>
    <t>"Vnitřní prosklená stěna"166,09</t>
  </si>
  <si>
    <t>"Vnitřní prosklená stěna_70x40"38,1</t>
  </si>
  <si>
    <t>"Vnitřní prosklená stěna_100x40"46,43</t>
  </si>
  <si>
    <t>"Vnitřní prosklená stěna_70x40"54,61</t>
  </si>
  <si>
    <t>38</t>
  </si>
  <si>
    <t>767581801.RR01</t>
  </si>
  <si>
    <t>Demontáž podhledu hliníkového</t>
  </si>
  <si>
    <t>-810986651</t>
  </si>
  <si>
    <t>"ST_03-02/04_Podhled_Hunter-douglas_interier 50 mm, 1NP"446,37</t>
  </si>
  <si>
    <t>"ST_03-02/04_Podhled_Hunter-douglas_interier 50 mm, 2NP"1351,08</t>
  </si>
  <si>
    <t>"ST_03-02/04_Podhled_Hunter-douglas_interier 50 mm, 3NP"269,56</t>
  </si>
  <si>
    <t>"ST_YYYYY_Podhled_Hunter-douglas_strecha 120 mm, 3NP"2682,37</t>
  </si>
  <si>
    <t>"ST_03-02/04_Podhled_Hunter-douglas_interier 50 mm, 3NP Galerie"216,79</t>
  </si>
  <si>
    <t>39</t>
  </si>
  <si>
    <t>767582800.RR01</t>
  </si>
  <si>
    <t>Demontáž roštu podhledu hliníkového</t>
  </si>
  <si>
    <t>1682395477</t>
  </si>
  <si>
    <t>40</t>
  </si>
  <si>
    <t>767661811</t>
  </si>
  <si>
    <t>Demontáž mříží pevných nebo otevíravých</t>
  </si>
  <si>
    <t>185653747</t>
  </si>
  <si>
    <t>"Vnitřní mříž_pletivo, 1PP"9</t>
  </si>
  <si>
    <t>"Vnitřní mříž, 3NP"26,72</t>
  </si>
  <si>
    <t>781</t>
  </si>
  <si>
    <t>Dokončovací práce - obklady</t>
  </si>
  <si>
    <t>41</t>
  </si>
  <si>
    <t>781471810.RR01</t>
  </si>
  <si>
    <t>Demontáž obkladů z obkladaček keramických kladených do malty (na stropě) - ke zpětnému užití do mozaiky</t>
  </si>
  <si>
    <t>811074802</t>
  </si>
  <si>
    <t>"ST_01-01_Podhled keramika - žlutá, 2NP"33,18</t>
  </si>
  <si>
    <t>"ST_01-13_Podhled keramika - onražová a modrá, 2NP"23,01</t>
  </si>
  <si>
    <t>42</t>
  </si>
  <si>
    <t>781471810.RR02</t>
  </si>
  <si>
    <t>Demontáž obkladů z obkladaček keramických kladených do malty - ke zpětnému užití do mozaiky</t>
  </si>
  <si>
    <t>-321082949</t>
  </si>
  <si>
    <t>"ST_Keramický obklad_žluté kachličky_100, 1NP"275,07</t>
  </si>
  <si>
    <t>"ST_Keramický obklad_žluté kachličky_100, 2NP"236,52</t>
  </si>
  <si>
    <t>"ST_Keramický obklad_bílá mozaika_100, 3NP"63,69</t>
  </si>
  <si>
    <t>"ST_Keramický obklad_červená mozaika_100, 3NP"16,63</t>
  </si>
  <si>
    <t>"ST_Keramický obklad_žluté kachličky_100, 3NP"58,12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</si>
</sst>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b/>
      <sz val="12"/>
      <color rgb="FF969696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8"/>
      <color rgb="FF969696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7"/>
      <color rgb="FF969696"/>
      <name val="Arial CE"/>
      <charset val="1"/>
    </font>
    <font>
      <sz val="7"/>
      <name val="Arial CE"/>
      <charset val="1"/>
    </font>
    <font>
      <sz val="8"/>
      <color rgb="FF800080"/>
      <name val="Arial CE"/>
      <charset val="1"/>
    </font>
    <font>
      <sz val="8"/>
      <color rgb="FF505050"/>
      <name val="Arial CE"/>
      <charset val="1"/>
    </font>
    <font>
      <sz val="8"/>
      <color rgb="FFFF0000"/>
      <name val="Arial CE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9" fillId="0" borderId="0" applyBorder="0" applyProtection="0"/>
  </cellStyleXfs>
  <cellXfs count="219">
    <xf numFmtId="0" fontId="0" fillId="0" borderId="0" xfId="0"/>
    <xf numFmtId="165" fontId="6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4" fontId="11" fillId="4" borderId="8" xfId="0" applyNumberFormat="1" applyFont="1" applyFill="1" applyBorder="1" applyAlignment="1" applyProtection="1">
      <alignment vertical="center"/>
    </xf>
    <xf numFmtId="0" fontId="11" fillId="4" borderId="7" xfId="0" applyFont="1" applyFill="1" applyBorder="1" applyAlignment="1" applyProtection="1">
      <alignment horizontal="left" vertical="center"/>
    </xf>
    <xf numFmtId="4" fontId="10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4" fontId="9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4" fontId="6" fillId="3" borderId="0" xfId="0" applyNumberFormat="1" applyFont="1" applyFill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0" fillId="4" borderId="0" xfId="0" applyFont="1" applyFill="1" applyAlignment="1" applyProtection="1">
      <alignment vertical="center"/>
    </xf>
    <xf numFmtId="0" fontId="11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1" fillId="4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14" fillId="5" borderId="0" xfId="0" applyFont="1" applyFill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4" fontId="13" fillId="0" borderId="18" xfId="0" applyNumberFormat="1" applyFont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166" fontId="13" fillId="0" borderId="0" xfId="0" applyNumberFormat="1" applyFont="1" applyBorder="1" applyAlignment="1" applyProtection="1">
      <alignment vertical="center"/>
    </xf>
    <xf numFmtId="4" fontId="13" fillId="0" borderId="14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18" fillId="0" borderId="0" xfId="1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>
      <alignment vertical="center"/>
    </xf>
    <xf numFmtId="0" fontId="24" fillId="0" borderId="0" xfId="0" applyFont="1" applyAlignment="1" applyProtection="1">
      <alignment horizontal="left" vertical="center"/>
    </xf>
    <xf numFmtId="165" fontId="6" fillId="0" borderId="0" xfId="0" applyNumberFormat="1" applyFont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4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11" fillId="5" borderId="6" xfId="0" applyFont="1" applyFill="1" applyBorder="1" applyAlignment="1" applyProtection="1">
      <alignment horizontal="left" vertical="center"/>
    </xf>
    <xf numFmtId="0" fontId="11" fillId="5" borderId="7" xfId="0" applyFont="1" applyFill="1" applyBorder="1" applyAlignment="1" applyProtection="1">
      <alignment horizontal="right" vertical="center"/>
    </xf>
    <xf numFmtId="0" fontId="11" fillId="5" borderId="7" xfId="0" applyFont="1" applyFill="1" applyBorder="1" applyAlignment="1" applyProtection="1">
      <alignment horizontal="center" vertical="center"/>
    </xf>
    <xf numFmtId="4" fontId="11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 wrapText="1"/>
    </xf>
    <xf numFmtId="0" fontId="14" fillId="5" borderId="0" xfId="0" applyFont="1" applyFill="1" applyAlignment="1" applyProtection="1">
      <alignment horizontal="left" vertical="center"/>
    </xf>
    <xf numFmtId="0" fontId="14" fillId="5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0" fontId="27" fillId="0" borderId="3" xfId="0" applyFont="1" applyBorder="1" applyAlignment="1" applyProtection="1">
      <alignment vertical="center"/>
    </xf>
    <xf numFmtId="0" fontId="27" fillId="0" borderId="20" xfId="0" applyFont="1" applyBorder="1" applyAlignment="1" applyProtection="1">
      <alignment horizontal="left" vertical="center"/>
    </xf>
    <xf numFmtId="0" fontId="27" fillId="0" borderId="20" xfId="0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 applyProtection="1">
      <alignment vertical="center"/>
    </xf>
    <xf numFmtId="0" fontId="28" fillId="0" borderId="3" xfId="0" applyFont="1" applyBorder="1" applyAlignment="1" applyProtection="1">
      <alignment vertical="center"/>
    </xf>
    <xf numFmtId="0" fontId="28" fillId="0" borderId="20" xfId="0" applyFont="1" applyBorder="1" applyAlignment="1" applyProtection="1">
      <alignment horizontal="left" vertical="center"/>
    </xf>
    <xf numFmtId="0" fontId="28" fillId="0" borderId="20" xfId="0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0" fontId="28" fillId="0" borderId="0" xfId="0" applyFont="1" applyAlignment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 wrapText="1"/>
    </xf>
    <xf numFmtId="0" fontId="14" fillId="5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 applyProtection="1">
      <alignment vertical="center"/>
    </xf>
    <xf numFmtId="0" fontId="31" fillId="0" borderId="0" xfId="0" applyFont="1" applyAlignment="1" applyProtection="1"/>
    <xf numFmtId="0" fontId="31" fillId="0" borderId="3" xfId="0" applyFont="1" applyBorder="1" applyAlignment="1" applyProtection="1"/>
    <xf numFmtId="0" fontId="31" fillId="0" borderId="0" xfId="0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4" fontId="27" fillId="0" borderId="0" xfId="0" applyNumberFormat="1" applyFont="1" applyAlignment="1" applyProtection="1"/>
    <xf numFmtId="0" fontId="31" fillId="0" borderId="18" xfId="0" applyFont="1" applyBorder="1" applyAlignment="1" applyProtection="1"/>
    <xf numFmtId="0" fontId="31" fillId="0" borderId="0" xfId="0" applyFont="1" applyBorder="1" applyAlignment="1" applyProtection="1"/>
    <xf numFmtId="166" fontId="31" fillId="0" borderId="0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0" fontId="31" fillId="0" borderId="0" xfId="0" applyFont="1" applyAlignment="1" applyProtection="1">
      <alignment horizontal="center"/>
    </xf>
    <xf numFmtId="4" fontId="31" fillId="0" borderId="0" xfId="0" applyNumberFormat="1" applyFont="1" applyAlignment="1" applyProtection="1">
      <alignment vertical="center"/>
    </xf>
    <xf numFmtId="0" fontId="31" fillId="0" borderId="0" xfId="0" applyFont="1" applyAlignment="1"/>
    <xf numFmtId="0" fontId="28" fillId="0" borderId="0" xfId="0" applyFont="1" applyAlignment="1" applyProtection="1">
      <alignment horizontal="left"/>
    </xf>
    <xf numFmtId="4" fontId="28" fillId="0" borderId="0" xfId="0" applyNumberFormat="1" applyFont="1" applyAlignment="1" applyProtection="1"/>
    <xf numFmtId="0" fontId="14" fillId="0" borderId="22" xfId="0" applyFont="1" applyBorder="1" applyAlignment="1" applyProtection="1">
      <alignment horizontal="center" vertical="center"/>
    </xf>
    <xf numFmtId="49" fontId="14" fillId="0" borderId="22" xfId="0" applyNumberFormat="1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167" fontId="14" fillId="0" borderId="22" xfId="0" applyNumberFormat="1" applyFont="1" applyBorder="1" applyAlignment="1" applyProtection="1">
      <alignment vertical="center"/>
    </xf>
    <xf numFmtId="4" fontId="14" fillId="3" borderId="22" xfId="0" applyNumberFormat="1" applyFont="1" applyFill="1" applyBorder="1" applyAlignment="1" applyProtection="1">
      <alignment vertical="center"/>
      <protection locked="0"/>
    </xf>
    <xf numFmtId="4" fontId="14" fillId="0" borderId="22" xfId="0" applyNumberFormat="1" applyFont="1" applyBorder="1" applyAlignment="1" applyProtection="1">
      <alignment vertical="center"/>
    </xf>
    <xf numFmtId="0" fontId="15" fillId="3" borderId="18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166" fontId="15" fillId="0" borderId="0" xfId="0" applyNumberFormat="1" applyFont="1" applyBorder="1" applyAlignment="1" applyProtection="1">
      <alignment vertical="center"/>
    </xf>
    <xf numFmtId="166" fontId="15" fillId="0" borderId="14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34" fillId="0" borderId="18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14" xfId="0" applyFont="1" applyBorder="1" applyAlignment="1" applyProtection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 applyProtection="1">
      <alignment vertical="center"/>
    </xf>
    <xf numFmtId="0" fontId="35" fillId="0" borderId="3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167" fontId="35" fillId="0" borderId="0" xfId="0" applyNumberFormat="1" applyFont="1" applyAlignment="1" applyProtection="1">
      <alignment vertical="center"/>
    </xf>
    <xf numFmtId="0" fontId="35" fillId="0" borderId="18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5" fillId="0" borderId="14" xfId="0" applyFont="1" applyBorder="1" applyAlignment="1" applyProtection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36" fillId="0" borderId="0" xfId="0" applyNumberFormat="1" applyFont="1" applyAlignment="1" applyProtection="1">
      <alignment vertical="center"/>
    </xf>
    <xf numFmtId="0" fontId="36" fillId="0" borderId="18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6" fillId="0" borderId="14" xfId="0" applyFont="1" applyBorder="1" applyAlignment="1" applyProtection="1">
      <alignment vertical="center"/>
    </xf>
    <xf numFmtId="0" fontId="36" fillId="0" borderId="0" xfId="0" applyFont="1" applyAlignment="1">
      <alignment vertical="center"/>
    </xf>
    <xf numFmtId="0" fontId="36" fillId="0" borderId="19" xfId="0" applyFont="1" applyBorder="1" applyAlignment="1" applyProtection="1">
      <alignment vertical="center"/>
    </xf>
    <xf numFmtId="0" fontId="36" fillId="0" borderId="20" xfId="0" applyFont="1" applyBorder="1" applyAlignment="1" applyProtection="1">
      <alignment vertical="center"/>
    </xf>
    <xf numFmtId="0" fontId="36" fillId="0" borderId="2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13" fillId="0" borderId="11" xfId="0" applyFont="1" applyBorder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/>
    </xf>
    <xf numFmtId="0" fontId="14" fillId="5" borderId="7" xfId="0" applyFont="1" applyFill="1" applyBorder="1" applyAlignment="1" applyProtection="1">
      <alignment horizontal="center" vertical="center"/>
    </xf>
    <xf numFmtId="0" fontId="14" fillId="5" borderId="7" xfId="0" applyFont="1" applyFill="1" applyBorder="1" applyAlignment="1" applyProtection="1">
      <alignment horizontal="right" vertical="center"/>
    </xf>
    <xf numFmtId="0" fontId="14" fillId="5" borderId="8" xfId="0" applyFont="1" applyFill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 wrapText="1"/>
    </xf>
    <xf numFmtId="4" fontId="2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98"/>
  <sheetViews>
    <sheetView showGridLines="0" tabSelected="1" topLeftCell="A79" zoomScaleNormal="100" workbookViewId="0">
      <selection activeCell="AN9" sqref="AN9"/>
    </sheetView>
  </sheetViews>
  <sheetFormatPr defaultColWidth="8.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9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5"/>
      <c r="BA1" s="15" t="s">
        <v>1</v>
      </c>
      <c r="BB1" s="15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5" t="s">
        <v>2</v>
      </c>
      <c r="BU1" s="15" t="s">
        <v>2</v>
      </c>
      <c r="BV1" s="15" t="s">
        <v>3</v>
      </c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</row>
    <row r="2" spans="1:92" ht="36.950000000000003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4" t="s">
        <v>4</v>
      </c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7" t="s">
        <v>5</v>
      </c>
      <c r="BT2" s="17" t="s">
        <v>6</v>
      </c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</row>
    <row r="3" spans="1:92" ht="6.95" customHeight="1">
      <c r="A3" s="16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7" t="s">
        <v>5</v>
      </c>
      <c r="BT3" s="17" t="s">
        <v>7</v>
      </c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</row>
    <row r="4" spans="1:92" ht="24.95" customHeight="1">
      <c r="A4" s="16"/>
      <c r="B4" s="20"/>
      <c r="C4" s="16"/>
      <c r="D4" s="21" t="s">
        <v>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20"/>
      <c r="AS4" s="22" t="s">
        <v>9</v>
      </c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23" t="s">
        <v>10</v>
      </c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7" t="s">
        <v>11</v>
      </c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</row>
    <row r="5" spans="1:92" ht="12" customHeight="1">
      <c r="A5" s="16"/>
      <c r="B5" s="20"/>
      <c r="C5" s="16"/>
      <c r="D5" s="24" t="s">
        <v>12</v>
      </c>
      <c r="E5" s="16"/>
      <c r="F5" s="16"/>
      <c r="G5" s="16"/>
      <c r="H5" s="16"/>
      <c r="I5" s="16"/>
      <c r="J5" s="16"/>
      <c r="K5" s="13" t="s">
        <v>13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6"/>
      <c r="AQ5" s="16"/>
      <c r="AR5" s="20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2" t="s">
        <v>14</v>
      </c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7" t="s">
        <v>5</v>
      </c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</row>
    <row r="6" spans="1:92" ht="36.950000000000003" customHeight="1">
      <c r="A6" s="16"/>
      <c r="B6" s="20"/>
      <c r="C6" s="16"/>
      <c r="D6" s="25" t="s">
        <v>15</v>
      </c>
      <c r="E6" s="16"/>
      <c r="F6" s="16"/>
      <c r="G6" s="16"/>
      <c r="H6" s="16"/>
      <c r="I6" s="16"/>
      <c r="J6" s="16"/>
      <c r="K6" s="11" t="s">
        <v>16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6"/>
      <c r="AQ6" s="16"/>
      <c r="AR6" s="20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2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7" t="s">
        <v>5</v>
      </c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</row>
    <row r="7" spans="1:92" ht="12" customHeight="1">
      <c r="A7" s="16"/>
      <c r="B7" s="20"/>
      <c r="C7" s="16"/>
      <c r="D7" s="26" t="s">
        <v>17</v>
      </c>
      <c r="E7" s="16"/>
      <c r="F7" s="16"/>
      <c r="G7" s="16"/>
      <c r="H7" s="16"/>
      <c r="I7" s="16"/>
      <c r="J7" s="16"/>
      <c r="K7" s="2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6" t="s">
        <v>18</v>
      </c>
      <c r="AL7" s="16"/>
      <c r="AM7" s="16"/>
      <c r="AN7" s="27"/>
      <c r="AO7" s="16"/>
      <c r="AP7" s="16"/>
      <c r="AQ7" s="16"/>
      <c r="AR7" s="20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2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7" t="s">
        <v>5</v>
      </c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</row>
    <row r="8" spans="1:92" ht="12" customHeight="1">
      <c r="A8" s="16"/>
      <c r="B8" s="20"/>
      <c r="C8" s="16"/>
      <c r="D8" s="26" t="s">
        <v>19</v>
      </c>
      <c r="E8" s="16"/>
      <c r="F8" s="16"/>
      <c r="G8" s="16"/>
      <c r="H8" s="16"/>
      <c r="I8" s="16"/>
      <c r="J8" s="16"/>
      <c r="K8" s="27" t="s">
        <v>20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6" t="s">
        <v>21</v>
      </c>
      <c r="AL8" s="16"/>
      <c r="AM8" s="16"/>
      <c r="AN8" s="28">
        <v>45572</v>
      </c>
      <c r="AO8" s="16"/>
      <c r="AP8" s="16"/>
      <c r="AQ8" s="16"/>
      <c r="AR8" s="20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2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7" t="s">
        <v>5</v>
      </c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</row>
    <row r="9" spans="1:92" ht="14.45" customHeight="1">
      <c r="A9" s="16"/>
      <c r="B9" s="2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20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2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7" t="s">
        <v>5</v>
      </c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</row>
    <row r="10" spans="1:92" ht="12" customHeight="1">
      <c r="A10" s="16"/>
      <c r="B10" s="20"/>
      <c r="C10" s="16"/>
      <c r="D10" s="26" t="s">
        <v>22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6" t="s">
        <v>23</v>
      </c>
      <c r="AL10" s="16"/>
      <c r="AM10" s="16"/>
      <c r="AN10" s="27"/>
      <c r="AO10" s="16"/>
      <c r="AP10" s="16"/>
      <c r="AQ10" s="16"/>
      <c r="AR10" s="20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2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7" t="s">
        <v>5</v>
      </c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</row>
    <row r="11" spans="1:92" ht="18.600000000000001" customHeight="1">
      <c r="A11" s="16"/>
      <c r="B11" s="20"/>
      <c r="C11" s="16"/>
      <c r="D11" s="16"/>
      <c r="E11" s="27" t="s">
        <v>20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6" t="s">
        <v>24</v>
      </c>
      <c r="AL11" s="16"/>
      <c r="AM11" s="16"/>
      <c r="AN11" s="27"/>
      <c r="AO11" s="16"/>
      <c r="AP11" s="16"/>
      <c r="AQ11" s="16"/>
      <c r="AR11" s="20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2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7" t="s">
        <v>5</v>
      </c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</row>
    <row r="12" spans="1:92" ht="6.95" customHeight="1">
      <c r="A12" s="16"/>
      <c r="B12" s="2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20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2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7" t="s">
        <v>5</v>
      </c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</row>
    <row r="13" spans="1:92" ht="12" customHeight="1">
      <c r="A13" s="16"/>
      <c r="B13" s="20"/>
      <c r="C13" s="16"/>
      <c r="D13" s="26" t="s">
        <v>25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6" t="s">
        <v>23</v>
      </c>
      <c r="AL13" s="16"/>
      <c r="AM13" s="16"/>
      <c r="AN13" s="29" t="s">
        <v>26</v>
      </c>
      <c r="AO13" s="16"/>
      <c r="AP13" s="16"/>
      <c r="AQ13" s="16"/>
      <c r="AR13" s="20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2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7" t="s">
        <v>5</v>
      </c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</row>
    <row r="14" spans="1:92" ht="12.75">
      <c r="A14" s="16"/>
      <c r="B14" s="20"/>
      <c r="C14" s="16"/>
      <c r="D14" s="16"/>
      <c r="E14" s="10" t="s">
        <v>26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26" t="s">
        <v>24</v>
      </c>
      <c r="AL14" s="16"/>
      <c r="AM14" s="16"/>
      <c r="AN14" s="29" t="s">
        <v>26</v>
      </c>
      <c r="AO14" s="16"/>
      <c r="AP14" s="16"/>
      <c r="AQ14" s="16"/>
      <c r="AR14" s="20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2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7" t="s">
        <v>5</v>
      </c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</row>
    <row r="15" spans="1:92" ht="6.95" customHeight="1">
      <c r="A15" s="16"/>
      <c r="B15" s="2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20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2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7" t="s">
        <v>2</v>
      </c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</row>
    <row r="16" spans="1:92" ht="12" customHeight="1">
      <c r="A16" s="16"/>
      <c r="B16" s="20"/>
      <c r="C16" s="16"/>
      <c r="D16" s="26" t="s">
        <v>27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6" t="s">
        <v>23</v>
      </c>
      <c r="AL16" s="16"/>
      <c r="AM16" s="16"/>
      <c r="AN16" s="27"/>
      <c r="AO16" s="16"/>
      <c r="AP16" s="16"/>
      <c r="AQ16" s="16"/>
      <c r="AR16" s="20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2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7" t="s">
        <v>2</v>
      </c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</row>
    <row r="17" spans="1:92" ht="18.600000000000001" customHeight="1">
      <c r="A17" s="16"/>
      <c r="B17" s="20"/>
      <c r="C17" s="16"/>
      <c r="D17" s="16"/>
      <c r="E17" s="27" t="s">
        <v>20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6" t="s">
        <v>24</v>
      </c>
      <c r="AL17" s="16"/>
      <c r="AM17" s="16"/>
      <c r="AN17" s="27"/>
      <c r="AO17" s="16"/>
      <c r="AP17" s="16"/>
      <c r="AQ17" s="16"/>
      <c r="AR17" s="20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2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7" t="s">
        <v>28</v>
      </c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</row>
    <row r="18" spans="1:92" ht="6.95" customHeight="1">
      <c r="A18" s="16"/>
      <c r="B18" s="2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20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2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7" t="s">
        <v>5</v>
      </c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</row>
    <row r="19" spans="1:92" ht="12" customHeight="1">
      <c r="A19" s="16"/>
      <c r="B19" s="20"/>
      <c r="C19" s="16"/>
      <c r="D19" s="26" t="s">
        <v>29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6" t="s">
        <v>23</v>
      </c>
      <c r="AL19" s="16"/>
      <c r="AM19" s="16"/>
      <c r="AN19" s="27"/>
      <c r="AO19" s="16"/>
      <c r="AP19" s="16"/>
      <c r="AQ19" s="16"/>
      <c r="AR19" s="20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2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7" t="s">
        <v>5</v>
      </c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</row>
    <row r="20" spans="1:92" ht="18.600000000000001" customHeight="1">
      <c r="A20" s="16"/>
      <c r="B20" s="20"/>
      <c r="C20" s="16"/>
      <c r="D20" s="16"/>
      <c r="E20" s="27" t="s">
        <v>20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6" t="s">
        <v>24</v>
      </c>
      <c r="AL20" s="16"/>
      <c r="AM20" s="16"/>
      <c r="AN20" s="27"/>
      <c r="AO20" s="16"/>
      <c r="AP20" s="16"/>
      <c r="AQ20" s="16"/>
      <c r="AR20" s="20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2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7" t="s">
        <v>28</v>
      </c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</row>
    <row r="21" spans="1:92" ht="6.95" customHeight="1">
      <c r="A21" s="16"/>
      <c r="B21" s="2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20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2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</row>
    <row r="22" spans="1:92" ht="12" customHeight="1">
      <c r="A22" s="16"/>
      <c r="B22" s="20"/>
      <c r="C22" s="16"/>
      <c r="D22" s="26" t="s">
        <v>30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20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2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</row>
    <row r="23" spans="1:92" ht="16.5" customHeight="1">
      <c r="A23" s="16"/>
      <c r="B23" s="20"/>
      <c r="C23" s="16"/>
      <c r="D23" s="16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6"/>
      <c r="AP23" s="16"/>
      <c r="AQ23" s="16"/>
      <c r="AR23" s="20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2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</row>
    <row r="24" spans="1:92" ht="6.95" customHeight="1">
      <c r="A24" s="16"/>
      <c r="B24" s="2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20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2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</row>
    <row r="25" spans="1:92" ht="6.95" customHeight="1">
      <c r="A25" s="16"/>
      <c r="B25" s="20"/>
      <c r="C25" s="16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6"/>
      <c r="AQ25" s="16"/>
      <c r="AR25" s="20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2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</row>
    <row r="26" spans="1:92" s="36" customFormat="1" ht="25.9" customHeight="1">
      <c r="A26" s="31"/>
      <c r="B26" s="32"/>
      <c r="C26" s="31"/>
      <c r="D26" s="33" t="s">
        <v>31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8">
        <f>ROUND(AG94,2)</f>
        <v>0</v>
      </c>
      <c r="AL26" s="8"/>
      <c r="AM26" s="8"/>
      <c r="AN26" s="8"/>
      <c r="AO26" s="8"/>
      <c r="AP26" s="31"/>
      <c r="AQ26" s="31"/>
      <c r="AR26" s="32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12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</row>
    <row r="27" spans="1:92" s="36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12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</row>
    <row r="28" spans="1:92" s="36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7" t="s">
        <v>32</v>
      </c>
      <c r="M28" s="7"/>
      <c r="N28" s="7"/>
      <c r="O28" s="7"/>
      <c r="P28" s="7"/>
      <c r="Q28" s="31"/>
      <c r="R28" s="31"/>
      <c r="S28" s="31"/>
      <c r="T28" s="31"/>
      <c r="U28" s="31"/>
      <c r="V28" s="31"/>
      <c r="W28" s="7" t="s">
        <v>33</v>
      </c>
      <c r="X28" s="7"/>
      <c r="Y28" s="7"/>
      <c r="Z28" s="7"/>
      <c r="AA28" s="7"/>
      <c r="AB28" s="7"/>
      <c r="AC28" s="7"/>
      <c r="AD28" s="7"/>
      <c r="AE28" s="7"/>
      <c r="AF28" s="31"/>
      <c r="AG28" s="31"/>
      <c r="AH28" s="31"/>
      <c r="AI28" s="31"/>
      <c r="AJ28" s="31"/>
      <c r="AK28" s="7" t="s">
        <v>34</v>
      </c>
      <c r="AL28" s="7"/>
      <c r="AM28" s="7"/>
      <c r="AN28" s="7"/>
      <c r="AO28" s="7"/>
      <c r="AP28" s="31"/>
      <c r="AQ28" s="31"/>
      <c r="AR28" s="32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12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</row>
    <row r="29" spans="1:92" s="39" customFormat="1" ht="14.45" customHeight="1">
      <c r="A29" s="37"/>
      <c r="B29" s="38"/>
      <c r="C29" s="37"/>
      <c r="D29" s="26" t="s">
        <v>35</v>
      </c>
      <c r="E29" s="37"/>
      <c r="F29" s="26" t="s">
        <v>36</v>
      </c>
      <c r="G29" s="37"/>
      <c r="H29" s="37"/>
      <c r="I29" s="37"/>
      <c r="J29" s="37"/>
      <c r="K29" s="37"/>
      <c r="L29" s="6">
        <v>0.21</v>
      </c>
      <c r="M29" s="6"/>
      <c r="N29" s="6"/>
      <c r="O29" s="6"/>
      <c r="P29" s="6"/>
      <c r="Q29" s="37"/>
      <c r="R29" s="37"/>
      <c r="S29" s="37"/>
      <c r="T29" s="37"/>
      <c r="U29" s="37"/>
      <c r="V29" s="37"/>
      <c r="W29" s="5">
        <f>ROUND(AZ94, 2)</f>
        <v>0</v>
      </c>
      <c r="X29" s="5"/>
      <c r="Y29" s="5"/>
      <c r="Z29" s="5"/>
      <c r="AA29" s="5"/>
      <c r="AB29" s="5"/>
      <c r="AC29" s="5"/>
      <c r="AD29" s="5"/>
      <c r="AE29" s="5"/>
      <c r="AF29" s="37"/>
      <c r="AG29" s="37"/>
      <c r="AH29" s="37"/>
      <c r="AI29" s="37"/>
      <c r="AJ29" s="37"/>
      <c r="AK29" s="5">
        <f>ROUND(AV94, 2)</f>
        <v>0</v>
      </c>
      <c r="AL29" s="5"/>
      <c r="AM29" s="5"/>
      <c r="AN29" s="5"/>
      <c r="AO29" s="5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12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</row>
    <row r="30" spans="1:92" s="39" customFormat="1" ht="14.45" customHeight="1">
      <c r="A30" s="37"/>
      <c r="B30" s="38"/>
      <c r="C30" s="37"/>
      <c r="D30" s="37"/>
      <c r="E30" s="37"/>
      <c r="F30" s="26" t="s">
        <v>37</v>
      </c>
      <c r="G30" s="37"/>
      <c r="H30" s="37"/>
      <c r="I30" s="37"/>
      <c r="J30" s="37"/>
      <c r="K30" s="37"/>
      <c r="L30" s="6">
        <v>0.12</v>
      </c>
      <c r="M30" s="6"/>
      <c r="N30" s="6"/>
      <c r="O30" s="6"/>
      <c r="P30" s="6"/>
      <c r="Q30" s="37"/>
      <c r="R30" s="37"/>
      <c r="S30" s="37"/>
      <c r="T30" s="37"/>
      <c r="U30" s="37"/>
      <c r="V30" s="37"/>
      <c r="W30" s="5">
        <f>ROUND(BA94, 2)</f>
        <v>0</v>
      </c>
      <c r="X30" s="5"/>
      <c r="Y30" s="5"/>
      <c r="Z30" s="5"/>
      <c r="AA30" s="5"/>
      <c r="AB30" s="5"/>
      <c r="AC30" s="5"/>
      <c r="AD30" s="5"/>
      <c r="AE30" s="5"/>
      <c r="AF30" s="37"/>
      <c r="AG30" s="37"/>
      <c r="AH30" s="37"/>
      <c r="AI30" s="37"/>
      <c r="AJ30" s="37"/>
      <c r="AK30" s="5">
        <f>ROUND(AW94, 2)</f>
        <v>0</v>
      </c>
      <c r="AL30" s="5"/>
      <c r="AM30" s="5"/>
      <c r="AN30" s="5"/>
      <c r="AO30" s="5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12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</row>
    <row r="31" spans="1:92" s="39" customFormat="1" ht="14.45" hidden="1" customHeight="1">
      <c r="A31" s="37"/>
      <c r="B31" s="38"/>
      <c r="C31" s="37"/>
      <c r="D31" s="37"/>
      <c r="E31" s="37"/>
      <c r="F31" s="26" t="s">
        <v>38</v>
      </c>
      <c r="G31" s="37"/>
      <c r="H31" s="37"/>
      <c r="I31" s="37"/>
      <c r="J31" s="37"/>
      <c r="K31" s="37"/>
      <c r="L31" s="6">
        <v>0.21</v>
      </c>
      <c r="M31" s="6"/>
      <c r="N31" s="6"/>
      <c r="O31" s="6"/>
      <c r="P31" s="6"/>
      <c r="Q31" s="37"/>
      <c r="R31" s="37"/>
      <c r="S31" s="37"/>
      <c r="T31" s="37"/>
      <c r="U31" s="37"/>
      <c r="V31" s="37"/>
      <c r="W31" s="5">
        <f>ROUND(BB94, 2)</f>
        <v>0</v>
      </c>
      <c r="X31" s="5"/>
      <c r="Y31" s="5"/>
      <c r="Z31" s="5"/>
      <c r="AA31" s="5"/>
      <c r="AB31" s="5"/>
      <c r="AC31" s="5"/>
      <c r="AD31" s="5"/>
      <c r="AE31" s="5"/>
      <c r="AF31" s="37"/>
      <c r="AG31" s="37"/>
      <c r="AH31" s="37"/>
      <c r="AI31" s="37"/>
      <c r="AJ31" s="37"/>
      <c r="AK31" s="5">
        <v>0</v>
      </c>
      <c r="AL31" s="5"/>
      <c r="AM31" s="5"/>
      <c r="AN31" s="5"/>
      <c r="AO31" s="5"/>
      <c r="AP31" s="37"/>
      <c r="AQ31" s="37"/>
      <c r="AR31" s="38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12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</row>
    <row r="32" spans="1:92" s="39" customFormat="1" ht="14.45" hidden="1" customHeight="1">
      <c r="A32" s="37"/>
      <c r="B32" s="38"/>
      <c r="C32" s="37"/>
      <c r="D32" s="37"/>
      <c r="E32" s="37"/>
      <c r="F32" s="26" t="s">
        <v>39</v>
      </c>
      <c r="G32" s="37"/>
      <c r="H32" s="37"/>
      <c r="I32" s="37"/>
      <c r="J32" s="37"/>
      <c r="K32" s="37"/>
      <c r="L32" s="6">
        <v>0.12</v>
      </c>
      <c r="M32" s="6"/>
      <c r="N32" s="6"/>
      <c r="O32" s="6"/>
      <c r="P32" s="6"/>
      <c r="Q32" s="37"/>
      <c r="R32" s="37"/>
      <c r="S32" s="37"/>
      <c r="T32" s="37"/>
      <c r="U32" s="37"/>
      <c r="V32" s="37"/>
      <c r="W32" s="5">
        <f>ROUND(BC94, 2)</f>
        <v>0</v>
      </c>
      <c r="X32" s="5"/>
      <c r="Y32" s="5"/>
      <c r="Z32" s="5"/>
      <c r="AA32" s="5"/>
      <c r="AB32" s="5"/>
      <c r="AC32" s="5"/>
      <c r="AD32" s="5"/>
      <c r="AE32" s="5"/>
      <c r="AF32" s="37"/>
      <c r="AG32" s="37"/>
      <c r="AH32" s="37"/>
      <c r="AI32" s="37"/>
      <c r="AJ32" s="37"/>
      <c r="AK32" s="5">
        <v>0</v>
      </c>
      <c r="AL32" s="5"/>
      <c r="AM32" s="5"/>
      <c r="AN32" s="5"/>
      <c r="AO32" s="5"/>
      <c r="AP32" s="37"/>
      <c r="AQ32" s="37"/>
      <c r="AR32" s="38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12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</row>
    <row r="33" spans="1:92" s="39" customFormat="1" ht="14.45" hidden="1" customHeight="1">
      <c r="A33" s="37"/>
      <c r="B33" s="38"/>
      <c r="C33" s="37"/>
      <c r="D33" s="37"/>
      <c r="E33" s="37"/>
      <c r="F33" s="26" t="s">
        <v>40</v>
      </c>
      <c r="G33" s="37"/>
      <c r="H33" s="37"/>
      <c r="I33" s="37"/>
      <c r="J33" s="37"/>
      <c r="K33" s="37"/>
      <c r="L33" s="6">
        <v>0</v>
      </c>
      <c r="M33" s="6"/>
      <c r="N33" s="6"/>
      <c r="O33" s="6"/>
      <c r="P33" s="6"/>
      <c r="Q33" s="37"/>
      <c r="R33" s="37"/>
      <c r="S33" s="37"/>
      <c r="T33" s="37"/>
      <c r="U33" s="37"/>
      <c r="V33" s="37"/>
      <c r="W33" s="5">
        <f>ROUND(BD94, 2)</f>
        <v>0</v>
      </c>
      <c r="X33" s="5"/>
      <c r="Y33" s="5"/>
      <c r="Z33" s="5"/>
      <c r="AA33" s="5"/>
      <c r="AB33" s="5"/>
      <c r="AC33" s="5"/>
      <c r="AD33" s="5"/>
      <c r="AE33" s="5"/>
      <c r="AF33" s="37"/>
      <c r="AG33" s="37"/>
      <c r="AH33" s="37"/>
      <c r="AI33" s="37"/>
      <c r="AJ33" s="37"/>
      <c r="AK33" s="5">
        <v>0</v>
      </c>
      <c r="AL33" s="5"/>
      <c r="AM33" s="5"/>
      <c r="AN33" s="5"/>
      <c r="AO33" s="5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12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</row>
    <row r="34" spans="1:92" s="36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12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</row>
    <row r="35" spans="1:92" s="36" customFormat="1" ht="25.9" customHeight="1">
      <c r="A35" s="31"/>
      <c r="B35" s="32"/>
      <c r="C35" s="40"/>
      <c r="D35" s="41" t="s">
        <v>41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42</v>
      </c>
      <c r="U35" s="42"/>
      <c r="V35" s="42"/>
      <c r="W35" s="42"/>
      <c r="X35" s="4" t="s">
        <v>43</v>
      </c>
      <c r="Y35" s="4"/>
      <c r="Z35" s="4"/>
      <c r="AA35" s="4"/>
      <c r="AB35" s="4"/>
      <c r="AC35" s="42"/>
      <c r="AD35" s="42"/>
      <c r="AE35" s="42"/>
      <c r="AF35" s="42"/>
      <c r="AG35" s="42"/>
      <c r="AH35" s="42"/>
      <c r="AI35" s="42"/>
      <c r="AJ35" s="42"/>
      <c r="AK35" s="3">
        <f>SUM(AK26:AK33)</f>
        <v>0</v>
      </c>
      <c r="AL35" s="3"/>
      <c r="AM35" s="3"/>
      <c r="AN35" s="3"/>
      <c r="AO35" s="3"/>
      <c r="AP35" s="40"/>
      <c r="AQ35" s="40"/>
      <c r="AR35" s="32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1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</row>
    <row r="36" spans="1:92" s="36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1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</row>
    <row r="37" spans="1:92" s="36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1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</row>
    <row r="38" spans="1:92" ht="14.45" customHeight="1">
      <c r="A38" s="16"/>
      <c r="B38" s="20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20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</row>
    <row r="39" spans="1:92" ht="14.45" customHeight="1">
      <c r="A39" s="16"/>
      <c r="B39" s="20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20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</row>
    <row r="40" spans="1:92" ht="14.45" customHeight="1">
      <c r="A40" s="16"/>
      <c r="B40" s="2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20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</row>
    <row r="41" spans="1:92" ht="14.45" customHeight="1">
      <c r="A41" s="16"/>
      <c r="B41" s="2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20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</row>
    <row r="42" spans="1:92" ht="14.45" customHeight="1">
      <c r="A42" s="16"/>
      <c r="B42" s="20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20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</row>
    <row r="43" spans="1:92" ht="14.45" customHeight="1">
      <c r="A43" s="16"/>
      <c r="B43" s="20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20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</row>
    <row r="44" spans="1:92" ht="14.45" customHeight="1">
      <c r="A44" s="16"/>
      <c r="B44" s="20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20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</row>
    <row r="45" spans="1:92" ht="14.45" customHeight="1">
      <c r="A45" s="16"/>
      <c r="B45" s="20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20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</row>
    <row r="46" spans="1:92" ht="14.45" customHeight="1">
      <c r="A46" s="16"/>
      <c r="B46" s="20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20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</row>
    <row r="47" spans="1:92" ht="14.45" customHeight="1">
      <c r="A47" s="16"/>
      <c r="B47" s="20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20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</row>
    <row r="48" spans="1:92" ht="14.45" customHeight="1">
      <c r="A48" s="16"/>
      <c r="B48" s="20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20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</row>
    <row r="49" spans="1:92" s="36" customFormat="1" ht="14.45" customHeight="1">
      <c r="A49" s="35"/>
      <c r="B49" s="44"/>
      <c r="C49" s="35"/>
      <c r="D49" s="45" t="s">
        <v>44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45</v>
      </c>
      <c r="AI49" s="46"/>
      <c r="AJ49" s="46"/>
      <c r="AK49" s="46"/>
      <c r="AL49" s="46"/>
      <c r="AM49" s="46"/>
      <c r="AN49" s="46"/>
      <c r="AO49" s="46"/>
      <c r="AP49" s="35"/>
      <c r="AQ49" s="35"/>
      <c r="AR49" s="44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</row>
    <row r="50" spans="1:92">
      <c r="A50" s="16"/>
      <c r="B50" s="20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20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</row>
    <row r="51" spans="1:92">
      <c r="A51" s="16"/>
      <c r="B51" s="20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20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</row>
    <row r="52" spans="1:92">
      <c r="A52" s="16"/>
      <c r="B52" s="20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20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</row>
    <row r="53" spans="1:92">
      <c r="A53" s="16"/>
      <c r="B53" s="20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20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</row>
    <row r="54" spans="1:92">
      <c r="A54" s="16"/>
      <c r="B54" s="20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20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</row>
    <row r="55" spans="1:92">
      <c r="A55" s="16"/>
      <c r="B55" s="20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20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</row>
    <row r="56" spans="1:92">
      <c r="A56" s="16"/>
      <c r="B56" s="2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20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</row>
    <row r="57" spans="1:92">
      <c r="A57" s="16"/>
      <c r="B57" s="2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20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</row>
    <row r="58" spans="1:92">
      <c r="A58" s="16"/>
      <c r="B58" s="20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20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</row>
    <row r="59" spans="1:92">
      <c r="A59" s="16"/>
      <c r="B59" s="20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20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</row>
    <row r="60" spans="1:92" s="36" customFormat="1" ht="12.75">
      <c r="A60" s="31"/>
      <c r="B60" s="32"/>
      <c r="C60" s="31"/>
      <c r="D60" s="47" t="s">
        <v>46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 t="s">
        <v>47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7" t="s">
        <v>46</v>
      </c>
      <c r="AI60" s="34"/>
      <c r="AJ60" s="34"/>
      <c r="AK60" s="34"/>
      <c r="AL60" s="34"/>
      <c r="AM60" s="47" t="s">
        <v>47</v>
      </c>
      <c r="AN60" s="34"/>
      <c r="AO60" s="34"/>
      <c r="AP60" s="31"/>
      <c r="AQ60" s="31"/>
      <c r="AR60" s="32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1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</row>
    <row r="61" spans="1:92">
      <c r="A61" s="16"/>
      <c r="B61" s="20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20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</row>
    <row r="62" spans="1:92">
      <c r="A62" s="16"/>
      <c r="B62" s="20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20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</row>
    <row r="63" spans="1:92">
      <c r="A63" s="16"/>
      <c r="B63" s="20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20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</row>
    <row r="64" spans="1:92" s="36" customFormat="1" ht="12.75">
      <c r="A64" s="31"/>
      <c r="B64" s="32"/>
      <c r="C64" s="31"/>
      <c r="D64" s="45" t="s">
        <v>48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49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2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1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</row>
    <row r="65" spans="1:92">
      <c r="A65" s="16"/>
      <c r="B65" s="20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20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</row>
    <row r="66" spans="1:92">
      <c r="A66" s="16"/>
      <c r="B66" s="20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20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</row>
    <row r="67" spans="1:92">
      <c r="A67" s="16"/>
      <c r="B67" s="20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20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</row>
    <row r="68" spans="1:92">
      <c r="A68" s="16"/>
      <c r="B68" s="20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20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</row>
    <row r="69" spans="1:92">
      <c r="A69" s="16"/>
      <c r="B69" s="20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20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</row>
    <row r="70" spans="1:92">
      <c r="A70" s="16"/>
      <c r="B70" s="20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20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</row>
    <row r="71" spans="1:92">
      <c r="A71" s="16"/>
      <c r="B71" s="20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20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</row>
    <row r="72" spans="1:92">
      <c r="A72" s="16"/>
      <c r="B72" s="20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20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</row>
    <row r="73" spans="1:92">
      <c r="A73" s="16"/>
      <c r="B73" s="20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20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</row>
    <row r="74" spans="1:92">
      <c r="A74" s="16"/>
      <c r="B74" s="20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20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</row>
    <row r="75" spans="1:92" s="36" customFormat="1" ht="12.75">
      <c r="A75" s="31"/>
      <c r="B75" s="32"/>
      <c r="C75" s="31"/>
      <c r="D75" s="47" t="s">
        <v>46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 t="s">
        <v>47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7" t="s">
        <v>46</v>
      </c>
      <c r="AI75" s="34"/>
      <c r="AJ75" s="34"/>
      <c r="AK75" s="34"/>
      <c r="AL75" s="34"/>
      <c r="AM75" s="47" t="s">
        <v>47</v>
      </c>
      <c r="AN75" s="34"/>
      <c r="AO75" s="34"/>
      <c r="AP75" s="31"/>
      <c r="AQ75" s="31"/>
      <c r="AR75" s="32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1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</row>
    <row r="76" spans="1:92" s="36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1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</row>
    <row r="77" spans="1:92" s="36" customFormat="1" ht="6.9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2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1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</row>
    <row r="78" spans="1:9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</row>
    <row r="79" spans="1:9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</row>
    <row r="80" spans="1:9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</row>
    <row r="81" spans="1:92" s="36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2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1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</row>
    <row r="82" spans="1:92" s="36" customFormat="1" ht="24.95" customHeight="1">
      <c r="A82" s="31"/>
      <c r="B82" s="32"/>
      <c r="C82" s="21" t="s">
        <v>50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1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</row>
    <row r="83" spans="1:92" s="36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1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</row>
    <row r="84" spans="1:92" s="55" customFormat="1" ht="12" customHeight="1">
      <c r="A84" s="53"/>
      <c r="B84" s="54"/>
      <c r="C84" s="26" t="s">
        <v>12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24/65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</row>
    <row r="85" spans="1:92" s="59" customFormat="1" ht="36.950000000000003" customHeight="1">
      <c r="A85" s="56"/>
      <c r="B85" s="57"/>
      <c r="C85" s="58" t="s">
        <v>15</v>
      </c>
      <c r="D85" s="56"/>
      <c r="E85" s="56"/>
      <c r="F85" s="56"/>
      <c r="G85" s="56"/>
      <c r="H85" s="56"/>
      <c r="I85" s="56"/>
      <c r="J85" s="56"/>
      <c r="K85" s="56"/>
      <c r="L85" s="2" t="str">
        <f>K6</f>
        <v>Knihovna Chomutov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56"/>
      <c r="AQ85" s="56"/>
      <c r="AR85" s="57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</row>
    <row r="86" spans="1:92" s="36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1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</row>
    <row r="87" spans="1:92" s="36" customFormat="1" ht="12" customHeight="1">
      <c r="A87" s="31"/>
      <c r="B87" s="32"/>
      <c r="C87" s="26" t="s">
        <v>19</v>
      </c>
      <c r="D87" s="31"/>
      <c r="E87" s="31"/>
      <c r="F87" s="31"/>
      <c r="G87" s="31"/>
      <c r="H87" s="31"/>
      <c r="I87" s="31"/>
      <c r="J87" s="31"/>
      <c r="K87" s="31"/>
      <c r="L87" s="60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21</v>
      </c>
      <c r="AJ87" s="31"/>
      <c r="AK87" s="31"/>
      <c r="AL87" s="31"/>
      <c r="AM87" s="1">
        <f>IF(AN8= "","",AN8)</f>
        <v>45572</v>
      </c>
      <c r="AN87" s="1"/>
      <c r="AO87" s="31"/>
      <c r="AP87" s="31"/>
      <c r="AQ87" s="31"/>
      <c r="AR87" s="32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1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</row>
    <row r="88" spans="1:92" s="36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1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</row>
    <row r="89" spans="1:92" s="36" customFormat="1" ht="15.2" customHeight="1">
      <c r="A89" s="31"/>
      <c r="B89" s="32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53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27</v>
      </c>
      <c r="AJ89" s="31"/>
      <c r="AK89" s="31"/>
      <c r="AL89" s="31"/>
      <c r="AM89" s="207" t="str">
        <f>IF(E17="","",E17)</f>
        <v xml:space="preserve"> </v>
      </c>
      <c r="AN89" s="207"/>
      <c r="AO89" s="207"/>
      <c r="AP89" s="207"/>
      <c r="AQ89" s="31"/>
      <c r="AR89" s="32"/>
      <c r="AS89" s="208" t="s">
        <v>51</v>
      </c>
      <c r="AT89" s="208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31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</row>
    <row r="90" spans="1:92" s="36" customFormat="1" ht="15.2" customHeight="1">
      <c r="A90" s="31"/>
      <c r="B90" s="32"/>
      <c r="C90" s="26" t="s">
        <v>25</v>
      </c>
      <c r="D90" s="31"/>
      <c r="E90" s="31"/>
      <c r="F90" s="31"/>
      <c r="G90" s="31"/>
      <c r="H90" s="31"/>
      <c r="I90" s="31"/>
      <c r="J90" s="31"/>
      <c r="K90" s="31"/>
      <c r="L90" s="53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29</v>
      </c>
      <c r="AJ90" s="31"/>
      <c r="AK90" s="31"/>
      <c r="AL90" s="31"/>
      <c r="AM90" s="207" t="str">
        <f>IF(E20="","",E20)</f>
        <v xml:space="preserve"> </v>
      </c>
      <c r="AN90" s="207"/>
      <c r="AO90" s="207"/>
      <c r="AP90" s="207"/>
      <c r="AQ90" s="31"/>
      <c r="AR90" s="32"/>
      <c r="AS90" s="208"/>
      <c r="AT90" s="208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31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</row>
    <row r="91" spans="1:92" s="36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08"/>
      <c r="AT91" s="208"/>
      <c r="AU91" s="63"/>
      <c r="AV91" s="63"/>
      <c r="AW91" s="63"/>
      <c r="AX91" s="63"/>
      <c r="AY91" s="63"/>
      <c r="AZ91" s="63"/>
      <c r="BA91" s="63"/>
      <c r="BB91" s="63"/>
      <c r="BC91" s="63"/>
      <c r="BD91" s="64"/>
      <c r="BE91" s="31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</row>
    <row r="92" spans="1:92" s="36" customFormat="1" ht="29.25" customHeight="1">
      <c r="A92" s="31"/>
      <c r="B92" s="32"/>
      <c r="C92" s="209" t="s">
        <v>52</v>
      </c>
      <c r="D92" s="209"/>
      <c r="E92" s="209"/>
      <c r="F92" s="209"/>
      <c r="G92" s="209"/>
      <c r="H92" s="65"/>
      <c r="I92" s="210" t="s">
        <v>53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1" t="s">
        <v>54</v>
      </c>
      <c r="AH92" s="211"/>
      <c r="AI92" s="211"/>
      <c r="AJ92" s="211"/>
      <c r="AK92" s="211"/>
      <c r="AL92" s="211"/>
      <c r="AM92" s="211"/>
      <c r="AN92" s="212" t="s">
        <v>55</v>
      </c>
      <c r="AO92" s="212"/>
      <c r="AP92" s="212"/>
      <c r="AQ92" s="66" t="s">
        <v>56</v>
      </c>
      <c r="AR92" s="32"/>
      <c r="AS92" s="67" t="s">
        <v>57</v>
      </c>
      <c r="AT92" s="68" t="s">
        <v>58</v>
      </c>
      <c r="AU92" s="68" t="s">
        <v>59</v>
      </c>
      <c r="AV92" s="68" t="s">
        <v>60</v>
      </c>
      <c r="AW92" s="68" t="s">
        <v>61</v>
      </c>
      <c r="AX92" s="68" t="s">
        <v>62</v>
      </c>
      <c r="AY92" s="68" t="s">
        <v>63</v>
      </c>
      <c r="AZ92" s="68" t="s">
        <v>64</v>
      </c>
      <c r="BA92" s="68" t="s">
        <v>65</v>
      </c>
      <c r="BB92" s="68" t="s">
        <v>66</v>
      </c>
      <c r="BC92" s="68" t="s">
        <v>67</v>
      </c>
      <c r="BD92" s="69" t="s">
        <v>68</v>
      </c>
      <c r="BE92" s="31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</row>
    <row r="93" spans="1:92" s="36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70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2"/>
      <c r="BE93" s="31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</row>
    <row r="94" spans="1:92" s="84" customFormat="1" ht="32.450000000000003" customHeight="1">
      <c r="A94" s="73"/>
      <c r="B94" s="74"/>
      <c r="C94" s="75" t="s">
        <v>69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77"/>
      <c r="AR94" s="74"/>
      <c r="AS94" s="78">
        <f>ROUND(AS95,2)</f>
        <v>0</v>
      </c>
      <c r="AT94" s="79">
        <f>ROUND(SUM(AV94:AW94),2)</f>
        <v>0</v>
      </c>
      <c r="AU94" s="80">
        <f>ROUND(AU95,5)</f>
        <v>0</v>
      </c>
      <c r="AV94" s="79">
        <f>ROUND(AZ94*L29,2)</f>
        <v>0</v>
      </c>
      <c r="AW94" s="79">
        <f>ROUND(BA94*L30,2)</f>
        <v>0</v>
      </c>
      <c r="AX94" s="79">
        <f>ROUND(BB94*L29,2)</f>
        <v>0</v>
      </c>
      <c r="AY94" s="79">
        <f>ROUND(BC94*L30,2)</f>
        <v>0</v>
      </c>
      <c r="AZ94" s="79">
        <f>ROUND(AZ95,2)</f>
        <v>0</v>
      </c>
      <c r="BA94" s="79">
        <f>ROUND(BA95,2)</f>
        <v>0</v>
      </c>
      <c r="BB94" s="79">
        <f>ROUND(BB95,2)</f>
        <v>0</v>
      </c>
      <c r="BC94" s="79">
        <f>ROUND(BC95,2)</f>
        <v>0</v>
      </c>
      <c r="BD94" s="81">
        <f>ROUND(BD95,2)</f>
        <v>0</v>
      </c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82" t="s">
        <v>70</v>
      </c>
      <c r="BT94" s="82" t="s">
        <v>71</v>
      </c>
      <c r="BU94" s="83" t="s">
        <v>72</v>
      </c>
      <c r="BV94" s="82" t="s">
        <v>73</v>
      </c>
      <c r="BW94" s="82" t="s">
        <v>3</v>
      </c>
      <c r="BX94" s="82" t="s">
        <v>74</v>
      </c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82"/>
      <c r="CM94" s="73"/>
      <c r="CN94" s="73"/>
    </row>
    <row r="95" spans="1:92" s="96" customFormat="1" ht="16.5" customHeight="1">
      <c r="A95" s="85" t="s">
        <v>75</v>
      </c>
      <c r="B95" s="86"/>
      <c r="C95" s="87"/>
      <c r="D95" s="215" t="s">
        <v>76</v>
      </c>
      <c r="E95" s="215"/>
      <c r="F95" s="215"/>
      <c r="G95" s="215"/>
      <c r="H95" s="215"/>
      <c r="I95" s="88"/>
      <c r="J95" s="215" t="s">
        <v>77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6">
        <f>'01 - Odstrojení objektu'!J30</f>
        <v>0</v>
      </c>
      <c r="AH95" s="216"/>
      <c r="AI95" s="216"/>
      <c r="AJ95" s="216"/>
      <c r="AK95" s="216"/>
      <c r="AL95" s="216"/>
      <c r="AM95" s="216"/>
      <c r="AN95" s="216">
        <f>SUM(AG95,AT95)</f>
        <v>0</v>
      </c>
      <c r="AO95" s="216"/>
      <c r="AP95" s="216"/>
      <c r="AQ95" s="89" t="s">
        <v>78</v>
      </c>
      <c r="AR95" s="86"/>
      <c r="AS95" s="90">
        <v>0</v>
      </c>
      <c r="AT95" s="91">
        <f>ROUND(SUM(AV95:AW95),2)</f>
        <v>0</v>
      </c>
      <c r="AU95" s="92">
        <f>'01 - Odstrojení objektu'!P128</f>
        <v>0</v>
      </c>
      <c r="AV95" s="91">
        <f>'01 - Odstrojení objektu'!J33</f>
        <v>0</v>
      </c>
      <c r="AW95" s="91">
        <f>'01 - Odstrojení objektu'!J34</f>
        <v>0</v>
      </c>
      <c r="AX95" s="91">
        <f>'01 - Odstrojení objektu'!J35</f>
        <v>0</v>
      </c>
      <c r="AY95" s="91">
        <f>'01 - Odstrojení objektu'!J36</f>
        <v>0</v>
      </c>
      <c r="AZ95" s="91">
        <f>'01 - Odstrojení objektu'!F33</f>
        <v>0</v>
      </c>
      <c r="BA95" s="91">
        <f>'01 - Odstrojení objektu'!F34</f>
        <v>0</v>
      </c>
      <c r="BB95" s="91">
        <f>'01 - Odstrojení objektu'!F35</f>
        <v>0</v>
      </c>
      <c r="BC95" s="91">
        <f>'01 - Odstrojení objektu'!F36</f>
        <v>0</v>
      </c>
      <c r="BD95" s="93">
        <f>'01 - Odstrojení objektu'!F37</f>
        <v>0</v>
      </c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5" t="s">
        <v>79</v>
      </c>
      <c r="BU95" s="94"/>
      <c r="BV95" s="95" t="s">
        <v>73</v>
      </c>
      <c r="BW95" s="95" t="s">
        <v>80</v>
      </c>
      <c r="BX95" s="95" t="s">
        <v>3</v>
      </c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5"/>
      <c r="CM95" s="95" t="s">
        <v>81</v>
      </c>
      <c r="CN95" s="94"/>
    </row>
    <row r="96" spans="1:92" s="36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</row>
    <row r="97" spans="1:92" s="36" customFormat="1" ht="6.95" customHeight="1">
      <c r="A97" s="31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</row>
    <row r="98" spans="1:9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</row>
  </sheetData>
  <sheetProtection password="CC78" sheet="1" objects="1" scenarios="1"/>
  <mergeCells count="42">
    <mergeCell ref="D95:H95"/>
    <mergeCell ref="J95:AF95"/>
    <mergeCell ref="AG95:AM95"/>
    <mergeCell ref="AN95:AP95"/>
    <mergeCell ref="C92:G92"/>
    <mergeCell ref="I92:AF92"/>
    <mergeCell ref="AG92:AM92"/>
    <mergeCell ref="AN92:AP92"/>
    <mergeCell ref="AG94:AM94"/>
    <mergeCell ref="AN94:AP94"/>
    <mergeCell ref="L85:AO85"/>
    <mergeCell ref="AM87:AN87"/>
    <mergeCell ref="AM89:AP89"/>
    <mergeCell ref="AS89:AT91"/>
    <mergeCell ref="AM90:AP90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95" location="'01 - Odstrojení objektu'!C2" display="/"/>
  </hyperlink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57"/>
  <sheetViews>
    <sheetView showGridLines="0" topLeftCell="A152" zoomScaleNormal="100" workbookViewId="0">
      <selection activeCell="I179" sqref="I179"/>
    </sheetView>
  </sheetViews>
  <sheetFormatPr defaultColWidth="8.5" defaultRowHeight="11.25"/>
  <cols>
    <col min="1" max="1" width="8.33203125" customWidth="1"/>
    <col min="2" max="2" width="1.1640625" customWidth="1"/>
    <col min="3" max="3" width="7.83203125" customWidth="1"/>
    <col min="4" max="4" width="4.33203125" customWidth="1"/>
    <col min="5" max="5" width="24.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4" t="s">
        <v>4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7" t="s">
        <v>80</v>
      </c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ht="6.95" customHeight="1">
      <c r="A3" s="16"/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 t="s">
        <v>81</v>
      </c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ht="24.95" customHeight="1">
      <c r="A4" s="16"/>
      <c r="B4" s="20"/>
      <c r="C4" s="16"/>
      <c r="D4" s="21" t="s">
        <v>82</v>
      </c>
      <c r="E4" s="16"/>
      <c r="F4" s="16"/>
      <c r="G4" s="16"/>
      <c r="H4" s="16"/>
      <c r="I4" s="16"/>
      <c r="J4" s="16"/>
      <c r="K4" s="16"/>
      <c r="L4" s="20"/>
      <c r="M4" s="97" t="s">
        <v>9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7" t="s">
        <v>2</v>
      </c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ht="6.95" customHeight="1">
      <c r="A5" s="16"/>
      <c r="B5" s="20"/>
      <c r="C5" s="16"/>
      <c r="D5" s="16"/>
      <c r="E5" s="16"/>
      <c r="F5" s="16"/>
      <c r="G5" s="16"/>
      <c r="H5" s="16"/>
      <c r="I5" s="16"/>
      <c r="J5" s="16"/>
      <c r="K5" s="16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ht="12" customHeight="1">
      <c r="A6" s="16"/>
      <c r="B6" s="20"/>
      <c r="C6" s="16"/>
      <c r="D6" s="26" t="s">
        <v>15</v>
      </c>
      <c r="E6" s="16"/>
      <c r="F6" s="16"/>
      <c r="G6" s="16"/>
      <c r="H6" s="16"/>
      <c r="I6" s="16"/>
      <c r="J6" s="16"/>
      <c r="K6" s="16"/>
      <c r="L6" s="20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16.5" customHeight="1">
      <c r="A7" s="16"/>
      <c r="B7" s="20"/>
      <c r="C7" s="16"/>
      <c r="D7" s="16"/>
      <c r="E7" s="217" t="str">
        <f>'Rekapitulace stavby'!K6</f>
        <v>Knihovna Chomutov</v>
      </c>
      <c r="F7" s="217"/>
      <c r="G7" s="217"/>
      <c r="H7" s="217"/>
      <c r="I7" s="16"/>
      <c r="J7" s="16"/>
      <c r="K7" s="16"/>
      <c r="L7" s="20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36" customFormat="1" ht="12" customHeight="1">
      <c r="A8" s="31"/>
      <c r="B8" s="32"/>
      <c r="C8" s="31"/>
      <c r="D8" s="26" t="s">
        <v>83</v>
      </c>
      <c r="E8" s="31"/>
      <c r="F8" s="31"/>
      <c r="G8" s="31"/>
      <c r="H8" s="31"/>
      <c r="I8" s="31"/>
      <c r="J8" s="31"/>
      <c r="K8" s="31"/>
      <c r="L8" s="44"/>
      <c r="M8" s="35"/>
      <c r="N8" s="35"/>
      <c r="O8" s="35"/>
      <c r="P8" s="35"/>
      <c r="Q8" s="35"/>
      <c r="R8" s="35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</row>
    <row r="9" spans="1:66" s="36" customFormat="1" ht="16.5" customHeight="1">
      <c r="A9" s="31"/>
      <c r="B9" s="32"/>
      <c r="C9" s="31"/>
      <c r="D9" s="31"/>
      <c r="E9" s="2" t="s">
        <v>84</v>
      </c>
      <c r="F9" s="2"/>
      <c r="G9" s="2"/>
      <c r="H9" s="2"/>
      <c r="I9" s="31"/>
      <c r="J9" s="31"/>
      <c r="K9" s="31"/>
      <c r="L9" s="44"/>
      <c r="M9" s="35"/>
      <c r="N9" s="35"/>
      <c r="O9" s="35"/>
      <c r="P9" s="35"/>
      <c r="Q9" s="35"/>
      <c r="R9" s="35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</row>
    <row r="10" spans="1:66" s="36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M10" s="35"/>
      <c r="N10" s="35"/>
      <c r="O10" s="35"/>
      <c r="P10" s="35"/>
      <c r="Q10" s="35"/>
      <c r="R10" s="35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</row>
    <row r="11" spans="1:66" s="36" customFormat="1" ht="12" customHeight="1">
      <c r="A11" s="31"/>
      <c r="B11" s="32"/>
      <c r="C11" s="31"/>
      <c r="D11" s="26" t="s">
        <v>17</v>
      </c>
      <c r="E11" s="31"/>
      <c r="F11" s="27"/>
      <c r="G11" s="31"/>
      <c r="H11" s="31"/>
      <c r="I11" s="26" t="s">
        <v>18</v>
      </c>
      <c r="J11" s="27"/>
      <c r="K11" s="31"/>
      <c r="L11" s="44"/>
      <c r="M11" s="35"/>
      <c r="N11" s="35"/>
      <c r="O11" s="35"/>
      <c r="P11" s="35"/>
      <c r="Q11" s="35"/>
      <c r="R11" s="35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</row>
    <row r="12" spans="1:66" s="36" customFormat="1" ht="12" customHeight="1">
      <c r="A12" s="31"/>
      <c r="B12" s="32"/>
      <c r="C12" s="31"/>
      <c r="D12" s="26" t="s">
        <v>19</v>
      </c>
      <c r="E12" s="31"/>
      <c r="F12" s="27" t="s">
        <v>20</v>
      </c>
      <c r="G12" s="31"/>
      <c r="H12" s="31"/>
      <c r="I12" s="26" t="s">
        <v>21</v>
      </c>
      <c r="J12" s="98">
        <f>'Rekapitulace stavby'!AN8</f>
        <v>45572</v>
      </c>
      <c r="K12" s="31"/>
      <c r="L12" s="44"/>
      <c r="M12" s="35"/>
      <c r="N12" s="35"/>
      <c r="O12" s="35"/>
      <c r="P12" s="35"/>
      <c r="Q12" s="35"/>
      <c r="R12" s="35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</row>
    <row r="13" spans="1:66" s="36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M13" s="35"/>
      <c r="N13" s="35"/>
      <c r="O13" s="35"/>
      <c r="P13" s="35"/>
      <c r="Q13" s="35"/>
      <c r="R13" s="35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</row>
    <row r="14" spans="1:66" s="36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7" t="str">
        <f>IF('Rekapitulace stavby'!AN10="","",'Rekapitulace stavby'!AN10)</f>
        <v/>
      </c>
      <c r="K14" s="31"/>
      <c r="L14" s="44"/>
      <c r="M14" s="35"/>
      <c r="N14" s="35"/>
      <c r="O14" s="35"/>
      <c r="P14" s="35"/>
      <c r="Q14" s="35"/>
      <c r="R14" s="35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</row>
    <row r="15" spans="1:66" s="36" customFormat="1" ht="18" customHeight="1">
      <c r="A15" s="31"/>
      <c r="B15" s="32"/>
      <c r="C15" s="31"/>
      <c r="D15" s="31"/>
      <c r="E15" s="27" t="str">
        <f>IF('Rekapitulace stavby'!E11="","",'Rekapitulace stavby'!E11)</f>
        <v xml:space="preserve"> </v>
      </c>
      <c r="F15" s="31"/>
      <c r="G15" s="31"/>
      <c r="H15" s="31"/>
      <c r="I15" s="26" t="s">
        <v>24</v>
      </c>
      <c r="J15" s="27" t="str">
        <f>IF('Rekapitulace stavby'!AN11="","",'Rekapitulace stavby'!AN11)</f>
        <v/>
      </c>
      <c r="K15" s="31"/>
      <c r="L15" s="44"/>
      <c r="M15" s="35"/>
      <c r="N15" s="35"/>
      <c r="O15" s="35"/>
      <c r="P15" s="35"/>
      <c r="Q15" s="35"/>
      <c r="R15" s="35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</row>
    <row r="16" spans="1:66" s="36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M16" s="35"/>
      <c r="N16" s="35"/>
      <c r="O16" s="35"/>
      <c r="P16" s="35"/>
      <c r="Q16" s="35"/>
      <c r="R16" s="35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</row>
    <row r="17" spans="1:66" s="36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99" t="str">
        <f>'Rekapitulace stavby'!AN13</f>
        <v>Vyplň údaj</v>
      </c>
      <c r="K17" s="31"/>
      <c r="L17" s="44"/>
      <c r="M17" s="35"/>
      <c r="N17" s="35"/>
      <c r="O17" s="35"/>
      <c r="P17" s="35"/>
      <c r="Q17" s="35"/>
      <c r="R17" s="35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</row>
    <row r="18" spans="1:66" s="36" customFormat="1" ht="18" customHeight="1">
      <c r="A18" s="31"/>
      <c r="B18" s="32"/>
      <c r="C18" s="31"/>
      <c r="D18" s="31"/>
      <c r="E18" s="218" t="str">
        <f>'Rekapitulace stavby'!E14</f>
        <v>Vyplň údaj</v>
      </c>
      <c r="F18" s="218"/>
      <c r="G18" s="218"/>
      <c r="H18" s="218"/>
      <c r="I18" s="26" t="s">
        <v>24</v>
      </c>
      <c r="J18" s="99" t="str">
        <f>'Rekapitulace stavby'!AN14</f>
        <v>Vyplň údaj</v>
      </c>
      <c r="K18" s="31"/>
      <c r="L18" s="44"/>
      <c r="M18" s="35"/>
      <c r="N18" s="35"/>
      <c r="O18" s="35"/>
      <c r="P18" s="35"/>
      <c r="Q18" s="35"/>
      <c r="R18" s="35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</row>
    <row r="19" spans="1:66" s="36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M19" s="35"/>
      <c r="N19" s="35"/>
      <c r="O19" s="35"/>
      <c r="P19" s="35"/>
      <c r="Q19" s="35"/>
      <c r="R19" s="35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</row>
    <row r="20" spans="1:66" s="36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7" t="str">
        <f>IF('Rekapitulace stavby'!AN16="","",'Rekapitulace stavby'!AN16)</f>
        <v/>
      </c>
      <c r="K20" s="31"/>
      <c r="L20" s="44"/>
      <c r="M20" s="35"/>
      <c r="N20" s="35"/>
      <c r="O20" s="35"/>
      <c r="P20" s="35"/>
      <c r="Q20" s="35"/>
      <c r="R20" s="35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</row>
    <row r="21" spans="1:66" s="36" customFormat="1" ht="18" customHeight="1">
      <c r="A21" s="31"/>
      <c r="B21" s="32"/>
      <c r="C21" s="31"/>
      <c r="D21" s="31"/>
      <c r="E21" s="27" t="str">
        <f>IF('Rekapitulace stavby'!E17="","",'Rekapitulace stavby'!E17)</f>
        <v xml:space="preserve"> </v>
      </c>
      <c r="F21" s="31"/>
      <c r="G21" s="31"/>
      <c r="H21" s="31"/>
      <c r="I21" s="26" t="s">
        <v>24</v>
      </c>
      <c r="J21" s="27" t="str">
        <f>IF('Rekapitulace stavby'!AN17="","",'Rekapitulace stavby'!AN17)</f>
        <v/>
      </c>
      <c r="K21" s="31"/>
      <c r="L21" s="44"/>
      <c r="M21" s="35"/>
      <c r="N21" s="35"/>
      <c r="O21" s="35"/>
      <c r="P21" s="35"/>
      <c r="Q21" s="35"/>
      <c r="R21" s="35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</row>
    <row r="22" spans="1:66" s="36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M22" s="35"/>
      <c r="N22" s="35"/>
      <c r="O22" s="35"/>
      <c r="P22" s="35"/>
      <c r="Q22" s="35"/>
      <c r="R22" s="35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</row>
    <row r="23" spans="1:66" s="36" customFormat="1" ht="12" customHeight="1">
      <c r="A23" s="31"/>
      <c r="B23" s="32"/>
      <c r="C23" s="31"/>
      <c r="D23" s="26" t="s">
        <v>29</v>
      </c>
      <c r="E23" s="31"/>
      <c r="F23" s="31"/>
      <c r="G23" s="31"/>
      <c r="H23" s="31"/>
      <c r="I23" s="26" t="s">
        <v>23</v>
      </c>
      <c r="J23" s="27" t="str">
        <f>IF('Rekapitulace stavby'!AN19="","",'Rekapitulace stavby'!AN19)</f>
        <v/>
      </c>
      <c r="K23" s="31"/>
      <c r="L23" s="44"/>
      <c r="M23" s="35"/>
      <c r="N23" s="35"/>
      <c r="O23" s="35"/>
      <c r="P23" s="35"/>
      <c r="Q23" s="35"/>
      <c r="R23" s="35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</row>
    <row r="24" spans="1:66" s="36" customFormat="1" ht="18" customHeight="1">
      <c r="A24" s="31"/>
      <c r="B24" s="32"/>
      <c r="C24" s="31"/>
      <c r="D24" s="31"/>
      <c r="E24" s="27" t="str">
        <f>IF('Rekapitulace stavby'!E20="","",'Rekapitulace stavby'!E20)</f>
        <v xml:space="preserve"> </v>
      </c>
      <c r="F24" s="31"/>
      <c r="G24" s="31"/>
      <c r="H24" s="31"/>
      <c r="I24" s="26" t="s">
        <v>24</v>
      </c>
      <c r="J24" s="27" t="str">
        <f>IF('Rekapitulace stavby'!AN20="","",'Rekapitulace stavby'!AN20)</f>
        <v/>
      </c>
      <c r="K24" s="31"/>
      <c r="L24" s="44"/>
      <c r="M24" s="35"/>
      <c r="N24" s="35"/>
      <c r="O24" s="35"/>
      <c r="P24" s="35"/>
      <c r="Q24" s="35"/>
      <c r="R24" s="35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</row>
    <row r="25" spans="1:66" s="36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M25" s="35"/>
      <c r="N25" s="35"/>
      <c r="O25" s="35"/>
      <c r="P25" s="35"/>
      <c r="Q25" s="35"/>
      <c r="R25" s="35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66" s="36" customFormat="1" ht="12" customHeight="1">
      <c r="A26" s="31"/>
      <c r="B26" s="32"/>
      <c r="C26" s="31"/>
      <c r="D26" s="26" t="s">
        <v>30</v>
      </c>
      <c r="E26" s="31"/>
      <c r="F26" s="31"/>
      <c r="G26" s="31"/>
      <c r="H26" s="31"/>
      <c r="I26" s="31"/>
      <c r="J26" s="31"/>
      <c r="K26" s="31"/>
      <c r="L26" s="44"/>
      <c r="M26" s="35"/>
      <c r="N26" s="35"/>
      <c r="O26" s="35"/>
      <c r="P26" s="35"/>
      <c r="Q26" s="35"/>
      <c r="R26" s="35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66" s="104" customFormat="1" ht="16.5" customHeight="1">
      <c r="A27" s="100"/>
      <c r="B27" s="101"/>
      <c r="C27" s="100"/>
      <c r="D27" s="100"/>
      <c r="E27" s="9"/>
      <c r="F27" s="9"/>
      <c r="G27" s="9"/>
      <c r="H27" s="9"/>
      <c r="I27" s="100"/>
      <c r="J27" s="100"/>
      <c r="K27" s="100"/>
      <c r="L27" s="102"/>
      <c r="M27" s="103"/>
      <c r="N27" s="103"/>
      <c r="O27" s="103"/>
      <c r="P27" s="103"/>
      <c r="Q27" s="103"/>
      <c r="R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</row>
    <row r="28" spans="1:66" s="36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M28" s="35"/>
      <c r="N28" s="35"/>
      <c r="O28" s="35"/>
      <c r="P28" s="35"/>
      <c r="Q28" s="35"/>
      <c r="R28" s="35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</row>
    <row r="29" spans="1:66" s="36" customFormat="1" ht="6.95" customHeight="1">
      <c r="A29" s="31"/>
      <c r="B29" s="32"/>
      <c r="C29" s="31"/>
      <c r="D29" s="71"/>
      <c r="E29" s="71"/>
      <c r="F29" s="71"/>
      <c r="G29" s="71"/>
      <c r="H29" s="71"/>
      <c r="I29" s="71"/>
      <c r="J29" s="71"/>
      <c r="K29" s="71"/>
      <c r="L29" s="44"/>
      <c r="M29" s="35"/>
      <c r="N29" s="35"/>
      <c r="O29" s="35"/>
      <c r="P29" s="35"/>
      <c r="Q29" s="35"/>
      <c r="R29" s="35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</row>
    <row r="30" spans="1:66" s="36" customFormat="1" ht="25.5" customHeight="1">
      <c r="A30" s="31"/>
      <c r="B30" s="32"/>
      <c r="C30" s="31"/>
      <c r="D30" s="105" t="s">
        <v>31</v>
      </c>
      <c r="E30" s="31"/>
      <c r="F30" s="31"/>
      <c r="G30" s="31"/>
      <c r="H30" s="31"/>
      <c r="I30" s="31"/>
      <c r="J30" s="106">
        <f>ROUND(J128, 2)</f>
        <v>0</v>
      </c>
      <c r="K30" s="31"/>
      <c r="L30" s="44"/>
      <c r="M30" s="35"/>
      <c r="N30" s="35"/>
      <c r="O30" s="35"/>
      <c r="P30" s="35"/>
      <c r="Q30" s="35"/>
      <c r="R30" s="35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</row>
    <row r="31" spans="1:66" s="36" customFormat="1" ht="6.95" customHeight="1">
      <c r="A31" s="31"/>
      <c r="B31" s="32"/>
      <c r="C31" s="31"/>
      <c r="D31" s="71"/>
      <c r="E31" s="71"/>
      <c r="F31" s="71"/>
      <c r="G31" s="71"/>
      <c r="H31" s="71"/>
      <c r="I31" s="71"/>
      <c r="J31" s="71"/>
      <c r="K31" s="71"/>
      <c r="L31" s="44"/>
      <c r="M31" s="35"/>
      <c r="N31" s="35"/>
      <c r="O31" s="35"/>
      <c r="P31" s="35"/>
      <c r="Q31" s="35"/>
      <c r="R31" s="35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</row>
    <row r="32" spans="1:66" s="36" customFormat="1" ht="14.45" customHeight="1">
      <c r="A32" s="31"/>
      <c r="B32" s="32"/>
      <c r="C32" s="31"/>
      <c r="D32" s="31"/>
      <c r="E32" s="31"/>
      <c r="F32" s="107" t="s">
        <v>33</v>
      </c>
      <c r="G32" s="31"/>
      <c r="H32" s="31"/>
      <c r="I32" s="107" t="s">
        <v>32</v>
      </c>
      <c r="J32" s="107" t="s">
        <v>34</v>
      </c>
      <c r="K32" s="31"/>
      <c r="L32" s="44"/>
      <c r="M32" s="35"/>
      <c r="N32" s="35"/>
      <c r="O32" s="35"/>
      <c r="P32" s="35"/>
      <c r="Q32" s="35"/>
      <c r="R32" s="35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</row>
    <row r="33" spans="1:66" s="36" customFormat="1" ht="14.45" customHeight="1">
      <c r="A33" s="31"/>
      <c r="B33" s="32"/>
      <c r="C33" s="31"/>
      <c r="D33" s="108" t="s">
        <v>35</v>
      </c>
      <c r="E33" s="26" t="s">
        <v>36</v>
      </c>
      <c r="F33" s="109">
        <f>ROUND((SUM(BE128:BE355)),  2)</f>
        <v>0</v>
      </c>
      <c r="G33" s="31"/>
      <c r="H33" s="31"/>
      <c r="I33" s="110">
        <v>0.21</v>
      </c>
      <c r="J33" s="109">
        <f>ROUND(((SUM(BE128:BE355))*I33),  2)</f>
        <v>0</v>
      </c>
      <c r="K33" s="31"/>
      <c r="L33" s="44"/>
      <c r="M33" s="35"/>
      <c r="N33" s="35"/>
      <c r="O33" s="35"/>
      <c r="P33" s="35"/>
      <c r="Q33" s="35"/>
      <c r="R33" s="35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</row>
    <row r="34" spans="1:66" s="36" customFormat="1" ht="14.45" customHeight="1">
      <c r="A34" s="31"/>
      <c r="B34" s="32"/>
      <c r="C34" s="31"/>
      <c r="D34" s="31"/>
      <c r="E34" s="26" t="s">
        <v>37</v>
      </c>
      <c r="F34" s="109">
        <f>ROUND((SUM(BF128:BF355)),  2)</f>
        <v>0</v>
      </c>
      <c r="G34" s="31"/>
      <c r="H34" s="31"/>
      <c r="I34" s="110">
        <v>0.12</v>
      </c>
      <c r="J34" s="109">
        <f>ROUND(((SUM(BF128:BF355))*I34),  2)</f>
        <v>0</v>
      </c>
      <c r="K34" s="31"/>
      <c r="L34" s="44"/>
      <c r="M34" s="35"/>
      <c r="N34" s="35"/>
      <c r="O34" s="35"/>
      <c r="P34" s="35"/>
      <c r="Q34" s="35"/>
      <c r="R34" s="35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</row>
    <row r="35" spans="1:66" s="36" customFormat="1" ht="14.45" hidden="1" customHeight="1">
      <c r="A35" s="31"/>
      <c r="B35" s="32"/>
      <c r="C35" s="31"/>
      <c r="D35" s="31"/>
      <c r="E35" s="26" t="s">
        <v>38</v>
      </c>
      <c r="F35" s="109">
        <f>ROUND((SUM(BG128:BG355)),  2)</f>
        <v>0</v>
      </c>
      <c r="G35" s="31"/>
      <c r="H35" s="31"/>
      <c r="I35" s="110">
        <v>0.21</v>
      </c>
      <c r="J35" s="109">
        <f>0</f>
        <v>0</v>
      </c>
      <c r="K35" s="31"/>
      <c r="L35" s="44"/>
      <c r="M35" s="35"/>
      <c r="N35" s="35"/>
      <c r="O35" s="35"/>
      <c r="P35" s="35"/>
      <c r="Q35" s="35"/>
      <c r="R35" s="35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</row>
    <row r="36" spans="1:66" s="36" customFormat="1" ht="14.45" hidden="1" customHeight="1">
      <c r="A36" s="31"/>
      <c r="B36" s="32"/>
      <c r="C36" s="31"/>
      <c r="D36" s="31"/>
      <c r="E36" s="26" t="s">
        <v>39</v>
      </c>
      <c r="F36" s="109">
        <f>ROUND((SUM(BH128:BH355)),  2)</f>
        <v>0</v>
      </c>
      <c r="G36" s="31"/>
      <c r="H36" s="31"/>
      <c r="I36" s="110">
        <v>0.12</v>
      </c>
      <c r="J36" s="109">
        <f>0</f>
        <v>0</v>
      </c>
      <c r="K36" s="31"/>
      <c r="L36" s="44"/>
      <c r="M36" s="35"/>
      <c r="N36" s="35"/>
      <c r="O36" s="35"/>
      <c r="P36" s="35"/>
      <c r="Q36" s="35"/>
      <c r="R36" s="35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</row>
    <row r="37" spans="1:66" s="36" customFormat="1" ht="14.45" hidden="1" customHeight="1">
      <c r="A37" s="31"/>
      <c r="B37" s="32"/>
      <c r="C37" s="31"/>
      <c r="D37" s="31"/>
      <c r="E37" s="26" t="s">
        <v>40</v>
      </c>
      <c r="F37" s="109">
        <f>ROUND((SUM(BI128:BI355)),  2)</f>
        <v>0</v>
      </c>
      <c r="G37" s="31"/>
      <c r="H37" s="31"/>
      <c r="I37" s="110">
        <v>0</v>
      </c>
      <c r="J37" s="109">
        <f>0</f>
        <v>0</v>
      </c>
      <c r="K37" s="31"/>
      <c r="L37" s="44"/>
      <c r="M37" s="35"/>
      <c r="N37" s="35"/>
      <c r="O37" s="35"/>
      <c r="P37" s="35"/>
      <c r="Q37" s="35"/>
      <c r="R37" s="35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</row>
    <row r="38" spans="1:66" s="36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M38" s="35"/>
      <c r="N38" s="35"/>
      <c r="O38" s="35"/>
      <c r="P38" s="35"/>
      <c r="Q38" s="35"/>
      <c r="R38" s="35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</row>
    <row r="39" spans="1:66" s="36" customFormat="1" ht="25.5" customHeight="1">
      <c r="A39" s="31"/>
      <c r="B39" s="32"/>
      <c r="C39" s="111"/>
      <c r="D39" s="112" t="s">
        <v>41</v>
      </c>
      <c r="E39" s="65"/>
      <c r="F39" s="65"/>
      <c r="G39" s="113" t="s">
        <v>42</v>
      </c>
      <c r="H39" s="114" t="s">
        <v>43</v>
      </c>
      <c r="I39" s="65"/>
      <c r="J39" s="115">
        <f>SUM(J30:J37)</f>
        <v>0</v>
      </c>
      <c r="K39" s="116"/>
      <c r="L39" s="44"/>
      <c r="M39" s="35"/>
      <c r="N39" s="35"/>
      <c r="O39" s="35"/>
      <c r="P39" s="35"/>
      <c r="Q39" s="35"/>
      <c r="R39" s="35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</row>
    <row r="40" spans="1:66" s="36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M40" s="35"/>
      <c r="N40" s="35"/>
      <c r="O40" s="35"/>
      <c r="P40" s="35"/>
      <c r="Q40" s="35"/>
      <c r="R40" s="35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</row>
    <row r="41" spans="1:66" ht="14.45" customHeight="1">
      <c r="A41" s="16"/>
      <c r="B41" s="20"/>
      <c r="C41" s="16"/>
      <c r="D41" s="16"/>
      <c r="E41" s="16"/>
      <c r="F41" s="16"/>
      <c r="G41" s="16"/>
      <c r="H41" s="16"/>
      <c r="I41" s="16"/>
      <c r="J41" s="16"/>
      <c r="K41" s="16"/>
      <c r="L41" s="20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</row>
    <row r="42" spans="1:66" ht="14.45" customHeight="1">
      <c r="A42" s="16"/>
      <c r="B42" s="20"/>
      <c r="C42" s="16"/>
      <c r="D42" s="16"/>
      <c r="E42" s="16"/>
      <c r="F42" s="16"/>
      <c r="G42" s="16"/>
      <c r="H42" s="16"/>
      <c r="I42" s="16"/>
      <c r="J42" s="16"/>
      <c r="K42" s="16"/>
      <c r="L42" s="20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</row>
    <row r="43" spans="1:66" ht="14.45" customHeight="1">
      <c r="A43" s="16"/>
      <c r="B43" s="20"/>
      <c r="C43" s="16"/>
      <c r="D43" s="16"/>
      <c r="E43" s="16"/>
      <c r="F43" s="16"/>
      <c r="G43" s="16"/>
      <c r="H43" s="16"/>
      <c r="I43" s="16"/>
      <c r="J43" s="16"/>
      <c r="K43" s="16"/>
      <c r="L43" s="20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</row>
    <row r="44" spans="1:66" ht="14.45" customHeight="1">
      <c r="A44" s="16"/>
      <c r="B44" s="20"/>
      <c r="C44" s="16"/>
      <c r="D44" s="16"/>
      <c r="E44" s="16"/>
      <c r="F44" s="16"/>
      <c r="G44" s="16"/>
      <c r="H44" s="16"/>
      <c r="I44" s="16"/>
      <c r="J44" s="16"/>
      <c r="K44" s="16"/>
      <c r="L44" s="20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</row>
    <row r="45" spans="1:66" ht="14.45" customHeight="1">
      <c r="A45" s="16"/>
      <c r="B45" s="20"/>
      <c r="C45" s="16"/>
      <c r="D45" s="16"/>
      <c r="E45" s="16"/>
      <c r="F45" s="16"/>
      <c r="G45" s="16"/>
      <c r="H45" s="16"/>
      <c r="I45" s="16"/>
      <c r="J45" s="16"/>
      <c r="K45" s="16"/>
      <c r="L45" s="20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</row>
    <row r="46" spans="1:66" ht="14.45" customHeight="1">
      <c r="A46" s="16"/>
      <c r="B46" s="20"/>
      <c r="C46" s="16"/>
      <c r="D46" s="16"/>
      <c r="E46" s="16"/>
      <c r="F46" s="16"/>
      <c r="G46" s="16"/>
      <c r="H46" s="16"/>
      <c r="I46" s="16"/>
      <c r="J46" s="16"/>
      <c r="K46" s="16"/>
      <c r="L46" s="20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</row>
    <row r="47" spans="1:66" ht="14.45" customHeight="1">
      <c r="A47" s="16"/>
      <c r="B47" s="20"/>
      <c r="C47" s="16"/>
      <c r="D47" s="16"/>
      <c r="E47" s="16"/>
      <c r="F47" s="16"/>
      <c r="G47" s="16"/>
      <c r="H47" s="16"/>
      <c r="I47" s="16"/>
      <c r="J47" s="16"/>
      <c r="K47" s="16"/>
      <c r="L47" s="20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</row>
    <row r="48" spans="1:66" ht="14.45" customHeight="1">
      <c r="A48" s="16"/>
      <c r="B48" s="20"/>
      <c r="C48" s="16"/>
      <c r="D48" s="16"/>
      <c r="E48" s="16"/>
      <c r="F48" s="16"/>
      <c r="G48" s="16"/>
      <c r="H48" s="16"/>
      <c r="I48" s="16"/>
      <c r="J48" s="16"/>
      <c r="K48" s="16"/>
      <c r="L48" s="20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</row>
    <row r="49" spans="1:66" ht="14.45" customHeight="1">
      <c r="A49" s="16"/>
      <c r="B49" s="20"/>
      <c r="C49" s="16"/>
      <c r="D49" s="16"/>
      <c r="E49" s="16"/>
      <c r="F49" s="16"/>
      <c r="G49" s="16"/>
      <c r="H49" s="16"/>
      <c r="I49" s="16"/>
      <c r="J49" s="16"/>
      <c r="K49" s="16"/>
      <c r="L49" s="20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</row>
    <row r="50" spans="1:66" s="36" customFormat="1" ht="14.45" customHeight="1">
      <c r="A50" s="35"/>
      <c r="B50" s="44"/>
      <c r="C50" s="35"/>
      <c r="D50" s="45" t="s">
        <v>44</v>
      </c>
      <c r="E50" s="46"/>
      <c r="F50" s="46"/>
      <c r="G50" s="45" t="s">
        <v>45</v>
      </c>
      <c r="H50" s="46"/>
      <c r="I50" s="46"/>
      <c r="J50" s="46"/>
      <c r="K50" s="46"/>
      <c r="L50" s="44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</row>
    <row r="51" spans="1:66">
      <c r="A51" s="16"/>
      <c r="B51" s="20"/>
      <c r="C51" s="16"/>
      <c r="D51" s="16"/>
      <c r="E51" s="16"/>
      <c r="F51" s="16"/>
      <c r="G51" s="16"/>
      <c r="H51" s="16"/>
      <c r="I51" s="16"/>
      <c r="J51" s="16"/>
      <c r="K51" s="16"/>
      <c r="L51" s="20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</row>
    <row r="52" spans="1:66">
      <c r="A52" s="16"/>
      <c r="B52" s="20"/>
      <c r="C52" s="16"/>
      <c r="D52" s="16"/>
      <c r="E52" s="16"/>
      <c r="F52" s="16"/>
      <c r="G52" s="16"/>
      <c r="H52" s="16"/>
      <c r="I52" s="16"/>
      <c r="J52" s="16"/>
      <c r="K52" s="16"/>
      <c r="L52" s="20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</row>
    <row r="53" spans="1:66">
      <c r="A53" s="16"/>
      <c r="B53" s="20"/>
      <c r="C53" s="16"/>
      <c r="D53" s="16"/>
      <c r="E53" s="16"/>
      <c r="F53" s="16"/>
      <c r="G53" s="16"/>
      <c r="H53" s="16"/>
      <c r="I53" s="16"/>
      <c r="J53" s="16"/>
      <c r="K53" s="16"/>
      <c r="L53" s="20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</row>
    <row r="54" spans="1:66">
      <c r="A54" s="16"/>
      <c r="B54" s="20"/>
      <c r="C54" s="16"/>
      <c r="D54" s="16"/>
      <c r="E54" s="16"/>
      <c r="F54" s="16"/>
      <c r="G54" s="16"/>
      <c r="H54" s="16"/>
      <c r="I54" s="16"/>
      <c r="J54" s="16"/>
      <c r="K54" s="16"/>
      <c r="L54" s="20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</row>
    <row r="55" spans="1:66">
      <c r="A55" s="16"/>
      <c r="B55" s="20"/>
      <c r="C55" s="16"/>
      <c r="D55" s="16"/>
      <c r="E55" s="16"/>
      <c r="F55" s="16"/>
      <c r="G55" s="16"/>
      <c r="H55" s="16"/>
      <c r="I55" s="16"/>
      <c r="J55" s="16"/>
      <c r="K55" s="16"/>
      <c r="L55" s="20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</row>
    <row r="56" spans="1:66">
      <c r="A56" s="16"/>
      <c r="B56" s="20"/>
      <c r="C56" s="16"/>
      <c r="D56" s="16"/>
      <c r="E56" s="16"/>
      <c r="F56" s="16"/>
      <c r="G56" s="16"/>
      <c r="H56" s="16"/>
      <c r="I56" s="16"/>
      <c r="J56" s="16"/>
      <c r="K56" s="16"/>
      <c r="L56" s="20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</row>
    <row r="57" spans="1:66">
      <c r="A57" s="16"/>
      <c r="B57" s="20"/>
      <c r="C57" s="16"/>
      <c r="D57" s="16"/>
      <c r="E57" s="16"/>
      <c r="F57" s="16"/>
      <c r="G57" s="16"/>
      <c r="H57" s="16"/>
      <c r="I57" s="16"/>
      <c r="J57" s="16"/>
      <c r="K57" s="16"/>
      <c r="L57" s="20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</row>
    <row r="58" spans="1:66">
      <c r="A58" s="16"/>
      <c r="B58" s="20"/>
      <c r="C58" s="16"/>
      <c r="D58" s="16"/>
      <c r="E58" s="16"/>
      <c r="F58" s="16"/>
      <c r="G58" s="16"/>
      <c r="H58" s="16"/>
      <c r="I58" s="16"/>
      <c r="J58" s="16"/>
      <c r="K58" s="16"/>
      <c r="L58" s="20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</row>
    <row r="59" spans="1:66">
      <c r="A59" s="16"/>
      <c r="B59" s="20"/>
      <c r="C59" s="16"/>
      <c r="D59" s="16"/>
      <c r="E59" s="16"/>
      <c r="F59" s="16"/>
      <c r="G59" s="16"/>
      <c r="H59" s="16"/>
      <c r="I59" s="16"/>
      <c r="J59" s="16"/>
      <c r="K59" s="16"/>
      <c r="L59" s="20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</row>
    <row r="60" spans="1:66">
      <c r="A60" s="16"/>
      <c r="B60" s="20"/>
      <c r="C60" s="16"/>
      <c r="D60" s="16"/>
      <c r="E60" s="16"/>
      <c r="F60" s="16"/>
      <c r="G60" s="16"/>
      <c r="H60" s="16"/>
      <c r="I60" s="16"/>
      <c r="J60" s="16"/>
      <c r="K60" s="16"/>
      <c r="L60" s="20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</row>
    <row r="61" spans="1:66" s="36" customFormat="1" ht="12.75">
      <c r="A61" s="31"/>
      <c r="B61" s="32"/>
      <c r="C61" s="31"/>
      <c r="D61" s="47" t="s">
        <v>46</v>
      </c>
      <c r="E61" s="34"/>
      <c r="F61" s="117" t="s">
        <v>47</v>
      </c>
      <c r="G61" s="47" t="s">
        <v>46</v>
      </c>
      <c r="H61" s="34"/>
      <c r="I61" s="34"/>
      <c r="J61" s="118" t="s">
        <v>47</v>
      </c>
      <c r="K61" s="34"/>
      <c r="L61" s="44"/>
      <c r="M61" s="35"/>
      <c r="N61" s="35"/>
      <c r="O61" s="35"/>
      <c r="P61" s="35"/>
      <c r="Q61" s="35"/>
      <c r="R61" s="35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</row>
    <row r="62" spans="1:66">
      <c r="A62" s="16"/>
      <c r="B62" s="20"/>
      <c r="C62" s="16"/>
      <c r="D62" s="16"/>
      <c r="E62" s="16"/>
      <c r="F62" s="16"/>
      <c r="G62" s="16"/>
      <c r="H62" s="16"/>
      <c r="I62" s="16"/>
      <c r="J62" s="16"/>
      <c r="K62" s="16"/>
      <c r="L62" s="20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</row>
    <row r="63" spans="1:66">
      <c r="A63" s="16"/>
      <c r="B63" s="20"/>
      <c r="C63" s="16"/>
      <c r="D63" s="16"/>
      <c r="E63" s="16"/>
      <c r="F63" s="16"/>
      <c r="G63" s="16"/>
      <c r="H63" s="16"/>
      <c r="I63" s="16"/>
      <c r="J63" s="16"/>
      <c r="K63" s="16"/>
      <c r="L63" s="20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</row>
    <row r="64" spans="1:66">
      <c r="A64" s="16"/>
      <c r="B64" s="20"/>
      <c r="C64" s="16"/>
      <c r="D64" s="16"/>
      <c r="E64" s="16"/>
      <c r="F64" s="16"/>
      <c r="G64" s="16"/>
      <c r="H64" s="16"/>
      <c r="I64" s="16"/>
      <c r="J64" s="16"/>
      <c r="K64" s="16"/>
      <c r="L64" s="20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</row>
    <row r="65" spans="1:66" s="36" customFormat="1" ht="12.75">
      <c r="A65" s="31"/>
      <c r="B65" s="32"/>
      <c r="C65" s="31"/>
      <c r="D65" s="45" t="s">
        <v>48</v>
      </c>
      <c r="E65" s="48"/>
      <c r="F65" s="48"/>
      <c r="G65" s="45" t="s">
        <v>49</v>
      </c>
      <c r="H65" s="48"/>
      <c r="I65" s="48"/>
      <c r="J65" s="48"/>
      <c r="K65" s="48"/>
      <c r="L65" s="44"/>
      <c r="M65" s="35"/>
      <c r="N65" s="35"/>
      <c r="O65" s="35"/>
      <c r="P65" s="35"/>
      <c r="Q65" s="35"/>
      <c r="R65" s="35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</row>
    <row r="66" spans="1:66">
      <c r="A66" s="16"/>
      <c r="B66" s="20"/>
      <c r="C66" s="16"/>
      <c r="D66" s="16"/>
      <c r="E66" s="16"/>
      <c r="F66" s="16"/>
      <c r="G66" s="16"/>
      <c r="H66" s="16"/>
      <c r="I66" s="16"/>
      <c r="J66" s="16"/>
      <c r="K66" s="16"/>
      <c r="L66" s="20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</row>
    <row r="67" spans="1:66">
      <c r="A67" s="16"/>
      <c r="B67" s="20"/>
      <c r="C67" s="16"/>
      <c r="D67" s="16"/>
      <c r="E67" s="16"/>
      <c r="F67" s="16"/>
      <c r="G67" s="16"/>
      <c r="H67" s="16"/>
      <c r="I67" s="16"/>
      <c r="J67" s="16"/>
      <c r="K67" s="16"/>
      <c r="L67" s="20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</row>
    <row r="68" spans="1:66">
      <c r="A68" s="16"/>
      <c r="B68" s="20"/>
      <c r="C68" s="16"/>
      <c r="D68" s="16"/>
      <c r="E68" s="16"/>
      <c r="F68" s="16"/>
      <c r="G68" s="16"/>
      <c r="H68" s="16"/>
      <c r="I68" s="16"/>
      <c r="J68" s="16"/>
      <c r="K68" s="16"/>
      <c r="L68" s="20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</row>
    <row r="69" spans="1:66">
      <c r="A69" s="16"/>
      <c r="B69" s="20"/>
      <c r="C69" s="16"/>
      <c r="D69" s="16"/>
      <c r="E69" s="16"/>
      <c r="F69" s="16"/>
      <c r="G69" s="16"/>
      <c r="H69" s="16"/>
      <c r="I69" s="16"/>
      <c r="J69" s="16"/>
      <c r="K69" s="16"/>
      <c r="L69" s="20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</row>
    <row r="70" spans="1:66">
      <c r="A70" s="16"/>
      <c r="B70" s="20"/>
      <c r="C70" s="16"/>
      <c r="D70" s="16"/>
      <c r="E70" s="16"/>
      <c r="F70" s="16"/>
      <c r="G70" s="16"/>
      <c r="H70" s="16"/>
      <c r="I70" s="16"/>
      <c r="J70" s="16"/>
      <c r="K70" s="16"/>
      <c r="L70" s="20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</row>
    <row r="71" spans="1:66">
      <c r="A71" s="16"/>
      <c r="B71" s="20"/>
      <c r="C71" s="16"/>
      <c r="D71" s="16"/>
      <c r="E71" s="16"/>
      <c r="F71" s="16"/>
      <c r="G71" s="16"/>
      <c r="H71" s="16"/>
      <c r="I71" s="16"/>
      <c r="J71" s="16"/>
      <c r="K71" s="16"/>
      <c r="L71" s="20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</row>
    <row r="72" spans="1:66">
      <c r="A72" s="16"/>
      <c r="B72" s="20"/>
      <c r="C72" s="16"/>
      <c r="D72" s="16"/>
      <c r="E72" s="16"/>
      <c r="F72" s="16"/>
      <c r="G72" s="16"/>
      <c r="H72" s="16"/>
      <c r="I72" s="16"/>
      <c r="J72" s="16"/>
      <c r="K72" s="16"/>
      <c r="L72" s="20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</row>
    <row r="73" spans="1:66">
      <c r="A73" s="16"/>
      <c r="B73" s="20"/>
      <c r="C73" s="16"/>
      <c r="D73" s="16"/>
      <c r="E73" s="16"/>
      <c r="F73" s="16"/>
      <c r="G73" s="16"/>
      <c r="H73" s="16"/>
      <c r="I73" s="16"/>
      <c r="J73" s="16"/>
      <c r="K73" s="16"/>
      <c r="L73" s="20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</row>
    <row r="74" spans="1:66">
      <c r="A74" s="16"/>
      <c r="B74" s="20"/>
      <c r="C74" s="16"/>
      <c r="D74" s="16"/>
      <c r="E74" s="16"/>
      <c r="F74" s="16"/>
      <c r="G74" s="16"/>
      <c r="H74" s="16"/>
      <c r="I74" s="16"/>
      <c r="J74" s="16"/>
      <c r="K74" s="16"/>
      <c r="L74" s="20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</row>
    <row r="75" spans="1:66">
      <c r="A75" s="16"/>
      <c r="B75" s="20"/>
      <c r="C75" s="16"/>
      <c r="D75" s="16"/>
      <c r="E75" s="16"/>
      <c r="F75" s="16"/>
      <c r="G75" s="16"/>
      <c r="H75" s="16"/>
      <c r="I75" s="16"/>
      <c r="J75" s="16"/>
      <c r="K75" s="16"/>
      <c r="L75" s="20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</row>
    <row r="76" spans="1:66" s="36" customFormat="1" ht="12.75">
      <c r="A76" s="31"/>
      <c r="B76" s="32"/>
      <c r="C76" s="31"/>
      <c r="D76" s="47" t="s">
        <v>46</v>
      </c>
      <c r="E76" s="34"/>
      <c r="F76" s="117" t="s">
        <v>47</v>
      </c>
      <c r="G76" s="47" t="s">
        <v>46</v>
      </c>
      <c r="H76" s="34"/>
      <c r="I76" s="34"/>
      <c r="J76" s="118" t="s">
        <v>47</v>
      </c>
      <c r="K76" s="34"/>
      <c r="L76" s="44"/>
      <c r="M76" s="35"/>
      <c r="N76" s="35"/>
      <c r="O76" s="35"/>
      <c r="P76" s="35"/>
      <c r="Q76" s="35"/>
      <c r="R76" s="35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</row>
    <row r="77" spans="1:66" s="36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M77" s="35"/>
      <c r="N77" s="35"/>
      <c r="O77" s="35"/>
      <c r="P77" s="35"/>
      <c r="Q77" s="35"/>
      <c r="R77" s="35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</row>
    <row r="78" spans="1:66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</row>
    <row r="79" spans="1:66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</row>
    <row r="80" spans="1:66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</row>
    <row r="81" spans="1:66" s="36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M81" s="35"/>
      <c r="N81" s="35"/>
      <c r="O81" s="35"/>
      <c r="P81" s="35"/>
      <c r="Q81" s="35"/>
      <c r="R81" s="35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</row>
    <row r="82" spans="1:66" s="36" customFormat="1" ht="24.95" customHeight="1">
      <c r="A82" s="31"/>
      <c r="B82" s="32"/>
      <c r="C82" s="21" t="s">
        <v>85</v>
      </c>
      <c r="D82" s="31"/>
      <c r="E82" s="31"/>
      <c r="F82" s="31"/>
      <c r="G82" s="31"/>
      <c r="H82" s="31"/>
      <c r="I82" s="31"/>
      <c r="J82" s="31"/>
      <c r="K82" s="31"/>
      <c r="L82" s="44"/>
      <c r="M82" s="35"/>
      <c r="N82" s="35"/>
      <c r="O82" s="35"/>
      <c r="P82" s="35"/>
      <c r="Q82" s="35"/>
      <c r="R82" s="35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</row>
    <row r="83" spans="1:66" s="36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M83" s="35"/>
      <c r="N83" s="35"/>
      <c r="O83" s="35"/>
      <c r="P83" s="35"/>
      <c r="Q83" s="35"/>
      <c r="R83" s="35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</row>
    <row r="84" spans="1:66" s="36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M84" s="35"/>
      <c r="N84" s="35"/>
      <c r="O84" s="35"/>
      <c r="P84" s="35"/>
      <c r="Q84" s="35"/>
      <c r="R84" s="35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</row>
    <row r="85" spans="1:66" s="36" customFormat="1" ht="16.5" customHeight="1">
      <c r="A85" s="31"/>
      <c r="B85" s="32"/>
      <c r="C85" s="31"/>
      <c r="D85" s="31"/>
      <c r="E85" s="217" t="str">
        <f>E7</f>
        <v>Knihovna Chomutov</v>
      </c>
      <c r="F85" s="217"/>
      <c r="G85" s="217"/>
      <c r="H85" s="217"/>
      <c r="I85" s="31"/>
      <c r="J85" s="31"/>
      <c r="K85" s="31"/>
      <c r="L85" s="44"/>
      <c r="M85" s="35"/>
      <c r="N85" s="35"/>
      <c r="O85" s="35"/>
      <c r="P85" s="35"/>
      <c r="Q85" s="35"/>
      <c r="R85" s="35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</row>
    <row r="86" spans="1:66" s="36" customFormat="1" ht="12" customHeight="1">
      <c r="A86" s="31"/>
      <c r="B86" s="32"/>
      <c r="C86" s="26" t="s">
        <v>83</v>
      </c>
      <c r="D86" s="31"/>
      <c r="E86" s="31"/>
      <c r="F86" s="31"/>
      <c r="G86" s="31"/>
      <c r="H86" s="31"/>
      <c r="I86" s="31"/>
      <c r="J86" s="31"/>
      <c r="K86" s="31"/>
      <c r="L86" s="44"/>
      <c r="M86" s="35"/>
      <c r="N86" s="35"/>
      <c r="O86" s="35"/>
      <c r="P86" s="35"/>
      <c r="Q86" s="35"/>
      <c r="R86" s="35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</row>
    <row r="87" spans="1:66" s="36" customFormat="1" ht="16.5" customHeight="1">
      <c r="A87" s="31"/>
      <c r="B87" s="32"/>
      <c r="C87" s="31"/>
      <c r="D87" s="31"/>
      <c r="E87" s="2" t="str">
        <f>E9</f>
        <v>01 - Odstrojení objektu</v>
      </c>
      <c r="F87" s="2"/>
      <c r="G87" s="2"/>
      <c r="H87" s="2"/>
      <c r="I87" s="31"/>
      <c r="J87" s="31"/>
      <c r="K87" s="31"/>
      <c r="L87" s="44"/>
      <c r="M87" s="35"/>
      <c r="N87" s="35"/>
      <c r="O87" s="35"/>
      <c r="P87" s="35"/>
      <c r="Q87" s="35"/>
      <c r="R87" s="35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</row>
    <row r="88" spans="1:66" s="36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M88" s="35"/>
      <c r="N88" s="35"/>
      <c r="O88" s="35"/>
      <c r="P88" s="35"/>
      <c r="Q88" s="35"/>
      <c r="R88" s="35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</row>
    <row r="89" spans="1:66" s="36" customFormat="1" ht="12" customHeight="1">
      <c r="A89" s="31"/>
      <c r="B89" s="32"/>
      <c r="C89" s="26" t="s">
        <v>19</v>
      </c>
      <c r="D89" s="31"/>
      <c r="E89" s="31"/>
      <c r="F89" s="27" t="str">
        <f>F12</f>
        <v xml:space="preserve"> </v>
      </c>
      <c r="G89" s="31"/>
      <c r="H89" s="31"/>
      <c r="I89" s="26" t="s">
        <v>21</v>
      </c>
      <c r="J89" s="98">
        <f>IF(J12="","",J12)</f>
        <v>45572</v>
      </c>
      <c r="K89" s="31"/>
      <c r="L89" s="44"/>
      <c r="M89" s="35"/>
      <c r="N89" s="35"/>
      <c r="O89" s="35"/>
      <c r="P89" s="35"/>
      <c r="Q89" s="35"/>
      <c r="R89" s="35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</row>
    <row r="90" spans="1:66" s="36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M90" s="35"/>
      <c r="N90" s="35"/>
      <c r="O90" s="35"/>
      <c r="P90" s="35"/>
      <c r="Q90" s="35"/>
      <c r="R90" s="35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</row>
    <row r="91" spans="1:66" s="36" customFormat="1" ht="15.2" customHeight="1">
      <c r="A91" s="31"/>
      <c r="B91" s="32"/>
      <c r="C91" s="26" t="s">
        <v>22</v>
      </c>
      <c r="D91" s="31"/>
      <c r="E91" s="31"/>
      <c r="F91" s="27" t="str">
        <f>E15</f>
        <v xml:space="preserve"> </v>
      </c>
      <c r="G91" s="31"/>
      <c r="H91" s="31"/>
      <c r="I91" s="26" t="s">
        <v>27</v>
      </c>
      <c r="J91" s="119" t="str">
        <f>E21</f>
        <v xml:space="preserve"> </v>
      </c>
      <c r="K91" s="31"/>
      <c r="L91" s="44"/>
      <c r="M91" s="35"/>
      <c r="N91" s="35"/>
      <c r="O91" s="35"/>
      <c r="P91" s="35"/>
      <c r="Q91" s="35"/>
      <c r="R91" s="35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</row>
    <row r="92" spans="1:66" s="36" customFormat="1" ht="15.2" customHeight="1">
      <c r="A92" s="31"/>
      <c r="B92" s="32"/>
      <c r="C92" s="26" t="s">
        <v>25</v>
      </c>
      <c r="D92" s="31"/>
      <c r="E92" s="31"/>
      <c r="F92" s="27" t="str">
        <f>IF(E18="","",E18)</f>
        <v>Vyplň údaj</v>
      </c>
      <c r="G92" s="31"/>
      <c r="H92" s="31"/>
      <c r="I92" s="26" t="s">
        <v>29</v>
      </c>
      <c r="J92" s="119" t="str">
        <f>E24</f>
        <v xml:space="preserve"> </v>
      </c>
      <c r="K92" s="31"/>
      <c r="L92" s="44"/>
      <c r="M92" s="35"/>
      <c r="N92" s="35"/>
      <c r="O92" s="35"/>
      <c r="P92" s="35"/>
      <c r="Q92" s="35"/>
      <c r="R92" s="35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</row>
    <row r="93" spans="1:66" s="36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M93" s="35"/>
      <c r="N93" s="35"/>
      <c r="O93" s="35"/>
      <c r="P93" s="35"/>
      <c r="Q93" s="35"/>
      <c r="R93" s="35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</row>
    <row r="94" spans="1:66" s="36" customFormat="1" ht="29.25" customHeight="1">
      <c r="A94" s="31"/>
      <c r="B94" s="32"/>
      <c r="C94" s="120" t="s">
        <v>86</v>
      </c>
      <c r="D94" s="111"/>
      <c r="E94" s="111"/>
      <c r="F94" s="111"/>
      <c r="G94" s="111"/>
      <c r="H94" s="111"/>
      <c r="I94" s="111"/>
      <c r="J94" s="121" t="s">
        <v>87</v>
      </c>
      <c r="K94" s="111"/>
      <c r="L94" s="44"/>
      <c r="M94" s="35"/>
      <c r="N94" s="35"/>
      <c r="O94" s="35"/>
      <c r="P94" s="35"/>
      <c r="Q94" s="35"/>
      <c r="R94" s="35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</row>
    <row r="95" spans="1:66" s="36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M95" s="35"/>
      <c r="N95" s="35"/>
      <c r="O95" s="35"/>
      <c r="P95" s="35"/>
      <c r="Q95" s="35"/>
      <c r="R95" s="35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</row>
    <row r="96" spans="1:66" s="36" customFormat="1" ht="22.9" customHeight="1">
      <c r="A96" s="31"/>
      <c r="B96" s="32"/>
      <c r="C96" s="122" t="s">
        <v>88</v>
      </c>
      <c r="D96" s="31"/>
      <c r="E96" s="31"/>
      <c r="F96" s="31"/>
      <c r="G96" s="31"/>
      <c r="H96" s="31"/>
      <c r="I96" s="31"/>
      <c r="J96" s="106">
        <f>J128</f>
        <v>0</v>
      </c>
      <c r="K96" s="31"/>
      <c r="L96" s="44"/>
      <c r="M96" s="35"/>
      <c r="N96" s="35"/>
      <c r="O96" s="35"/>
      <c r="P96" s="35"/>
      <c r="Q96" s="35"/>
      <c r="R96" s="35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17" t="s">
        <v>89</v>
      </c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</row>
    <row r="97" spans="1:66" s="128" customFormat="1" ht="24.95" customHeight="1">
      <c r="A97" s="123"/>
      <c r="B97" s="124"/>
      <c r="C97" s="123"/>
      <c r="D97" s="125" t="s">
        <v>90</v>
      </c>
      <c r="E97" s="126"/>
      <c r="F97" s="126"/>
      <c r="G97" s="126"/>
      <c r="H97" s="126"/>
      <c r="I97" s="126"/>
      <c r="J97" s="127">
        <f>J129</f>
        <v>0</v>
      </c>
      <c r="K97" s="123"/>
      <c r="L97" s="124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</row>
    <row r="98" spans="1:66" s="134" customFormat="1" ht="19.899999999999999" customHeight="1">
      <c r="A98" s="129"/>
      <c r="B98" s="130"/>
      <c r="C98" s="129"/>
      <c r="D98" s="131" t="s">
        <v>91</v>
      </c>
      <c r="E98" s="132"/>
      <c r="F98" s="132"/>
      <c r="G98" s="132"/>
      <c r="H98" s="132"/>
      <c r="I98" s="132"/>
      <c r="J98" s="133">
        <f>J130</f>
        <v>0</v>
      </c>
      <c r="K98" s="129"/>
      <c r="L98" s="130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</row>
    <row r="99" spans="1:66" s="134" customFormat="1" ht="19.899999999999999" customHeight="1">
      <c r="A99" s="129"/>
      <c r="B99" s="130"/>
      <c r="C99" s="129"/>
      <c r="D99" s="131" t="s">
        <v>92</v>
      </c>
      <c r="E99" s="132"/>
      <c r="F99" s="132"/>
      <c r="G99" s="132"/>
      <c r="H99" s="132"/>
      <c r="I99" s="132"/>
      <c r="J99" s="133">
        <f>J187</f>
        <v>0</v>
      </c>
      <c r="K99" s="129"/>
      <c r="L99" s="130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</row>
    <row r="100" spans="1:66" s="128" customFormat="1" ht="24.95" customHeight="1">
      <c r="A100" s="123"/>
      <c r="B100" s="124"/>
      <c r="C100" s="123"/>
      <c r="D100" s="125" t="s">
        <v>93</v>
      </c>
      <c r="E100" s="126"/>
      <c r="F100" s="126"/>
      <c r="G100" s="126"/>
      <c r="H100" s="126"/>
      <c r="I100" s="126"/>
      <c r="J100" s="127">
        <f>J245</f>
        <v>0</v>
      </c>
      <c r="K100" s="123"/>
      <c r="L100" s="124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</row>
    <row r="101" spans="1:66" s="134" customFormat="1" ht="19.899999999999999" customHeight="1">
      <c r="A101" s="129"/>
      <c r="B101" s="130"/>
      <c r="C101" s="129"/>
      <c r="D101" s="131" t="s">
        <v>94</v>
      </c>
      <c r="E101" s="132"/>
      <c r="F101" s="132"/>
      <c r="G101" s="132"/>
      <c r="H101" s="132"/>
      <c r="I101" s="132"/>
      <c r="J101" s="133">
        <f>J246</f>
        <v>0</v>
      </c>
      <c r="K101" s="129"/>
      <c r="L101" s="130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</row>
    <row r="102" spans="1:66" s="134" customFormat="1" ht="19.899999999999999" customHeight="1">
      <c r="A102" s="129"/>
      <c r="B102" s="130"/>
      <c r="C102" s="129"/>
      <c r="D102" s="131" t="s">
        <v>95</v>
      </c>
      <c r="E102" s="132"/>
      <c r="F102" s="132"/>
      <c r="G102" s="132"/>
      <c r="H102" s="132"/>
      <c r="I102" s="132"/>
      <c r="J102" s="133">
        <f>J251</f>
        <v>0</v>
      </c>
      <c r="K102" s="129"/>
      <c r="L102" s="130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</row>
    <row r="103" spans="1:66" s="134" customFormat="1" ht="19.899999999999999" customHeight="1">
      <c r="A103" s="129"/>
      <c r="B103" s="130"/>
      <c r="C103" s="129"/>
      <c r="D103" s="131" t="s">
        <v>96</v>
      </c>
      <c r="E103" s="132"/>
      <c r="F103" s="132"/>
      <c r="G103" s="132"/>
      <c r="H103" s="132"/>
      <c r="I103" s="132"/>
      <c r="J103" s="133">
        <f>J278</f>
        <v>0</v>
      </c>
      <c r="K103" s="129"/>
      <c r="L103" s="130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</row>
    <row r="104" spans="1:66" s="134" customFormat="1" ht="19.899999999999999" customHeight="1">
      <c r="A104" s="129"/>
      <c r="B104" s="130"/>
      <c r="C104" s="129"/>
      <c r="D104" s="131" t="s">
        <v>97</v>
      </c>
      <c r="E104" s="132"/>
      <c r="F104" s="132"/>
      <c r="G104" s="132"/>
      <c r="H104" s="132"/>
      <c r="I104" s="132"/>
      <c r="J104" s="133">
        <f>J289</f>
        <v>0</v>
      </c>
      <c r="K104" s="129"/>
      <c r="L104" s="130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</row>
    <row r="105" spans="1:66" s="134" customFormat="1" ht="19.899999999999999" customHeight="1">
      <c r="A105" s="129"/>
      <c r="B105" s="130"/>
      <c r="C105" s="129"/>
      <c r="D105" s="131" t="s">
        <v>98</v>
      </c>
      <c r="E105" s="132"/>
      <c r="F105" s="132"/>
      <c r="G105" s="132"/>
      <c r="H105" s="132"/>
      <c r="I105" s="132"/>
      <c r="J105" s="133">
        <f>J296</f>
        <v>0</v>
      </c>
      <c r="K105" s="129"/>
      <c r="L105" s="130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</row>
    <row r="106" spans="1:66" s="134" customFormat="1" ht="19.899999999999999" customHeight="1">
      <c r="A106" s="129"/>
      <c r="B106" s="130"/>
      <c r="C106" s="129"/>
      <c r="D106" s="131" t="s">
        <v>99</v>
      </c>
      <c r="E106" s="132"/>
      <c r="F106" s="132"/>
      <c r="G106" s="132"/>
      <c r="H106" s="132"/>
      <c r="I106" s="132"/>
      <c r="J106" s="133">
        <f>J301</f>
        <v>0</v>
      </c>
      <c r="K106" s="129"/>
      <c r="L106" s="130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</row>
    <row r="107" spans="1:66" s="134" customFormat="1" ht="19.899999999999999" customHeight="1">
      <c r="A107" s="129"/>
      <c r="B107" s="130"/>
      <c r="C107" s="129"/>
      <c r="D107" s="131" t="s">
        <v>100</v>
      </c>
      <c r="E107" s="132"/>
      <c r="F107" s="132"/>
      <c r="G107" s="132"/>
      <c r="H107" s="132"/>
      <c r="I107" s="132"/>
      <c r="J107" s="133">
        <f>J307</f>
        <v>0</v>
      </c>
      <c r="K107" s="129"/>
      <c r="L107" s="130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</row>
    <row r="108" spans="1:66" s="134" customFormat="1" ht="19.899999999999999" customHeight="1">
      <c r="A108" s="129"/>
      <c r="B108" s="130"/>
      <c r="C108" s="129"/>
      <c r="D108" s="131" t="s">
        <v>101</v>
      </c>
      <c r="E108" s="132"/>
      <c r="F108" s="132"/>
      <c r="G108" s="132"/>
      <c r="H108" s="132"/>
      <c r="I108" s="132"/>
      <c r="J108" s="133">
        <f>J344</f>
        <v>0</v>
      </c>
      <c r="K108" s="129"/>
      <c r="L108" s="130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</row>
    <row r="109" spans="1:66" s="36" customFormat="1" ht="21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4"/>
      <c r="M109" s="35"/>
      <c r="N109" s="35"/>
      <c r="O109" s="35"/>
      <c r="P109" s="35"/>
      <c r="Q109" s="35"/>
      <c r="R109" s="35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</row>
    <row r="110" spans="1:66" s="36" customFormat="1" ht="6.95" customHeight="1">
      <c r="A110" s="31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4"/>
      <c r="M110" s="35"/>
      <c r="N110" s="35"/>
      <c r="O110" s="35"/>
      <c r="P110" s="35"/>
      <c r="Q110" s="35"/>
      <c r="R110" s="35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</row>
    <row r="111" spans="1:66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</row>
    <row r="112" spans="1:66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</row>
    <row r="113" spans="1:66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</row>
    <row r="114" spans="1:66" s="36" customFormat="1" ht="6.95" customHeight="1">
      <c r="A114" s="31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4"/>
      <c r="M114" s="35"/>
      <c r="N114" s="35"/>
      <c r="O114" s="35"/>
      <c r="P114" s="35"/>
      <c r="Q114" s="35"/>
      <c r="R114" s="35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</row>
    <row r="115" spans="1:66" s="36" customFormat="1" ht="24.95" customHeight="1">
      <c r="A115" s="31"/>
      <c r="B115" s="32"/>
      <c r="C115" s="21" t="s">
        <v>102</v>
      </c>
      <c r="D115" s="31"/>
      <c r="E115" s="31"/>
      <c r="F115" s="31"/>
      <c r="G115" s="31"/>
      <c r="H115" s="31"/>
      <c r="I115" s="31"/>
      <c r="J115" s="31"/>
      <c r="K115" s="31"/>
      <c r="L115" s="44"/>
      <c r="M115" s="35"/>
      <c r="N115" s="35"/>
      <c r="O115" s="35"/>
      <c r="P115" s="35"/>
      <c r="Q115" s="35"/>
      <c r="R115" s="35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</row>
    <row r="116" spans="1:66" s="36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4"/>
      <c r="M116" s="35"/>
      <c r="N116" s="35"/>
      <c r="O116" s="35"/>
      <c r="P116" s="35"/>
      <c r="Q116" s="35"/>
      <c r="R116" s="35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</row>
    <row r="117" spans="1:66" s="36" customFormat="1" ht="12" customHeight="1">
      <c r="A117" s="31"/>
      <c r="B117" s="32"/>
      <c r="C117" s="26" t="s">
        <v>15</v>
      </c>
      <c r="D117" s="31"/>
      <c r="E117" s="31"/>
      <c r="F117" s="31"/>
      <c r="G117" s="31"/>
      <c r="H117" s="31"/>
      <c r="I117" s="31"/>
      <c r="J117" s="31"/>
      <c r="K117" s="31"/>
      <c r="L117" s="44"/>
      <c r="M117" s="35"/>
      <c r="N117" s="35"/>
      <c r="O117" s="35"/>
      <c r="P117" s="35"/>
      <c r="Q117" s="35"/>
      <c r="R117" s="35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</row>
    <row r="118" spans="1:66" s="36" customFormat="1" ht="16.5" customHeight="1">
      <c r="A118" s="31"/>
      <c r="B118" s="32"/>
      <c r="C118" s="31"/>
      <c r="D118" s="31"/>
      <c r="E118" s="217" t="str">
        <f>E7</f>
        <v>Knihovna Chomutov</v>
      </c>
      <c r="F118" s="217"/>
      <c r="G118" s="217"/>
      <c r="H118" s="217"/>
      <c r="I118" s="31"/>
      <c r="J118" s="31"/>
      <c r="K118" s="31"/>
      <c r="L118" s="44"/>
      <c r="M118" s="35"/>
      <c r="N118" s="35"/>
      <c r="O118" s="35"/>
      <c r="P118" s="35"/>
      <c r="Q118" s="35"/>
      <c r="R118" s="35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</row>
    <row r="119" spans="1:66" s="36" customFormat="1" ht="12" customHeight="1">
      <c r="A119" s="31"/>
      <c r="B119" s="32"/>
      <c r="C119" s="26" t="s">
        <v>83</v>
      </c>
      <c r="D119" s="31"/>
      <c r="E119" s="31"/>
      <c r="F119" s="31"/>
      <c r="G119" s="31"/>
      <c r="H119" s="31"/>
      <c r="I119" s="31"/>
      <c r="J119" s="31"/>
      <c r="K119" s="31"/>
      <c r="L119" s="44"/>
      <c r="M119" s="35"/>
      <c r="N119" s="35"/>
      <c r="O119" s="35"/>
      <c r="P119" s="35"/>
      <c r="Q119" s="35"/>
      <c r="R119" s="35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</row>
    <row r="120" spans="1:66" s="36" customFormat="1" ht="16.5" customHeight="1">
      <c r="A120" s="31"/>
      <c r="B120" s="32"/>
      <c r="C120" s="31"/>
      <c r="D120" s="31"/>
      <c r="E120" s="2" t="str">
        <f>E9</f>
        <v>01 - Odstrojení objektu</v>
      </c>
      <c r="F120" s="2"/>
      <c r="G120" s="2"/>
      <c r="H120" s="2"/>
      <c r="I120" s="31"/>
      <c r="J120" s="31"/>
      <c r="K120" s="31"/>
      <c r="L120" s="44"/>
      <c r="M120" s="35"/>
      <c r="N120" s="35"/>
      <c r="O120" s="35"/>
      <c r="P120" s="35"/>
      <c r="Q120" s="35"/>
      <c r="R120" s="35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</row>
    <row r="121" spans="1:66" s="36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4"/>
      <c r="M121" s="35"/>
      <c r="N121" s="35"/>
      <c r="O121" s="35"/>
      <c r="P121" s="35"/>
      <c r="Q121" s="35"/>
      <c r="R121" s="35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</row>
    <row r="122" spans="1:66" s="36" customFormat="1" ht="12" customHeight="1">
      <c r="A122" s="31"/>
      <c r="B122" s="32"/>
      <c r="C122" s="26" t="s">
        <v>19</v>
      </c>
      <c r="D122" s="31"/>
      <c r="E122" s="31"/>
      <c r="F122" s="27" t="str">
        <f>F12</f>
        <v xml:space="preserve"> </v>
      </c>
      <c r="G122" s="31"/>
      <c r="H122" s="31"/>
      <c r="I122" s="26" t="s">
        <v>21</v>
      </c>
      <c r="J122" s="98">
        <f>IF(J12="","",J12)</f>
        <v>45572</v>
      </c>
      <c r="K122" s="31"/>
      <c r="L122" s="44"/>
      <c r="M122" s="35"/>
      <c r="N122" s="35"/>
      <c r="O122" s="35"/>
      <c r="P122" s="35"/>
      <c r="Q122" s="35"/>
      <c r="R122" s="35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</row>
    <row r="123" spans="1:66" s="36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M123" s="35"/>
      <c r="N123" s="35"/>
      <c r="O123" s="35"/>
      <c r="P123" s="35"/>
      <c r="Q123" s="35"/>
      <c r="R123" s="35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</row>
    <row r="124" spans="1:66" s="36" customFormat="1" ht="15.2" customHeight="1">
      <c r="A124" s="31"/>
      <c r="B124" s="32"/>
      <c r="C124" s="26" t="s">
        <v>22</v>
      </c>
      <c r="D124" s="31"/>
      <c r="E124" s="31"/>
      <c r="F124" s="27" t="str">
        <f>E15</f>
        <v xml:space="preserve"> </v>
      </c>
      <c r="G124" s="31"/>
      <c r="H124" s="31"/>
      <c r="I124" s="26" t="s">
        <v>27</v>
      </c>
      <c r="J124" s="119" t="str">
        <f>E21</f>
        <v xml:space="preserve"> </v>
      </c>
      <c r="K124" s="31"/>
      <c r="L124" s="44"/>
      <c r="M124" s="35"/>
      <c r="N124" s="35"/>
      <c r="O124" s="35"/>
      <c r="P124" s="35"/>
      <c r="Q124" s="35"/>
      <c r="R124" s="35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</row>
    <row r="125" spans="1:66" s="36" customFormat="1" ht="15.2" customHeight="1">
      <c r="A125" s="31"/>
      <c r="B125" s="32"/>
      <c r="C125" s="26" t="s">
        <v>25</v>
      </c>
      <c r="D125" s="31"/>
      <c r="E125" s="31"/>
      <c r="F125" s="27" t="str">
        <f>IF(E18="","",E18)</f>
        <v>Vyplň údaj</v>
      </c>
      <c r="G125" s="31"/>
      <c r="H125" s="31"/>
      <c r="I125" s="26" t="s">
        <v>29</v>
      </c>
      <c r="J125" s="119" t="str">
        <f>E24</f>
        <v xml:space="preserve"> </v>
      </c>
      <c r="K125" s="31"/>
      <c r="L125" s="44"/>
      <c r="M125" s="35"/>
      <c r="N125" s="35"/>
      <c r="O125" s="35"/>
      <c r="P125" s="35"/>
      <c r="Q125" s="35"/>
      <c r="R125" s="35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</row>
    <row r="126" spans="1:66" s="36" customFormat="1" ht="10.3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M126" s="35"/>
      <c r="N126" s="35"/>
      <c r="O126" s="35"/>
      <c r="P126" s="35"/>
      <c r="Q126" s="35"/>
      <c r="R126" s="35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</row>
    <row r="127" spans="1:66" s="142" customFormat="1" ht="29.25" customHeight="1">
      <c r="A127" s="135"/>
      <c r="B127" s="136"/>
      <c r="C127" s="137" t="s">
        <v>103</v>
      </c>
      <c r="D127" s="138" t="s">
        <v>56</v>
      </c>
      <c r="E127" s="138" t="s">
        <v>52</v>
      </c>
      <c r="F127" s="138" t="s">
        <v>53</v>
      </c>
      <c r="G127" s="138" t="s">
        <v>104</v>
      </c>
      <c r="H127" s="138" t="s">
        <v>105</v>
      </c>
      <c r="I127" s="138" t="s">
        <v>106</v>
      </c>
      <c r="J127" s="138" t="s">
        <v>87</v>
      </c>
      <c r="K127" s="139" t="s">
        <v>107</v>
      </c>
      <c r="L127" s="140"/>
      <c r="M127" s="67"/>
      <c r="N127" s="68" t="s">
        <v>35</v>
      </c>
      <c r="O127" s="68" t="s">
        <v>108</v>
      </c>
      <c r="P127" s="68" t="s">
        <v>109</v>
      </c>
      <c r="Q127" s="68" t="s">
        <v>110</v>
      </c>
      <c r="R127" s="68" t="s">
        <v>111</v>
      </c>
      <c r="S127" s="68" t="s">
        <v>112</v>
      </c>
      <c r="T127" s="69" t="s">
        <v>113</v>
      </c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</row>
    <row r="128" spans="1:66" s="36" customFormat="1" ht="15.75">
      <c r="A128" s="31"/>
      <c r="B128" s="32"/>
      <c r="C128" s="75" t="s">
        <v>114</v>
      </c>
      <c r="D128" s="31"/>
      <c r="E128" s="31"/>
      <c r="F128" s="31"/>
      <c r="G128" s="31"/>
      <c r="H128" s="31"/>
      <c r="I128" s="31"/>
      <c r="J128" s="143">
        <f>BK128</f>
        <v>0</v>
      </c>
      <c r="K128" s="31"/>
      <c r="L128" s="32"/>
      <c r="M128" s="70"/>
      <c r="N128" s="61"/>
      <c r="O128" s="71"/>
      <c r="P128" s="144">
        <f>P129+P245</f>
        <v>0</v>
      </c>
      <c r="Q128" s="71"/>
      <c r="R128" s="144">
        <f>R129+R245</f>
        <v>0</v>
      </c>
      <c r="S128" s="71"/>
      <c r="T128" s="145">
        <f>T129+T245</f>
        <v>1270.9049387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17" t="s">
        <v>70</v>
      </c>
      <c r="AU128" s="17" t="s">
        <v>89</v>
      </c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146">
        <f>BK129+BK245</f>
        <v>0</v>
      </c>
      <c r="BL128" s="35"/>
      <c r="BM128" s="35"/>
      <c r="BN128" s="35"/>
    </row>
    <row r="129" spans="1:66" s="158" customFormat="1" ht="15">
      <c r="A129" s="147"/>
      <c r="B129" s="148"/>
      <c r="C129" s="147"/>
      <c r="D129" s="149" t="s">
        <v>70</v>
      </c>
      <c r="E129" s="150" t="s">
        <v>115</v>
      </c>
      <c r="F129" s="150" t="s">
        <v>116</v>
      </c>
      <c r="G129" s="147"/>
      <c r="H129" s="147"/>
      <c r="I129" s="147"/>
      <c r="J129" s="151">
        <f>BK129</f>
        <v>0</v>
      </c>
      <c r="K129" s="147"/>
      <c r="L129" s="148"/>
      <c r="M129" s="152"/>
      <c r="N129" s="153"/>
      <c r="O129" s="153"/>
      <c r="P129" s="154">
        <f>P130+P187</f>
        <v>0</v>
      </c>
      <c r="Q129" s="153"/>
      <c r="R129" s="154">
        <f>R130+R187</f>
        <v>0</v>
      </c>
      <c r="S129" s="153"/>
      <c r="T129" s="155">
        <f>T130+T187</f>
        <v>944.67998549999993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9" t="s">
        <v>79</v>
      </c>
      <c r="AS129" s="147"/>
      <c r="AT129" s="156" t="s">
        <v>70</v>
      </c>
      <c r="AU129" s="156" t="s">
        <v>71</v>
      </c>
      <c r="AV129" s="147"/>
      <c r="AW129" s="147"/>
      <c r="AX129" s="147"/>
      <c r="AY129" s="149" t="s">
        <v>117</v>
      </c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57">
        <f>BK130+BK187</f>
        <v>0</v>
      </c>
      <c r="BL129" s="147"/>
      <c r="BM129" s="147"/>
      <c r="BN129" s="147"/>
    </row>
    <row r="130" spans="1:66" s="158" customFormat="1" ht="12.75">
      <c r="A130" s="147"/>
      <c r="B130" s="148"/>
      <c r="C130" s="147"/>
      <c r="D130" s="149" t="s">
        <v>70</v>
      </c>
      <c r="E130" s="159" t="s">
        <v>118</v>
      </c>
      <c r="F130" s="159" t="s">
        <v>119</v>
      </c>
      <c r="G130" s="147"/>
      <c r="H130" s="147"/>
      <c r="I130" s="147"/>
      <c r="J130" s="160">
        <f>BK130</f>
        <v>0</v>
      </c>
      <c r="K130" s="147"/>
      <c r="L130" s="148"/>
      <c r="M130" s="152"/>
      <c r="N130" s="153"/>
      <c r="O130" s="153"/>
      <c r="P130" s="154">
        <f>SUM(P131:P186)</f>
        <v>0</v>
      </c>
      <c r="Q130" s="153"/>
      <c r="R130" s="154">
        <f>SUM(R131:R186)</f>
        <v>0</v>
      </c>
      <c r="S130" s="153"/>
      <c r="T130" s="155">
        <f>SUM(T131:T186)</f>
        <v>944.67998549999993</v>
      </c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9" t="s">
        <v>79</v>
      </c>
      <c r="AS130" s="147"/>
      <c r="AT130" s="156" t="s">
        <v>70</v>
      </c>
      <c r="AU130" s="156" t="s">
        <v>79</v>
      </c>
      <c r="AV130" s="147"/>
      <c r="AW130" s="147"/>
      <c r="AX130" s="147"/>
      <c r="AY130" s="149" t="s">
        <v>117</v>
      </c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57">
        <f>SUM(BK131:BK186)</f>
        <v>0</v>
      </c>
      <c r="BL130" s="147"/>
      <c r="BM130" s="147"/>
      <c r="BN130" s="147"/>
    </row>
    <row r="131" spans="1:66" s="36" customFormat="1" ht="12">
      <c r="A131" s="31"/>
      <c r="B131" s="32"/>
      <c r="C131" s="161" t="s">
        <v>79</v>
      </c>
      <c r="D131" s="161" t="s">
        <v>120</v>
      </c>
      <c r="E131" s="162" t="s">
        <v>121</v>
      </c>
      <c r="F131" s="163" t="s">
        <v>122</v>
      </c>
      <c r="G131" s="164" t="s">
        <v>123</v>
      </c>
      <c r="H131" s="165">
        <v>391.4</v>
      </c>
      <c r="I131" s="166"/>
      <c r="J131" s="167">
        <f>ROUND(I131*H131,2)</f>
        <v>0</v>
      </c>
      <c r="K131" s="163" t="s">
        <v>124</v>
      </c>
      <c r="L131" s="32"/>
      <c r="M131" s="168"/>
      <c r="N131" s="169" t="s">
        <v>36</v>
      </c>
      <c r="O131" s="63"/>
      <c r="P131" s="170">
        <f>O131*H131</f>
        <v>0</v>
      </c>
      <c r="Q131" s="170">
        <v>0</v>
      </c>
      <c r="R131" s="170">
        <f>Q131*H131</f>
        <v>0</v>
      </c>
      <c r="S131" s="170">
        <v>1.8</v>
      </c>
      <c r="T131" s="171">
        <f>S131*H131</f>
        <v>704.52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172" t="s">
        <v>125</v>
      </c>
      <c r="AS131" s="35"/>
      <c r="AT131" s="172" t="s">
        <v>120</v>
      </c>
      <c r="AU131" s="172" t="s">
        <v>81</v>
      </c>
      <c r="AV131" s="35"/>
      <c r="AW131" s="35"/>
      <c r="AX131" s="35"/>
      <c r="AY131" s="17" t="s">
        <v>117</v>
      </c>
      <c r="AZ131" s="35"/>
      <c r="BA131" s="35"/>
      <c r="BB131" s="35"/>
      <c r="BC131" s="35"/>
      <c r="BD131" s="35"/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79</v>
      </c>
      <c r="BK131" s="173">
        <f>ROUND(I131*H131,2)</f>
        <v>0</v>
      </c>
      <c r="BL131" s="17" t="s">
        <v>125</v>
      </c>
      <c r="BM131" s="172" t="s">
        <v>126</v>
      </c>
      <c r="BN131" s="35"/>
    </row>
    <row r="132" spans="1:66" s="36" customFormat="1" ht="19.5">
      <c r="A132" s="31"/>
      <c r="B132" s="32"/>
      <c r="C132" s="31"/>
      <c r="D132" s="174" t="s">
        <v>127</v>
      </c>
      <c r="E132" s="31"/>
      <c r="F132" s="175" t="s">
        <v>128</v>
      </c>
      <c r="G132" s="31"/>
      <c r="H132" s="31"/>
      <c r="I132" s="31"/>
      <c r="J132" s="31"/>
      <c r="K132" s="31"/>
      <c r="L132" s="32"/>
      <c r="M132" s="176"/>
      <c r="N132" s="177"/>
      <c r="O132" s="63"/>
      <c r="P132" s="63"/>
      <c r="Q132" s="63"/>
      <c r="R132" s="63"/>
      <c r="S132" s="63"/>
      <c r="T132" s="64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17" t="s">
        <v>127</v>
      </c>
      <c r="AU132" s="17" t="s">
        <v>81</v>
      </c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</row>
    <row r="133" spans="1:66" s="185" customFormat="1">
      <c r="A133" s="178"/>
      <c r="B133" s="179"/>
      <c r="C133" s="178"/>
      <c r="D133" s="174" t="s">
        <v>129</v>
      </c>
      <c r="E133" s="180"/>
      <c r="F133" s="181" t="s">
        <v>130</v>
      </c>
      <c r="G133" s="178"/>
      <c r="H133" s="180"/>
      <c r="I133" s="178"/>
      <c r="J133" s="178"/>
      <c r="K133" s="178"/>
      <c r="L133" s="179"/>
      <c r="M133" s="182"/>
      <c r="N133" s="183"/>
      <c r="O133" s="183"/>
      <c r="P133" s="183"/>
      <c r="Q133" s="183"/>
      <c r="R133" s="183"/>
      <c r="S133" s="183"/>
      <c r="T133" s="184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80" t="s">
        <v>129</v>
      </c>
      <c r="AU133" s="180" t="s">
        <v>81</v>
      </c>
      <c r="AV133" s="178" t="s">
        <v>79</v>
      </c>
      <c r="AW133" s="178" t="s">
        <v>28</v>
      </c>
      <c r="AX133" s="178" t="s">
        <v>71</v>
      </c>
      <c r="AY133" s="180" t="s">
        <v>117</v>
      </c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8"/>
      <c r="BN133" s="178"/>
    </row>
    <row r="134" spans="1:66" s="194" customFormat="1">
      <c r="A134" s="186"/>
      <c r="B134" s="187"/>
      <c r="C134" s="186"/>
      <c r="D134" s="174" t="s">
        <v>129</v>
      </c>
      <c r="E134" s="188"/>
      <c r="F134" s="189" t="s">
        <v>131</v>
      </c>
      <c r="G134" s="186"/>
      <c r="H134" s="190">
        <v>12.99</v>
      </c>
      <c r="I134" s="186"/>
      <c r="J134" s="186"/>
      <c r="K134" s="186"/>
      <c r="L134" s="187"/>
      <c r="M134" s="191"/>
      <c r="N134" s="192"/>
      <c r="O134" s="192"/>
      <c r="P134" s="192"/>
      <c r="Q134" s="192"/>
      <c r="R134" s="192"/>
      <c r="S134" s="192"/>
      <c r="T134" s="193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8" t="s">
        <v>129</v>
      </c>
      <c r="AU134" s="188" t="s">
        <v>81</v>
      </c>
      <c r="AV134" s="186" t="s">
        <v>81</v>
      </c>
      <c r="AW134" s="186" t="s">
        <v>28</v>
      </c>
      <c r="AX134" s="186" t="s">
        <v>71</v>
      </c>
      <c r="AY134" s="188" t="s">
        <v>117</v>
      </c>
      <c r="AZ134" s="186"/>
      <c r="BA134" s="186"/>
      <c r="BB134" s="186"/>
      <c r="BC134" s="186"/>
      <c r="BD134" s="186"/>
      <c r="BE134" s="186"/>
      <c r="BF134" s="186"/>
      <c r="BG134" s="186"/>
      <c r="BH134" s="186"/>
      <c r="BI134" s="186"/>
      <c r="BJ134" s="186"/>
      <c r="BK134" s="186"/>
      <c r="BL134" s="186"/>
      <c r="BM134" s="186"/>
      <c r="BN134" s="186"/>
    </row>
    <row r="135" spans="1:66" s="194" customFormat="1">
      <c r="A135" s="186"/>
      <c r="B135" s="187"/>
      <c r="C135" s="186"/>
      <c r="D135" s="174" t="s">
        <v>129</v>
      </c>
      <c r="E135" s="188"/>
      <c r="F135" s="189" t="s">
        <v>132</v>
      </c>
      <c r="G135" s="186"/>
      <c r="H135" s="190">
        <v>32</v>
      </c>
      <c r="I135" s="186"/>
      <c r="J135" s="186"/>
      <c r="K135" s="186"/>
      <c r="L135" s="187"/>
      <c r="M135" s="191"/>
      <c r="N135" s="192"/>
      <c r="O135" s="192"/>
      <c r="P135" s="192"/>
      <c r="Q135" s="192"/>
      <c r="R135" s="192"/>
      <c r="S135" s="192"/>
      <c r="T135" s="193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6"/>
      <c r="AT135" s="188" t="s">
        <v>129</v>
      </c>
      <c r="AU135" s="188" t="s">
        <v>81</v>
      </c>
      <c r="AV135" s="186" t="s">
        <v>81</v>
      </c>
      <c r="AW135" s="186" t="s">
        <v>28</v>
      </c>
      <c r="AX135" s="186" t="s">
        <v>71</v>
      </c>
      <c r="AY135" s="188" t="s">
        <v>117</v>
      </c>
      <c r="AZ135" s="186"/>
      <c r="BA135" s="186"/>
      <c r="BB135" s="186"/>
      <c r="BC135" s="186"/>
      <c r="BD135" s="186"/>
      <c r="BE135" s="186"/>
      <c r="BF135" s="186"/>
      <c r="BG135" s="186"/>
      <c r="BH135" s="186"/>
      <c r="BI135" s="186"/>
      <c r="BJ135" s="186"/>
      <c r="BK135" s="186"/>
      <c r="BL135" s="186"/>
      <c r="BM135" s="186"/>
      <c r="BN135" s="186"/>
    </row>
    <row r="136" spans="1:66" s="185" customFormat="1">
      <c r="A136" s="178"/>
      <c r="B136" s="179"/>
      <c r="C136" s="178"/>
      <c r="D136" s="174" t="s">
        <v>129</v>
      </c>
      <c r="E136" s="180"/>
      <c r="F136" s="181" t="s">
        <v>133</v>
      </c>
      <c r="G136" s="178"/>
      <c r="H136" s="180"/>
      <c r="I136" s="178"/>
      <c r="J136" s="178"/>
      <c r="K136" s="178"/>
      <c r="L136" s="179"/>
      <c r="M136" s="182"/>
      <c r="N136" s="183"/>
      <c r="O136" s="183"/>
      <c r="P136" s="183"/>
      <c r="Q136" s="183"/>
      <c r="R136" s="183"/>
      <c r="S136" s="183"/>
      <c r="T136" s="184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80" t="s">
        <v>129</v>
      </c>
      <c r="AU136" s="180" t="s">
        <v>81</v>
      </c>
      <c r="AV136" s="178" t="s">
        <v>79</v>
      </c>
      <c r="AW136" s="178" t="s">
        <v>28</v>
      </c>
      <c r="AX136" s="178" t="s">
        <v>71</v>
      </c>
      <c r="AY136" s="180" t="s">
        <v>117</v>
      </c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</row>
    <row r="137" spans="1:66" s="194" customFormat="1">
      <c r="A137" s="186"/>
      <c r="B137" s="187"/>
      <c r="C137" s="186"/>
      <c r="D137" s="174" t="s">
        <v>129</v>
      </c>
      <c r="E137" s="188"/>
      <c r="F137" s="189" t="s">
        <v>134</v>
      </c>
      <c r="G137" s="186"/>
      <c r="H137" s="190">
        <v>4.18</v>
      </c>
      <c r="I137" s="186"/>
      <c r="J137" s="186"/>
      <c r="K137" s="186"/>
      <c r="L137" s="187"/>
      <c r="M137" s="191"/>
      <c r="N137" s="192"/>
      <c r="O137" s="192"/>
      <c r="P137" s="192"/>
      <c r="Q137" s="192"/>
      <c r="R137" s="192"/>
      <c r="S137" s="192"/>
      <c r="T137" s="193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8" t="s">
        <v>129</v>
      </c>
      <c r="AU137" s="188" t="s">
        <v>81</v>
      </c>
      <c r="AV137" s="186" t="s">
        <v>81</v>
      </c>
      <c r="AW137" s="186" t="s">
        <v>28</v>
      </c>
      <c r="AX137" s="186" t="s">
        <v>71</v>
      </c>
      <c r="AY137" s="188" t="s">
        <v>117</v>
      </c>
      <c r="AZ137" s="186"/>
      <c r="BA137" s="186"/>
      <c r="BB137" s="186"/>
      <c r="BC137" s="186"/>
      <c r="BD137" s="186"/>
      <c r="BE137" s="186"/>
      <c r="BF137" s="186"/>
      <c r="BG137" s="186"/>
      <c r="BH137" s="186"/>
      <c r="BI137" s="186"/>
      <c r="BJ137" s="186"/>
      <c r="BK137" s="186"/>
      <c r="BL137" s="186"/>
      <c r="BM137" s="186"/>
      <c r="BN137" s="186"/>
    </row>
    <row r="138" spans="1:66" s="194" customFormat="1">
      <c r="A138" s="186"/>
      <c r="B138" s="187"/>
      <c r="C138" s="186"/>
      <c r="D138" s="174" t="s">
        <v>129</v>
      </c>
      <c r="E138" s="188"/>
      <c r="F138" s="189" t="s">
        <v>135</v>
      </c>
      <c r="G138" s="186"/>
      <c r="H138" s="190">
        <v>3.25</v>
      </c>
      <c r="I138" s="186"/>
      <c r="J138" s="186"/>
      <c r="K138" s="186"/>
      <c r="L138" s="187"/>
      <c r="M138" s="191"/>
      <c r="N138" s="192"/>
      <c r="O138" s="192"/>
      <c r="P138" s="192"/>
      <c r="Q138" s="192"/>
      <c r="R138" s="192"/>
      <c r="S138" s="192"/>
      <c r="T138" s="193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8" t="s">
        <v>129</v>
      </c>
      <c r="AU138" s="188" t="s">
        <v>81</v>
      </c>
      <c r="AV138" s="186" t="s">
        <v>81</v>
      </c>
      <c r="AW138" s="186" t="s">
        <v>28</v>
      </c>
      <c r="AX138" s="186" t="s">
        <v>71</v>
      </c>
      <c r="AY138" s="188" t="s">
        <v>117</v>
      </c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</row>
    <row r="139" spans="1:66" s="194" customFormat="1">
      <c r="A139" s="186"/>
      <c r="B139" s="187"/>
      <c r="C139" s="186"/>
      <c r="D139" s="174" t="s">
        <v>129</v>
      </c>
      <c r="E139" s="188"/>
      <c r="F139" s="189" t="s">
        <v>136</v>
      </c>
      <c r="G139" s="186"/>
      <c r="H139" s="190">
        <v>3.17</v>
      </c>
      <c r="I139" s="186"/>
      <c r="J139" s="186"/>
      <c r="K139" s="186"/>
      <c r="L139" s="187"/>
      <c r="M139" s="191"/>
      <c r="N139" s="192"/>
      <c r="O139" s="192"/>
      <c r="P139" s="192"/>
      <c r="Q139" s="192"/>
      <c r="R139" s="192"/>
      <c r="S139" s="192"/>
      <c r="T139" s="193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8" t="s">
        <v>129</v>
      </c>
      <c r="AU139" s="188" t="s">
        <v>81</v>
      </c>
      <c r="AV139" s="186" t="s">
        <v>81</v>
      </c>
      <c r="AW139" s="186" t="s">
        <v>28</v>
      </c>
      <c r="AX139" s="186" t="s">
        <v>71</v>
      </c>
      <c r="AY139" s="188" t="s">
        <v>117</v>
      </c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</row>
    <row r="140" spans="1:66" s="194" customFormat="1">
      <c r="A140" s="186"/>
      <c r="B140" s="187"/>
      <c r="C140" s="186"/>
      <c r="D140" s="174" t="s">
        <v>129</v>
      </c>
      <c r="E140" s="188"/>
      <c r="F140" s="189" t="s">
        <v>137</v>
      </c>
      <c r="G140" s="186"/>
      <c r="H140" s="190">
        <v>1.25</v>
      </c>
      <c r="I140" s="186"/>
      <c r="J140" s="186"/>
      <c r="K140" s="186"/>
      <c r="L140" s="187"/>
      <c r="M140" s="191"/>
      <c r="N140" s="192"/>
      <c r="O140" s="192"/>
      <c r="P140" s="192"/>
      <c r="Q140" s="192"/>
      <c r="R140" s="192"/>
      <c r="S140" s="192"/>
      <c r="T140" s="193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8" t="s">
        <v>129</v>
      </c>
      <c r="AU140" s="188" t="s">
        <v>81</v>
      </c>
      <c r="AV140" s="186" t="s">
        <v>81</v>
      </c>
      <c r="AW140" s="186" t="s">
        <v>28</v>
      </c>
      <c r="AX140" s="186" t="s">
        <v>71</v>
      </c>
      <c r="AY140" s="188" t="s">
        <v>117</v>
      </c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86"/>
    </row>
    <row r="141" spans="1:66" s="194" customFormat="1">
      <c r="A141" s="186"/>
      <c r="B141" s="187"/>
      <c r="C141" s="186"/>
      <c r="D141" s="174" t="s">
        <v>129</v>
      </c>
      <c r="E141" s="188"/>
      <c r="F141" s="189" t="s">
        <v>138</v>
      </c>
      <c r="G141" s="186"/>
      <c r="H141" s="190">
        <v>5.53</v>
      </c>
      <c r="I141" s="186"/>
      <c r="J141" s="186"/>
      <c r="K141" s="186"/>
      <c r="L141" s="187"/>
      <c r="M141" s="191"/>
      <c r="N141" s="192"/>
      <c r="O141" s="192"/>
      <c r="P141" s="192"/>
      <c r="Q141" s="192"/>
      <c r="R141" s="192"/>
      <c r="S141" s="192"/>
      <c r="T141" s="193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8" t="s">
        <v>129</v>
      </c>
      <c r="AU141" s="188" t="s">
        <v>81</v>
      </c>
      <c r="AV141" s="186" t="s">
        <v>81</v>
      </c>
      <c r="AW141" s="186" t="s">
        <v>28</v>
      </c>
      <c r="AX141" s="186" t="s">
        <v>71</v>
      </c>
      <c r="AY141" s="188" t="s">
        <v>117</v>
      </c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</row>
    <row r="142" spans="1:66" s="194" customFormat="1">
      <c r="A142" s="186"/>
      <c r="B142" s="187"/>
      <c r="C142" s="186"/>
      <c r="D142" s="174" t="s">
        <v>129</v>
      </c>
      <c r="E142" s="188"/>
      <c r="F142" s="189" t="s">
        <v>139</v>
      </c>
      <c r="G142" s="186"/>
      <c r="H142" s="190">
        <v>7.0000000000000007E-2</v>
      </c>
      <c r="I142" s="186"/>
      <c r="J142" s="186"/>
      <c r="K142" s="186"/>
      <c r="L142" s="187"/>
      <c r="M142" s="191"/>
      <c r="N142" s="192"/>
      <c r="O142" s="192"/>
      <c r="P142" s="192"/>
      <c r="Q142" s="192"/>
      <c r="R142" s="192"/>
      <c r="S142" s="192"/>
      <c r="T142" s="193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8" t="s">
        <v>129</v>
      </c>
      <c r="AU142" s="188" t="s">
        <v>81</v>
      </c>
      <c r="AV142" s="186" t="s">
        <v>81</v>
      </c>
      <c r="AW142" s="186" t="s">
        <v>28</v>
      </c>
      <c r="AX142" s="186" t="s">
        <v>71</v>
      </c>
      <c r="AY142" s="188" t="s">
        <v>117</v>
      </c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</row>
    <row r="143" spans="1:66" s="194" customFormat="1">
      <c r="A143" s="186"/>
      <c r="B143" s="187"/>
      <c r="C143" s="186"/>
      <c r="D143" s="174" t="s">
        <v>129</v>
      </c>
      <c r="E143" s="188"/>
      <c r="F143" s="189" t="s">
        <v>140</v>
      </c>
      <c r="G143" s="186"/>
      <c r="H143" s="190">
        <v>4.0199999999999996</v>
      </c>
      <c r="I143" s="186"/>
      <c r="J143" s="186"/>
      <c r="K143" s="186"/>
      <c r="L143" s="187"/>
      <c r="M143" s="191"/>
      <c r="N143" s="192"/>
      <c r="O143" s="192"/>
      <c r="P143" s="192"/>
      <c r="Q143" s="192"/>
      <c r="R143" s="192"/>
      <c r="S143" s="192"/>
      <c r="T143" s="193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8" t="s">
        <v>129</v>
      </c>
      <c r="AU143" s="188" t="s">
        <v>81</v>
      </c>
      <c r="AV143" s="186" t="s">
        <v>81</v>
      </c>
      <c r="AW143" s="186" t="s">
        <v>28</v>
      </c>
      <c r="AX143" s="186" t="s">
        <v>71</v>
      </c>
      <c r="AY143" s="188" t="s">
        <v>117</v>
      </c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</row>
    <row r="144" spans="1:66" s="194" customFormat="1">
      <c r="A144" s="186"/>
      <c r="B144" s="187"/>
      <c r="C144" s="186"/>
      <c r="D144" s="174" t="s">
        <v>129</v>
      </c>
      <c r="E144" s="188"/>
      <c r="F144" s="189" t="s">
        <v>141</v>
      </c>
      <c r="G144" s="186"/>
      <c r="H144" s="190">
        <v>3.7</v>
      </c>
      <c r="I144" s="186"/>
      <c r="J144" s="186"/>
      <c r="K144" s="186"/>
      <c r="L144" s="187"/>
      <c r="M144" s="191"/>
      <c r="N144" s="192"/>
      <c r="O144" s="192"/>
      <c r="P144" s="192"/>
      <c r="Q144" s="192"/>
      <c r="R144" s="192"/>
      <c r="S144" s="192"/>
      <c r="T144" s="193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8" t="s">
        <v>129</v>
      </c>
      <c r="AU144" s="188" t="s">
        <v>81</v>
      </c>
      <c r="AV144" s="186" t="s">
        <v>81</v>
      </c>
      <c r="AW144" s="186" t="s">
        <v>28</v>
      </c>
      <c r="AX144" s="186" t="s">
        <v>71</v>
      </c>
      <c r="AY144" s="188" t="s">
        <v>117</v>
      </c>
      <c r="AZ144" s="186"/>
      <c r="BA144" s="186"/>
      <c r="BB144" s="186"/>
      <c r="BC144" s="186"/>
      <c r="BD144" s="186"/>
      <c r="BE144" s="186"/>
      <c r="BF144" s="186"/>
      <c r="BG144" s="186"/>
      <c r="BH144" s="186"/>
      <c r="BI144" s="186"/>
      <c r="BJ144" s="186"/>
      <c r="BK144" s="186"/>
      <c r="BL144" s="186"/>
      <c r="BM144" s="186"/>
      <c r="BN144" s="186"/>
    </row>
    <row r="145" spans="1:66" s="194" customFormat="1">
      <c r="A145" s="186"/>
      <c r="B145" s="187"/>
      <c r="C145" s="186"/>
      <c r="D145" s="174" t="s">
        <v>129</v>
      </c>
      <c r="E145" s="188"/>
      <c r="F145" s="189" t="s">
        <v>142</v>
      </c>
      <c r="G145" s="186"/>
      <c r="H145" s="190">
        <v>91.54</v>
      </c>
      <c r="I145" s="186"/>
      <c r="J145" s="186"/>
      <c r="K145" s="186"/>
      <c r="L145" s="187"/>
      <c r="M145" s="191"/>
      <c r="N145" s="192"/>
      <c r="O145" s="192"/>
      <c r="P145" s="192"/>
      <c r="Q145" s="192"/>
      <c r="R145" s="192"/>
      <c r="S145" s="192"/>
      <c r="T145" s="193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8" t="s">
        <v>129</v>
      </c>
      <c r="AU145" s="188" t="s">
        <v>81</v>
      </c>
      <c r="AV145" s="186" t="s">
        <v>81</v>
      </c>
      <c r="AW145" s="186" t="s">
        <v>28</v>
      </c>
      <c r="AX145" s="186" t="s">
        <v>71</v>
      </c>
      <c r="AY145" s="188" t="s">
        <v>117</v>
      </c>
      <c r="AZ145" s="186"/>
      <c r="BA145" s="186"/>
      <c r="BB145" s="186"/>
      <c r="BC145" s="186"/>
      <c r="BD145" s="186"/>
      <c r="BE145" s="186"/>
      <c r="BF145" s="186"/>
      <c r="BG145" s="186"/>
      <c r="BH145" s="186"/>
      <c r="BI145" s="186"/>
      <c r="BJ145" s="186"/>
      <c r="BK145" s="186"/>
      <c r="BL145" s="186"/>
      <c r="BM145" s="186"/>
      <c r="BN145" s="186"/>
    </row>
    <row r="146" spans="1:66" s="194" customFormat="1">
      <c r="A146" s="186"/>
      <c r="B146" s="187"/>
      <c r="C146" s="186"/>
      <c r="D146" s="174" t="s">
        <v>129</v>
      </c>
      <c r="E146" s="188"/>
      <c r="F146" s="189" t="s">
        <v>143</v>
      </c>
      <c r="G146" s="186"/>
      <c r="H146" s="190">
        <v>1.32</v>
      </c>
      <c r="I146" s="186"/>
      <c r="J146" s="186"/>
      <c r="K146" s="186"/>
      <c r="L146" s="187"/>
      <c r="M146" s="191"/>
      <c r="N146" s="192"/>
      <c r="O146" s="192"/>
      <c r="P146" s="192"/>
      <c r="Q146" s="192"/>
      <c r="R146" s="192"/>
      <c r="S146" s="192"/>
      <c r="T146" s="193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8" t="s">
        <v>129</v>
      </c>
      <c r="AU146" s="188" t="s">
        <v>81</v>
      </c>
      <c r="AV146" s="186" t="s">
        <v>81</v>
      </c>
      <c r="AW146" s="186" t="s">
        <v>28</v>
      </c>
      <c r="AX146" s="186" t="s">
        <v>71</v>
      </c>
      <c r="AY146" s="188" t="s">
        <v>117</v>
      </c>
      <c r="AZ146" s="186"/>
      <c r="BA146" s="186"/>
      <c r="BB146" s="186"/>
      <c r="BC146" s="186"/>
      <c r="BD146" s="186"/>
      <c r="BE146" s="186"/>
      <c r="BF146" s="186"/>
      <c r="BG146" s="186"/>
      <c r="BH146" s="186"/>
      <c r="BI146" s="186"/>
      <c r="BJ146" s="186"/>
      <c r="BK146" s="186"/>
      <c r="BL146" s="186"/>
      <c r="BM146" s="186"/>
      <c r="BN146" s="186"/>
    </row>
    <row r="147" spans="1:66" s="185" customFormat="1">
      <c r="A147" s="178"/>
      <c r="B147" s="179"/>
      <c r="C147" s="178"/>
      <c r="D147" s="174" t="s">
        <v>129</v>
      </c>
      <c r="E147" s="180"/>
      <c r="F147" s="181" t="s">
        <v>144</v>
      </c>
      <c r="G147" s="178"/>
      <c r="H147" s="180"/>
      <c r="I147" s="178"/>
      <c r="J147" s="178"/>
      <c r="K147" s="178"/>
      <c r="L147" s="179"/>
      <c r="M147" s="182"/>
      <c r="N147" s="183"/>
      <c r="O147" s="183"/>
      <c r="P147" s="183"/>
      <c r="Q147" s="183"/>
      <c r="R147" s="183"/>
      <c r="S147" s="183"/>
      <c r="T147" s="184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80" t="s">
        <v>129</v>
      </c>
      <c r="AU147" s="180" t="s">
        <v>81</v>
      </c>
      <c r="AV147" s="178" t="s">
        <v>79</v>
      </c>
      <c r="AW147" s="178" t="s">
        <v>28</v>
      </c>
      <c r="AX147" s="178" t="s">
        <v>71</v>
      </c>
      <c r="AY147" s="180" t="s">
        <v>117</v>
      </c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178"/>
      <c r="BL147" s="178"/>
      <c r="BM147" s="178"/>
      <c r="BN147" s="178"/>
    </row>
    <row r="148" spans="1:66" s="194" customFormat="1">
      <c r="A148" s="186"/>
      <c r="B148" s="187"/>
      <c r="C148" s="186"/>
      <c r="D148" s="174" t="s">
        <v>129</v>
      </c>
      <c r="E148" s="188"/>
      <c r="F148" s="189" t="s">
        <v>145</v>
      </c>
      <c r="G148" s="186"/>
      <c r="H148" s="190">
        <v>1.41</v>
      </c>
      <c r="I148" s="186"/>
      <c r="J148" s="186"/>
      <c r="K148" s="186"/>
      <c r="L148" s="187"/>
      <c r="M148" s="191"/>
      <c r="N148" s="192"/>
      <c r="O148" s="192"/>
      <c r="P148" s="192"/>
      <c r="Q148" s="192"/>
      <c r="R148" s="192"/>
      <c r="S148" s="192"/>
      <c r="T148" s="193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8" t="s">
        <v>129</v>
      </c>
      <c r="AU148" s="188" t="s">
        <v>81</v>
      </c>
      <c r="AV148" s="186" t="s">
        <v>81</v>
      </c>
      <c r="AW148" s="186" t="s">
        <v>28</v>
      </c>
      <c r="AX148" s="186" t="s">
        <v>71</v>
      </c>
      <c r="AY148" s="188" t="s">
        <v>117</v>
      </c>
      <c r="AZ148" s="186"/>
      <c r="BA148" s="186"/>
      <c r="BB148" s="186"/>
      <c r="BC148" s="186"/>
      <c r="BD148" s="186"/>
      <c r="BE148" s="186"/>
      <c r="BF148" s="186"/>
      <c r="BG148" s="186"/>
      <c r="BH148" s="186"/>
      <c r="BI148" s="186"/>
      <c r="BJ148" s="186"/>
      <c r="BK148" s="186"/>
      <c r="BL148" s="186"/>
      <c r="BM148" s="186"/>
      <c r="BN148" s="186"/>
    </row>
    <row r="149" spans="1:66" s="194" customFormat="1">
      <c r="A149" s="186"/>
      <c r="B149" s="187"/>
      <c r="C149" s="186"/>
      <c r="D149" s="174" t="s">
        <v>129</v>
      </c>
      <c r="E149" s="188"/>
      <c r="F149" s="189" t="s">
        <v>146</v>
      </c>
      <c r="G149" s="186"/>
      <c r="H149" s="190">
        <v>1.31</v>
      </c>
      <c r="I149" s="186"/>
      <c r="J149" s="186"/>
      <c r="K149" s="186"/>
      <c r="L149" s="187"/>
      <c r="M149" s="191"/>
      <c r="N149" s="192"/>
      <c r="O149" s="192"/>
      <c r="P149" s="192"/>
      <c r="Q149" s="192"/>
      <c r="R149" s="192"/>
      <c r="S149" s="192"/>
      <c r="T149" s="193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6"/>
      <c r="AT149" s="188" t="s">
        <v>129</v>
      </c>
      <c r="AU149" s="188" t="s">
        <v>81</v>
      </c>
      <c r="AV149" s="186" t="s">
        <v>81</v>
      </c>
      <c r="AW149" s="186" t="s">
        <v>28</v>
      </c>
      <c r="AX149" s="186" t="s">
        <v>71</v>
      </c>
      <c r="AY149" s="188" t="s">
        <v>117</v>
      </c>
      <c r="AZ149" s="186"/>
      <c r="BA149" s="186"/>
      <c r="BB149" s="186"/>
      <c r="BC149" s="186"/>
      <c r="BD149" s="186"/>
      <c r="BE149" s="186"/>
      <c r="BF149" s="186"/>
      <c r="BG149" s="186"/>
      <c r="BH149" s="186"/>
      <c r="BI149" s="186"/>
      <c r="BJ149" s="186"/>
      <c r="BK149" s="186"/>
      <c r="BL149" s="186"/>
      <c r="BM149" s="186"/>
      <c r="BN149" s="186"/>
    </row>
    <row r="150" spans="1:66" s="194" customFormat="1">
      <c r="A150" s="186"/>
      <c r="B150" s="187"/>
      <c r="C150" s="186"/>
      <c r="D150" s="174" t="s">
        <v>129</v>
      </c>
      <c r="E150" s="188"/>
      <c r="F150" s="189" t="s">
        <v>147</v>
      </c>
      <c r="G150" s="186"/>
      <c r="H150" s="190">
        <v>1.1399999999999999</v>
      </c>
      <c r="I150" s="186"/>
      <c r="J150" s="186"/>
      <c r="K150" s="186"/>
      <c r="L150" s="187"/>
      <c r="M150" s="191"/>
      <c r="N150" s="192"/>
      <c r="O150" s="192"/>
      <c r="P150" s="192"/>
      <c r="Q150" s="192"/>
      <c r="R150" s="192"/>
      <c r="S150" s="192"/>
      <c r="T150" s="193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8" t="s">
        <v>129</v>
      </c>
      <c r="AU150" s="188" t="s">
        <v>81</v>
      </c>
      <c r="AV150" s="186" t="s">
        <v>81</v>
      </c>
      <c r="AW150" s="186" t="s">
        <v>28</v>
      </c>
      <c r="AX150" s="186" t="s">
        <v>71</v>
      </c>
      <c r="AY150" s="188" t="s">
        <v>117</v>
      </c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  <c r="BM150" s="186"/>
      <c r="BN150" s="186"/>
    </row>
    <row r="151" spans="1:66" s="194" customFormat="1">
      <c r="A151" s="186"/>
      <c r="B151" s="187"/>
      <c r="C151" s="186"/>
      <c r="D151" s="174" t="s">
        <v>129</v>
      </c>
      <c r="E151" s="188"/>
      <c r="F151" s="189" t="s">
        <v>148</v>
      </c>
      <c r="G151" s="186"/>
      <c r="H151" s="190">
        <v>7.96</v>
      </c>
      <c r="I151" s="186"/>
      <c r="J151" s="186"/>
      <c r="K151" s="186"/>
      <c r="L151" s="187"/>
      <c r="M151" s="191"/>
      <c r="N151" s="192"/>
      <c r="O151" s="192"/>
      <c r="P151" s="192"/>
      <c r="Q151" s="192"/>
      <c r="R151" s="192"/>
      <c r="S151" s="192"/>
      <c r="T151" s="193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8" t="s">
        <v>129</v>
      </c>
      <c r="AU151" s="188" t="s">
        <v>81</v>
      </c>
      <c r="AV151" s="186" t="s">
        <v>81</v>
      </c>
      <c r="AW151" s="186" t="s">
        <v>28</v>
      </c>
      <c r="AX151" s="186" t="s">
        <v>71</v>
      </c>
      <c r="AY151" s="188" t="s">
        <v>117</v>
      </c>
      <c r="AZ151" s="186"/>
      <c r="BA151" s="186"/>
      <c r="BB151" s="186"/>
      <c r="BC151" s="186"/>
      <c r="BD151" s="186"/>
      <c r="BE151" s="186"/>
      <c r="BF151" s="186"/>
      <c r="BG151" s="186"/>
      <c r="BH151" s="186"/>
      <c r="BI151" s="186"/>
      <c r="BJ151" s="186"/>
      <c r="BK151" s="186"/>
      <c r="BL151" s="186"/>
      <c r="BM151" s="186"/>
      <c r="BN151" s="186"/>
    </row>
    <row r="152" spans="1:66" s="194" customFormat="1">
      <c r="A152" s="186"/>
      <c r="B152" s="187"/>
      <c r="C152" s="186"/>
      <c r="D152" s="174" t="s">
        <v>129</v>
      </c>
      <c r="E152" s="188"/>
      <c r="F152" s="189" t="s">
        <v>149</v>
      </c>
      <c r="G152" s="186"/>
      <c r="H152" s="190">
        <v>3.62</v>
      </c>
      <c r="I152" s="186"/>
      <c r="J152" s="186"/>
      <c r="K152" s="186"/>
      <c r="L152" s="187"/>
      <c r="M152" s="191"/>
      <c r="N152" s="192"/>
      <c r="O152" s="192"/>
      <c r="P152" s="192"/>
      <c r="Q152" s="192"/>
      <c r="R152" s="192"/>
      <c r="S152" s="192"/>
      <c r="T152" s="193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8" t="s">
        <v>129</v>
      </c>
      <c r="AU152" s="188" t="s">
        <v>81</v>
      </c>
      <c r="AV152" s="186" t="s">
        <v>81</v>
      </c>
      <c r="AW152" s="186" t="s">
        <v>28</v>
      </c>
      <c r="AX152" s="186" t="s">
        <v>71</v>
      </c>
      <c r="AY152" s="188" t="s">
        <v>117</v>
      </c>
      <c r="AZ152" s="186"/>
      <c r="BA152" s="186"/>
      <c r="BB152" s="186"/>
      <c r="BC152" s="186"/>
      <c r="BD152" s="186"/>
      <c r="BE152" s="186"/>
      <c r="BF152" s="186"/>
      <c r="BG152" s="186"/>
      <c r="BH152" s="186"/>
      <c r="BI152" s="186"/>
      <c r="BJ152" s="186"/>
      <c r="BK152" s="186"/>
      <c r="BL152" s="186"/>
      <c r="BM152" s="186"/>
      <c r="BN152" s="186"/>
    </row>
    <row r="153" spans="1:66" s="194" customFormat="1">
      <c r="A153" s="186"/>
      <c r="B153" s="187"/>
      <c r="C153" s="186"/>
      <c r="D153" s="174" t="s">
        <v>129</v>
      </c>
      <c r="E153" s="188"/>
      <c r="F153" s="189" t="s">
        <v>150</v>
      </c>
      <c r="G153" s="186"/>
      <c r="H153" s="190">
        <v>49.98</v>
      </c>
      <c r="I153" s="186"/>
      <c r="J153" s="186"/>
      <c r="K153" s="186"/>
      <c r="L153" s="187"/>
      <c r="M153" s="191"/>
      <c r="N153" s="192"/>
      <c r="O153" s="192"/>
      <c r="P153" s="192"/>
      <c r="Q153" s="192"/>
      <c r="R153" s="192"/>
      <c r="S153" s="192"/>
      <c r="T153" s="193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8" t="s">
        <v>129</v>
      </c>
      <c r="AU153" s="188" t="s">
        <v>81</v>
      </c>
      <c r="AV153" s="186" t="s">
        <v>81</v>
      </c>
      <c r="AW153" s="186" t="s">
        <v>28</v>
      </c>
      <c r="AX153" s="186" t="s">
        <v>71</v>
      </c>
      <c r="AY153" s="188" t="s">
        <v>117</v>
      </c>
      <c r="AZ153" s="186"/>
      <c r="BA153" s="186"/>
      <c r="BB153" s="186"/>
      <c r="BC153" s="186"/>
      <c r="BD153" s="186"/>
      <c r="BE153" s="186"/>
      <c r="BF153" s="186"/>
      <c r="BG153" s="186"/>
      <c r="BH153" s="186"/>
      <c r="BI153" s="186"/>
      <c r="BJ153" s="186"/>
      <c r="BK153" s="186"/>
      <c r="BL153" s="186"/>
      <c r="BM153" s="186"/>
      <c r="BN153" s="186"/>
    </row>
    <row r="154" spans="1:66" s="194" customFormat="1">
      <c r="A154" s="186"/>
      <c r="B154" s="187"/>
      <c r="C154" s="186"/>
      <c r="D154" s="174" t="s">
        <v>129</v>
      </c>
      <c r="E154" s="188"/>
      <c r="F154" s="189" t="s">
        <v>151</v>
      </c>
      <c r="G154" s="186"/>
      <c r="H154" s="190">
        <v>1.49</v>
      </c>
      <c r="I154" s="186"/>
      <c r="J154" s="186"/>
      <c r="K154" s="186"/>
      <c r="L154" s="187"/>
      <c r="M154" s="191"/>
      <c r="N154" s="192"/>
      <c r="O154" s="192"/>
      <c r="P154" s="192"/>
      <c r="Q154" s="192"/>
      <c r="R154" s="192"/>
      <c r="S154" s="192"/>
      <c r="T154" s="193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8" t="s">
        <v>129</v>
      </c>
      <c r="AU154" s="188" t="s">
        <v>81</v>
      </c>
      <c r="AV154" s="186" t="s">
        <v>81</v>
      </c>
      <c r="AW154" s="186" t="s">
        <v>28</v>
      </c>
      <c r="AX154" s="186" t="s">
        <v>71</v>
      </c>
      <c r="AY154" s="188" t="s">
        <v>117</v>
      </c>
      <c r="AZ154" s="186"/>
      <c r="BA154" s="186"/>
      <c r="BB154" s="186"/>
      <c r="BC154" s="186"/>
      <c r="BD154" s="186"/>
      <c r="BE154" s="186"/>
      <c r="BF154" s="186"/>
      <c r="BG154" s="186"/>
      <c r="BH154" s="186"/>
      <c r="BI154" s="186"/>
      <c r="BJ154" s="186"/>
      <c r="BK154" s="186"/>
      <c r="BL154" s="186"/>
      <c r="BM154" s="186"/>
      <c r="BN154" s="186"/>
    </row>
    <row r="155" spans="1:66" s="194" customFormat="1">
      <c r="A155" s="186"/>
      <c r="B155" s="187"/>
      <c r="C155" s="186"/>
      <c r="D155" s="174" t="s">
        <v>129</v>
      </c>
      <c r="E155" s="188"/>
      <c r="F155" s="189" t="s">
        <v>152</v>
      </c>
      <c r="G155" s="186"/>
      <c r="H155" s="190">
        <v>0.16</v>
      </c>
      <c r="I155" s="186"/>
      <c r="J155" s="186"/>
      <c r="K155" s="186"/>
      <c r="L155" s="187"/>
      <c r="M155" s="191"/>
      <c r="N155" s="192"/>
      <c r="O155" s="192"/>
      <c r="P155" s="192"/>
      <c r="Q155" s="192"/>
      <c r="R155" s="192"/>
      <c r="S155" s="192"/>
      <c r="T155" s="193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8" t="s">
        <v>129</v>
      </c>
      <c r="AU155" s="188" t="s">
        <v>81</v>
      </c>
      <c r="AV155" s="186" t="s">
        <v>81</v>
      </c>
      <c r="AW155" s="186" t="s">
        <v>28</v>
      </c>
      <c r="AX155" s="186" t="s">
        <v>71</v>
      </c>
      <c r="AY155" s="188" t="s">
        <v>117</v>
      </c>
      <c r="AZ155" s="186"/>
      <c r="BA155" s="186"/>
      <c r="BB155" s="186"/>
      <c r="BC155" s="186"/>
      <c r="BD155" s="186"/>
      <c r="BE155" s="186"/>
      <c r="BF155" s="186"/>
      <c r="BG155" s="186"/>
      <c r="BH155" s="186"/>
      <c r="BI155" s="186"/>
      <c r="BJ155" s="186"/>
      <c r="BK155" s="186"/>
      <c r="BL155" s="186"/>
      <c r="BM155" s="186"/>
      <c r="BN155" s="186"/>
    </row>
    <row r="156" spans="1:66" s="194" customFormat="1">
      <c r="A156" s="186"/>
      <c r="B156" s="187"/>
      <c r="C156" s="186"/>
      <c r="D156" s="174" t="s">
        <v>129</v>
      </c>
      <c r="E156" s="188"/>
      <c r="F156" s="189" t="s">
        <v>153</v>
      </c>
      <c r="G156" s="186"/>
      <c r="H156" s="190">
        <v>7.5</v>
      </c>
      <c r="I156" s="186"/>
      <c r="J156" s="186"/>
      <c r="K156" s="186"/>
      <c r="L156" s="187"/>
      <c r="M156" s="191"/>
      <c r="N156" s="192"/>
      <c r="O156" s="192"/>
      <c r="P156" s="192"/>
      <c r="Q156" s="192"/>
      <c r="R156" s="192"/>
      <c r="S156" s="192"/>
      <c r="T156" s="193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8" t="s">
        <v>129</v>
      </c>
      <c r="AU156" s="188" t="s">
        <v>81</v>
      </c>
      <c r="AV156" s="186" t="s">
        <v>81</v>
      </c>
      <c r="AW156" s="186" t="s">
        <v>28</v>
      </c>
      <c r="AX156" s="186" t="s">
        <v>71</v>
      </c>
      <c r="AY156" s="188" t="s">
        <v>117</v>
      </c>
      <c r="AZ156" s="186"/>
      <c r="BA156" s="186"/>
      <c r="BB156" s="186"/>
      <c r="BC156" s="186"/>
      <c r="BD156" s="186"/>
      <c r="BE156" s="186"/>
      <c r="BF156" s="186"/>
      <c r="BG156" s="186"/>
      <c r="BH156" s="186"/>
      <c r="BI156" s="186"/>
      <c r="BJ156" s="186"/>
      <c r="BK156" s="186"/>
      <c r="BL156" s="186"/>
      <c r="BM156" s="186"/>
      <c r="BN156" s="186"/>
    </row>
    <row r="157" spans="1:66" s="194" customFormat="1">
      <c r="A157" s="186"/>
      <c r="B157" s="187"/>
      <c r="C157" s="186"/>
      <c r="D157" s="174" t="s">
        <v>129</v>
      </c>
      <c r="E157" s="188"/>
      <c r="F157" s="189" t="s">
        <v>154</v>
      </c>
      <c r="G157" s="186"/>
      <c r="H157" s="190">
        <v>0.31</v>
      </c>
      <c r="I157" s="186"/>
      <c r="J157" s="186"/>
      <c r="K157" s="186"/>
      <c r="L157" s="187"/>
      <c r="M157" s="191"/>
      <c r="N157" s="192"/>
      <c r="O157" s="192"/>
      <c r="P157" s="192"/>
      <c r="Q157" s="192"/>
      <c r="R157" s="192"/>
      <c r="S157" s="192"/>
      <c r="T157" s="193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86"/>
      <c r="AT157" s="188" t="s">
        <v>129</v>
      </c>
      <c r="AU157" s="188" t="s">
        <v>81</v>
      </c>
      <c r="AV157" s="186" t="s">
        <v>81</v>
      </c>
      <c r="AW157" s="186" t="s">
        <v>28</v>
      </c>
      <c r="AX157" s="186" t="s">
        <v>71</v>
      </c>
      <c r="AY157" s="188" t="s">
        <v>117</v>
      </c>
      <c r="AZ157" s="186"/>
      <c r="BA157" s="186"/>
      <c r="BB157" s="186"/>
      <c r="BC157" s="186"/>
      <c r="BD157" s="186"/>
      <c r="BE157" s="186"/>
      <c r="BF157" s="186"/>
      <c r="BG157" s="186"/>
      <c r="BH157" s="186"/>
      <c r="BI157" s="186"/>
      <c r="BJ157" s="186"/>
      <c r="BK157" s="186"/>
      <c r="BL157" s="186"/>
      <c r="BM157" s="186"/>
      <c r="BN157" s="186"/>
    </row>
    <row r="158" spans="1:66" s="194" customFormat="1">
      <c r="A158" s="186"/>
      <c r="B158" s="187"/>
      <c r="C158" s="186"/>
      <c r="D158" s="174" t="s">
        <v>129</v>
      </c>
      <c r="E158" s="188"/>
      <c r="F158" s="189" t="s">
        <v>155</v>
      </c>
      <c r="G158" s="186"/>
      <c r="H158" s="190">
        <v>0.49</v>
      </c>
      <c r="I158" s="186"/>
      <c r="J158" s="186"/>
      <c r="K158" s="186"/>
      <c r="L158" s="187"/>
      <c r="M158" s="191"/>
      <c r="N158" s="192"/>
      <c r="O158" s="192"/>
      <c r="P158" s="192"/>
      <c r="Q158" s="192"/>
      <c r="R158" s="192"/>
      <c r="S158" s="192"/>
      <c r="T158" s="193"/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8" t="s">
        <v>129</v>
      </c>
      <c r="AU158" s="188" t="s">
        <v>81</v>
      </c>
      <c r="AV158" s="186" t="s">
        <v>81</v>
      </c>
      <c r="AW158" s="186" t="s">
        <v>28</v>
      </c>
      <c r="AX158" s="186" t="s">
        <v>71</v>
      </c>
      <c r="AY158" s="188" t="s">
        <v>117</v>
      </c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  <c r="BM158" s="186"/>
      <c r="BN158" s="186"/>
    </row>
    <row r="159" spans="1:66" s="194" customFormat="1">
      <c r="A159" s="186"/>
      <c r="B159" s="187"/>
      <c r="C159" s="186"/>
      <c r="D159" s="174" t="s">
        <v>129</v>
      </c>
      <c r="E159" s="188"/>
      <c r="F159" s="189" t="s">
        <v>156</v>
      </c>
      <c r="G159" s="186"/>
      <c r="H159" s="190">
        <v>0</v>
      </c>
      <c r="I159" s="186"/>
      <c r="J159" s="186"/>
      <c r="K159" s="186"/>
      <c r="L159" s="187"/>
      <c r="M159" s="191"/>
      <c r="N159" s="192"/>
      <c r="O159" s="192"/>
      <c r="P159" s="192"/>
      <c r="Q159" s="192"/>
      <c r="R159" s="192"/>
      <c r="S159" s="192"/>
      <c r="T159" s="193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8" t="s">
        <v>129</v>
      </c>
      <c r="AU159" s="188" t="s">
        <v>81</v>
      </c>
      <c r="AV159" s="186" t="s">
        <v>81</v>
      </c>
      <c r="AW159" s="186" t="s">
        <v>28</v>
      </c>
      <c r="AX159" s="186" t="s">
        <v>71</v>
      </c>
      <c r="AY159" s="188" t="s">
        <v>117</v>
      </c>
      <c r="AZ159" s="186"/>
      <c r="BA159" s="186"/>
      <c r="BB159" s="186"/>
      <c r="BC159" s="186"/>
      <c r="BD159" s="186"/>
      <c r="BE159" s="186"/>
      <c r="BF159" s="186"/>
      <c r="BG159" s="186"/>
      <c r="BH159" s="186"/>
      <c r="BI159" s="186"/>
      <c r="BJ159" s="186"/>
      <c r="BK159" s="186"/>
      <c r="BL159" s="186"/>
      <c r="BM159" s="186"/>
      <c r="BN159" s="186"/>
    </row>
    <row r="160" spans="1:66" s="185" customFormat="1">
      <c r="A160" s="178"/>
      <c r="B160" s="179"/>
      <c r="C160" s="178"/>
      <c r="D160" s="174" t="s">
        <v>129</v>
      </c>
      <c r="E160" s="180"/>
      <c r="F160" s="181" t="s">
        <v>157</v>
      </c>
      <c r="G160" s="178"/>
      <c r="H160" s="180"/>
      <c r="I160" s="178"/>
      <c r="J160" s="178"/>
      <c r="K160" s="178"/>
      <c r="L160" s="179"/>
      <c r="M160" s="182"/>
      <c r="N160" s="183"/>
      <c r="O160" s="183"/>
      <c r="P160" s="183"/>
      <c r="Q160" s="183"/>
      <c r="R160" s="183"/>
      <c r="S160" s="183"/>
      <c r="T160" s="184"/>
      <c r="U160" s="178"/>
      <c r="V160" s="178"/>
      <c r="W160" s="178"/>
      <c r="X160" s="178"/>
      <c r="Y160" s="178"/>
      <c r="Z160" s="178"/>
      <c r="AA160" s="178"/>
      <c r="AB160" s="178"/>
      <c r="AC160" s="178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78"/>
      <c r="AN160" s="178"/>
      <c r="AO160" s="178"/>
      <c r="AP160" s="178"/>
      <c r="AQ160" s="178"/>
      <c r="AR160" s="178"/>
      <c r="AS160" s="178"/>
      <c r="AT160" s="180" t="s">
        <v>129</v>
      </c>
      <c r="AU160" s="180" t="s">
        <v>81</v>
      </c>
      <c r="AV160" s="178" t="s">
        <v>79</v>
      </c>
      <c r="AW160" s="178" t="s">
        <v>28</v>
      </c>
      <c r="AX160" s="178" t="s">
        <v>71</v>
      </c>
      <c r="AY160" s="180" t="s">
        <v>117</v>
      </c>
      <c r="AZ160" s="178"/>
      <c r="BA160" s="178"/>
      <c r="BB160" s="178"/>
      <c r="BC160" s="178"/>
      <c r="BD160" s="178"/>
      <c r="BE160" s="178"/>
      <c r="BF160" s="178"/>
      <c r="BG160" s="178"/>
      <c r="BH160" s="178"/>
      <c r="BI160" s="178"/>
      <c r="BJ160" s="178"/>
      <c r="BK160" s="178"/>
      <c r="BL160" s="178"/>
      <c r="BM160" s="178"/>
      <c r="BN160" s="178"/>
    </row>
    <row r="161" spans="1:66" s="194" customFormat="1">
      <c r="A161" s="186"/>
      <c r="B161" s="187"/>
      <c r="C161" s="186"/>
      <c r="D161" s="174" t="s">
        <v>129</v>
      </c>
      <c r="E161" s="188"/>
      <c r="F161" s="189" t="s">
        <v>158</v>
      </c>
      <c r="G161" s="186"/>
      <c r="H161" s="190">
        <v>5.07</v>
      </c>
      <c r="I161" s="186"/>
      <c r="J161" s="186"/>
      <c r="K161" s="186"/>
      <c r="L161" s="187"/>
      <c r="M161" s="191"/>
      <c r="N161" s="192"/>
      <c r="O161" s="192"/>
      <c r="P161" s="192"/>
      <c r="Q161" s="192"/>
      <c r="R161" s="192"/>
      <c r="S161" s="192"/>
      <c r="T161" s="193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6"/>
      <c r="AT161" s="188" t="s">
        <v>129</v>
      </c>
      <c r="AU161" s="188" t="s">
        <v>81</v>
      </c>
      <c r="AV161" s="186" t="s">
        <v>81</v>
      </c>
      <c r="AW161" s="186" t="s">
        <v>28</v>
      </c>
      <c r="AX161" s="186" t="s">
        <v>71</v>
      </c>
      <c r="AY161" s="188" t="s">
        <v>117</v>
      </c>
      <c r="AZ161" s="186"/>
      <c r="BA161" s="186"/>
      <c r="BB161" s="186"/>
      <c r="BC161" s="186"/>
      <c r="BD161" s="186"/>
      <c r="BE161" s="186"/>
      <c r="BF161" s="186"/>
      <c r="BG161" s="186"/>
      <c r="BH161" s="186"/>
      <c r="BI161" s="186"/>
      <c r="BJ161" s="186"/>
      <c r="BK161" s="186"/>
      <c r="BL161" s="186"/>
      <c r="BM161" s="186"/>
      <c r="BN161" s="186"/>
    </row>
    <row r="162" spans="1:66" s="194" customFormat="1">
      <c r="A162" s="186"/>
      <c r="B162" s="187"/>
      <c r="C162" s="186"/>
      <c r="D162" s="174" t="s">
        <v>129</v>
      </c>
      <c r="E162" s="188"/>
      <c r="F162" s="189" t="s">
        <v>159</v>
      </c>
      <c r="G162" s="186"/>
      <c r="H162" s="190">
        <v>2.2200000000000002</v>
      </c>
      <c r="I162" s="186"/>
      <c r="J162" s="186"/>
      <c r="K162" s="186"/>
      <c r="L162" s="187"/>
      <c r="M162" s="191"/>
      <c r="N162" s="192"/>
      <c r="O162" s="192"/>
      <c r="P162" s="192"/>
      <c r="Q162" s="192"/>
      <c r="R162" s="192"/>
      <c r="S162" s="192"/>
      <c r="T162" s="193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8" t="s">
        <v>129</v>
      </c>
      <c r="AU162" s="188" t="s">
        <v>81</v>
      </c>
      <c r="AV162" s="186" t="s">
        <v>81</v>
      </c>
      <c r="AW162" s="186" t="s">
        <v>28</v>
      </c>
      <c r="AX162" s="186" t="s">
        <v>71</v>
      </c>
      <c r="AY162" s="188" t="s">
        <v>117</v>
      </c>
      <c r="AZ162" s="186"/>
      <c r="BA162" s="186"/>
      <c r="BB162" s="186"/>
      <c r="BC162" s="186"/>
      <c r="BD162" s="186"/>
      <c r="BE162" s="186"/>
      <c r="BF162" s="186"/>
      <c r="BG162" s="186"/>
      <c r="BH162" s="186"/>
      <c r="BI162" s="186"/>
      <c r="BJ162" s="186"/>
      <c r="BK162" s="186"/>
      <c r="BL162" s="186"/>
      <c r="BM162" s="186"/>
      <c r="BN162" s="186"/>
    </row>
    <row r="163" spans="1:66" s="194" customFormat="1">
      <c r="A163" s="186"/>
      <c r="B163" s="187"/>
      <c r="C163" s="186"/>
      <c r="D163" s="174" t="s">
        <v>129</v>
      </c>
      <c r="E163" s="188"/>
      <c r="F163" s="189" t="s">
        <v>160</v>
      </c>
      <c r="G163" s="186"/>
      <c r="H163" s="190">
        <v>0.77</v>
      </c>
      <c r="I163" s="186"/>
      <c r="J163" s="186"/>
      <c r="K163" s="186"/>
      <c r="L163" s="187"/>
      <c r="M163" s="191"/>
      <c r="N163" s="192"/>
      <c r="O163" s="192"/>
      <c r="P163" s="192"/>
      <c r="Q163" s="192"/>
      <c r="R163" s="192"/>
      <c r="S163" s="192"/>
      <c r="T163" s="193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8" t="s">
        <v>129</v>
      </c>
      <c r="AU163" s="188" t="s">
        <v>81</v>
      </c>
      <c r="AV163" s="186" t="s">
        <v>81</v>
      </c>
      <c r="AW163" s="186" t="s">
        <v>28</v>
      </c>
      <c r="AX163" s="186" t="s">
        <v>71</v>
      </c>
      <c r="AY163" s="188" t="s">
        <v>117</v>
      </c>
      <c r="AZ163" s="186"/>
      <c r="BA163" s="186"/>
      <c r="BB163" s="186"/>
      <c r="BC163" s="186"/>
      <c r="BD163" s="186"/>
      <c r="BE163" s="186"/>
      <c r="BF163" s="186"/>
      <c r="BG163" s="186"/>
      <c r="BH163" s="186"/>
      <c r="BI163" s="186"/>
      <c r="BJ163" s="186"/>
      <c r="BK163" s="186"/>
      <c r="BL163" s="186"/>
      <c r="BM163" s="186"/>
      <c r="BN163" s="186"/>
    </row>
    <row r="164" spans="1:66" s="194" customFormat="1">
      <c r="A164" s="186"/>
      <c r="B164" s="187"/>
      <c r="C164" s="186"/>
      <c r="D164" s="174" t="s">
        <v>129</v>
      </c>
      <c r="E164" s="188"/>
      <c r="F164" s="189" t="s">
        <v>161</v>
      </c>
      <c r="G164" s="186"/>
      <c r="H164" s="190">
        <v>0.05</v>
      </c>
      <c r="I164" s="186"/>
      <c r="J164" s="186"/>
      <c r="K164" s="186"/>
      <c r="L164" s="187"/>
      <c r="M164" s="191"/>
      <c r="N164" s="192"/>
      <c r="O164" s="192"/>
      <c r="P164" s="192"/>
      <c r="Q164" s="192"/>
      <c r="R164" s="192"/>
      <c r="S164" s="192"/>
      <c r="T164" s="193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8" t="s">
        <v>129</v>
      </c>
      <c r="AU164" s="188" t="s">
        <v>81</v>
      </c>
      <c r="AV164" s="186" t="s">
        <v>81</v>
      </c>
      <c r="AW164" s="186" t="s">
        <v>28</v>
      </c>
      <c r="AX164" s="186" t="s">
        <v>71</v>
      </c>
      <c r="AY164" s="188" t="s">
        <v>117</v>
      </c>
      <c r="AZ164" s="186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6"/>
      <c r="BL164" s="186"/>
      <c r="BM164" s="186"/>
      <c r="BN164" s="186"/>
    </row>
    <row r="165" spans="1:66" s="194" customFormat="1">
      <c r="A165" s="186"/>
      <c r="B165" s="187"/>
      <c r="C165" s="186"/>
      <c r="D165" s="174" t="s">
        <v>129</v>
      </c>
      <c r="E165" s="188"/>
      <c r="F165" s="189" t="s">
        <v>162</v>
      </c>
      <c r="G165" s="186"/>
      <c r="H165" s="190">
        <v>1.51</v>
      </c>
      <c r="I165" s="186"/>
      <c r="J165" s="186"/>
      <c r="K165" s="186"/>
      <c r="L165" s="187"/>
      <c r="M165" s="191"/>
      <c r="N165" s="192"/>
      <c r="O165" s="192"/>
      <c r="P165" s="192"/>
      <c r="Q165" s="192"/>
      <c r="R165" s="192"/>
      <c r="S165" s="192"/>
      <c r="T165" s="193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8" t="s">
        <v>129</v>
      </c>
      <c r="AU165" s="188" t="s">
        <v>81</v>
      </c>
      <c r="AV165" s="186" t="s">
        <v>81</v>
      </c>
      <c r="AW165" s="186" t="s">
        <v>28</v>
      </c>
      <c r="AX165" s="186" t="s">
        <v>71</v>
      </c>
      <c r="AY165" s="188" t="s">
        <v>117</v>
      </c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</row>
    <row r="166" spans="1:66" s="194" customFormat="1">
      <c r="A166" s="186"/>
      <c r="B166" s="187"/>
      <c r="C166" s="186"/>
      <c r="D166" s="174" t="s">
        <v>129</v>
      </c>
      <c r="E166" s="188"/>
      <c r="F166" s="189" t="s">
        <v>163</v>
      </c>
      <c r="G166" s="186"/>
      <c r="H166" s="190">
        <v>0.19</v>
      </c>
      <c r="I166" s="186"/>
      <c r="J166" s="186"/>
      <c r="K166" s="186"/>
      <c r="L166" s="187"/>
      <c r="M166" s="191"/>
      <c r="N166" s="192"/>
      <c r="O166" s="192"/>
      <c r="P166" s="192"/>
      <c r="Q166" s="192"/>
      <c r="R166" s="192"/>
      <c r="S166" s="192"/>
      <c r="T166" s="193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8" t="s">
        <v>129</v>
      </c>
      <c r="AU166" s="188" t="s">
        <v>81</v>
      </c>
      <c r="AV166" s="186" t="s">
        <v>81</v>
      </c>
      <c r="AW166" s="186" t="s">
        <v>28</v>
      </c>
      <c r="AX166" s="186" t="s">
        <v>71</v>
      </c>
      <c r="AY166" s="188" t="s">
        <v>117</v>
      </c>
      <c r="AZ166" s="186"/>
      <c r="BA166" s="186"/>
      <c r="BB166" s="186"/>
      <c r="BC166" s="186"/>
      <c r="BD166" s="186"/>
      <c r="BE166" s="186"/>
      <c r="BF166" s="186"/>
      <c r="BG166" s="186"/>
      <c r="BH166" s="186"/>
      <c r="BI166" s="186"/>
      <c r="BJ166" s="186"/>
      <c r="BK166" s="186"/>
      <c r="BL166" s="186"/>
      <c r="BM166" s="186"/>
      <c r="BN166" s="186"/>
    </row>
    <row r="167" spans="1:66" s="194" customFormat="1">
      <c r="A167" s="186"/>
      <c r="B167" s="187"/>
      <c r="C167" s="186"/>
      <c r="D167" s="174" t="s">
        <v>129</v>
      </c>
      <c r="E167" s="188"/>
      <c r="F167" s="189" t="s">
        <v>164</v>
      </c>
      <c r="G167" s="186"/>
      <c r="H167" s="190">
        <v>6.64</v>
      </c>
      <c r="I167" s="186"/>
      <c r="J167" s="186"/>
      <c r="K167" s="186"/>
      <c r="L167" s="187"/>
      <c r="M167" s="191"/>
      <c r="N167" s="192"/>
      <c r="O167" s="192"/>
      <c r="P167" s="192"/>
      <c r="Q167" s="192"/>
      <c r="R167" s="192"/>
      <c r="S167" s="192"/>
      <c r="T167" s="193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8" t="s">
        <v>129</v>
      </c>
      <c r="AU167" s="188" t="s">
        <v>81</v>
      </c>
      <c r="AV167" s="186" t="s">
        <v>81</v>
      </c>
      <c r="AW167" s="186" t="s">
        <v>28</v>
      </c>
      <c r="AX167" s="186" t="s">
        <v>71</v>
      </c>
      <c r="AY167" s="188" t="s">
        <v>117</v>
      </c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/>
      <c r="BL167" s="186"/>
      <c r="BM167" s="186"/>
      <c r="BN167" s="186"/>
    </row>
    <row r="168" spans="1:66" s="194" customFormat="1">
      <c r="A168" s="186"/>
      <c r="B168" s="187"/>
      <c r="C168" s="186"/>
      <c r="D168" s="174" t="s">
        <v>129</v>
      </c>
      <c r="E168" s="188"/>
      <c r="F168" s="189" t="s">
        <v>165</v>
      </c>
      <c r="G168" s="186"/>
      <c r="H168" s="190">
        <v>5.23</v>
      </c>
      <c r="I168" s="186"/>
      <c r="J168" s="186"/>
      <c r="K168" s="186"/>
      <c r="L168" s="187"/>
      <c r="M168" s="191"/>
      <c r="N168" s="192"/>
      <c r="O168" s="192"/>
      <c r="P168" s="192"/>
      <c r="Q168" s="192"/>
      <c r="R168" s="192"/>
      <c r="S168" s="192"/>
      <c r="T168" s="193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8" t="s">
        <v>129</v>
      </c>
      <c r="AU168" s="188" t="s">
        <v>81</v>
      </c>
      <c r="AV168" s="186" t="s">
        <v>81</v>
      </c>
      <c r="AW168" s="186" t="s">
        <v>28</v>
      </c>
      <c r="AX168" s="186" t="s">
        <v>71</v>
      </c>
      <c r="AY168" s="188" t="s">
        <v>117</v>
      </c>
      <c r="AZ168" s="186"/>
      <c r="BA168" s="186"/>
      <c r="BB168" s="186"/>
      <c r="BC168" s="186"/>
      <c r="BD168" s="186"/>
      <c r="BE168" s="186"/>
      <c r="BF168" s="186"/>
      <c r="BG168" s="186"/>
      <c r="BH168" s="186"/>
      <c r="BI168" s="186"/>
      <c r="BJ168" s="186"/>
      <c r="BK168" s="186"/>
      <c r="BL168" s="186"/>
      <c r="BM168" s="186"/>
      <c r="BN168" s="186"/>
    </row>
    <row r="169" spans="1:66" s="194" customFormat="1">
      <c r="A169" s="186"/>
      <c r="B169" s="187"/>
      <c r="C169" s="186"/>
      <c r="D169" s="174" t="s">
        <v>129</v>
      </c>
      <c r="E169" s="188"/>
      <c r="F169" s="189" t="s">
        <v>166</v>
      </c>
      <c r="G169" s="186"/>
      <c r="H169" s="190">
        <v>23.17</v>
      </c>
      <c r="I169" s="186"/>
      <c r="J169" s="186"/>
      <c r="K169" s="186"/>
      <c r="L169" s="187"/>
      <c r="M169" s="191"/>
      <c r="N169" s="192"/>
      <c r="O169" s="192"/>
      <c r="P169" s="192"/>
      <c r="Q169" s="192"/>
      <c r="R169" s="192"/>
      <c r="S169" s="192"/>
      <c r="T169" s="193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8" t="s">
        <v>129</v>
      </c>
      <c r="AU169" s="188" t="s">
        <v>81</v>
      </c>
      <c r="AV169" s="186" t="s">
        <v>81</v>
      </c>
      <c r="AW169" s="186" t="s">
        <v>28</v>
      </c>
      <c r="AX169" s="186" t="s">
        <v>71</v>
      </c>
      <c r="AY169" s="188" t="s">
        <v>117</v>
      </c>
      <c r="AZ169" s="186"/>
      <c r="BA169" s="186"/>
      <c r="BB169" s="186"/>
      <c r="BC169" s="186"/>
      <c r="BD169" s="186"/>
      <c r="BE169" s="186"/>
      <c r="BF169" s="186"/>
      <c r="BG169" s="186"/>
      <c r="BH169" s="186"/>
      <c r="BI169" s="186"/>
      <c r="BJ169" s="186"/>
      <c r="BK169" s="186"/>
      <c r="BL169" s="186"/>
      <c r="BM169" s="186"/>
      <c r="BN169" s="186"/>
    </row>
    <row r="170" spans="1:66" s="194" customFormat="1">
      <c r="A170" s="186"/>
      <c r="B170" s="187"/>
      <c r="C170" s="186"/>
      <c r="D170" s="174" t="s">
        <v>129</v>
      </c>
      <c r="E170" s="188"/>
      <c r="F170" s="189" t="s">
        <v>167</v>
      </c>
      <c r="G170" s="186"/>
      <c r="H170" s="190">
        <v>98.04</v>
      </c>
      <c r="I170" s="186"/>
      <c r="J170" s="186"/>
      <c r="K170" s="186"/>
      <c r="L170" s="187"/>
      <c r="M170" s="191"/>
      <c r="N170" s="192"/>
      <c r="O170" s="192"/>
      <c r="P170" s="192"/>
      <c r="Q170" s="192"/>
      <c r="R170" s="192"/>
      <c r="S170" s="192"/>
      <c r="T170" s="193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8" t="s">
        <v>129</v>
      </c>
      <c r="AU170" s="188" t="s">
        <v>81</v>
      </c>
      <c r="AV170" s="186" t="s">
        <v>81</v>
      </c>
      <c r="AW170" s="186" t="s">
        <v>28</v>
      </c>
      <c r="AX170" s="186" t="s">
        <v>71</v>
      </c>
      <c r="AY170" s="188" t="s">
        <v>117</v>
      </c>
      <c r="AZ170" s="186"/>
      <c r="BA170" s="186"/>
      <c r="BB170" s="186"/>
      <c r="BC170" s="186"/>
      <c r="BD170" s="186"/>
      <c r="BE170" s="186"/>
      <c r="BF170" s="186"/>
      <c r="BG170" s="186"/>
      <c r="BH170" s="186"/>
      <c r="BI170" s="186"/>
      <c r="BJ170" s="186"/>
      <c r="BK170" s="186"/>
      <c r="BL170" s="186"/>
      <c r="BM170" s="186"/>
      <c r="BN170" s="186"/>
    </row>
    <row r="171" spans="1:66" s="194" customFormat="1">
      <c r="A171" s="186"/>
      <c r="B171" s="187"/>
      <c r="C171" s="186"/>
      <c r="D171" s="174" t="s">
        <v>129</v>
      </c>
      <c r="E171" s="188"/>
      <c r="F171" s="189" t="s">
        <v>168</v>
      </c>
      <c r="G171" s="186"/>
      <c r="H171" s="190">
        <v>0.19</v>
      </c>
      <c r="I171" s="186"/>
      <c r="J171" s="186"/>
      <c r="K171" s="186"/>
      <c r="L171" s="187"/>
      <c r="M171" s="191"/>
      <c r="N171" s="192"/>
      <c r="O171" s="192"/>
      <c r="P171" s="192"/>
      <c r="Q171" s="192"/>
      <c r="R171" s="192"/>
      <c r="S171" s="192"/>
      <c r="T171" s="193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6"/>
      <c r="AT171" s="188" t="s">
        <v>129</v>
      </c>
      <c r="AU171" s="188" t="s">
        <v>81</v>
      </c>
      <c r="AV171" s="186" t="s">
        <v>81</v>
      </c>
      <c r="AW171" s="186" t="s">
        <v>28</v>
      </c>
      <c r="AX171" s="186" t="s">
        <v>71</v>
      </c>
      <c r="AY171" s="188" t="s">
        <v>117</v>
      </c>
      <c r="AZ171" s="186"/>
      <c r="BA171" s="186"/>
      <c r="BB171" s="186"/>
      <c r="BC171" s="186"/>
      <c r="BD171" s="186"/>
      <c r="BE171" s="186"/>
      <c r="BF171" s="186"/>
      <c r="BG171" s="186"/>
      <c r="BH171" s="186"/>
      <c r="BI171" s="186"/>
      <c r="BJ171" s="186"/>
      <c r="BK171" s="186"/>
      <c r="BL171" s="186"/>
      <c r="BM171" s="186"/>
      <c r="BN171" s="186"/>
    </row>
    <row r="172" spans="1:66" s="194" customFormat="1">
      <c r="A172" s="186"/>
      <c r="B172" s="187"/>
      <c r="C172" s="186"/>
      <c r="D172" s="174" t="s">
        <v>129</v>
      </c>
      <c r="E172" s="188"/>
      <c r="F172" s="189" t="s">
        <v>169</v>
      </c>
      <c r="G172" s="186"/>
      <c r="H172" s="190">
        <v>1.5</v>
      </c>
      <c r="I172" s="186"/>
      <c r="J172" s="186"/>
      <c r="K172" s="186"/>
      <c r="L172" s="187"/>
      <c r="M172" s="191"/>
      <c r="N172" s="192"/>
      <c r="O172" s="192"/>
      <c r="P172" s="192"/>
      <c r="Q172" s="192"/>
      <c r="R172" s="192"/>
      <c r="S172" s="192"/>
      <c r="T172" s="193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6"/>
      <c r="AT172" s="188" t="s">
        <v>129</v>
      </c>
      <c r="AU172" s="188" t="s">
        <v>81</v>
      </c>
      <c r="AV172" s="186" t="s">
        <v>81</v>
      </c>
      <c r="AW172" s="186" t="s">
        <v>28</v>
      </c>
      <c r="AX172" s="186" t="s">
        <v>71</v>
      </c>
      <c r="AY172" s="188" t="s">
        <v>117</v>
      </c>
      <c r="AZ172" s="186"/>
      <c r="BA172" s="186"/>
      <c r="BB172" s="186"/>
      <c r="BC172" s="186"/>
      <c r="BD172" s="186"/>
      <c r="BE172" s="186"/>
      <c r="BF172" s="186"/>
      <c r="BG172" s="186"/>
      <c r="BH172" s="186"/>
      <c r="BI172" s="186"/>
      <c r="BJ172" s="186"/>
      <c r="BK172" s="186"/>
      <c r="BL172" s="186"/>
      <c r="BM172" s="186"/>
      <c r="BN172" s="186"/>
    </row>
    <row r="173" spans="1:66" s="194" customFormat="1">
      <c r="A173" s="186"/>
      <c r="B173" s="187"/>
      <c r="C173" s="186"/>
      <c r="D173" s="174" t="s">
        <v>129</v>
      </c>
      <c r="E173" s="188"/>
      <c r="F173" s="189" t="s">
        <v>170</v>
      </c>
      <c r="G173" s="186"/>
      <c r="H173" s="190">
        <v>0.76</v>
      </c>
      <c r="I173" s="186"/>
      <c r="J173" s="186"/>
      <c r="K173" s="186"/>
      <c r="L173" s="187"/>
      <c r="M173" s="191"/>
      <c r="N173" s="192"/>
      <c r="O173" s="192"/>
      <c r="P173" s="192"/>
      <c r="Q173" s="192"/>
      <c r="R173" s="192"/>
      <c r="S173" s="192"/>
      <c r="T173" s="193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6"/>
      <c r="AT173" s="188" t="s">
        <v>129</v>
      </c>
      <c r="AU173" s="188" t="s">
        <v>81</v>
      </c>
      <c r="AV173" s="186" t="s">
        <v>81</v>
      </c>
      <c r="AW173" s="186" t="s">
        <v>28</v>
      </c>
      <c r="AX173" s="186" t="s">
        <v>71</v>
      </c>
      <c r="AY173" s="188" t="s">
        <v>117</v>
      </c>
      <c r="AZ173" s="186"/>
      <c r="BA173" s="186"/>
      <c r="BB173" s="186"/>
      <c r="BC173" s="186"/>
      <c r="BD173" s="186"/>
      <c r="BE173" s="186"/>
      <c r="BF173" s="186"/>
      <c r="BG173" s="186"/>
      <c r="BH173" s="186"/>
      <c r="BI173" s="186"/>
      <c r="BJ173" s="186"/>
      <c r="BK173" s="186"/>
      <c r="BL173" s="186"/>
      <c r="BM173" s="186"/>
      <c r="BN173" s="186"/>
    </row>
    <row r="174" spans="1:66" s="194" customFormat="1">
      <c r="A174" s="186"/>
      <c r="B174" s="187"/>
      <c r="C174" s="186"/>
      <c r="D174" s="174" t="s">
        <v>129</v>
      </c>
      <c r="E174" s="188"/>
      <c r="F174" s="189" t="s">
        <v>171</v>
      </c>
      <c r="G174" s="186"/>
      <c r="H174" s="190">
        <v>4.87</v>
      </c>
      <c r="I174" s="186"/>
      <c r="J174" s="186"/>
      <c r="K174" s="186"/>
      <c r="L174" s="187"/>
      <c r="M174" s="191"/>
      <c r="N174" s="192"/>
      <c r="O174" s="192"/>
      <c r="P174" s="192"/>
      <c r="Q174" s="192"/>
      <c r="R174" s="192"/>
      <c r="S174" s="192"/>
      <c r="T174" s="193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8" t="s">
        <v>129</v>
      </c>
      <c r="AU174" s="188" t="s">
        <v>81</v>
      </c>
      <c r="AV174" s="186" t="s">
        <v>81</v>
      </c>
      <c r="AW174" s="186" t="s">
        <v>28</v>
      </c>
      <c r="AX174" s="186" t="s">
        <v>71</v>
      </c>
      <c r="AY174" s="188" t="s">
        <v>117</v>
      </c>
      <c r="AZ174" s="186"/>
      <c r="BA174" s="186"/>
      <c r="BB174" s="186"/>
      <c r="BC174" s="186"/>
      <c r="BD174" s="186"/>
      <c r="BE174" s="186"/>
      <c r="BF174" s="186"/>
      <c r="BG174" s="186"/>
      <c r="BH174" s="186"/>
      <c r="BI174" s="186"/>
      <c r="BJ174" s="186"/>
      <c r="BK174" s="186"/>
      <c r="BL174" s="186"/>
      <c r="BM174" s="186"/>
      <c r="BN174" s="186"/>
    </row>
    <row r="175" spans="1:66" s="185" customFormat="1">
      <c r="A175" s="178"/>
      <c r="B175" s="179"/>
      <c r="C175" s="178"/>
      <c r="D175" s="174" t="s">
        <v>129</v>
      </c>
      <c r="E175" s="180"/>
      <c r="F175" s="181" t="s">
        <v>172</v>
      </c>
      <c r="G175" s="178"/>
      <c r="H175" s="180"/>
      <c r="I175" s="178"/>
      <c r="J175" s="178"/>
      <c r="K175" s="178"/>
      <c r="L175" s="179"/>
      <c r="M175" s="182"/>
      <c r="N175" s="183"/>
      <c r="O175" s="183"/>
      <c r="P175" s="183"/>
      <c r="Q175" s="183"/>
      <c r="R175" s="183"/>
      <c r="S175" s="183"/>
      <c r="T175" s="184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/>
      <c r="AL175" s="178"/>
      <c r="AM175" s="178"/>
      <c r="AN175" s="178"/>
      <c r="AO175" s="178"/>
      <c r="AP175" s="178"/>
      <c r="AQ175" s="178"/>
      <c r="AR175" s="178"/>
      <c r="AS175" s="178"/>
      <c r="AT175" s="180" t="s">
        <v>129</v>
      </c>
      <c r="AU175" s="180" t="s">
        <v>81</v>
      </c>
      <c r="AV175" s="178" t="s">
        <v>79</v>
      </c>
      <c r="AW175" s="178" t="s">
        <v>28</v>
      </c>
      <c r="AX175" s="178" t="s">
        <v>71</v>
      </c>
      <c r="AY175" s="180" t="s">
        <v>117</v>
      </c>
      <c r="AZ175" s="178"/>
      <c r="BA175" s="178"/>
      <c r="BB175" s="178"/>
      <c r="BC175" s="178"/>
      <c r="BD175" s="178"/>
      <c r="BE175" s="178"/>
      <c r="BF175" s="178"/>
      <c r="BG175" s="178"/>
      <c r="BH175" s="178"/>
      <c r="BI175" s="178"/>
      <c r="BJ175" s="178"/>
      <c r="BK175" s="178"/>
      <c r="BL175" s="178"/>
      <c r="BM175" s="178"/>
      <c r="BN175" s="178"/>
    </row>
    <row r="176" spans="1:66" s="194" customFormat="1">
      <c r="A176" s="186"/>
      <c r="B176" s="187"/>
      <c r="C176" s="186"/>
      <c r="D176" s="174" t="s">
        <v>129</v>
      </c>
      <c r="E176" s="188"/>
      <c r="F176" s="189" t="s">
        <v>173</v>
      </c>
      <c r="G176" s="186"/>
      <c r="H176" s="190">
        <v>0.61</v>
      </c>
      <c r="I176" s="186"/>
      <c r="J176" s="186"/>
      <c r="K176" s="186"/>
      <c r="L176" s="187"/>
      <c r="M176" s="191"/>
      <c r="N176" s="192"/>
      <c r="O176" s="192"/>
      <c r="P176" s="192"/>
      <c r="Q176" s="192"/>
      <c r="R176" s="192"/>
      <c r="S176" s="192"/>
      <c r="T176" s="193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8" t="s">
        <v>129</v>
      </c>
      <c r="AU176" s="188" t="s">
        <v>81</v>
      </c>
      <c r="AV176" s="186" t="s">
        <v>81</v>
      </c>
      <c r="AW176" s="186" t="s">
        <v>28</v>
      </c>
      <c r="AX176" s="186" t="s">
        <v>71</v>
      </c>
      <c r="AY176" s="188" t="s">
        <v>117</v>
      </c>
      <c r="AZ176" s="186"/>
      <c r="BA176" s="186"/>
      <c r="BB176" s="186"/>
      <c r="BC176" s="186"/>
      <c r="BD176" s="186"/>
      <c r="BE176" s="186"/>
      <c r="BF176" s="186"/>
      <c r="BG176" s="186"/>
      <c r="BH176" s="186"/>
      <c r="BI176" s="186"/>
      <c r="BJ176" s="186"/>
      <c r="BK176" s="186"/>
      <c r="BL176" s="186"/>
      <c r="BM176" s="186"/>
      <c r="BN176" s="186"/>
    </row>
    <row r="177" spans="1:66" s="194" customFormat="1">
      <c r="A177" s="186"/>
      <c r="B177" s="187"/>
      <c r="C177" s="186"/>
      <c r="D177" s="174" t="s">
        <v>129</v>
      </c>
      <c r="E177" s="188"/>
      <c r="F177" s="189" t="s">
        <v>174</v>
      </c>
      <c r="G177" s="186"/>
      <c r="H177" s="190">
        <v>2.19</v>
      </c>
      <c r="I177" s="186"/>
      <c r="J177" s="186"/>
      <c r="K177" s="186"/>
      <c r="L177" s="187"/>
      <c r="M177" s="191"/>
      <c r="N177" s="192"/>
      <c r="O177" s="192"/>
      <c r="P177" s="192"/>
      <c r="Q177" s="192"/>
      <c r="R177" s="192"/>
      <c r="S177" s="192"/>
      <c r="T177" s="193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8" t="s">
        <v>129</v>
      </c>
      <c r="AU177" s="188" t="s">
        <v>81</v>
      </c>
      <c r="AV177" s="186" t="s">
        <v>81</v>
      </c>
      <c r="AW177" s="186" t="s">
        <v>28</v>
      </c>
      <c r="AX177" s="186" t="s">
        <v>71</v>
      </c>
      <c r="AY177" s="188" t="s">
        <v>117</v>
      </c>
      <c r="AZ177" s="186"/>
      <c r="BA177" s="186"/>
      <c r="BB177" s="186"/>
      <c r="BC177" s="186"/>
      <c r="BD177" s="186"/>
      <c r="BE177" s="186"/>
      <c r="BF177" s="186"/>
      <c r="BG177" s="186"/>
      <c r="BH177" s="186"/>
      <c r="BI177" s="186"/>
      <c r="BJ177" s="186"/>
      <c r="BK177" s="186"/>
      <c r="BL177" s="186"/>
      <c r="BM177" s="186"/>
      <c r="BN177" s="186"/>
    </row>
    <row r="178" spans="1:66" s="203" customFormat="1">
      <c r="A178" s="195"/>
      <c r="B178" s="196"/>
      <c r="C178" s="195"/>
      <c r="D178" s="174" t="s">
        <v>129</v>
      </c>
      <c r="E178" s="197"/>
      <c r="F178" s="198" t="s">
        <v>175</v>
      </c>
      <c r="G178" s="195"/>
      <c r="H178" s="199">
        <v>391.4</v>
      </c>
      <c r="I178" s="195"/>
      <c r="J178" s="195"/>
      <c r="K178" s="195"/>
      <c r="L178" s="196"/>
      <c r="M178" s="200"/>
      <c r="N178" s="201"/>
      <c r="O178" s="201"/>
      <c r="P178" s="201"/>
      <c r="Q178" s="201"/>
      <c r="R178" s="201"/>
      <c r="S178" s="201"/>
      <c r="T178" s="202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195"/>
      <c r="AN178" s="195"/>
      <c r="AO178" s="195"/>
      <c r="AP178" s="195"/>
      <c r="AQ178" s="195"/>
      <c r="AR178" s="195"/>
      <c r="AS178" s="195"/>
      <c r="AT178" s="197" t="s">
        <v>129</v>
      </c>
      <c r="AU178" s="197" t="s">
        <v>81</v>
      </c>
      <c r="AV178" s="195" t="s">
        <v>125</v>
      </c>
      <c r="AW178" s="195" t="s">
        <v>28</v>
      </c>
      <c r="AX178" s="195" t="s">
        <v>79</v>
      </c>
      <c r="AY178" s="197" t="s">
        <v>117</v>
      </c>
      <c r="AZ178" s="195"/>
      <c r="BA178" s="195"/>
      <c r="BB178" s="195"/>
      <c r="BC178" s="195"/>
      <c r="BD178" s="195"/>
      <c r="BE178" s="195"/>
      <c r="BF178" s="195"/>
      <c r="BG178" s="195"/>
      <c r="BH178" s="195"/>
      <c r="BI178" s="195"/>
      <c r="BJ178" s="195"/>
      <c r="BK178" s="195"/>
      <c r="BL178" s="195"/>
      <c r="BM178" s="195"/>
      <c r="BN178" s="195"/>
    </row>
    <row r="179" spans="1:66" s="36" customFormat="1" ht="12">
      <c r="A179" s="31"/>
      <c r="B179" s="32"/>
      <c r="C179" s="161" t="s">
        <v>81</v>
      </c>
      <c r="D179" s="161" t="s">
        <v>120</v>
      </c>
      <c r="E179" s="162" t="s">
        <v>176</v>
      </c>
      <c r="F179" s="163" t="s">
        <v>177</v>
      </c>
      <c r="G179" s="164" t="s">
        <v>178</v>
      </c>
      <c r="H179" s="165">
        <v>1598.36</v>
      </c>
      <c r="I179" s="166"/>
      <c r="J179" s="167">
        <f>ROUND(I179*H179,2)</f>
        <v>0</v>
      </c>
      <c r="K179" s="163" t="s">
        <v>179</v>
      </c>
      <c r="L179" s="32"/>
      <c r="M179" s="168"/>
      <c r="N179" s="169" t="s">
        <v>36</v>
      </c>
      <c r="O179" s="63"/>
      <c r="P179" s="170">
        <f>O179*H179</f>
        <v>0</v>
      </c>
      <c r="Q179" s="170">
        <v>0</v>
      </c>
      <c r="R179" s="170">
        <f>Q179*H179</f>
        <v>0</v>
      </c>
      <c r="S179" s="170">
        <v>0.15</v>
      </c>
      <c r="T179" s="171">
        <f>S179*H179</f>
        <v>239.75399999999996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172" t="s">
        <v>125</v>
      </c>
      <c r="AS179" s="35"/>
      <c r="AT179" s="172" t="s">
        <v>120</v>
      </c>
      <c r="AU179" s="172" t="s">
        <v>81</v>
      </c>
      <c r="AV179" s="35"/>
      <c r="AW179" s="35"/>
      <c r="AX179" s="35"/>
      <c r="AY179" s="17" t="s">
        <v>117</v>
      </c>
      <c r="AZ179" s="35"/>
      <c r="BA179" s="35"/>
      <c r="BB179" s="35"/>
      <c r="BC179" s="35"/>
      <c r="BD179" s="35"/>
      <c r="BE179" s="173">
        <f>IF(N179="základní",J179,0)</f>
        <v>0</v>
      </c>
      <c r="BF179" s="173">
        <f>IF(N179="snížená",J179,0)</f>
        <v>0</v>
      </c>
      <c r="BG179" s="173">
        <f>IF(N179="zákl. přenesená",J179,0)</f>
        <v>0</v>
      </c>
      <c r="BH179" s="173">
        <f>IF(N179="sníž. přenesená",J179,0)</f>
        <v>0</v>
      </c>
      <c r="BI179" s="173">
        <f>IF(N179="nulová",J179,0)</f>
        <v>0</v>
      </c>
      <c r="BJ179" s="17" t="s">
        <v>79</v>
      </c>
      <c r="BK179" s="173">
        <f>ROUND(I179*H179,2)</f>
        <v>0</v>
      </c>
      <c r="BL179" s="17" t="s">
        <v>125</v>
      </c>
      <c r="BM179" s="172" t="s">
        <v>180</v>
      </c>
      <c r="BN179" s="35"/>
    </row>
    <row r="180" spans="1:66" s="194" customFormat="1">
      <c r="A180" s="186"/>
      <c r="B180" s="187"/>
      <c r="C180" s="186"/>
      <c r="D180" s="174" t="s">
        <v>129</v>
      </c>
      <c r="E180" s="188"/>
      <c r="F180" s="189" t="s">
        <v>181</v>
      </c>
      <c r="G180" s="186"/>
      <c r="H180" s="190">
        <v>384.52</v>
      </c>
      <c r="I180" s="186"/>
      <c r="J180" s="186"/>
      <c r="K180" s="186"/>
      <c r="L180" s="187"/>
      <c r="M180" s="191"/>
      <c r="N180" s="192"/>
      <c r="O180" s="192"/>
      <c r="P180" s="192"/>
      <c r="Q180" s="192"/>
      <c r="R180" s="192"/>
      <c r="S180" s="192"/>
      <c r="T180" s="193"/>
      <c r="U180" s="186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  <c r="AS180" s="186"/>
      <c r="AT180" s="188" t="s">
        <v>129</v>
      </c>
      <c r="AU180" s="188" t="s">
        <v>81</v>
      </c>
      <c r="AV180" s="186" t="s">
        <v>81</v>
      </c>
      <c r="AW180" s="186" t="s">
        <v>28</v>
      </c>
      <c r="AX180" s="186" t="s">
        <v>71</v>
      </c>
      <c r="AY180" s="188" t="s">
        <v>117</v>
      </c>
      <c r="AZ180" s="186"/>
      <c r="BA180" s="186"/>
      <c r="BB180" s="186"/>
      <c r="BC180" s="186"/>
      <c r="BD180" s="186"/>
      <c r="BE180" s="186"/>
      <c r="BF180" s="186"/>
      <c r="BG180" s="186"/>
      <c r="BH180" s="186"/>
      <c r="BI180" s="186"/>
      <c r="BJ180" s="186"/>
      <c r="BK180" s="186"/>
      <c r="BL180" s="186"/>
      <c r="BM180" s="186"/>
      <c r="BN180" s="186"/>
    </row>
    <row r="181" spans="1:66" s="194" customFormat="1">
      <c r="A181" s="186"/>
      <c r="B181" s="187"/>
      <c r="C181" s="186"/>
      <c r="D181" s="174" t="s">
        <v>129</v>
      </c>
      <c r="E181" s="188"/>
      <c r="F181" s="189" t="s">
        <v>182</v>
      </c>
      <c r="G181" s="186"/>
      <c r="H181" s="190">
        <v>559.73</v>
      </c>
      <c r="I181" s="186"/>
      <c r="J181" s="186"/>
      <c r="K181" s="186"/>
      <c r="L181" s="187"/>
      <c r="M181" s="191"/>
      <c r="N181" s="192"/>
      <c r="O181" s="192"/>
      <c r="P181" s="192"/>
      <c r="Q181" s="192"/>
      <c r="R181" s="192"/>
      <c r="S181" s="192"/>
      <c r="T181" s="193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  <c r="AS181" s="186"/>
      <c r="AT181" s="188" t="s">
        <v>129</v>
      </c>
      <c r="AU181" s="188" t="s">
        <v>81</v>
      </c>
      <c r="AV181" s="186" t="s">
        <v>81</v>
      </c>
      <c r="AW181" s="186" t="s">
        <v>28</v>
      </c>
      <c r="AX181" s="186" t="s">
        <v>71</v>
      </c>
      <c r="AY181" s="188" t="s">
        <v>117</v>
      </c>
      <c r="AZ181" s="186"/>
      <c r="BA181" s="186"/>
      <c r="BB181" s="186"/>
      <c r="BC181" s="186"/>
      <c r="BD181" s="186"/>
      <c r="BE181" s="186"/>
      <c r="BF181" s="186"/>
      <c r="BG181" s="186"/>
      <c r="BH181" s="186"/>
      <c r="BI181" s="186"/>
      <c r="BJ181" s="186"/>
      <c r="BK181" s="186"/>
      <c r="BL181" s="186"/>
      <c r="BM181" s="186"/>
      <c r="BN181" s="186"/>
    </row>
    <row r="182" spans="1:66" s="194" customFormat="1">
      <c r="A182" s="186"/>
      <c r="B182" s="187"/>
      <c r="C182" s="186"/>
      <c r="D182" s="174" t="s">
        <v>129</v>
      </c>
      <c r="E182" s="188"/>
      <c r="F182" s="189" t="s">
        <v>183</v>
      </c>
      <c r="G182" s="186"/>
      <c r="H182" s="190">
        <v>654.11</v>
      </c>
      <c r="I182" s="186"/>
      <c r="J182" s="186"/>
      <c r="K182" s="186"/>
      <c r="L182" s="187"/>
      <c r="M182" s="191"/>
      <c r="N182" s="192"/>
      <c r="O182" s="192"/>
      <c r="P182" s="192"/>
      <c r="Q182" s="192"/>
      <c r="R182" s="192"/>
      <c r="S182" s="192"/>
      <c r="T182" s="193"/>
      <c r="U182" s="186"/>
      <c r="V182" s="186"/>
      <c r="W182" s="186"/>
      <c r="X182" s="186"/>
      <c r="Y182" s="18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  <c r="AS182" s="186"/>
      <c r="AT182" s="188" t="s">
        <v>129</v>
      </c>
      <c r="AU182" s="188" t="s">
        <v>81</v>
      </c>
      <c r="AV182" s="186" t="s">
        <v>81</v>
      </c>
      <c r="AW182" s="186" t="s">
        <v>28</v>
      </c>
      <c r="AX182" s="186" t="s">
        <v>71</v>
      </c>
      <c r="AY182" s="188" t="s">
        <v>117</v>
      </c>
      <c r="AZ182" s="186"/>
      <c r="BA182" s="186"/>
      <c r="BB182" s="186"/>
      <c r="BC182" s="186"/>
      <c r="BD182" s="186"/>
      <c r="BE182" s="186"/>
      <c r="BF182" s="186"/>
      <c r="BG182" s="186"/>
      <c r="BH182" s="186"/>
      <c r="BI182" s="186"/>
      <c r="BJ182" s="186"/>
      <c r="BK182" s="186"/>
      <c r="BL182" s="186"/>
      <c r="BM182" s="186"/>
      <c r="BN182" s="186"/>
    </row>
    <row r="183" spans="1:66" s="203" customFormat="1">
      <c r="A183" s="195"/>
      <c r="B183" s="196"/>
      <c r="C183" s="195"/>
      <c r="D183" s="174" t="s">
        <v>129</v>
      </c>
      <c r="E183" s="197"/>
      <c r="F183" s="198" t="s">
        <v>175</v>
      </c>
      <c r="G183" s="195"/>
      <c r="H183" s="199">
        <v>1598.36</v>
      </c>
      <c r="I183" s="195"/>
      <c r="J183" s="195"/>
      <c r="K183" s="195"/>
      <c r="L183" s="196"/>
      <c r="M183" s="200"/>
      <c r="N183" s="201"/>
      <c r="O183" s="201"/>
      <c r="P183" s="201"/>
      <c r="Q183" s="201"/>
      <c r="R183" s="201"/>
      <c r="S183" s="201"/>
      <c r="T183" s="202"/>
      <c r="U183" s="195"/>
      <c r="V183" s="195"/>
      <c r="W183" s="195"/>
      <c r="X183" s="195"/>
      <c r="Y183" s="195"/>
      <c r="Z183" s="195"/>
      <c r="AA183" s="195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195"/>
      <c r="AN183" s="195"/>
      <c r="AO183" s="195"/>
      <c r="AP183" s="195"/>
      <c r="AQ183" s="195"/>
      <c r="AR183" s="195"/>
      <c r="AS183" s="195"/>
      <c r="AT183" s="197" t="s">
        <v>129</v>
      </c>
      <c r="AU183" s="197" t="s">
        <v>81</v>
      </c>
      <c r="AV183" s="195" t="s">
        <v>125</v>
      </c>
      <c r="AW183" s="195" t="s">
        <v>28</v>
      </c>
      <c r="AX183" s="195" t="s">
        <v>79</v>
      </c>
      <c r="AY183" s="197" t="s">
        <v>117</v>
      </c>
      <c r="AZ183" s="195"/>
      <c r="BA183" s="195"/>
      <c r="BB183" s="195"/>
      <c r="BC183" s="195"/>
      <c r="BD183" s="195"/>
      <c r="BE183" s="195"/>
      <c r="BF183" s="195"/>
      <c r="BG183" s="195"/>
      <c r="BH183" s="195"/>
      <c r="BI183" s="195"/>
      <c r="BJ183" s="195"/>
      <c r="BK183" s="195"/>
      <c r="BL183" s="195"/>
      <c r="BM183" s="195"/>
      <c r="BN183" s="195"/>
    </row>
    <row r="184" spans="1:66" s="36" customFormat="1" ht="12">
      <c r="A184" s="31"/>
      <c r="B184" s="32"/>
      <c r="C184" s="161" t="s">
        <v>184</v>
      </c>
      <c r="D184" s="161" t="s">
        <v>120</v>
      </c>
      <c r="E184" s="162" t="s">
        <v>185</v>
      </c>
      <c r="F184" s="163" t="s">
        <v>186</v>
      </c>
      <c r="G184" s="164" t="s">
        <v>178</v>
      </c>
      <c r="H184" s="165">
        <v>16.47</v>
      </c>
      <c r="I184" s="166"/>
      <c r="J184" s="167">
        <f>ROUND(I184*H184,2)</f>
        <v>0</v>
      </c>
      <c r="K184" s="163" t="s">
        <v>187</v>
      </c>
      <c r="L184" s="32"/>
      <c r="M184" s="168"/>
      <c r="N184" s="169" t="s">
        <v>36</v>
      </c>
      <c r="O184" s="63"/>
      <c r="P184" s="170">
        <f>O184*H184</f>
        <v>0</v>
      </c>
      <c r="Q184" s="170">
        <v>0</v>
      </c>
      <c r="R184" s="170">
        <f>Q184*H184</f>
        <v>0</v>
      </c>
      <c r="S184" s="170">
        <v>2.4649999999999998E-2</v>
      </c>
      <c r="T184" s="171">
        <f>S184*H184</f>
        <v>0.40598549999999994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172" t="s">
        <v>125</v>
      </c>
      <c r="AS184" s="35"/>
      <c r="AT184" s="172" t="s">
        <v>120</v>
      </c>
      <c r="AU184" s="172" t="s">
        <v>81</v>
      </c>
      <c r="AV184" s="35"/>
      <c r="AW184" s="35"/>
      <c r="AX184" s="35"/>
      <c r="AY184" s="17" t="s">
        <v>117</v>
      </c>
      <c r="AZ184" s="35"/>
      <c r="BA184" s="35"/>
      <c r="BB184" s="35"/>
      <c r="BC184" s="35"/>
      <c r="BD184" s="35"/>
      <c r="BE184" s="173">
        <f>IF(N184="základní",J184,0)</f>
        <v>0</v>
      </c>
      <c r="BF184" s="173">
        <f>IF(N184="snížená",J184,0)</f>
        <v>0</v>
      </c>
      <c r="BG184" s="173">
        <f>IF(N184="zákl. přenesená",J184,0)</f>
        <v>0</v>
      </c>
      <c r="BH184" s="173">
        <f>IF(N184="sníž. přenesená",J184,0)</f>
        <v>0</v>
      </c>
      <c r="BI184" s="173">
        <f>IF(N184="nulová",J184,0)</f>
        <v>0</v>
      </c>
      <c r="BJ184" s="17" t="s">
        <v>79</v>
      </c>
      <c r="BK184" s="173">
        <f>ROUND(I184*H184,2)</f>
        <v>0</v>
      </c>
      <c r="BL184" s="17" t="s">
        <v>125</v>
      </c>
      <c r="BM184" s="172" t="s">
        <v>188</v>
      </c>
      <c r="BN184" s="35"/>
    </row>
    <row r="185" spans="1:66" s="194" customFormat="1">
      <c r="A185" s="186"/>
      <c r="B185" s="187"/>
      <c r="C185" s="186"/>
      <c r="D185" s="174" t="s">
        <v>129</v>
      </c>
      <c r="E185" s="188"/>
      <c r="F185" s="189" t="s">
        <v>189</v>
      </c>
      <c r="G185" s="186"/>
      <c r="H185" s="190">
        <v>16.47</v>
      </c>
      <c r="I185" s="186"/>
      <c r="J185" s="186"/>
      <c r="K185" s="186"/>
      <c r="L185" s="187"/>
      <c r="M185" s="191"/>
      <c r="N185" s="192"/>
      <c r="O185" s="192"/>
      <c r="P185" s="192"/>
      <c r="Q185" s="192"/>
      <c r="R185" s="192"/>
      <c r="S185" s="192"/>
      <c r="T185" s="193"/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  <c r="AS185" s="186"/>
      <c r="AT185" s="188" t="s">
        <v>129</v>
      </c>
      <c r="AU185" s="188" t="s">
        <v>81</v>
      </c>
      <c r="AV185" s="186" t="s">
        <v>81</v>
      </c>
      <c r="AW185" s="186" t="s">
        <v>28</v>
      </c>
      <c r="AX185" s="186" t="s">
        <v>71</v>
      </c>
      <c r="AY185" s="188" t="s">
        <v>117</v>
      </c>
      <c r="AZ185" s="186"/>
      <c r="BA185" s="186"/>
      <c r="BB185" s="186"/>
      <c r="BC185" s="186"/>
      <c r="BD185" s="186"/>
      <c r="BE185" s="186"/>
      <c r="BF185" s="186"/>
      <c r="BG185" s="186"/>
      <c r="BH185" s="186"/>
      <c r="BI185" s="186"/>
      <c r="BJ185" s="186"/>
      <c r="BK185" s="186"/>
      <c r="BL185" s="186"/>
      <c r="BM185" s="186"/>
      <c r="BN185" s="186"/>
    </row>
    <row r="186" spans="1:66" s="203" customFormat="1">
      <c r="A186" s="195"/>
      <c r="B186" s="196"/>
      <c r="C186" s="195"/>
      <c r="D186" s="174" t="s">
        <v>129</v>
      </c>
      <c r="E186" s="197"/>
      <c r="F186" s="198" t="s">
        <v>175</v>
      </c>
      <c r="G186" s="195"/>
      <c r="H186" s="199">
        <v>16.47</v>
      </c>
      <c r="I186" s="195"/>
      <c r="J186" s="195"/>
      <c r="K186" s="195"/>
      <c r="L186" s="196"/>
      <c r="M186" s="200"/>
      <c r="N186" s="201"/>
      <c r="O186" s="201"/>
      <c r="P186" s="201"/>
      <c r="Q186" s="201"/>
      <c r="R186" s="201"/>
      <c r="S186" s="201"/>
      <c r="T186" s="202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5"/>
      <c r="AT186" s="197" t="s">
        <v>129</v>
      </c>
      <c r="AU186" s="197" t="s">
        <v>81</v>
      </c>
      <c r="AV186" s="195" t="s">
        <v>125</v>
      </c>
      <c r="AW186" s="195" t="s">
        <v>28</v>
      </c>
      <c r="AX186" s="195" t="s">
        <v>79</v>
      </c>
      <c r="AY186" s="197" t="s">
        <v>117</v>
      </c>
      <c r="AZ186" s="195"/>
      <c r="BA186" s="195"/>
      <c r="BB186" s="195"/>
      <c r="BC186" s="195"/>
      <c r="BD186" s="195"/>
      <c r="BE186" s="195"/>
      <c r="BF186" s="195"/>
      <c r="BG186" s="195"/>
      <c r="BH186" s="195"/>
      <c r="BI186" s="195"/>
      <c r="BJ186" s="195"/>
      <c r="BK186" s="195"/>
      <c r="BL186" s="195"/>
      <c r="BM186" s="195"/>
      <c r="BN186" s="195"/>
    </row>
    <row r="187" spans="1:66" s="158" customFormat="1" ht="12.75">
      <c r="A187" s="147"/>
      <c r="B187" s="148"/>
      <c r="C187" s="147"/>
      <c r="D187" s="149" t="s">
        <v>70</v>
      </c>
      <c r="E187" s="159" t="s">
        <v>190</v>
      </c>
      <c r="F187" s="159" t="s">
        <v>191</v>
      </c>
      <c r="G187" s="147"/>
      <c r="H187" s="147"/>
      <c r="I187" s="147"/>
      <c r="J187" s="160">
        <f>BK187</f>
        <v>0</v>
      </c>
      <c r="K187" s="147"/>
      <c r="L187" s="148"/>
      <c r="M187" s="152"/>
      <c r="N187" s="153"/>
      <c r="O187" s="153"/>
      <c r="P187" s="154">
        <f>SUM(P188:P244)</f>
        <v>0</v>
      </c>
      <c r="Q187" s="153"/>
      <c r="R187" s="154">
        <f>SUM(R188:R244)</f>
        <v>0</v>
      </c>
      <c r="S187" s="153"/>
      <c r="T187" s="155">
        <f>SUM(T188:T244)</f>
        <v>0</v>
      </c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9" t="s">
        <v>79</v>
      </c>
      <c r="AS187" s="147"/>
      <c r="AT187" s="156" t="s">
        <v>70</v>
      </c>
      <c r="AU187" s="156" t="s">
        <v>79</v>
      </c>
      <c r="AV187" s="147"/>
      <c r="AW187" s="147"/>
      <c r="AX187" s="147"/>
      <c r="AY187" s="149" t="s">
        <v>117</v>
      </c>
      <c r="AZ187" s="147"/>
      <c r="BA187" s="147"/>
      <c r="BB187" s="147"/>
      <c r="BC187" s="147"/>
      <c r="BD187" s="147"/>
      <c r="BE187" s="147"/>
      <c r="BF187" s="147"/>
      <c r="BG187" s="147"/>
      <c r="BH187" s="147"/>
      <c r="BI187" s="147"/>
      <c r="BJ187" s="147"/>
      <c r="BK187" s="157">
        <f>SUM(BK188:BK244)</f>
        <v>0</v>
      </c>
      <c r="BL187" s="147"/>
      <c r="BM187" s="147"/>
      <c r="BN187" s="147"/>
    </row>
    <row r="188" spans="1:66" s="36" customFormat="1" ht="12">
      <c r="A188" s="31"/>
      <c r="B188" s="32"/>
      <c r="C188" s="161" t="s">
        <v>125</v>
      </c>
      <c r="D188" s="161" t="s">
        <v>120</v>
      </c>
      <c r="E188" s="162" t="s">
        <v>192</v>
      </c>
      <c r="F188" s="163" t="s">
        <v>193</v>
      </c>
      <c r="G188" s="164" t="s">
        <v>194</v>
      </c>
      <c r="H188" s="165">
        <v>1270.905</v>
      </c>
      <c r="I188" s="166"/>
      <c r="J188" s="167">
        <f>ROUND(I188*H188,2)</f>
        <v>0</v>
      </c>
      <c r="K188" s="163" t="s">
        <v>124</v>
      </c>
      <c r="L188" s="32"/>
      <c r="M188" s="168"/>
      <c r="N188" s="169" t="s">
        <v>36</v>
      </c>
      <c r="O188" s="63"/>
      <c r="P188" s="170">
        <f>O188*H188</f>
        <v>0</v>
      </c>
      <c r="Q188" s="170">
        <v>0</v>
      </c>
      <c r="R188" s="170">
        <f>Q188*H188</f>
        <v>0</v>
      </c>
      <c r="S188" s="170">
        <v>0</v>
      </c>
      <c r="T188" s="171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172" t="s">
        <v>125</v>
      </c>
      <c r="AS188" s="35"/>
      <c r="AT188" s="172" t="s">
        <v>120</v>
      </c>
      <c r="AU188" s="172" t="s">
        <v>81</v>
      </c>
      <c r="AV188" s="35"/>
      <c r="AW188" s="35"/>
      <c r="AX188" s="35"/>
      <c r="AY188" s="17" t="s">
        <v>117</v>
      </c>
      <c r="AZ188" s="35"/>
      <c r="BA188" s="35"/>
      <c r="BB188" s="35"/>
      <c r="BC188" s="35"/>
      <c r="BD188" s="35"/>
      <c r="BE188" s="173">
        <f>IF(N188="základní",J188,0)</f>
        <v>0</v>
      </c>
      <c r="BF188" s="173">
        <f>IF(N188="snížená",J188,0)</f>
        <v>0</v>
      </c>
      <c r="BG188" s="173">
        <f>IF(N188="zákl. přenesená",J188,0)</f>
        <v>0</v>
      </c>
      <c r="BH188" s="173">
        <f>IF(N188="sníž. přenesená",J188,0)</f>
        <v>0</v>
      </c>
      <c r="BI188" s="173">
        <f>IF(N188="nulová",J188,0)</f>
        <v>0</v>
      </c>
      <c r="BJ188" s="17" t="s">
        <v>79</v>
      </c>
      <c r="BK188" s="173">
        <f>ROUND(I188*H188,2)</f>
        <v>0</v>
      </c>
      <c r="BL188" s="17" t="s">
        <v>125</v>
      </c>
      <c r="BM188" s="172" t="s">
        <v>195</v>
      </c>
      <c r="BN188" s="35"/>
    </row>
    <row r="189" spans="1:66" s="36" customFormat="1">
      <c r="A189" s="31"/>
      <c r="B189" s="32"/>
      <c r="C189" s="31"/>
      <c r="D189" s="174" t="s">
        <v>127</v>
      </c>
      <c r="E189" s="31"/>
      <c r="F189" s="175" t="s">
        <v>196</v>
      </c>
      <c r="G189" s="31"/>
      <c r="H189" s="31"/>
      <c r="I189" s="31"/>
      <c r="J189" s="31"/>
      <c r="K189" s="31"/>
      <c r="L189" s="32"/>
      <c r="M189" s="176"/>
      <c r="N189" s="177"/>
      <c r="O189" s="63"/>
      <c r="P189" s="63"/>
      <c r="Q189" s="63"/>
      <c r="R189" s="63"/>
      <c r="S189" s="63"/>
      <c r="T189" s="64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17" t="s">
        <v>127</v>
      </c>
      <c r="AU189" s="17" t="s">
        <v>81</v>
      </c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</row>
    <row r="190" spans="1:66" s="36" customFormat="1" ht="12">
      <c r="A190" s="31"/>
      <c r="B190" s="32"/>
      <c r="C190" s="161" t="s">
        <v>197</v>
      </c>
      <c r="D190" s="161" t="s">
        <v>120</v>
      </c>
      <c r="E190" s="162" t="s">
        <v>198</v>
      </c>
      <c r="F190" s="163" t="s">
        <v>199</v>
      </c>
      <c r="G190" s="164" t="s">
        <v>194</v>
      </c>
      <c r="H190" s="165">
        <v>704.52</v>
      </c>
      <c r="I190" s="166"/>
      <c r="J190" s="167">
        <f>ROUND(I190*H190,2)</f>
        <v>0</v>
      </c>
      <c r="K190" s="163" t="s">
        <v>124</v>
      </c>
      <c r="L190" s="32"/>
      <c r="M190" s="168"/>
      <c r="N190" s="169" t="s">
        <v>36</v>
      </c>
      <c r="O190" s="63"/>
      <c r="P190" s="170">
        <f>O190*H190</f>
        <v>0</v>
      </c>
      <c r="Q190" s="170">
        <v>0</v>
      </c>
      <c r="R190" s="170">
        <f>Q190*H190</f>
        <v>0</v>
      </c>
      <c r="S190" s="170">
        <v>0</v>
      </c>
      <c r="T190" s="171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172" t="s">
        <v>125</v>
      </c>
      <c r="AS190" s="35"/>
      <c r="AT190" s="172" t="s">
        <v>120</v>
      </c>
      <c r="AU190" s="172" t="s">
        <v>81</v>
      </c>
      <c r="AV190" s="35"/>
      <c r="AW190" s="35"/>
      <c r="AX190" s="35"/>
      <c r="AY190" s="17" t="s">
        <v>117</v>
      </c>
      <c r="AZ190" s="35"/>
      <c r="BA190" s="35"/>
      <c r="BB190" s="35"/>
      <c r="BC190" s="35"/>
      <c r="BD190" s="35"/>
      <c r="BE190" s="173">
        <f>IF(N190="základní",J190,0)</f>
        <v>0</v>
      </c>
      <c r="BF190" s="173">
        <f>IF(N190="snížená",J190,0)</f>
        <v>0</v>
      </c>
      <c r="BG190" s="173">
        <f>IF(N190="zákl. přenesená",J190,0)</f>
        <v>0</v>
      </c>
      <c r="BH190" s="173">
        <f>IF(N190="sníž. přenesená",J190,0)</f>
        <v>0</v>
      </c>
      <c r="BI190" s="173">
        <f>IF(N190="nulová",J190,0)</f>
        <v>0</v>
      </c>
      <c r="BJ190" s="17" t="s">
        <v>79</v>
      </c>
      <c r="BK190" s="173">
        <f>ROUND(I190*H190,2)</f>
        <v>0</v>
      </c>
      <c r="BL190" s="17" t="s">
        <v>125</v>
      </c>
      <c r="BM190" s="172" t="s">
        <v>200</v>
      </c>
      <c r="BN190" s="35"/>
    </row>
    <row r="191" spans="1:66" s="36" customFormat="1" ht="19.5">
      <c r="A191" s="31"/>
      <c r="B191" s="32"/>
      <c r="C191" s="31"/>
      <c r="D191" s="174" t="s">
        <v>127</v>
      </c>
      <c r="E191" s="31"/>
      <c r="F191" s="175" t="s">
        <v>201</v>
      </c>
      <c r="G191" s="31"/>
      <c r="H191" s="31"/>
      <c r="I191" s="31"/>
      <c r="J191" s="31"/>
      <c r="K191" s="31"/>
      <c r="L191" s="32"/>
      <c r="M191" s="176"/>
      <c r="N191" s="177"/>
      <c r="O191" s="63"/>
      <c r="P191" s="63"/>
      <c r="Q191" s="63"/>
      <c r="R191" s="63"/>
      <c r="S191" s="63"/>
      <c r="T191" s="64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17" t="s">
        <v>127</v>
      </c>
      <c r="AU191" s="17" t="s">
        <v>81</v>
      </c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</row>
    <row r="192" spans="1:66" s="36" customFormat="1" ht="12">
      <c r="A192" s="31"/>
      <c r="B192" s="32"/>
      <c r="C192" s="161" t="s">
        <v>202</v>
      </c>
      <c r="D192" s="161" t="s">
        <v>120</v>
      </c>
      <c r="E192" s="162" t="s">
        <v>203</v>
      </c>
      <c r="F192" s="163" t="s">
        <v>204</v>
      </c>
      <c r="G192" s="164" t="s">
        <v>194</v>
      </c>
      <c r="H192" s="165">
        <v>1270.905</v>
      </c>
      <c r="I192" s="166"/>
      <c r="J192" s="167">
        <f>ROUND(I192*H192,2)</f>
        <v>0</v>
      </c>
      <c r="K192" s="163" t="s">
        <v>124</v>
      </c>
      <c r="L192" s="32"/>
      <c r="M192" s="168"/>
      <c r="N192" s="169" t="s">
        <v>36</v>
      </c>
      <c r="O192" s="63"/>
      <c r="P192" s="170">
        <f>O192*H192</f>
        <v>0</v>
      </c>
      <c r="Q192" s="170">
        <v>0</v>
      </c>
      <c r="R192" s="170">
        <f>Q192*H192</f>
        <v>0</v>
      </c>
      <c r="S192" s="170">
        <v>0</v>
      </c>
      <c r="T192" s="171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172" t="s">
        <v>125</v>
      </c>
      <c r="AS192" s="35"/>
      <c r="AT192" s="172" t="s">
        <v>120</v>
      </c>
      <c r="AU192" s="172" t="s">
        <v>81</v>
      </c>
      <c r="AV192" s="35"/>
      <c r="AW192" s="35"/>
      <c r="AX192" s="35"/>
      <c r="AY192" s="17" t="s">
        <v>117</v>
      </c>
      <c r="AZ192" s="35"/>
      <c r="BA192" s="35"/>
      <c r="BB192" s="35"/>
      <c r="BC192" s="35"/>
      <c r="BD192" s="35"/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7" t="s">
        <v>79</v>
      </c>
      <c r="BK192" s="173">
        <f>ROUND(I192*H192,2)</f>
        <v>0</v>
      </c>
      <c r="BL192" s="17" t="s">
        <v>125</v>
      </c>
      <c r="BM192" s="172" t="s">
        <v>205</v>
      </c>
      <c r="BN192" s="35"/>
    </row>
    <row r="193" spans="1:66" s="36" customFormat="1">
      <c r="A193" s="31"/>
      <c r="B193" s="32"/>
      <c r="C193" s="31"/>
      <c r="D193" s="174" t="s">
        <v>127</v>
      </c>
      <c r="E193" s="31"/>
      <c r="F193" s="175" t="s">
        <v>206</v>
      </c>
      <c r="G193" s="31"/>
      <c r="H193" s="31"/>
      <c r="I193" s="31"/>
      <c r="J193" s="31"/>
      <c r="K193" s="31"/>
      <c r="L193" s="32"/>
      <c r="M193" s="176"/>
      <c r="N193" s="177"/>
      <c r="O193" s="63"/>
      <c r="P193" s="63"/>
      <c r="Q193" s="63"/>
      <c r="R193" s="63"/>
      <c r="S193" s="63"/>
      <c r="T193" s="64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17" t="s">
        <v>127</v>
      </c>
      <c r="AU193" s="17" t="s">
        <v>81</v>
      </c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</row>
    <row r="194" spans="1:66" s="36" customFormat="1" ht="12">
      <c r="A194" s="31"/>
      <c r="B194" s="32"/>
      <c r="C194" s="161" t="s">
        <v>207</v>
      </c>
      <c r="D194" s="161" t="s">
        <v>120</v>
      </c>
      <c r="E194" s="162" t="s">
        <v>208</v>
      </c>
      <c r="F194" s="163" t="s">
        <v>209</v>
      </c>
      <c r="G194" s="164" t="s">
        <v>210</v>
      </c>
      <c r="H194" s="165">
        <v>15</v>
      </c>
      <c r="I194" s="166"/>
      <c r="J194" s="167">
        <f>ROUND(I194*H194,2)</f>
        <v>0</v>
      </c>
      <c r="K194" s="163" t="s">
        <v>124</v>
      </c>
      <c r="L194" s="32"/>
      <c r="M194" s="168"/>
      <c r="N194" s="169" t="s">
        <v>36</v>
      </c>
      <c r="O194" s="63"/>
      <c r="P194" s="170">
        <f>O194*H194</f>
        <v>0</v>
      </c>
      <c r="Q194" s="170">
        <v>0</v>
      </c>
      <c r="R194" s="170">
        <f>Q194*H194</f>
        <v>0</v>
      </c>
      <c r="S194" s="170">
        <v>0</v>
      </c>
      <c r="T194" s="17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172" t="s">
        <v>125</v>
      </c>
      <c r="AS194" s="35"/>
      <c r="AT194" s="172" t="s">
        <v>120</v>
      </c>
      <c r="AU194" s="172" t="s">
        <v>81</v>
      </c>
      <c r="AV194" s="35"/>
      <c r="AW194" s="35"/>
      <c r="AX194" s="35"/>
      <c r="AY194" s="17" t="s">
        <v>117</v>
      </c>
      <c r="AZ194" s="35"/>
      <c r="BA194" s="35"/>
      <c r="BB194" s="35"/>
      <c r="BC194" s="35"/>
      <c r="BD194" s="35"/>
      <c r="BE194" s="173">
        <f>IF(N194="základní",J194,0)</f>
        <v>0</v>
      </c>
      <c r="BF194" s="173">
        <f>IF(N194="snížená",J194,0)</f>
        <v>0</v>
      </c>
      <c r="BG194" s="173">
        <f>IF(N194="zákl. přenesená",J194,0)</f>
        <v>0</v>
      </c>
      <c r="BH194" s="173">
        <f>IF(N194="sníž. přenesená",J194,0)</f>
        <v>0</v>
      </c>
      <c r="BI194" s="173">
        <f>IF(N194="nulová",J194,0)</f>
        <v>0</v>
      </c>
      <c r="BJ194" s="17" t="s">
        <v>79</v>
      </c>
      <c r="BK194" s="173">
        <f>ROUND(I194*H194,2)</f>
        <v>0</v>
      </c>
      <c r="BL194" s="17" t="s">
        <v>125</v>
      </c>
      <c r="BM194" s="172" t="s">
        <v>211</v>
      </c>
      <c r="BN194" s="35"/>
    </row>
    <row r="195" spans="1:66" s="36" customFormat="1">
      <c r="A195" s="31"/>
      <c r="B195" s="32"/>
      <c r="C195" s="31"/>
      <c r="D195" s="174" t="s">
        <v>127</v>
      </c>
      <c r="E195" s="31"/>
      <c r="F195" s="175" t="s">
        <v>212</v>
      </c>
      <c r="G195" s="31"/>
      <c r="H195" s="31"/>
      <c r="I195" s="31"/>
      <c r="J195" s="31"/>
      <c r="K195" s="31"/>
      <c r="L195" s="32"/>
      <c r="M195" s="176"/>
      <c r="N195" s="177"/>
      <c r="O195" s="63"/>
      <c r="P195" s="63"/>
      <c r="Q195" s="63"/>
      <c r="R195" s="63"/>
      <c r="S195" s="63"/>
      <c r="T195" s="64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17" t="s">
        <v>127</v>
      </c>
      <c r="AU195" s="17" t="s">
        <v>81</v>
      </c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</row>
    <row r="196" spans="1:66" s="36" customFormat="1" ht="12">
      <c r="A196" s="31"/>
      <c r="B196" s="32"/>
      <c r="C196" s="161" t="s">
        <v>213</v>
      </c>
      <c r="D196" s="161" t="s">
        <v>120</v>
      </c>
      <c r="E196" s="162" t="s">
        <v>214</v>
      </c>
      <c r="F196" s="163" t="s">
        <v>215</v>
      </c>
      <c r="G196" s="164" t="s">
        <v>210</v>
      </c>
      <c r="H196" s="165">
        <v>450</v>
      </c>
      <c r="I196" s="166"/>
      <c r="J196" s="167">
        <f>ROUND(I196*H196,2)</f>
        <v>0</v>
      </c>
      <c r="K196" s="163" t="s">
        <v>124</v>
      </c>
      <c r="L196" s="32"/>
      <c r="M196" s="168"/>
      <c r="N196" s="169" t="s">
        <v>36</v>
      </c>
      <c r="O196" s="63"/>
      <c r="P196" s="170">
        <f>O196*H196</f>
        <v>0</v>
      </c>
      <c r="Q196" s="170">
        <v>0</v>
      </c>
      <c r="R196" s="170">
        <f>Q196*H196</f>
        <v>0</v>
      </c>
      <c r="S196" s="170">
        <v>0</v>
      </c>
      <c r="T196" s="171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172" t="s">
        <v>125</v>
      </c>
      <c r="AS196" s="35"/>
      <c r="AT196" s="172" t="s">
        <v>120</v>
      </c>
      <c r="AU196" s="172" t="s">
        <v>81</v>
      </c>
      <c r="AV196" s="35"/>
      <c r="AW196" s="35"/>
      <c r="AX196" s="35"/>
      <c r="AY196" s="17" t="s">
        <v>117</v>
      </c>
      <c r="AZ196" s="35"/>
      <c r="BA196" s="35"/>
      <c r="BB196" s="35"/>
      <c r="BC196" s="35"/>
      <c r="BD196" s="35"/>
      <c r="BE196" s="173">
        <f>IF(N196="základní",J196,0)</f>
        <v>0</v>
      </c>
      <c r="BF196" s="173">
        <f>IF(N196="snížená",J196,0)</f>
        <v>0</v>
      </c>
      <c r="BG196" s="173">
        <f>IF(N196="zákl. přenesená",J196,0)</f>
        <v>0</v>
      </c>
      <c r="BH196" s="173">
        <f>IF(N196="sníž. přenesená",J196,0)</f>
        <v>0</v>
      </c>
      <c r="BI196" s="173">
        <f>IF(N196="nulová",J196,0)</f>
        <v>0</v>
      </c>
      <c r="BJ196" s="17" t="s">
        <v>79</v>
      </c>
      <c r="BK196" s="173">
        <f>ROUND(I196*H196,2)</f>
        <v>0</v>
      </c>
      <c r="BL196" s="17" t="s">
        <v>125</v>
      </c>
      <c r="BM196" s="172" t="s">
        <v>216</v>
      </c>
      <c r="BN196" s="35"/>
    </row>
    <row r="197" spans="1:66" s="36" customFormat="1">
      <c r="A197" s="31"/>
      <c r="B197" s="32"/>
      <c r="C197" s="31"/>
      <c r="D197" s="174" t="s">
        <v>127</v>
      </c>
      <c r="E197" s="31"/>
      <c r="F197" s="175" t="s">
        <v>217</v>
      </c>
      <c r="G197" s="31"/>
      <c r="H197" s="31"/>
      <c r="I197" s="31"/>
      <c r="J197" s="31"/>
      <c r="K197" s="31"/>
      <c r="L197" s="32"/>
      <c r="M197" s="176"/>
      <c r="N197" s="177"/>
      <c r="O197" s="63"/>
      <c r="P197" s="63"/>
      <c r="Q197" s="63"/>
      <c r="R197" s="63"/>
      <c r="S197" s="63"/>
      <c r="T197" s="64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17" t="s">
        <v>127</v>
      </c>
      <c r="AU197" s="17" t="s">
        <v>81</v>
      </c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</row>
    <row r="198" spans="1:66" s="194" customFormat="1">
      <c r="A198" s="186"/>
      <c r="B198" s="187"/>
      <c r="C198" s="186"/>
      <c r="D198" s="174" t="s">
        <v>129</v>
      </c>
      <c r="E198" s="188"/>
      <c r="F198" s="189" t="s">
        <v>218</v>
      </c>
      <c r="G198" s="186"/>
      <c r="H198" s="190">
        <v>450</v>
      </c>
      <c r="I198" s="186"/>
      <c r="J198" s="186"/>
      <c r="K198" s="186"/>
      <c r="L198" s="187"/>
      <c r="M198" s="191"/>
      <c r="N198" s="192"/>
      <c r="O198" s="192"/>
      <c r="P198" s="192"/>
      <c r="Q198" s="192"/>
      <c r="R198" s="192"/>
      <c r="S198" s="192"/>
      <c r="T198" s="193"/>
      <c r="U198" s="186"/>
      <c r="V198" s="186"/>
      <c r="W198" s="186"/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  <c r="AS198" s="186"/>
      <c r="AT198" s="188" t="s">
        <v>129</v>
      </c>
      <c r="AU198" s="188" t="s">
        <v>81</v>
      </c>
      <c r="AV198" s="186" t="s">
        <v>81</v>
      </c>
      <c r="AW198" s="186" t="s">
        <v>28</v>
      </c>
      <c r="AX198" s="186" t="s">
        <v>79</v>
      </c>
      <c r="AY198" s="188" t="s">
        <v>117</v>
      </c>
      <c r="AZ198" s="186"/>
      <c r="BA198" s="186"/>
      <c r="BB198" s="186"/>
      <c r="BC198" s="186"/>
      <c r="BD198" s="186"/>
      <c r="BE198" s="186"/>
      <c r="BF198" s="186"/>
      <c r="BG198" s="186"/>
      <c r="BH198" s="186"/>
      <c r="BI198" s="186"/>
      <c r="BJ198" s="186"/>
      <c r="BK198" s="186"/>
      <c r="BL198" s="186"/>
      <c r="BM198" s="186"/>
      <c r="BN198" s="186"/>
    </row>
    <row r="199" spans="1:66" s="36" customFormat="1" ht="12">
      <c r="A199" s="31"/>
      <c r="B199" s="32"/>
      <c r="C199" s="161" t="s">
        <v>118</v>
      </c>
      <c r="D199" s="161" t="s">
        <v>120</v>
      </c>
      <c r="E199" s="162" t="s">
        <v>219</v>
      </c>
      <c r="F199" s="163" t="s">
        <v>220</v>
      </c>
      <c r="G199" s="164" t="s">
        <v>194</v>
      </c>
      <c r="H199" s="165">
        <v>1213.348</v>
      </c>
      <c r="I199" s="166"/>
      <c r="J199" s="167">
        <f>ROUND(I199*H199,2)</f>
        <v>0</v>
      </c>
      <c r="K199" s="163" t="s">
        <v>124</v>
      </c>
      <c r="L199" s="32"/>
      <c r="M199" s="168"/>
      <c r="N199" s="169" t="s">
        <v>36</v>
      </c>
      <c r="O199" s="63"/>
      <c r="P199" s="170">
        <f>O199*H199</f>
        <v>0</v>
      </c>
      <c r="Q199" s="170">
        <v>0</v>
      </c>
      <c r="R199" s="170">
        <f>Q199*H199</f>
        <v>0</v>
      </c>
      <c r="S199" s="170">
        <v>0</v>
      </c>
      <c r="T199" s="171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172" t="s">
        <v>125</v>
      </c>
      <c r="AS199" s="35"/>
      <c r="AT199" s="172" t="s">
        <v>120</v>
      </c>
      <c r="AU199" s="172" t="s">
        <v>81</v>
      </c>
      <c r="AV199" s="35"/>
      <c r="AW199" s="35"/>
      <c r="AX199" s="35"/>
      <c r="AY199" s="17" t="s">
        <v>117</v>
      </c>
      <c r="AZ199" s="35"/>
      <c r="BA199" s="35"/>
      <c r="BB199" s="35"/>
      <c r="BC199" s="35"/>
      <c r="BD199" s="35"/>
      <c r="BE199" s="173">
        <f>IF(N199="základní",J199,0)</f>
        <v>0</v>
      </c>
      <c r="BF199" s="173">
        <f>IF(N199="snížená",J199,0)</f>
        <v>0</v>
      </c>
      <c r="BG199" s="173">
        <f>IF(N199="zákl. přenesená",J199,0)</f>
        <v>0</v>
      </c>
      <c r="BH199" s="173">
        <f>IF(N199="sníž. přenesená",J199,0)</f>
        <v>0</v>
      </c>
      <c r="BI199" s="173">
        <f>IF(N199="nulová",J199,0)</f>
        <v>0</v>
      </c>
      <c r="BJ199" s="17" t="s">
        <v>79</v>
      </c>
      <c r="BK199" s="173">
        <f>ROUND(I199*H199,2)</f>
        <v>0</v>
      </c>
      <c r="BL199" s="17" t="s">
        <v>125</v>
      </c>
      <c r="BM199" s="172" t="s">
        <v>221</v>
      </c>
      <c r="BN199" s="35"/>
    </row>
    <row r="200" spans="1:66" s="36" customFormat="1">
      <c r="A200" s="31"/>
      <c r="B200" s="32"/>
      <c r="C200" s="31"/>
      <c r="D200" s="174" t="s">
        <v>127</v>
      </c>
      <c r="E200" s="31"/>
      <c r="F200" s="175" t="s">
        <v>222</v>
      </c>
      <c r="G200" s="31"/>
      <c r="H200" s="31"/>
      <c r="I200" s="31"/>
      <c r="J200" s="31"/>
      <c r="K200" s="31"/>
      <c r="L200" s="32"/>
      <c r="M200" s="176"/>
      <c r="N200" s="177"/>
      <c r="O200" s="63"/>
      <c r="P200" s="63"/>
      <c r="Q200" s="63"/>
      <c r="R200" s="63"/>
      <c r="S200" s="63"/>
      <c r="T200" s="64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17" t="s">
        <v>127</v>
      </c>
      <c r="AU200" s="17" t="s">
        <v>81</v>
      </c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</row>
    <row r="201" spans="1:66" s="194" customFormat="1">
      <c r="A201" s="186"/>
      <c r="B201" s="187"/>
      <c r="C201" s="186"/>
      <c r="D201" s="174" t="s">
        <v>129</v>
      </c>
      <c r="E201" s="188"/>
      <c r="F201" s="189" t="s">
        <v>223</v>
      </c>
      <c r="G201" s="186"/>
      <c r="H201" s="190">
        <v>1270.905</v>
      </c>
      <c r="I201" s="186"/>
      <c r="J201" s="186"/>
      <c r="K201" s="186"/>
      <c r="L201" s="187"/>
      <c r="M201" s="191"/>
      <c r="N201" s="192"/>
      <c r="O201" s="192"/>
      <c r="P201" s="192"/>
      <c r="Q201" s="192"/>
      <c r="R201" s="192"/>
      <c r="S201" s="192"/>
      <c r="T201" s="193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  <c r="AS201" s="186"/>
      <c r="AT201" s="188" t="s">
        <v>129</v>
      </c>
      <c r="AU201" s="188" t="s">
        <v>81</v>
      </c>
      <c r="AV201" s="186" t="s">
        <v>81</v>
      </c>
      <c r="AW201" s="186" t="s">
        <v>28</v>
      </c>
      <c r="AX201" s="186" t="s">
        <v>71</v>
      </c>
      <c r="AY201" s="188" t="s">
        <v>117</v>
      </c>
      <c r="AZ201" s="186"/>
      <c r="BA201" s="186"/>
      <c r="BB201" s="186"/>
      <c r="BC201" s="186"/>
      <c r="BD201" s="186"/>
      <c r="BE201" s="186"/>
      <c r="BF201" s="186"/>
      <c r="BG201" s="186"/>
      <c r="BH201" s="186"/>
      <c r="BI201" s="186"/>
      <c r="BJ201" s="186"/>
      <c r="BK201" s="186"/>
      <c r="BL201" s="186"/>
      <c r="BM201" s="186"/>
      <c r="BN201" s="186"/>
    </row>
    <row r="202" spans="1:66" s="194" customFormat="1">
      <c r="A202" s="186"/>
      <c r="B202" s="187"/>
      <c r="C202" s="186"/>
      <c r="D202" s="174" t="s">
        <v>129</v>
      </c>
      <c r="E202" s="188"/>
      <c r="F202" s="189" t="s">
        <v>224</v>
      </c>
      <c r="G202" s="186"/>
      <c r="H202" s="190">
        <v>-57.557000000000002</v>
      </c>
      <c r="I202" s="186"/>
      <c r="J202" s="186"/>
      <c r="K202" s="186"/>
      <c r="L202" s="187"/>
      <c r="M202" s="191"/>
      <c r="N202" s="192"/>
      <c r="O202" s="192"/>
      <c r="P202" s="192"/>
      <c r="Q202" s="192"/>
      <c r="R202" s="192"/>
      <c r="S202" s="192"/>
      <c r="T202" s="193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6"/>
      <c r="AT202" s="188" t="s">
        <v>129</v>
      </c>
      <c r="AU202" s="188" t="s">
        <v>81</v>
      </c>
      <c r="AV202" s="186" t="s">
        <v>81</v>
      </c>
      <c r="AW202" s="186" t="s">
        <v>28</v>
      </c>
      <c r="AX202" s="186" t="s">
        <v>71</v>
      </c>
      <c r="AY202" s="188" t="s">
        <v>117</v>
      </c>
      <c r="AZ202" s="186"/>
      <c r="BA202" s="186"/>
      <c r="BB202" s="186"/>
      <c r="BC202" s="186"/>
      <c r="BD202" s="186"/>
      <c r="BE202" s="186"/>
      <c r="BF202" s="186"/>
      <c r="BG202" s="186"/>
      <c r="BH202" s="186"/>
      <c r="BI202" s="186"/>
      <c r="BJ202" s="186"/>
      <c r="BK202" s="186"/>
      <c r="BL202" s="186"/>
      <c r="BM202" s="186"/>
      <c r="BN202" s="186"/>
    </row>
    <row r="203" spans="1:66" s="203" customFormat="1">
      <c r="A203" s="195"/>
      <c r="B203" s="196"/>
      <c r="C203" s="195"/>
      <c r="D203" s="174" t="s">
        <v>129</v>
      </c>
      <c r="E203" s="197"/>
      <c r="F203" s="198" t="s">
        <v>175</v>
      </c>
      <c r="G203" s="195"/>
      <c r="H203" s="199">
        <v>1213.348</v>
      </c>
      <c r="I203" s="195"/>
      <c r="J203" s="195"/>
      <c r="K203" s="195"/>
      <c r="L203" s="196"/>
      <c r="M203" s="200"/>
      <c r="N203" s="201"/>
      <c r="O203" s="201"/>
      <c r="P203" s="201"/>
      <c r="Q203" s="201"/>
      <c r="R203" s="201"/>
      <c r="S203" s="201"/>
      <c r="T203" s="202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195"/>
      <c r="AN203" s="195"/>
      <c r="AO203" s="195"/>
      <c r="AP203" s="195"/>
      <c r="AQ203" s="195"/>
      <c r="AR203" s="195"/>
      <c r="AS203" s="195"/>
      <c r="AT203" s="197" t="s">
        <v>129</v>
      </c>
      <c r="AU203" s="197" t="s">
        <v>81</v>
      </c>
      <c r="AV203" s="195" t="s">
        <v>125</v>
      </c>
      <c r="AW203" s="195" t="s">
        <v>28</v>
      </c>
      <c r="AX203" s="195" t="s">
        <v>79</v>
      </c>
      <c r="AY203" s="197" t="s">
        <v>117</v>
      </c>
      <c r="AZ203" s="195"/>
      <c r="BA203" s="195"/>
      <c r="BB203" s="195"/>
      <c r="BC203" s="195"/>
      <c r="BD203" s="195"/>
      <c r="BE203" s="195"/>
      <c r="BF203" s="195"/>
      <c r="BG203" s="195"/>
      <c r="BH203" s="195"/>
      <c r="BI203" s="195"/>
      <c r="BJ203" s="195"/>
      <c r="BK203" s="195"/>
      <c r="BL203" s="195"/>
      <c r="BM203" s="195"/>
      <c r="BN203" s="195"/>
    </row>
    <row r="204" spans="1:66" s="36" customFormat="1" ht="24">
      <c r="A204" s="31"/>
      <c r="B204" s="32"/>
      <c r="C204" s="161" t="s">
        <v>225</v>
      </c>
      <c r="D204" s="161" t="s">
        <v>120</v>
      </c>
      <c r="E204" s="162" t="s">
        <v>226</v>
      </c>
      <c r="F204" s="163" t="s">
        <v>227</v>
      </c>
      <c r="G204" s="164" t="s">
        <v>194</v>
      </c>
      <c r="H204" s="165">
        <v>57.557000000000002</v>
      </c>
      <c r="I204" s="166"/>
      <c r="J204" s="167">
        <f>ROUND(I204*H204,2)</f>
        <v>0</v>
      </c>
      <c r="K204" s="163"/>
      <c r="L204" s="32"/>
      <c r="M204" s="168"/>
      <c r="N204" s="169" t="s">
        <v>36</v>
      </c>
      <c r="O204" s="63"/>
      <c r="P204" s="170">
        <f>O204*H204</f>
        <v>0</v>
      </c>
      <c r="Q204" s="170">
        <v>0</v>
      </c>
      <c r="R204" s="170">
        <f>Q204*H204</f>
        <v>0</v>
      </c>
      <c r="S204" s="170">
        <v>0</v>
      </c>
      <c r="T204" s="171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172" t="s">
        <v>125</v>
      </c>
      <c r="AS204" s="35"/>
      <c r="AT204" s="172" t="s">
        <v>120</v>
      </c>
      <c r="AU204" s="172" t="s">
        <v>81</v>
      </c>
      <c r="AV204" s="35"/>
      <c r="AW204" s="35"/>
      <c r="AX204" s="35"/>
      <c r="AY204" s="17" t="s">
        <v>117</v>
      </c>
      <c r="AZ204" s="35"/>
      <c r="BA204" s="35"/>
      <c r="BB204" s="35"/>
      <c r="BC204" s="35"/>
      <c r="BD204" s="35"/>
      <c r="BE204" s="173">
        <f>IF(N204="základní",J204,0)</f>
        <v>0</v>
      </c>
      <c r="BF204" s="173">
        <f>IF(N204="snížená",J204,0)</f>
        <v>0</v>
      </c>
      <c r="BG204" s="173">
        <f>IF(N204="zákl. přenesená",J204,0)</f>
        <v>0</v>
      </c>
      <c r="BH204" s="173">
        <f>IF(N204="sníž. přenesená",J204,0)</f>
        <v>0</v>
      </c>
      <c r="BI204" s="173">
        <f>IF(N204="nulová",J204,0)</f>
        <v>0</v>
      </c>
      <c r="BJ204" s="17" t="s">
        <v>79</v>
      </c>
      <c r="BK204" s="173">
        <f>ROUND(I204*H204,2)</f>
        <v>0</v>
      </c>
      <c r="BL204" s="17" t="s">
        <v>125</v>
      </c>
      <c r="BM204" s="172" t="s">
        <v>228</v>
      </c>
      <c r="BN204" s="35"/>
    </row>
    <row r="205" spans="1:66" s="194" customFormat="1">
      <c r="A205" s="186"/>
      <c r="B205" s="187"/>
      <c r="C205" s="186"/>
      <c r="D205" s="174" t="s">
        <v>129</v>
      </c>
      <c r="E205" s="188"/>
      <c r="F205" s="189" t="s">
        <v>229</v>
      </c>
      <c r="G205" s="186"/>
      <c r="H205" s="190">
        <v>57.557000000000002</v>
      </c>
      <c r="I205" s="186"/>
      <c r="J205" s="186"/>
      <c r="K205" s="186"/>
      <c r="L205" s="187"/>
      <c r="M205" s="191"/>
      <c r="N205" s="192"/>
      <c r="O205" s="192"/>
      <c r="P205" s="192"/>
      <c r="Q205" s="192"/>
      <c r="R205" s="192"/>
      <c r="S205" s="192"/>
      <c r="T205" s="193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6"/>
      <c r="AT205" s="188" t="s">
        <v>129</v>
      </c>
      <c r="AU205" s="188" t="s">
        <v>81</v>
      </c>
      <c r="AV205" s="186" t="s">
        <v>81</v>
      </c>
      <c r="AW205" s="186" t="s">
        <v>28</v>
      </c>
      <c r="AX205" s="186" t="s">
        <v>71</v>
      </c>
      <c r="AY205" s="188" t="s">
        <v>117</v>
      </c>
      <c r="AZ205" s="186"/>
      <c r="BA205" s="186"/>
      <c r="BB205" s="186"/>
      <c r="BC205" s="186"/>
      <c r="BD205" s="186"/>
      <c r="BE205" s="186"/>
      <c r="BF205" s="186"/>
      <c r="BG205" s="186"/>
      <c r="BH205" s="186"/>
      <c r="BI205" s="186"/>
      <c r="BJ205" s="186"/>
      <c r="BK205" s="186"/>
      <c r="BL205" s="186"/>
      <c r="BM205" s="186"/>
      <c r="BN205" s="186"/>
    </row>
    <row r="206" spans="1:66" s="203" customFormat="1">
      <c r="A206" s="195"/>
      <c r="B206" s="196"/>
      <c r="C206" s="195"/>
      <c r="D206" s="174" t="s">
        <v>129</v>
      </c>
      <c r="E206" s="197"/>
      <c r="F206" s="198" t="s">
        <v>175</v>
      </c>
      <c r="G206" s="195"/>
      <c r="H206" s="199">
        <v>57.557000000000002</v>
      </c>
      <c r="I206" s="195"/>
      <c r="J206" s="195"/>
      <c r="K206" s="195"/>
      <c r="L206" s="196"/>
      <c r="M206" s="200"/>
      <c r="N206" s="201"/>
      <c r="O206" s="201"/>
      <c r="P206" s="201"/>
      <c r="Q206" s="201"/>
      <c r="R206" s="201"/>
      <c r="S206" s="201"/>
      <c r="T206" s="202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195"/>
      <c r="AN206" s="195"/>
      <c r="AO206" s="195"/>
      <c r="AP206" s="195"/>
      <c r="AQ206" s="195"/>
      <c r="AR206" s="195"/>
      <c r="AS206" s="195"/>
      <c r="AT206" s="197" t="s">
        <v>129</v>
      </c>
      <c r="AU206" s="197" t="s">
        <v>81</v>
      </c>
      <c r="AV206" s="195" t="s">
        <v>125</v>
      </c>
      <c r="AW206" s="195" t="s">
        <v>28</v>
      </c>
      <c r="AX206" s="195" t="s">
        <v>79</v>
      </c>
      <c r="AY206" s="197" t="s">
        <v>117</v>
      </c>
      <c r="AZ206" s="195"/>
      <c r="BA206" s="195"/>
      <c r="BB206" s="195"/>
      <c r="BC206" s="195"/>
      <c r="BD206" s="195"/>
      <c r="BE206" s="195"/>
      <c r="BF206" s="195"/>
      <c r="BG206" s="195"/>
      <c r="BH206" s="195"/>
      <c r="BI206" s="195"/>
      <c r="BJ206" s="195"/>
      <c r="BK206" s="195"/>
      <c r="BL206" s="195"/>
      <c r="BM206" s="195"/>
      <c r="BN206" s="195"/>
    </row>
    <row r="207" spans="1:66" s="36" customFormat="1" ht="12">
      <c r="A207" s="31"/>
      <c r="B207" s="32"/>
      <c r="C207" s="161" t="s">
        <v>230</v>
      </c>
      <c r="D207" s="161" t="s">
        <v>120</v>
      </c>
      <c r="E207" s="162" t="s">
        <v>231</v>
      </c>
      <c r="F207" s="163" t="s">
        <v>232</v>
      </c>
      <c r="G207" s="164" t="s">
        <v>194</v>
      </c>
      <c r="H207" s="165">
        <v>23053.612000000001</v>
      </c>
      <c r="I207" s="166"/>
      <c r="J207" s="167">
        <f>ROUND(I207*H207,2)</f>
        <v>0</v>
      </c>
      <c r="K207" s="163" t="s">
        <v>124</v>
      </c>
      <c r="L207" s="32"/>
      <c r="M207" s="168"/>
      <c r="N207" s="169" t="s">
        <v>36</v>
      </c>
      <c r="O207" s="63"/>
      <c r="P207" s="170">
        <f>O207*H207</f>
        <v>0</v>
      </c>
      <c r="Q207" s="170">
        <v>0</v>
      </c>
      <c r="R207" s="170">
        <f>Q207*H207</f>
        <v>0</v>
      </c>
      <c r="S207" s="170">
        <v>0</v>
      </c>
      <c r="T207" s="171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172" t="s">
        <v>125</v>
      </c>
      <c r="AS207" s="35"/>
      <c r="AT207" s="172" t="s">
        <v>120</v>
      </c>
      <c r="AU207" s="172" t="s">
        <v>81</v>
      </c>
      <c r="AV207" s="35"/>
      <c r="AW207" s="35"/>
      <c r="AX207" s="35"/>
      <c r="AY207" s="17" t="s">
        <v>117</v>
      </c>
      <c r="AZ207" s="35"/>
      <c r="BA207" s="35"/>
      <c r="BB207" s="35"/>
      <c r="BC207" s="35"/>
      <c r="BD207" s="35"/>
      <c r="BE207" s="173">
        <f>IF(N207="základní",J207,0)</f>
        <v>0</v>
      </c>
      <c r="BF207" s="173">
        <f>IF(N207="snížená",J207,0)</f>
        <v>0</v>
      </c>
      <c r="BG207" s="173">
        <f>IF(N207="zákl. přenesená",J207,0)</f>
        <v>0</v>
      </c>
      <c r="BH207" s="173">
        <f>IF(N207="sníž. přenesená",J207,0)</f>
        <v>0</v>
      </c>
      <c r="BI207" s="173">
        <f>IF(N207="nulová",J207,0)</f>
        <v>0</v>
      </c>
      <c r="BJ207" s="17" t="s">
        <v>79</v>
      </c>
      <c r="BK207" s="173">
        <f>ROUND(I207*H207,2)</f>
        <v>0</v>
      </c>
      <c r="BL207" s="17" t="s">
        <v>125</v>
      </c>
      <c r="BM207" s="172" t="s">
        <v>233</v>
      </c>
      <c r="BN207" s="35"/>
    </row>
    <row r="208" spans="1:66" s="36" customFormat="1" ht="19.5">
      <c r="A208" s="31"/>
      <c r="B208" s="32"/>
      <c r="C208" s="31"/>
      <c r="D208" s="174" t="s">
        <v>127</v>
      </c>
      <c r="E208" s="31"/>
      <c r="F208" s="175" t="s">
        <v>234</v>
      </c>
      <c r="G208" s="31"/>
      <c r="H208" s="31"/>
      <c r="I208" s="31"/>
      <c r="J208" s="31"/>
      <c r="K208" s="31"/>
      <c r="L208" s="32"/>
      <c r="M208" s="176"/>
      <c r="N208" s="177"/>
      <c r="O208" s="63"/>
      <c r="P208" s="63"/>
      <c r="Q208" s="63"/>
      <c r="R208" s="63"/>
      <c r="S208" s="63"/>
      <c r="T208" s="64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17" t="s">
        <v>127</v>
      </c>
      <c r="AU208" s="17" t="s">
        <v>81</v>
      </c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</row>
    <row r="209" spans="1:66" s="194" customFormat="1">
      <c r="A209" s="186"/>
      <c r="B209" s="187"/>
      <c r="C209" s="186"/>
      <c r="D209" s="174" t="s">
        <v>129</v>
      </c>
      <c r="E209" s="188"/>
      <c r="F209" s="189" t="s">
        <v>235</v>
      </c>
      <c r="G209" s="186"/>
      <c r="H209" s="190">
        <v>23053.612000000001</v>
      </c>
      <c r="I209" s="186"/>
      <c r="J209" s="186"/>
      <c r="K209" s="186"/>
      <c r="L209" s="187"/>
      <c r="M209" s="191"/>
      <c r="N209" s="192"/>
      <c r="O209" s="192"/>
      <c r="P209" s="192"/>
      <c r="Q209" s="192"/>
      <c r="R209" s="192"/>
      <c r="S209" s="192"/>
      <c r="T209" s="193"/>
      <c r="U209" s="186"/>
      <c r="V209" s="186"/>
      <c r="W209" s="186"/>
      <c r="X209" s="186"/>
      <c r="Y209" s="186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6"/>
      <c r="AT209" s="188" t="s">
        <v>129</v>
      </c>
      <c r="AU209" s="188" t="s">
        <v>81</v>
      </c>
      <c r="AV209" s="186" t="s">
        <v>81</v>
      </c>
      <c r="AW209" s="186" t="s">
        <v>28</v>
      </c>
      <c r="AX209" s="186" t="s">
        <v>79</v>
      </c>
      <c r="AY209" s="188" t="s">
        <v>117</v>
      </c>
      <c r="AZ209" s="186"/>
      <c r="BA209" s="186"/>
      <c r="BB209" s="186"/>
      <c r="BC209" s="186"/>
      <c r="BD209" s="186"/>
      <c r="BE209" s="186"/>
      <c r="BF209" s="186"/>
      <c r="BG209" s="186"/>
      <c r="BH209" s="186"/>
      <c r="BI209" s="186"/>
      <c r="BJ209" s="186"/>
      <c r="BK209" s="186"/>
      <c r="BL209" s="186"/>
      <c r="BM209" s="186"/>
      <c r="BN209" s="186"/>
    </row>
    <row r="210" spans="1:66" s="36" customFormat="1" ht="12">
      <c r="A210" s="31"/>
      <c r="B210" s="32"/>
      <c r="C210" s="161" t="s">
        <v>7</v>
      </c>
      <c r="D210" s="161" t="s">
        <v>120</v>
      </c>
      <c r="E210" s="162" t="s">
        <v>236</v>
      </c>
      <c r="F210" s="163" t="s">
        <v>237</v>
      </c>
      <c r="G210" s="164" t="s">
        <v>194</v>
      </c>
      <c r="H210" s="165">
        <v>5.5369999999999999</v>
      </c>
      <c r="I210" s="166"/>
      <c r="J210" s="167">
        <f>ROUND(I210*H210,2)</f>
        <v>0</v>
      </c>
      <c r="K210" s="163" t="s">
        <v>124</v>
      </c>
      <c r="L210" s="32"/>
      <c r="M210" s="168"/>
      <c r="N210" s="169" t="s">
        <v>36</v>
      </c>
      <c r="O210" s="63"/>
      <c r="P210" s="170">
        <f>O210*H210</f>
        <v>0</v>
      </c>
      <c r="Q210" s="170">
        <v>0</v>
      </c>
      <c r="R210" s="170">
        <f>Q210*H210</f>
        <v>0</v>
      </c>
      <c r="S210" s="170">
        <v>0</v>
      </c>
      <c r="T210" s="171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172" t="s">
        <v>125</v>
      </c>
      <c r="AS210" s="35"/>
      <c r="AT210" s="172" t="s">
        <v>120</v>
      </c>
      <c r="AU210" s="172" t="s">
        <v>81</v>
      </c>
      <c r="AV210" s="35"/>
      <c r="AW210" s="35"/>
      <c r="AX210" s="35"/>
      <c r="AY210" s="17" t="s">
        <v>117</v>
      </c>
      <c r="AZ210" s="35"/>
      <c r="BA210" s="35"/>
      <c r="BB210" s="35"/>
      <c r="BC210" s="35"/>
      <c r="BD210" s="35"/>
      <c r="BE210" s="173">
        <f>IF(N210="základní",J210,0)</f>
        <v>0</v>
      </c>
      <c r="BF210" s="173">
        <f>IF(N210="snížená",J210,0)</f>
        <v>0</v>
      </c>
      <c r="BG210" s="173">
        <f>IF(N210="zákl. přenesená",J210,0)</f>
        <v>0</v>
      </c>
      <c r="BH210" s="173">
        <f>IF(N210="sníž. přenesená",J210,0)</f>
        <v>0</v>
      </c>
      <c r="BI210" s="173">
        <f>IF(N210="nulová",J210,0)</f>
        <v>0</v>
      </c>
      <c r="BJ210" s="17" t="s">
        <v>79</v>
      </c>
      <c r="BK210" s="173">
        <f>ROUND(I210*H210,2)</f>
        <v>0</v>
      </c>
      <c r="BL210" s="17" t="s">
        <v>125</v>
      </c>
      <c r="BM210" s="172" t="s">
        <v>238</v>
      </c>
      <c r="BN210" s="35"/>
    </row>
    <row r="211" spans="1:66" s="36" customFormat="1">
      <c r="A211" s="31"/>
      <c r="B211" s="32"/>
      <c r="C211" s="31"/>
      <c r="D211" s="174" t="s">
        <v>127</v>
      </c>
      <c r="E211" s="31"/>
      <c r="F211" s="175" t="s">
        <v>239</v>
      </c>
      <c r="G211" s="31"/>
      <c r="H211" s="31"/>
      <c r="I211" s="31"/>
      <c r="J211" s="31"/>
      <c r="K211" s="31"/>
      <c r="L211" s="32"/>
      <c r="M211" s="176"/>
      <c r="N211" s="177"/>
      <c r="O211" s="63"/>
      <c r="P211" s="63"/>
      <c r="Q211" s="63"/>
      <c r="R211" s="63"/>
      <c r="S211" s="63"/>
      <c r="T211" s="64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17" t="s">
        <v>127</v>
      </c>
      <c r="AU211" s="17" t="s">
        <v>81</v>
      </c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</row>
    <row r="212" spans="1:66" s="194" customFormat="1">
      <c r="A212" s="186"/>
      <c r="B212" s="187"/>
      <c r="C212" s="186"/>
      <c r="D212" s="174" t="s">
        <v>129</v>
      </c>
      <c r="E212" s="188"/>
      <c r="F212" s="189" t="s">
        <v>240</v>
      </c>
      <c r="G212" s="186"/>
      <c r="H212" s="190">
        <v>5.5369999999999999</v>
      </c>
      <c r="I212" s="186"/>
      <c r="J212" s="186"/>
      <c r="K212" s="186"/>
      <c r="L212" s="187"/>
      <c r="M212" s="191"/>
      <c r="N212" s="192"/>
      <c r="O212" s="192"/>
      <c r="P212" s="192"/>
      <c r="Q212" s="192"/>
      <c r="R212" s="192"/>
      <c r="S212" s="192"/>
      <c r="T212" s="193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6"/>
      <c r="AT212" s="188" t="s">
        <v>129</v>
      </c>
      <c r="AU212" s="188" t="s">
        <v>81</v>
      </c>
      <c r="AV212" s="186" t="s">
        <v>81</v>
      </c>
      <c r="AW212" s="186" t="s">
        <v>28</v>
      </c>
      <c r="AX212" s="186" t="s">
        <v>71</v>
      </c>
      <c r="AY212" s="188" t="s">
        <v>117</v>
      </c>
      <c r="AZ212" s="186"/>
      <c r="BA212" s="186"/>
      <c r="BB212" s="186"/>
      <c r="BC212" s="186"/>
      <c r="BD212" s="186"/>
      <c r="BE212" s="186"/>
      <c r="BF212" s="186"/>
      <c r="BG212" s="186"/>
      <c r="BH212" s="186"/>
      <c r="BI212" s="186"/>
      <c r="BJ212" s="186"/>
      <c r="BK212" s="186"/>
      <c r="BL212" s="186"/>
      <c r="BM212" s="186"/>
      <c r="BN212" s="186"/>
    </row>
    <row r="213" spans="1:66" s="203" customFormat="1">
      <c r="A213" s="195"/>
      <c r="B213" s="196"/>
      <c r="C213" s="195"/>
      <c r="D213" s="174" t="s">
        <v>129</v>
      </c>
      <c r="E213" s="197"/>
      <c r="F213" s="198" t="s">
        <v>175</v>
      </c>
      <c r="G213" s="195"/>
      <c r="H213" s="199">
        <v>5.5369999999999999</v>
      </c>
      <c r="I213" s="195"/>
      <c r="J213" s="195"/>
      <c r="K213" s="195"/>
      <c r="L213" s="196"/>
      <c r="M213" s="200"/>
      <c r="N213" s="201"/>
      <c r="O213" s="201"/>
      <c r="P213" s="201"/>
      <c r="Q213" s="201"/>
      <c r="R213" s="201"/>
      <c r="S213" s="201"/>
      <c r="T213" s="202"/>
      <c r="U213" s="195"/>
      <c r="V213" s="195"/>
      <c r="W213" s="195"/>
      <c r="X213" s="195"/>
      <c r="Y213" s="195"/>
      <c r="Z213" s="195"/>
      <c r="AA213" s="195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195"/>
      <c r="AN213" s="195"/>
      <c r="AO213" s="195"/>
      <c r="AP213" s="195"/>
      <c r="AQ213" s="195"/>
      <c r="AR213" s="195"/>
      <c r="AS213" s="195"/>
      <c r="AT213" s="197" t="s">
        <v>129</v>
      </c>
      <c r="AU213" s="197" t="s">
        <v>81</v>
      </c>
      <c r="AV213" s="195" t="s">
        <v>125</v>
      </c>
      <c r="AW213" s="195" t="s">
        <v>28</v>
      </c>
      <c r="AX213" s="195" t="s">
        <v>79</v>
      </c>
      <c r="AY213" s="197" t="s">
        <v>117</v>
      </c>
      <c r="AZ213" s="195"/>
      <c r="BA213" s="195"/>
      <c r="BB213" s="195"/>
      <c r="BC213" s="195"/>
      <c r="BD213" s="195"/>
      <c r="BE213" s="195"/>
      <c r="BF213" s="195"/>
      <c r="BG213" s="195"/>
      <c r="BH213" s="195"/>
      <c r="BI213" s="195"/>
      <c r="BJ213" s="195"/>
      <c r="BK213" s="195"/>
      <c r="BL213" s="195"/>
      <c r="BM213" s="195"/>
      <c r="BN213" s="195"/>
    </row>
    <row r="214" spans="1:66" s="36" customFormat="1" ht="12">
      <c r="A214" s="31"/>
      <c r="B214" s="32"/>
      <c r="C214" s="161" t="s">
        <v>241</v>
      </c>
      <c r="D214" s="161" t="s">
        <v>120</v>
      </c>
      <c r="E214" s="162" t="s">
        <v>242</v>
      </c>
      <c r="F214" s="163" t="s">
        <v>243</v>
      </c>
      <c r="G214" s="164" t="s">
        <v>194</v>
      </c>
      <c r="H214" s="165">
        <v>1.673</v>
      </c>
      <c r="I214" s="166"/>
      <c r="J214" s="167">
        <f>ROUND(I214*H214,2)</f>
        <v>0</v>
      </c>
      <c r="K214" s="163" t="s">
        <v>124</v>
      </c>
      <c r="L214" s="32"/>
      <c r="M214" s="168"/>
      <c r="N214" s="169" t="s">
        <v>36</v>
      </c>
      <c r="O214" s="63"/>
      <c r="P214" s="170">
        <f>O214*H214</f>
        <v>0</v>
      </c>
      <c r="Q214" s="170">
        <v>0</v>
      </c>
      <c r="R214" s="170">
        <f>Q214*H214</f>
        <v>0</v>
      </c>
      <c r="S214" s="170">
        <v>0</v>
      </c>
      <c r="T214" s="171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172" t="s">
        <v>125</v>
      </c>
      <c r="AS214" s="35"/>
      <c r="AT214" s="172" t="s">
        <v>120</v>
      </c>
      <c r="AU214" s="172" t="s">
        <v>81</v>
      </c>
      <c r="AV214" s="35"/>
      <c r="AW214" s="35"/>
      <c r="AX214" s="35"/>
      <c r="AY214" s="17" t="s">
        <v>117</v>
      </c>
      <c r="AZ214" s="35"/>
      <c r="BA214" s="35"/>
      <c r="BB214" s="35"/>
      <c r="BC214" s="35"/>
      <c r="BD214" s="35"/>
      <c r="BE214" s="173">
        <f>IF(N214="základní",J214,0)</f>
        <v>0</v>
      </c>
      <c r="BF214" s="173">
        <f>IF(N214="snížená",J214,0)</f>
        <v>0</v>
      </c>
      <c r="BG214" s="173">
        <f>IF(N214="zákl. přenesená",J214,0)</f>
        <v>0</v>
      </c>
      <c r="BH214" s="173">
        <f>IF(N214="sníž. přenesená",J214,0)</f>
        <v>0</v>
      </c>
      <c r="BI214" s="173">
        <f>IF(N214="nulová",J214,0)</f>
        <v>0</v>
      </c>
      <c r="BJ214" s="17" t="s">
        <v>79</v>
      </c>
      <c r="BK214" s="173">
        <f>ROUND(I214*H214,2)</f>
        <v>0</v>
      </c>
      <c r="BL214" s="17" t="s">
        <v>125</v>
      </c>
      <c r="BM214" s="172" t="s">
        <v>244</v>
      </c>
      <c r="BN214" s="35"/>
    </row>
    <row r="215" spans="1:66" s="36" customFormat="1">
      <c r="A215" s="31"/>
      <c r="B215" s="32"/>
      <c r="C215" s="31"/>
      <c r="D215" s="174" t="s">
        <v>127</v>
      </c>
      <c r="E215" s="31"/>
      <c r="F215" s="175" t="s">
        <v>245</v>
      </c>
      <c r="G215" s="31"/>
      <c r="H215" s="31"/>
      <c r="I215" s="31"/>
      <c r="J215" s="31"/>
      <c r="K215" s="31"/>
      <c r="L215" s="32"/>
      <c r="M215" s="176"/>
      <c r="N215" s="177"/>
      <c r="O215" s="63"/>
      <c r="P215" s="63"/>
      <c r="Q215" s="63"/>
      <c r="R215" s="63"/>
      <c r="S215" s="63"/>
      <c r="T215" s="64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17" t="s">
        <v>127</v>
      </c>
      <c r="AU215" s="17" t="s">
        <v>81</v>
      </c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</row>
    <row r="216" spans="1:66" s="194" customFormat="1">
      <c r="A216" s="186"/>
      <c r="B216" s="187"/>
      <c r="C216" s="186"/>
      <c r="D216" s="174" t="s">
        <v>129</v>
      </c>
      <c r="E216" s="188"/>
      <c r="F216" s="189" t="s">
        <v>246</v>
      </c>
      <c r="G216" s="186"/>
      <c r="H216" s="190">
        <v>1.673</v>
      </c>
      <c r="I216" s="186"/>
      <c r="J216" s="186"/>
      <c r="K216" s="186"/>
      <c r="L216" s="187"/>
      <c r="M216" s="191"/>
      <c r="N216" s="192"/>
      <c r="O216" s="192"/>
      <c r="P216" s="192"/>
      <c r="Q216" s="192"/>
      <c r="R216" s="192"/>
      <c r="S216" s="192"/>
      <c r="T216" s="193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186"/>
      <c r="AT216" s="188" t="s">
        <v>129</v>
      </c>
      <c r="AU216" s="188" t="s">
        <v>81</v>
      </c>
      <c r="AV216" s="186" t="s">
        <v>81</v>
      </c>
      <c r="AW216" s="186" t="s">
        <v>28</v>
      </c>
      <c r="AX216" s="186" t="s">
        <v>71</v>
      </c>
      <c r="AY216" s="188" t="s">
        <v>117</v>
      </c>
      <c r="AZ216" s="186"/>
      <c r="BA216" s="186"/>
      <c r="BB216" s="186"/>
      <c r="BC216" s="186"/>
      <c r="BD216" s="186"/>
      <c r="BE216" s="186"/>
      <c r="BF216" s="186"/>
      <c r="BG216" s="186"/>
      <c r="BH216" s="186"/>
      <c r="BI216" s="186"/>
      <c r="BJ216" s="186"/>
      <c r="BK216" s="186"/>
      <c r="BL216" s="186"/>
      <c r="BM216" s="186"/>
      <c r="BN216" s="186"/>
    </row>
    <row r="217" spans="1:66" s="203" customFormat="1">
      <c r="A217" s="195"/>
      <c r="B217" s="196"/>
      <c r="C217" s="195"/>
      <c r="D217" s="174" t="s">
        <v>129</v>
      </c>
      <c r="E217" s="197"/>
      <c r="F217" s="198" t="s">
        <v>175</v>
      </c>
      <c r="G217" s="195"/>
      <c r="H217" s="199">
        <v>1.673</v>
      </c>
      <c r="I217" s="195"/>
      <c r="J217" s="195"/>
      <c r="K217" s="195"/>
      <c r="L217" s="196"/>
      <c r="M217" s="200"/>
      <c r="N217" s="201"/>
      <c r="O217" s="201"/>
      <c r="P217" s="201"/>
      <c r="Q217" s="201"/>
      <c r="R217" s="201"/>
      <c r="S217" s="201"/>
      <c r="T217" s="202"/>
      <c r="U217" s="195"/>
      <c r="V217" s="195"/>
      <c r="W217" s="195"/>
      <c r="X217" s="195"/>
      <c r="Y217" s="195"/>
      <c r="Z217" s="195"/>
      <c r="AA217" s="195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195"/>
      <c r="AN217" s="195"/>
      <c r="AO217" s="195"/>
      <c r="AP217" s="195"/>
      <c r="AQ217" s="195"/>
      <c r="AR217" s="195"/>
      <c r="AS217" s="195"/>
      <c r="AT217" s="197" t="s">
        <v>129</v>
      </c>
      <c r="AU217" s="197" t="s">
        <v>81</v>
      </c>
      <c r="AV217" s="195" t="s">
        <v>125</v>
      </c>
      <c r="AW217" s="195" t="s">
        <v>28</v>
      </c>
      <c r="AX217" s="195" t="s">
        <v>79</v>
      </c>
      <c r="AY217" s="197" t="s">
        <v>117</v>
      </c>
      <c r="AZ217" s="195"/>
      <c r="BA217" s="195"/>
      <c r="BB217" s="195"/>
      <c r="BC217" s="195"/>
      <c r="BD217" s="195"/>
      <c r="BE217" s="195"/>
      <c r="BF217" s="195"/>
      <c r="BG217" s="195"/>
      <c r="BH217" s="195"/>
      <c r="BI217" s="195"/>
      <c r="BJ217" s="195"/>
      <c r="BK217" s="195"/>
      <c r="BL217" s="195"/>
      <c r="BM217" s="195"/>
      <c r="BN217" s="195"/>
    </row>
    <row r="218" spans="1:66" s="36" customFormat="1" ht="12">
      <c r="A218" s="31"/>
      <c r="B218" s="32"/>
      <c r="C218" s="161" t="s">
        <v>247</v>
      </c>
      <c r="D218" s="161" t="s">
        <v>120</v>
      </c>
      <c r="E218" s="162" t="s">
        <v>248</v>
      </c>
      <c r="F218" s="163" t="s">
        <v>249</v>
      </c>
      <c r="G218" s="164" t="s">
        <v>194</v>
      </c>
      <c r="H218" s="165">
        <v>173.816</v>
      </c>
      <c r="I218" s="166"/>
      <c r="J218" s="167">
        <f>ROUND(I218*H218,2)</f>
        <v>0</v>
      </c>
      <c r="K218" s="163" t="s">
        <v>124</v>
      </c>
      <c r="L218" s="32"/>
      <c r="M218" s="168"/>
      <c r="N218" s="169" t="s">
        <v>36</v>
      </c>
      <c r="O218" s="63"/>
      <c r="P218" s="170">
        <f>O218*H218</f>
        <v>0</v>
      </c>
      <c r="Q218" s="170">
        <v>0</v>
      </c>
      <c r="R218" s="170">
        <f>Q218*H218</f>
        <v>0</v>
      </c>
      <c r="S218" s="170">
        <v>0</v>
      </c>
      <c r="T218" s="171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172" t="s">
        <v>125</v>
      </c>
      <c r="AS218" s="35"/>
      <c r="AT218" s="172" t="s">
        <v>120</v>
      </c>
      <c r="AU218" s="172" t="s">
        <v>81</v>
      </c>
      <c r="AV218" s="35"/>
      <c r="AW218" s="35"/>
      <c r="AX218" s="35"/>
      <c r="AY218" s="17" t="s">
        <v>117</v>
      </c>
      <c r="AZ218" s="35"/>
      <c r="BA218" s="35"/>
      <c r="BB218" s="35"/>
      <c r="BC218" s="35"/>
      <c r="BD218" s="35"/>
      <c r="BE218" s="173">
        <f>IF(N218="základní",J218,0)</f>
        <v>0</v>
      </c>
      <c r="BF218" s="173">
        <f>IF(N218="snížená",J218,0)</f>
        <v>0</v>
      </c>
      <c r="BG218" s="173">
        <f>IF(N218="zákl. přenesená",J218,0)</f>
        <v>0</v>
      </c>
      <c r="BH218" s="173">
        <f>IF(N218="sníž. přenesená",J218,0)</f>
        <v>0</v>
      </c>
      <c r="BI218" s="173">
        <f>IF(N218="nulová",J218,0)</f>
        <v>0</v>
      </c>
      <c r="BJ218" s="17" t="s">
        <v>79</v>
      </c>
      <c r="BK218" s="173">
        <f>ROUND(I218*H218,2)</f>
        <v>0</v>
      </c>
      <c r="BL218" s="17" t="s">
        <v>125</v>
      </c>
      <c r="BM218" s="172" t="s">
        <v>250</v>
      </c>
      <c r="BN218" s="35"/>
    </row>
    <row r="219" spans="1:66" s="36" customFormat="1" ht="19.5">
      <c r="A219" s="31"/>
      <c r="B219" s="32"/>
      <c r="C219" s="31"/>
      <c r="D219" s="174" t="s">
        <v>127</v>
      </c>
      <c r="E219" s="31"/>
      <c r="F219" s="175" t="s">
        <v>251</v>
      </c>
      <c r="G219" s="31"/>
      <c r="H219" s="31"/>
      <c r="I219" s="31"/>
      <c r="J219" s="31"/>
      <c r="K219" s="31"/>
      <c r="L219" s="32"/>
      <c r="M219" s="176"/>
      <c r="N219" s="177"/>
      <c r="O219" s="63"/>
      <c r="P219" s="63"/>
      <c r="Q219" s="63"/>
      <c r="R219" s="63"/>
      <c r="S219" s="63"/>
      <c r="T219" s="64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17" t="s">
        <v>127</v>
      </c>
      <c r="AU219" s="17" t="s">
        <v>81</v>
      </c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</row>
    <row r="220" spans="1:66" s="194" customFormat="1">
      <c r="A220" s="186"/>
      <c r="B220" s="187"/>
      <c r="C220" s="186"/>
      <c r="D220" s="174" t="s">
        <v>129</v>
      </c>
      <c r="E220" s="188"/>
      <c r="F220" s="189" t="s">
        <v>252</v>
      </c>
      <c r="G220" s="186"/>
      <c r="H220" s="190">
        <v>173.816</v>
      </c>
      <c r="I220" s="186"/>
      <c r="J220" s="186"/>
      <c r="K220" s="186"/>
      <c r="L220" s="187"/>
      <c r="M220" s="191"/>
      <c r="N220" s="192"/>
      <c r="O220" s="192"/>
      <c r="P220" s="192"/>
      <c r="Q220" s="192"/>
      <c r="R220" s="192"/>
      <c r="S220" s="192"/>
      <c r="T220" s="193"/>
      <c r="U220" s="186"/>
      <c r="V220" s="186"/>
      <c r="W220" s="186"/>
      <c r="X220" s="186"/>
      <c r="Y220" s="186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  <c r="AS220" s="186"/>
      <c r="AT220" s="188" t="s">
        <v>129</v>
      </c>
      <c r="AU220" s="188" t="s">
        <v>81</v>
      </c>
      <c r="AV220" s="186" t="s">
        <v>81</v>
      </c>
      <c r="AW220" s="186" t="s">
        <v>28</v>
      </c>
      <c r="AX220" s="186" t="s">
        <v>71</v>
      </c>
      <c r="AY220" s="188" t="s">
        <v>117</v>
      </c>
      <c r="AZ220" s="186"/>
      <c r="BA220" s="186"/>
      <c r="BB220" s="186"/>
      <c r="BC220" s="186"/>
      <c r="BD220" s="186"/>
      <c r="BE220" s="186"/>
      <c r="BF220" s="186"/>
      <c r="BG220" s="186"/>
      <c r="BH220" s="186"/>
      <c r="BI220" s="186"/>
      <c r="BJ220" s="186"/>
      <c r="BK220" s="186"/>
      <c r="BL220" s="186"/>
      <c r="BM220" s="186"/>
      <c r="BN220" s="186"/>
    </row>
    <row r="221" spans="1:66" s="203" customFormat="1">
      <c r="A221" s="195"/>
      <c r="B221" s="196"/>
      <c r="C221" s="195"/>
      <c r="D221" s="174" t="s">
        <v>129</v>
      </c>
      <c r="E221" s="197"/>
      <c r="F221" s="198" t="s">
        <v>175</v>
      </c>
      <c r="G221" s="195"/>
      <c r="H221" s="199">
        <v>173.816</v>
      </c>
      <c r="I221" s="195"/>
      <c r="J221" s="195"/>
      <c r="K221" s="195"/>
      <c r="L221" s="196"/>
      <c r="M221" s="200"/>
      <c r="N221" s="201"/>
      <c r="O221" s="201"/>
      <c r="P221" s="201"/>
      <c r="Q221" s="201"/>
      <c r="R221" s="201"/>
      <c r="S221" s="201"/>
      <c r="T221" s="202"/>
      <c r="U221" s="195"/>
      <c r="V221" s="195"/>
      <c r="W221" s="195"/>
      <c r="X221" s="195"/>
      <c r="Y221" s="195"/>
      <c r="Z221" s="195"/>
      <c r="AA221" s="195"/>
      <c r="AB221" s="195"/>
      <c r="AC221" s="195"/>
      <c r="AD221" s="195"/>
      <c r="AE221" s="195"/>
      <c r="AF221" s="195"/>
      <c r="AG221" s="195"/>
      <c r="AH221" s="195"/>
      <c r="AI221" s="195"/>
      <c r="AJ221" s="195"/>
      <c r="AK221" s="195"/>
      <c r="AL221" s="195"/>
      <c r="AM221" s="195"/>
      <c r="AN221" s="195"/>
      <c r="AO221" s="195"/>
      <c r="AP221" s="195"/>
      <c r="AQ221" s="195"/>
      <c r="AR221" s="195"/>
      <c r="AS221" s="195"/>
      <c r="AT221" s="197" t="s">
        <v>129</v>
      </c>
      <c r="AU221" s="197" t="s">
        <v>81</v>
      </c>
      <c r="AV221" s="195" t="s">
        <v>125</v>
      </c>
      <c r="AW221" s="195" t="s">
        <v>28</v>
      </c>
      <c r="AX221" s="195" t="s">
        <v>79</v>
      </c>
      <c r="AY221" s="197" t="s">
        <v>117</v>
      </c>
      <c r="AZ221" s="195"/>
      <c r="BA221" s="195"/>
      <c r="BB221" s="195"/>
      <c r="BC221" s="195"/>
      <c r="BD221" s="195"/>
      <c r="BE221" s="195"/>
      <c r="BF221" s="195"/>
      <c r="BG221" s="195"/>
      <c r="BH221" s="195"/>
      <c r="BI221" s="195"/>
      <c r="BJ221" s="195"/>
      <c r="BK221" s="195"/>
      <c r="BL221" s="195"/>
      <c r="BM221" s="195"/>
      <c r="BN221" s="195"/>
    </row>
    <row r="222" spans="1:66" s="36" customFormat="1" ht="24">
      <c r="A222" s="31"/>
      <c r="B222" s="32"/>
      <c r="C222" s="161" t="s">
        <v>253</v>
      </c>
      <c r="D222" s="161" t="s">
        <v>120</v>
      </c>
      <c r="E222" s="162" t="s">
        <v>254</v>
      </c>
      <c r="F222" s="163" t="s">
        <v>255</v>
      </c>
      <c r="G222" s="164" t="s">
        <v>194</v>
      </c>
      <c r="H222" s="165">
        <v>704.52</v>
      </c>
      <c r="I222" s="166"/>
      <c r="J222" s="167">
        <f>ROUND(I222*H222,2)</f>
        <v>0</v>
      </c>
      <c r="K222" s="163" t="s">
        <v>124</v>
      </c>
      <c r="L222" s="32"/>
      <c r="M222" s="168"/>
      <c r="N222" s="169" t="s">
        <v>36</v>
      </c>
      <c r="O222" s="63"/>
      <c r="P222" s="170">
        <f>O222*H222</f>
        <v>0</v>
      </c>
      <c r="Q222" s="170">
        <v>0</v>
      </c>
      <c r="R222" s="170">
        <f>Q222*H222</f>
        <v>0</v>
      </c>
      <c r="S222" s="170">
        <v>0</v>
      </c>
      <c r="T222" s="171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172" t="s">
        <v>125</v>
      </c>
      <c r="AS222" s="35"/>
      <c r="AT222" s="172" t="s">
        <v>120</v>
      </c>
      <c r="AU222" s="172" t="s">
        <v>81</v>
      </c>
      <c r="AV222" s="35"/>
      <c r="AW222" s="35"/>
      <c r="AX222" s="35"/>
      <c r="AY222" s="17" t="s">
        <v>117</v>
      </c>
      <c r="AZ222" s="35"/>
      <c r="BA222" s="35"/>
      <c r="BB222" s="35"/>
      <c r="BC222" s="35"/>
      <c r="BD222" s="35"/>
      <c r="BE222" s="173">
        <f>IF(N222="základní",J222,0)</f>
        <v>0</v>
      </c>
      <c r="BF222" s="173">
        <f>IF(N222="snížená",J222,0)</f>
        <v>0</v>
      </c>
      <c r="BG222" s="173">
        <f>IF(N222="zákl. přenesená",J222,0)</f>
        <v>0</v>
      </c>
      <c r="BH222" s="173">
        <f>IF(N222="sníž. přenesená",J222,0)</f>
        <v>0</v>
      </c>
      <c r="BI222" s="173">
        <f>IF(N222="nulová",J222,0)</f>
        <v>0</v>
      </c>
      <c r="BJ222" s="17" t="s">
        <v>79</v>
      </c>
      <c r="BK222" s="173">
        <f>ROUND(I222*H222,2)</f>
        <v>0</v>
      </c>
      <c r="BL222" s="17" t="s">
        <v>125</v>
      </c>
      <c r="BM222" s="172" t="s">
        <v>256</v>
      </c>
      <c r="BN222" s="35"/>
    </row>
    <row r="223" spans="1:66" s="36" customFormat="1" ht="19.5">
      <c r="A223" s="31"/>
      <c r="B223" s="32"/>
      <c r="C223" s="31"/>
      <c r="D223" s="174" t="s">
        <v>127</v>
      </c>
      <c r="E223" s="31"/>
      <c r="F223" s="175" t="s">
        <v>257</v>
      </c>
      <c r="G223" s="31"/>
      <c r="H223" s="31"/>
      <c r="I223" s="31"/>
      <c r="J223" s="31"/>
      <c r="K223" s="31"/>
      <c r="L223" s="32"/>
      <c r="M223" s="176"/>
      <c r="N223" s="177"/>
      <c r="O223" s="63"/>
      <c r="P223" s="63"/>
      <c r="Q223" s="63"/>
      <c r="R223" s="63"/>
      <c r="S223" s="63"/>
      <c r="T223" s="64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17" t="s">
        <v>127</v>
      </c>
      <c r="AU223" s="17" t="s">
        <v>81</v>
      </c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</row>
    <row r="224" spans="1:66" s="194" customFormat="1">
      <c r="A224" s="186"/>
      <c r="B224" s="187"/>
      <c r="C224" s="186"/>
      <c r="D224" s="174" t="s">
        <v>129</v>
      </c>
      <c r="E224" s="188"/>
      <c r="F224" s="189" t="s">
        <v>258</v>
      </c>
      <c r="G224" s="186"/>
      <c r="H224" s="190">
        <v>704.52</v>
      </c>
      <c r="I224" s="186"/>
      <c r="J224" s="186"/>
      <c r="K224" s="186"/>
      <c r="L224" s="187"/>
      <c r="M224" s="191"/>
      <c r="N224" s="192"/>
      <c r="O224" s="192"/>
      <c r="P224" s="192"/>
      <c r="Q224" s="192"/>
      <c r="R224" s="192"/>
      <c r="S224" s="192"/>
      <c r="T224" s="193"/>
      <c r="U224" s="186"/>
      <c r="V224" s="186"/>
      <c r="W224" s="186"/>
      <c r="X224" s="186"/>
      <c r="Y224" s="186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  <c r="AS224" s="186"/>
      <c r="AT224" s="188" t="s">
        <v>129</v>
      </c>
      <c r="AU224" s="188" t="s">
        <v>81</v>
      </c>
      <c r="AV224" s="186" t="s">
        <v>81</v>
      </c>
      <c r="AW224" s="186" t="s">
        <v>28</v>
      </c>
      <c r="AX224" s="186" t="s">
        <v>71</v>
      </c>
      <c r="AY224" s="188" t="s">
        <v>117</v>
      </c>
      <c r="AZ224" s="186"/>
      <c r="BA224" s="186"/>
      <c r="BB224" s="186"/>
      <c r="BC224" s="186"/>
      <c r="BD224" s="186"/>
      <c r="BE224" s="186"/>
      <c r="BF224" s="186"/>
      <c r="BG224" s="186"/>
      <c r="BH224" s="186"/>
      <c r="BI224" s="186"/>
      <c r="BJ224" s="186"/>
      <c r="BK224" s="186"/>
      <c r="BL224" s="186"/>
      <c r="BM224" s="186"/>
      <c r="BN224" s="186"/>
    </row>
    <row r="225" spans="1:66" s="203" customFormat="1">
      <c r="A225" s="195"/>
      <c r="B225" s="196"/>
      <c r="C225" s="195"/>
      <c r="D225" s="174" t="s">
        <v>129</v>
      </c>
      <c r="E225" s="197"/>
      <c r="F225" s="198" t="s">
        <v>175</v>
      </c>
      <c r="G225" s="195"/>
      <c r="H225" s="199">
        <v>704.52</v>
      </c>
      <c r="I225" s="195"/>
      <c r="J225" s="195"/>
      <c r="K225" s="195"/>
      <c r="L225" s="196"/>
      <c r="M225" s="200"/>
      <c r="N225" s="201"/>
      <c r="O225" s="201"/>
      <c r="P225" s="201"/>
      <c r="Q225" s="201"/>
      <c r="R225" s="201"/>
      <c r="S225" s="201"/>
      <c r="T225" s="202"/>
      <c r="U225" s="195"/>
      <c r="V225" s="195"/>
      <c r="W225" s="195"/>
      <c r="X225" s="195"/>
      <c r="Y225" s="195"/>
      <c r="Z225" s="195"/>
      <c r="AA225" s="195"/>
      <c r="AB225" s="195"/>
      <c r="AC225" s="195"/>
      <c r="AD225" s="195"/>
      <c r="AE225" s="195"/>
      <c r="AF225" s="195"/>
      <c r="AG225" s="195"/>
      <c r="AH225" s="195"/>
      <c r="AI225" s="195"/>
      <c r="AJ225" s="195"/>
      <c r="AK225" s="195"/>
      <c r="AL225" s="195"/>
      <c r="AM225" s="195"/>
      <c r="AN225" s="195"/>
      <c r="AO225" s="195"/>
      <c r="AP225" s="195"/>
      <c r="AQ225" s="195"/>
      <c r="AR225" s="195"/>
      <c r="AS225" s="195"/>
      <c r="AT225" s="197" t="s">
        <v>129</v>
      </c>
      <c r="AU225" s="197" t="s">
        <v>81</v>
      </c>
      <c r="AV225" s="195" t="s">
        <v>125</v>
      </c>
      <c r="AW225" s="195" t="s">
        <v>28</v>
      </c>
      <c r="AX225" s="195" t="s">
        <v>79</v>
      </c>
      <c r="AY225" s="197" t="s">
        <v>117</v>
      </c>
      <c r="AZ225" s="195"/>
      <c r="BA225" s="195"/>
      <c r="BB225" s="195"/>
      <c r="BC225" s="195"/>
      <c r="BD225" s="195"/>
      <c r="BE225" s="195"/>
      <c r="BF225" s="195"/>
      <c r="BG225" s="195"/>
      <c r="BH225" s="195"/>
      <c r="BI225" s="195"/>
      <c r="BJ225" s="195"/>
      <c r="BK225" s="195"/>
      <c r="BL225" s="195"/>
      <c r="BM225" s="195"/>
      <c r="BN225" s="195"/>
    </row>
    <row r="226" spans="1:66" s="36" customFormat="1" ht="24">
      <c r="A226" s="31"/>
      <c r="B226" s="32"/>
      <c r="C226" s="161" t="s">
        <v>259</v>
      </c>
      <c r="D226" s="161" t="s">
        <v>120</v>
      </c>
      <c r="E226" s="162" t="s">
        <v>260</v>
      </c>
      <c r="F226" s="163" t="s">
        <v>261</v>
      </c>
      <c r="G226" s="164" t="s">
        <v>194</v>
      </c>
      <c r="H226" s="165">
        <v>3.3860000000000001</v>
      </c>
      <c r="I226" s="166"/>
      <c r="J226" s="167">
        <f>ROUND(I226*H226,2)</f>
        <v>0</v>
      </c>
      <c r="K226" s="163" t="s">
        <v>124</v>
      </c>
      <c r="L226" s="32"/>
      <c r="M226" s="168"/>
      <c r="N226" s="169" t="s">
        <v>36</v>
      </c>
      <c r="O226" s="63"/>
      <c r="P226" s="170">
        <f>O226*H226</f>
        <v>0</v>
      </c>
      <c r="Q226" s="170">
        <v>0</v>
      </c>
      <c r="R226" s="170">
        <f>Q226*H226</f>
        <v>0</v>
      </c>
      <c r="S226" s="170">
        <v>0</v>
      </c>
      <c r="T226" s="171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172" t="s">
        <v>125</v>
      </c>
      <c r="AS226" s="35"/>
      <c r="AT226" s="172" t="s">
        <v>120</v>
      </c>
      <c r="AU226" s="172" t="s">
        <v>81</v>
      </c>
      <c r="AV226" s="35"/>
      <c r="AW226" s="35"/>
      <c r="AX226" s="35"/>
      <c r="AY226" s="17" t="s">
        <v>117</v>
      </c>
      <c r="AZ226" s="35"/>
      <c r="BA226" s="35"/>
      <c r="BB226" s="35"/>
      <c r="BC226" s="35"/>
      <c r="BD226" s="35"/>
      <c r="BE226" s="173">
        <f>IF(N226="základní",J226,0)</f>
        <v>0</v>
      </c>
      <c r="BF226" s="173">
        <f>IF(N226="snížená",J226,0)</f>
        <v>0</v>
      </c>
      <c r="BG226" s="173">
        <f>IF(N226="zákl. přenesená",J226,0)</f>
        <v>0</v>
      </c>
      <c r="BH226" s="173">
        <f>IF(N226="sníž. přenesená",J226,0)</f>
        <v>0</v>
      </c>
      <c r="BI226" s="173">
        <f>IF(N226="nulová",J226,0)</f>
        <v>0</v>
      </c>
      <c r="BJ226" s="17" t="s">
        <v>79</v>
      </c>
      <c r="BK226" s="173">
        <f>ROUND(I226*H226,2)</f>
        <v>0</v>
      </c>
      <c r="BL226" s="17" t="s">
        <v>125</v>
      </c>
      <c r="BM226" s="172" t="s">
        <v>262</v>
      </c>
      <c r="BN226" s="35"/>
    </row>
    <row r="227" spans="1:66" s="36" customFormat="1" ht="19.5">
      <c r="A227" s="31"/>
      <c r="B227" s="32"/>
      <c r="C227" s="31"/>
      <c r="D227" s="174" t="s">
        <v>127</v>
      </c>
      <c r="E227" s="31"/>
      <c r="F227" s="175" t="s">
        <v>263</v>
      </c>
      <c r="G227" s="31"/>
      <c r="H227" s="31"/>
      <c r="I227" s="31"/>
      <c r="J227" s="31"/>
      <c r="K227" s="31"/>
      <c r="L227" s="32"/>
      <c r="M227" s="176"/>
      <c r="N227" s="177"/>
      <c r="O227" s="63"/>
      <c r="P227" s="63"/>
      <c r="Q227" s="63"/>
      <c r="R227" s="63"/>
      <c r="S227" s="63"/>
      <c r="T227" s="64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17" t="s">
        <v>127</v>
      </c>
      <c r="AU227" s="17" t="s">
        <v>81</v>
      </c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</row>
    <row r="228" spans="1:66" s="194" customFormat="1">
      <c r="A228" s="186"/>
      <c r="B228" s="187"/>
      <c r="C228" s="186"/>
      <c r="D228" s="174" t="s">
        <v>129</v>
      </c>
      <c r="E228" s="188"/>
      <c r="F228" s="189" t="s">
        <v>264</v>
      </c>
      <c r="G228" s="186"/>
      <c r="H228" s="190">
        <v>3.3860000000000001</v>
      </c>
      <c r="I228" s="186"/>
      <c r="J228" s="186"/>
      <c r="K228" s="186"/>
      <c r="L228" s="187"/>
      <c r="M228" s="191"/>
      <c r="N228" s="192"/>
      <c r="O228" s="192"/>
      <c r="P228" s="192"/>
      <c r="Q228" s="192"/>
      <c r="R228" s="192"/>
      <c r="S228" s="192"/>
      <c r="T228" s="193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6"/>
      <c r="AT228" s="188" t="s">
        <v>129</v>
      </c>
      <c r="AU228" s="188" t="s">
        <v>81</v>
      </c>
      <c r="AV228" s="186" t="s">
        <v>81</v>
      </c>
      <c r="AW228" s="186" t="s">
        <v>28</v>
      </c>
      <c r="AX228" s="186" t="s">
        <v>71</v>
      </c>
      <c r="AY228" s="188" t="s">
        <v>117</v>
      </c>
      <c r="AZ228" s="186"/>
      <c r="BA228" s="186"/>
      <c r="BB228" s="186"/>
      <c r="BC228" s="186"/>
      <c r="BD228" s="186"/>
      <c r="BE228" s="186"/>
      <c r="BF228" s="186"/>
      <c r="BG228" s="186"/>
      <c r="BH228" s="186"/>
      <c r="BI228" s="186"/>
      <c r="BJ228" s="186"/>
      <c r="BK228" s="186"/>
      <c r="BL228" s="186"/>
      <c r="BM228" s="186"/>
      <c r="BN228" s="186"/>
    </row>
    <row r="229" spans="1:66" s="203" customFormat="1">
      <c r="A229" s="195"/>
      <c r="B229" s="196"/>
      <c r="C229" s="195"/>
      <c r="D229" s="174" t="s">
        <v>129</v>
      </c>
      <c r="E229" s="197"/>
      <c r="F229" s="198" t="s">
        <v>175</v>
      </c>
      <c r="G229" s="195"/>
      <c r="H229" s="199">
        <v>3.3860000000000001</v>
      </c>
      <c r="I229" s="195"/>
      <c r="J229" s="195"/>
      <c r="K229" s="195"/>
      <c r="L229" s="196"/>
      <c r="M229" s="200"/>
      <c r="N229" s="201"/>
      <c r="O229" s="201"/>
      <c r="P229" s="201"/>
      <c r="Q229" s="201"/>
      <c r="R229" s="201"/>
      <c r="S229" s="201"/>
      <c r="T229" s="202"/>
      <c r="U229" s="195"/>
      <c r="V229" s="195"/>
      <c r="W229" s="195"/>
      <c r="X229" s="195"/>
      <c r="Y229" s="195"/>
      <c r="Z229" s="195"/>
      <c r="AA229" s="195"/>
      <c r="AB229" s="195"/>
      <c r="AC229" s="195"/>
      <c r="AD229" s="195"/>
      <c r="AE229" s="195"/>
      <c r="AF229" s="195"/>
      <c r="AG229" s="195"/>
      <c r="AH229" s="195"/>
      <c r="AI229" s="195"/>
      <c r="AJ229" s="195"/>
      <c r="AK229" s="195"/>
      <c r="AL229" s="195"/>
      <c r="AM229" s="195"/>
      <c r="AN229" s="195"/>
      <c r="AO229" s="195"/>
      <c r="AP229" s="195"/>
      <c r="AQ229" s="195"/>
      <c r="AR229" s="195"/>
      <c r="AS229" s="195"/>
      <c r="AT229" s="197" t="s">
        <v>129</v>
      </c>
      <c r="AU229" s="197" t="s">
        <v>81</v>
      </c>
      <c r="AV229" s="195" t="s">
        <v>125</v>
      </c>
      <c r="AW229" s="195" t="s">
        <v>28</v>
      </c>
      <c r="AX229" s="195" t="s">
        <v>79</v>
      </c>
      <c r="AY229" s="197" t="s">
        <v>117</v>
      </c>
      <c r="AZ229" s="195"/>
      <c r="BA229" s="195"/>
      <c r="BB229" s="195"/>
      <c r="BC229" s="195"/>
      <c r="BD229" s="195"/>
      <c r="BE229" s="195"/>
      <c r="BF229" s="195"/>
      <c r="BG229" s="195"/>
      <c r="BH229" s="195"/>
      <c r="BI229" s="195"/>
      <c r="BJ229" s="195"/>
      <c r="BK229" s="195"/>
      <c r="BL229" s="195"/>
      <c r="BM229" s="195"/>
      <c r="BN229" s="195"/>
    </row>
    <row r="230" spans="1:66" s="36" customFormat="1" ht="24">
      <c r="A230" s="31"/>
      <c r="B230" s="32"/>
      <c r="C230" s="161" t="s">
        <v>265</v>
      </c>
      <c r="D230" s="161" t="s">
        <v>120</v>
      </c>
      <c r="E230" s="162" t="s">
        <v>266</v>
      </c>
      <c r="F230" s="163" t="s">
        <v>267</v>
      </c>
      <c r="G230" s="164" t="s">
        <v>194</v>
      </c>
      <c r="H230" s="165">
        <v>244.874</v>
      </c>
      <c r="I230" s="166"/>
      <c r="J230" s="167">
        <f>ROUND(I230*H230,2)</f>
        <v>0</v>
      </c>
      <c r="K230" s="163" t="s">
        <v>124</v>
      </c>
      <c r="L230" s="32"/>
      <c r="M230" s="168"/>
      <c r="N230" s="169" t="s">
        <v>36</v>
      </c>
      <c r="O230" s="63"/>
      <c r="P230" s="170">
        <f>O230*H230</f>
        <v>0</v>
      </c>
      <c r="Q230" s="170">
        <v>0</v>
      </c>
      <c r="R230" s="170">
        <f>Q230*H230</f>
        <v>0</v>
      </c>
      <c r="S230" s="170">
        <v>0</v>
      </c>
      <c r="T230" s="171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172" t="s">
        <v>125</v>
      </c>
      <c r="AS230" s="35"/>
      <c r="AT230" s="172" t="s">
        <v>120</v>
      </c>
      <c r="AU230" s="172" t="s">
        <v>81</v>
      </c>
      <c r="AV230" s="35"/>
      <c r="AW230" s="35"/>
      <c r="AX230" s="35"/>
      <c r="AY230" s="17" t="s">
        <v>117</v>
      </c>
      <c r="AZ230" s="35"/>
      <c r="BA230" s="35"/>
      <c r="BB230" s="35"/>
      <c r="BC230" s="35"/>
      <c r="BD230" s="35"/>
      <c r="BE230" s="173">
        <f>IF(N230="základní",J230,0)</f>
        <v>0</v>
      </c>
      <c r="BF230" s="173">
        <f>IF(N230="snížená",J230,0)</f>
        <v>0</v>
      </c>
      <c r="BG230" s="173">
        <f>IF(N230="zákl. přenesená",J230,0)</f>
        <v>0</v>
      </c>
      <c r="BH230" s="173">
        <f>IF(N230="sníž. přenesená",J230,0)</f>
        <v>0</v>
      </c>
      <c r="BI230" s="173">
        <f>IF(N230="nulová",J230,0)</f>
        <v>0</v>
      </c>
      <c r="BJ230" s="17" t="s">
        <v>79</v>
      </c>
      <c r="BK230" s="173">
        <f>ROUND(I230*H230,2)</f>
        <v>0</v>
      </c>
      <c r="BL230" s="17" t="s">
        <v>125</v>
      </c>
      <c r="BM230" s="172" t="s">
        <v>268</v>
      </c>
      <c r="BN230" s="35"/>
    </row>
    <row r="231" spans="1:66" s="36" customFormat="1" ht="19.5">
      <c r="A231" s="31"/>
      <c r="B231" s="32"/>
      <c r="C231" s="31"/>
      <c r="D231" s="174" t="s">
        <v>127</v>
      </c>
      <c r="E231" s="31"/>
      <c r="F231" s="175" t="s">
        <v>269</v>
      </c>
      <c r="G231" s="31"/>
      <c r="H231" s="31"/>
      <c r="I231" s="31"/>
      <c r="J231" s="31"/>
      <c r="K231" s="31"/>
      <c r="L231" s="32"/>
      <c r="M231" s="176"/>
      <c r="N231" s="177"/>
      <c r="O231" s="63"/>
      <c r="P231" s="63"/>
      <c r="Q231" s="63"/>
      <c r="R231" s="63"/>
      <c r="S231" s="63"/>
      <c r="T231" s="64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17" t="s">
        <v>127</v>
      </c>
      <c r="AU231" s="17" t="s">
        <v>81</v>
      </c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</row>
    <row r="232" spans="1:66" s="194" customFormat="1">
      <c r="A232" s="186"/>
      <c r="B232" s="187"/>
      <c r="C232" s="186"/>
      <c r="D232" s="174" t="s">
        <v>129</v>
      </c>
      <c r="E232" s="188"/>
      <c r="F232" s="189" t="s">
        <v>270</v>
      </c>
      <c r="G232" s="186"/>
      <c r="H232" s="190">
        <v>239.75399999999999</v>
      </c>
      <c r="I232" s="186"/>
      <c r="J232" s="186"/>
      <c r="K232" s="186"/>
      <c r="L232" s="187"/>
      <c r="M232" s="191"/>
      <c r="N232" s="192"/>
      <c r="O232" s="192"/>
      <c r="P232" s="192"/>
      <c r="Q232" s="192"/>
      <c r="R232" s="192"/>
      <c r="S232" s="192"/>
      <c r="T232" s="193"/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86"/>
      <c r="AT232" s="188" t="s">
        <v>129</v>
      </c>
      <c r="AU232" s="188" t="s">
        <v>81</v>
      </c>
      <c r="AV232" s="186" t="s">
        <v>81</v>
      </c>
      <c r="AW232" s="186" t="s">
        <v>28</v>
      </c>
      <c r="AX232" s="186" t="s">
        <v>71</v>
      </c>
      <c r="AY232" s="188" t="s">
        <v>117</v>
      </c>
      <c r="AZ232" s="186"/>
      <c r="BA232" s="186"/>
      <c r="BB232" s="186"/>
      <c r="BC232" s="186"/>
      <c r="BD232" s="186"/>
      <c r="BE232" s="186"/>
      <c r="BF232" s="186"/>
      <c r="BG232" s="186"/>
      <c r="BH232" s="186"/>
      <c r="BI232" s="186"/>
      <c r="BJ232" s="186"/>
      <c r="BK232" s="186"/>
      <c r="BL232" s="186"/>
      <c r="BM232" s="186"/>
      <c r="BN232" s="186"/>
    </row>
    <row r="233" spans="1:66" s="194" customFormat="1">
      <c r="A233" s="186"/>
      <c r="B233" s="187"/>
      <c r="C233" s="186"/>
      <c r="D233" s="174" t="s">
        <v>129</v>
      </c>
      <c r="E233" s="188"/>
      <c r="F233" s="189" t="s">
        <v>271</v>
      </c>
      <c r="G233" s="186"/>
      <c r="H233" s="190">
        <v>3.5779999999999998</v>
      </c>
      <c r="I233" s="186"/>
      <c r="J233" s="186"/>
      <c r="K233" s="186"/>
      <c r="L233" s="187"/>
      <c r="M233" s="191"/>
      <c r="N233" s="192"/>
      <c r="O233" s="192"/>
      <c r="P233" s="192"/>
      <c r="Q233" s="192"/>
      <c r="R233" s="192"/>
      <c r="S233" s="192"/>
      <c r="T233" s="193"/>
      <c r="U233" s="186"/>
      <c r="V233" s="186"/>
      <c r="W233" s="186"/>
      <c r="X233" s="186"/>
      <c r="Y233" s="186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  <c r="AS233" s="186"/>
      <c r="AT233" s="188" t="s">
        <v>129</v>
      </c>
      <c r="AU233" s="188" t="s">
        <v>81</v>
      </c>
      <c r="AV233" s="186" t="s">
        <v>81</v>
      </c>
      <c r="AW233" s="186" t="s">
        <v>28</v>
      </c>
      <c r="AX233" s="186" t="s">
        <v>71</v>
      </c>
      <c r="AY233" s="188" t="s">
        <v>117</v>
      </c>
      <c r="AZ233" s="186"/>
      <c r="BA233" s="186"/>
      <c r="BB233" s="186"/>
      <c r="BC233" s="186"/>
      <c r="BD233" s="186"/>
      <c r="BE233" s="186"/>
      <c r="BF233" s="186"/>
      <c r="BG233" s="186"/>
      <c r="BH233" s="186"/>
      <c r="BI233" s="186"/>
      <c r="BJ233" s="186"/>
      <c r="BK233" s="186"/>
      <c r="BL233" s="186"/>
      <c r="BM233" s="186"/>
      <c r="BN233" s="186"/>
    </row>
    <row r="234" spans="1:66" s="194" customFormat="1">
      <c r="A234" s="186"/>
      <c r="B234" s="187"/>
      <c r="C234" s="186"/>
      <c r="D234" s="174" t="s">
        <v>129</v>
      </c>
      <c r="E234" s="188"/>
      <c r="F234" s="189" t="s">
        <v>272</v>
      </c>
      <c r="G234" s="186"/>
      <c r="H234" s="190">
        <v>0.40600000000000003</v>
      </c>
      <c r="I234" s="186"/>
      <c r="J234" s="186"/>
      <c r="K234" s="186"/>
      <c r="L234" s="187"/>
      <c r="M234" s="191"/>
      <c r="N234" s="192"/>
      <c r="O234" s="192"/>
      <c r="P234" s="192"/>
      <c r="Q234" s="192"/>
      <c r="R234" s="192"/>
      <c r="S234" s="192"/>
      <c r="T234" s="193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186"/>
      <c r="AT234" s="188" t="s">
        <v>129</v>
      </c>
      <c r="AU234" s="188" t="s">
        <v>81</v>
      </c>
      <c r="AV234" s="186" t="s">
        <v>81</v>
      </c>
      <c r="AW234" s="186" t="s">
        <v>28</v>
      </c>
      <c r="AX234" s="186" t="s">
        <v>71</v>
      </c>
      <c r="AY234" s="188" t="s">
        <v>117</v>
      </c>
      <c r="AZ234" s="186"/>
      <c r="BA234" s="186"/>
      <c r="BB234" s="186"/>
      <c r="BC234" s="186"/>
      <c r="BD234" s="186"/>
      <c r="BE234" s="186"/>
      <c r="BF234" s="186"/>
      <c r="BG234" s="186"/>
      <c r="BH234" s="186"/>
      <c r="BI234" s="186"/>
      <c r="BJ234" s="186"/>
      <c r="BK234" s="186"/>
      <c r="BL234" s="186"/>
      <c r="BM234" s="186"/>
      <c r="BN234" s="186"/>
    </row>
    <row r="235" spans="1:66" s="194" customFormat="1">
      <c r="A235" s="186"/>
      <c r="B235" s="187"/>
      <c r="C235" s="186"/>
      <c r="D235" s="174" t="s">
        <v>129</v>
      </c>
      <c r="E235" s="188"/>
      <c r="F235" s="189" t="s">
        <v>273</v>
      </c>
      <c r="G235" s="186"/>
      <c r="H235" s="190">
        <v>1.1359999999999999</v>
      </c>
      <c r="I235" s="186"/>
      <c r="J235" s="186"/>
      <c r="K235" s="186"/>
      <c r="L235" s="187"/>
      <c r="M235" s="191"/>
      <c r="N235" s="192"/>
      <c r="O235" s="192"/>
      <c r="P235" s="192"/>
      <c r="Q235" s="192"/>
      <c r="R235" s="192"/>
      <c r="S235" s="192"/>
      <c r="T235" s="193"/>
      <c r="U235" s="186"/>
      <c r="V235" s="186"/>
      <c r="W235" s="186"/>
      <c r="X235" s="186"/>
      <c r="Y235" s="186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  <c r="AS235" s="186"/>
      <c r="AT235" s="188" t="s">
        <v>129</v>
      </c>
      <c r="AU235" s="188" t="s">
        <v>81</v>
      </c>
      <c r="AV235" s="186" t="s">
        <v>81</v>
      </c>
      <c r="AW235" s="186" t="s">
        <v>28</v>
      </c>
      <c r="AX235" s="186" t="s">
        <v>71</v>
      </c>
      <c r="AY235" s="188" t="s">
        <v>117</v>
      </c>
      <c r="AZ235" s="186"/>
      <c r="BA235" s="186"/>
      <c r="BB235" s="186"/>
      <c r="BC235" s="186"/>
      <c r="BD235" s="186"/>
      <c r="BE235" s="186"/>
      <c r="BF235" s="186"/>
      <c r="BG235" s="186"/>
      <c r="BH235" s="186"/>
      <c r="BI235" s="186"/>
      <c r="BJ235" s="186"/>
      <c r="BK235" s="186"/>
      <c r="BL235" s="186"/>
      <c r="BM235" s="186"/>
      <c r="BN235" s="186"/>
    </row>
    <row r="236" spans="1:66" s="203" customFormat="1">
      <c r="A236" s="195"/>
      <c r="B236" s="196"/>
      <c r="C236" s="195"/>
      <c r="D236" s="174" t="s">
        <v>129</v>
      </c>
      <c r="E236" s="197"/>
      <c r="F236" s="198" t="s">
        <v>175</v>
      </c>
      <c r="G236" s="195"/>
      <c r="H236" s="199">
        <v>244.874</v>
      </c>
      <c r="I236" s="195"/>
      <c r="J236" s="195"/>
      <c r="K236" s="195"/>
      <c r="L236" s="196"/>
      <c r="M236" s="200"/>
      <c r="N236" s="201"/>
      <c r="O236" s="201"/>
      <c r="P236" s="201"/>
      <c r="Q236" s="201"/>
      <c r="R236" s="201"/>
      <c r="S236" s="201"/>
      <c r="T236" s="202"/>
      <c r="U236" s="195"/>
      <c r="V236" s="195"/>
      <c r="W236" s="195"/>
      <c r="X236" s="195"/>
      <c r="Y236" s="195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5"/>
      <c r="AK236" s="195"/>
      <c r="AL236" s="195"/>
      <c r="AM236" s="195"/>
      <c r="AN236" s="195"/>
      <c r="AO236" s="195"/>
      <c r="AP236" s="195"/>
      <c r="AQ236" s="195"/>
      <c r="AR236" s="195"/>
      <c r="AS236" s="195"/>
      <c r="AT236" s="197" t="s">
        <v>129</v>
      </c>
      <c r="AU236" s="197" t="s">
        <v>81</v>
      </c>
      <c r="AV236" s="195" t="s">
        <v>125</v>
      </c>
      <c r="AW236" s="195" t="s">
        <v>28</v>
      </c>
      <c r="AX236" s="195" t="s">
        <v>79</v>
      </c>
      <c r="AY236" s="197" t="s">
        <v>117</v>
      </c>
      <c r="AZ236" s="195"/>
      <c r="BA236" s="195"/>
      <c r="BB236" s="195"/>
      <c r="BC236" s="195"/>
      <c r="BD236" s="195"/>
      <c r="BE236" s="195"/>
      <c r="BF236" s="195"/>
      <c r="BG236" s="195"/>
      <c r="BH236" s="195"/>
      <c r="BI236" s="195"/>
      <c r="BJ236" s="195"/>
      <c r="BK236" s="195"/>
      <c r="BL236" s="195"/>
      <c r="BM236" s="195"/>
      <c r="BN236" s="195"/>
    </row>
    <row r="237" spans="1:66" s="36" customFormat="1" ht="12">
      <c r="A237" s="31"/>
      <c r="B237" s="32"/>
      <c r="C237" s="161" t="s">
        <v>274</v>
      </c>
      <c r="D237" s="161" t="s">
        <v>120</v>
      </c>
      <c r="E237" s="162" t="s">
        <v>275</v>
      </c>
      <c r="F237" s="163" t="s">
        <v>276</v>
      </c>
      <c r="G237" s="164" t="s">
        <v>194</v>
      </c>
      <c r="H237" s="165">
        <v>79.542000000000002</v>
      </c>
      <c r="I237" s="166"/>
      <c r="J237" s="167">
        <f>ROUND(I237*H237,2)</f>
        <v>0</v>
      </c>
      <c r="K237" s="163" t="s">
        <v>179</v>
      </c>
      <c r="L237" s="32"/>
      <c r="M237" s="168"/>
      <c r="N237" s="169" t="s">
        <v>36</v>
      </c>
      <c r="O237" s="63"/>
      <c r="P237" s="170">
        <f>O237*H237</f>
        <v>0</v>
      </c>
      <c r="Q237" s="170">
        <v>0</v>
      </c>
      <c r="R237" s="170">
        <f>Q237*H237</f>
        <v>0</v>
      </c>
      <c r="S237" s="170">
        <v>0</v>
      </c>
      <c r="T237" s="171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172" t="s">
        <v>125</v>
      </c>
      <c r="AS237" s="35"/>
      <c r="AT237" s="172" t="s">
        <v>120</v>
      </c>
      <c r="AU237" s="172" t="s">
        <v>81</v>
      </c>
      <c r="AV237" s="35"/>
      <c r="AW237" s="35"/>
      <c r="AX237" s="35"/>
      <c r="AY237" s="17" t="s">
        <v>117</v>
      </c>
      <c r="AZ237" s="35"/>
      <c r="BA237" s="35"/>
      <c r="BB237" s="35"/>
      <c r="BC237" s="35"/>
      <c r="BD237" s="35"/>
      <c r="BE237" s="173">
        <f>IF(N237="základní",J237,0)</f>
        <v>0</v>
      </c>
      <c r="BF237" s="173">
        <f>IF(N237="snížená",J237,0)</f>
        <v>0</v>
      </c>
      <c r="BG237" s="173">
        <f>IF(N237="zákl. přenesená",J237,0)</f>
        <v>0</v>
      </c>
      <c r="BH237" s="173">
        <f>IF(N237="sníž. přenesená",J237,0)</f>
        <v>0</v>
      </c>
      <c r="BI237" s="173">
        <f>IF(N237="nulová",J237,0)</f>
        <v>0</v>
      </c>
      <c r="BJ237" s="17" t="s">
        <v>79</v>
      </c>
      <c r="BK237" s="173">
        <f>ROUND(I237*H237,2)</f>
        <v>0</v>
      </c>
      <c r="BL237" s="17" t="s">
        <v>125</v>
      </c>
      <c r="BM237" s="172" t="s">
        <v>277</v>
      </c>
      <c r="BN237" s="35"/>
    </row>
    <row r="238" spans="1:66" s="36" customFormat="1">
      <c r="A238" s="31"/>
      <c r="B238" s="32"/>
      <c r="C238" s="31"/>
      <c r="D238" s="174" t="s">
        <v>127</v>
      </c>
      <c r="E238" s="31"/>
      <c r="F238" s="175" t="s">
        <v>276</v>
      </c>
      <c r="G238" s="31"/>
      <c r="H238" s="31"/>
      <c r="I238" s="31"/>
      <c r="J238" s="31"/>
      <c r="K238" s="31"/>
      <c r="L238" s="32"/>
      <c r="M238" s="176"/>
      <c r="N238" s="177"/>
      <c r="O238" s="63"/>
      <c r="P238" s="63"/>
      <c r="Q238" s="63"/>
      <c r="R238" s="63"/>
      <c r="S238" s="63"/>
      <c r="T238" s="64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17" t="s">
        <v>127</v>
      </c>
      <c r="AU238" s="17" t="s">
        <v>81</v>
      </c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</row>
    <row r="239" spans="1:66" s="194" customFormat="1">
      <c r="A239" s="186"/>
      <c r="B239" s="187"/>
      <c r="C239" s="186"/>
      <c r="D239" s="174" t="s">
        <v>129</v>
      </c>
      <c r="E239" s="188"/>
      <c r="F239" s="189" t="s">
        <v>278</v>
      </c>
      <c r="G239" s="186"/>
      <c r="H239" s="190">
        <v>12.92</v>
      </c>
      <c r="I239" s="186"/>
      <c r="J239" s="186"/>
      <c r="K239" s="186"/>
      <c r="L239" s="187"/>
      <c r="M239" s="191"/>
      <c r="N239" s="192"/>
      <c r="O239" s="192"/>
      <c r="P239" s="192"/>
      <c r="Q239" s="192"/>
      <c r="R239" s="192"/>
      <c r="S239" s="192"/>
      <c r="T239" s="193"/>
      <c r="U239" s="186"/>
      <c r="V239" s="186"/>
      <c r="W239" s="186"/>
      <c r="X239" s="186"/>
      <c r="Y239" s="186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  <c r="AS239" s="186"/>
      <c r="AT239" s="188" t="s">
        <v>129</v>
      </c>
      <c r="AU239" s="188" t="s">
        <v>81</v>
      </c>
      <c r="AV239" s="186" t="s">
        <v>81</v>
      </c>
      <c r="AW239" s="186" t="s">
        <v>28</v>
      </c>
      <c r="AX239" s="186" t="s">
        <v>71</v>
      </c>
      <c r="AY239" s="188" t="s">
        <v>117</v>
      </c>
      <c r="AZ239" s="186"/>
      <c r="BA239" s="186"/>
      <c r="BB239" s="186"/>
      <c r="BC239" s="186"/>
      <c r="BD239" s="186"/>
      <c r="BE239" s="186"/>
      <c r="BF239" s="186"/>
      <c r="BG239" s="186"/>
      <c r="BH239" s="186"/>
      <c r="BI239" s="186"/>
      <c r="BJ239" s="186"/>
      <c r="BK239" s="186"/>
      <c r="BL239" s="186"/>
      <c r="BM239" s="186"/>
      <c r="BN239" s="186"/>
    </row>
    <row r="240" spans="1:66" s="194" customFormat="1">
      <c r="A240" s="186"/>
      <c r="B240" s="187"/>
      <c r="C240" s="186"/>
      <c r="D240" s="174" t="s">
        <v>129</v>
      </c>
      <c r="E240" s="188"/>
      <c r="F240" s="189" t="s">
        <v>279</v>
      </c>
      <c r="G240" s="186"/>
      <c r="H240" s="190">
        <v>0.97199999999999998</v>
      </c>
      <c r="I240" s="186"/>
      <c r="J240" s="186"/>
      <c r="K240" s="186"/>
      <c r="L240" s="187"/>
      <c r="M240" s="191"/>
      <c r="N240" s="192"/>
      <c r="O240" s="192"/>
      <c r="P240" s="192"/>
      <c r="Q240" s="192"/>
      <c r="R240" s="192"/>
      <c r="S240" s="192"/>
      <c r="T240" s="193"/>
      <c r="U240" s="186"/>
      <c r="V240" s="186"/>
      <c r="W240" s="186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6"/>
      <c r="AT240" s="188" t="s">
        <v>129</v>
      </c>
      <c r="AU240" s="188" t="s">
        <v>81</v>
      </c>
      <c r="AV240" s="186" t="s">
        <v>81</v>
      </c>
      <c r="AW240" s="186" t="s">
        <v>28</v>
      </c>
      <c r="AX240" s="186" t="s">
        <v>71</v>
      </c>
      <c r="AY240" s="188" t="s">
        <v>117</v>
      </c>
      <c r="AZ240" s="186"/>
      <c r="BA240" s="186"/>
      <c r="BB240" s="186"/>
      <c r="BC240" s="186"/>
      <c r="BD240" s="186"/>
      <c r="BE240" s="186"/>
      <c r="BF240" s="186"/>
      <c r="BG240" s="186"/>
      <c r="BH240" s="186"/>
      <c r="BI240" s="186"/>
      <c r="BJ240" s="186"/>
      <c r="BK240" s="186"/>
      <c r="BL240" s="186"/>
      <c r="BM240" s="186"/>
      <c r="BN240" s="186"/>
    </row>
    <row r="241" spans="1:66" s="194" customFormat="1">
      <c r="A241" s="186"/>
      <c r="B241" s="187"/>
      <c r="C241" s="186"/>
      <c r="D241" s="174" t="s">
        <v>129</v>
      </c>
      <c r="E241" s="188"/>
      <c r="F241" s="189" t="s">
        <v>280</v>
      </c>
      <c r="G241" s="186"/>
      <c r="H241" s="190">
        <v>34.762999999999998</v>
      </c>
      <c r="I241" s="186"/>
      <c r="J241" s="186"/>
      <c r="K241" s="186"/>
      <c r="L241" s="187"/>
      <c r="M241" s="191"/>
      <c r="N241" s="192"/>
      <c r="O241" s="192"/>
      <c r="P241" s="192"/>
      <c r="Q241" s="192"/>
      <c r="R241" s="192"/>
      <c r="S241" s="192"/>
      <c r="T241" s="193"/>
      <c r="U241" s="186"/>
      <c r="V241" s="186"/>
      <c r="W241" s="186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  <c r="AS241" s="186"/>
      <c r="AT241" s="188" t="s">
        <v>129</v>
      </c>
      <c r="AU241" s="188" t="s">
        <v>81</v>
      </c>
      <c r="AV241" s="186" t="s">
        <v>81</v>
      </c>
      <c r="AW241" s="186" t="s">
        <v>28</v>
      </c>
      <c r="AX241" s="186" t="s">
        <v>71</v>
      </c>
      <c r="AY241" s="188" t="s">
        <v>117</v>
      </c>
      <c r="AZ241" s="186"/>
      <c r="BA241" s="186"/>
      <c r="BB241" s="186"/>
      <c r="BC241" s="186"/>
      <c r="BD241" s="186"/>
      <c r="BE241" s="186"/>
      <c r="BF241" s="186"/>
      <c r="BG241" s="186"/>
      <c r="BH241" s="186"/>
      <c r="BI241" s="186"/>
      <c r="BJ241" s="186"/>
      <c r="BK241" s="186"/>
      <c r="BL241" s="186"/>
      <c r="BM241" s="186"/>
      <c r="BN241" s="186"/>
    </row>
    <row r="242" spans="1:66" s="194" customFormat="1">
      <c r="A242" s="186"/>
      <c r="B242" s="187"/>
      <c r="C242" s="186"/>
      <c r="D242" s="174" t="s">
        <v>129</v>
      </c>
      <c r="E242" s="188"/>
      <c r="F242" s="189" t="s">
        <v>281</v>
      </c>
      <c r="G242" s="186"/>
      <c r="H242" s="190">
        <v>29.524999999999999</v>
      </c>
      <c r="I242" s="186"/>
      <c r="J242" s="186"/>
      <c r="K242" s="186"/>
      <c r="L242" s="187"/>
      <c r="M242" s="191"/>
      <c r="N242" s="192"/>
      <c r="O242" s="192"/>
      <c r="P242" s="192"/>
      <c r="Q242" s="192"/>
      <c r="R242" s="192"/>
      <c r="S242" s="192"/>
      <c r="T242" s="193"/>
      <c r="U242" s="186"/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86"/>
      <c r="AT242" s="188" t="s">
        <v>129</v>
      </c>
      <c r="AU242" s="188" t="s">
        <v>81</v>
      </c>
      <c r="AV242" s="186" t="s">
        <v>81</v>
      </c>
      <c r="AW242" s="186" t="s">
        <v>28</v>
      </c>
      <c r="AX242" s="186" t="s">
        <v>71</v>
      </c>
      <c r="AY242" s="188" t="s">
        <v>117</v>
      </c>
      <c r="AZ242" s="186"/>
      <c r="BA242" s="186"/>
      <c r="BB242" s="186"/>
      <c r="BC242" s="186"/>
      <c r="BD242" s="186"/>
      <c r="BE242" s="186"/>
      <c r="BF242" s="186"/>
      <c r="BG242" s="186"/>
      <c r="BH242" s="186"/>
      <c r="BI242" s="186"/>
      <c r="BJ242" s="186"/>
      <c r="BK242" s="186"/>
      <c r="BL242" s="186"/>
      <c r="BM242" s="186"/>
      <c r="BN242" s="186"/>
    </row>
    <row r="243" spans="1:66" s="194" customFormat="1">
      <c r="A243" s="186"/>
      <c r="B243" s="187"/>
      <c r="C243" s="186"/>
      <c r="D243" s="174" t="s">
        <v>129</v>
      </c>
      <c r="E243" s="188"/>
      <c r="F243" s="189" t="s">
        <v>282</v>
      </c>
      <c r="G243" s="186"/>
      <c r="H243" s="190">
        <v>1.3620000000000001</v>
      </c>
      <c r="I243" s="186"/>
      <c r="J243" s="186"/>
      <c r="K243" s="186"/>
      <c r="L243" s="187"/>
      <c r="M243" s="191"/>
      <c r="N243" s="192"/>
      <c r="O243" s="192"/>
      <c r="P243" s="192"/>
      <c r="Q243" s="192"/>
      <c r="R243" s="192"/>
      <c r="S243" s="192"/>
      <c r="T243" s="193"/>
      <c r="U243" s="186"/>
      <c r="V243" s="186"/>
      <c r="W243" s="186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86"/>
      <c r="AT243" s="188" t="s">
        <v>129</v>
      </c>
      <c r="AU243" s="188" t="s">
        <v>81</v>
      </c>
      <c r="AV243" s="186" t="s">
        <v>81</v>
      </c>
      <c r="AW243" s="186" t="s">
        <v>28</v>
      </c>
      <c r="AX243" s="186" t="s">
        <v>71</v>
      </c>
      <c r="AY243" s="188" t="s">
        <v>117</v>
      </c>
      <c r="AZ243" s="186"/>
      <c r="BA243" s="186"/>
      <c r="BB243" s="186"/>
      <c r="BC243" s="186"/>
      <c r="BD243" s="186"/>
      <c r="BE243" s="186"/>
      <c r="BF243" s="186"/>
      <c r="BG243" s="186"/>
      <c r="BH243" s="186"/>
      <c r="BI243" s="186"/>
      <c r="BJ243" s="186"/>
      <c r="BK243" s="186"/>
      <c r="BL243" s="186"/>
      <c r="BM243" s="186"/>
      <c r="BN243" s="186"/>
    </row>
    <row r="244" spans="1:66" s="203" customFormat="1">
      <c r="A244" s="195"/>
      <c r="B244" s="196"/>
      <c r="C244" s="195"/>
      <c r="D244" s="174" t="s">
        <v>129</v>
      </c>
      <c r="E244" s="197"/>
      <c r="F244" s="198" t="s">
        <v>175</v>
      </c>
      <c r="G244" s="195"/>
      <c r="H244" s="199">
        <v>79.542000000000002</v>
      </c>
      <c r="I244" s="195"/>
      <c r="J244" s="195"/>
      <c r="K244" s="195"/>
      <c r="L244" s="196"/>
      <c r="M244" s="200"/>
      <c r="N244" s="201"/>
      <c r="O244" s="201"/>
      <c r="P244" s="201"/>
      <c r="Q244" s="201"/>
      <c r="R244" s="201"/>
      <c r="S244" s="201"/>
      <c r="T244" s="202"/>
      <c r="U244" s="195"/>
      <c r="V244" s="195"/>
      <c r="W244" s="195"/>
      <c r="X244" s="195"/>
      <c r="Y244" s="195"/>
      <c r="Z244" s="195"/>
      <c r="AA244" s="195"/>
      <c r="AB244" s="195"/>
      <c r="AC244" s="195"/>
      <c r="AD244" s="195"/>
      <c r="AE244" s="195"/>
      <c r="AF244" s="195"/>
      <c r="AG244" s="195"/>
      <c r="AH244" s="195"/>
      <c r="AI244" s="195"/>
      <c r="AJ244" s="195"/>
      <c r="AK244" s="195"/>
      <c r="AL244" s="195"/>
      <c r="AM244" s="195"/>
      <c r="AN244" s="195"/>
      <c r="AO244" s="195"/>
      <c r="AP244" s="195"/>
      <c r="AQ244" s="195"/>
      <c r="AR244" s="195"/>
      <c r="AS244" s="195"/>
      <c r="AT244" s="197" t="s">
        <v>129</v>
      </c>
      <c r="AU244" s="197" t="s">
        <v>81</v>
      </c>
      <c r="AV244" s="195" t="s">
        <v>125</v>
      </c>
      <c r="AW244" s="195" t="s">
        <v>28</v>
      </c>
      <c r="AX244" s="195" t="s">
        <v>79</v>
      </c>
      <c r="AY244" s="197" t="s">
        <v>117</v>
      </c>
      <c r="AZ244" s="195"/>
      <c r="BA244" s="195"/>
      <c r="BB244" s="195"/>
      <c r="BC244" s="195"/>
      <c r="BD244" s="195"/>
      <c r="BE244" s="195"/>
      <c r="BF244" s="195"/>
      <c r="BG244" s="195"/>
      <c r="BH244" s="195"/>
      <c r="BI244" s="195"/>
      <c r="BJ244" s="195"/>
      <c r="BK244" s="195"/>
      <c r="BL244" s="195"/>
      <c r="BM244" s="195"/>
      <c r="BN244" s="195"/>
    </row>
    <row r="245" spans="1:66" s="158" customFormat="1" ht="15">
      <c r="A245" s="147"/>
      <c r="B245" s="148"/>
      <c r="C245" s="147"/>
      <c r="D245" s="149" t="s">
        <v>70</v>
      </c>
      <c r="E245" s="150" t="s">
        <v>283</v>
      </c>
      <c r="F245" s="150" t="s">
        <v>284</v>
      </c>
      <c r="G245" s="147"/>
      <c r="H245" s="147"/>
      <c r="I245" s="147"/>
      <c r="J245" s="151">
        <f>BK245</f>
        <v>0</v>
      </c>
      <c r="K245" s="147"/>
      <c r="L245" s="148"/>
      <c r="M245" s="152"/>
      <c r="N245" s="153"/>
      <c r="O245" s="153"/>
      <c r="P245" s="154">
        <f>P246+P251+P278+P289+P296+P301+P307+P344</f>
        <v>0</v>
      </c>
      <c r="Q245" s="153"/>
      <c r="R245" s="154">
        <f>R246+R251+R278+R289+R296+R301+R307+R344</f>
        <v>0</v>
      </c>
      <c r="S245" s="153"/>
      <c r="T245" s="155">
        <f>T246+T251+T278+T289+T296+T301+T307+T344</f>
        <v>326.22495320000002</v>
      </c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9" t="s">
        <v>81</v>
      </c>
      <c r="AS245" s="147"/>
      <c r="AT245" s="156" t="s">
        <v>70</v>
      </c>
      <c r="AU245" s="156" t="s">
        <v>71</v>
      </c>
      <c r="AV245" s="147"/>
      <c r="AW245" s="147"/>
      <c r="AX245" s="147"/>
      <c r="AY245" s="149" t="s">
        <v>117</v>
      </c>
      <c r="AZ245" s="147"/>
      <c r="BA245" s="147"/>
      <c r="BB245" s="147"/>
      <c r="BC245" s="147"/>
      <c r="BD245" s="147"/>
      <c r="BE245" s="147"/>
      <c r="BF245" s="147"/>
      <c r="BG245" s="147"/>
      <c r="BH245" s="147"/>
      <c r="BI245" s="147"/>
      <c r="BJ245" s="147"/>
      <c r="BK245" s="157">
        <f>BK246+BK251+BK278+BK289+BK296+BK301+BK307+BK344</f>
        <v>0</v>
      </c>
      <c r="BL245" s="147"/>
      <c r="BM245" s="147"/>
      <c r="BN245" s="147"/>
    </row>
    <row r="246" spans="1:66" s="158" customFormat="1" ht="12.75">
      <c r="A246" s="147"/>
      <c r="B246" s="148"/>
      <c r="C246" s="147"/>
      <c r="D246" s="149" t="s">
        <v>70</v>
      </c>
      <c r="E246" s="159" t="s">
        <v>285</v>
      </c>
      <c r="F246" s="159" t="s">
        <v>286</v>
      </c>
      <c r="G246" s="147"/>
      <c r="H246" s="147"/>
      <c r="I246" s="147"/>
      <c r="J246" s="160">
        <f>BK246</f>
        <v>0</v>
      </c>
      <c r="K246" s="147"/>
      <c r="L246" s="148"/>
      <c r="M246" s="152"/>
      <c r="N246" s="153"/>
      <c r="O246" s="153"/>
      <c r="P246" s="154">
        <f>SUM(P247:P250)</f>
        <v>0</v>
      </c>
      <c r="Q246" s="153"/>
      <c r="R246" s="154">
        <f>SUM(R247:R250)</f>
        <v>0</v>
      </c>
      <c r="S246" s="153"/>
      <c r="T246" s="155">
        <f>SUM(T247:T250)</f>
        <v>173.81595000000002</v>
      </c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9" t="s">
        <v>81</v>
      </c>
      <c r="AS246" s="147"/>
      <c r="AT246" s="156" t="s">
        <v>70</v>
      </c>
      <c r="AU246" s="156" t="s">
        <v>79</v>
      </c>
      <c r="AV246" s="147"/>
      <c r="AW246" s="147"/>
      <c r="AX246" s="147"/>
      <c r="AY246" s="149" t="s">
        <v>117</v>
      </c>
      <c r="AZ246" s="147"/>
      <c r="BA246" s="147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57">
        <f>SUM(BK247:BK250)</f>
        <v>0</v>
      </c>
      <c r="BL246" s="147"/>
      <c r="BM246" s="147"/>
      <c r="BN246" s="147"/>
    </row>
    <row r="247" spans="1:66" s="36" customFormat="1" ht="12">
      <c r="A247" s="31"/>
      <c r="B247" s="32"/>
      <c r="C247" s="161" t="s">
        <v>287</v>
      </c>
      <c r="D247" s="161" t="s">
        <v>120</v>
      </c>
      <c r="E247" s="162" t="s">
        <v>288</v>
      </c>
      <c r="F247" s="163" t="s">
        <v>289</v>
      </c>
      <c r="G247" s="164" t="s">
        <v>178</v>
      </c>
      <c r="H247" s="165">
        <v>4966.17</v>
      </c>
      <c r="I247" s="166"/>
      <c r="J247" s="167">
        <f>ROUND(I247*H247,2)</f>
        <v>0</v>
      </c>
      <c r="K247" s="163" t="s">
        <v>124</v>
      </c>
      <c r="L247" s="32"/>
      <c r="M247" s="168"/>
      <c r="N247" s="169" t="s">
        <v>36</v>
      </c>
      <c r="O247" s="63"/>
      <c r="P247" s="170">
        <f>O247*H247</f>
        <v>0</v>
      </c>
      <c r="Q247" s="170">
        <v>0</v>
      </c>
      <c r="R247" s="170">
        <f>Q247*H247</f>
        <v>0</v>
      </c>
      <c r="S247" s="170">
        <v>3.5000000000000003E-2</v>
      </c>
      <c r="T247" s="171">
        <f>S247*H247</f>
        <v>173.81595000000002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172" t="s">
        <v>259</v>
      </c>
      <c r="AS247" s="35"/>
      <c r="AT247" s="172" t="s">
        <v>120</v>
      </c>
      <c r="AU247" s="172" t="s">
        <v>81</v>
      </c>
      <c r="AV247" s="35"/>
      <c r="AW247" s="35"/>
      <c r="AX247" s="35"/>
      <c r="AY247" s="17" t="s">
        <v>117</v>
      </c>
      <c r="AZ247" s="35"/>
      <c r="BA247" s="35"/>
      <c r="BB247" s="35"/>
      <c r="BC247" s="35"/>
      <c r="BD247" s="35"/>
      <c r="BE247" s="173">
        <f>IF(N247="základní",J247,0)</f>
        <v>0</v>
      </c>
      <c r="BF247" s="173">
        <f>IF(N247="snížená",J247,0)</f>
        <v>0</v>
      </c>
      <c r="BG247" s="173">
        <f>IF(N247="zákl. přenesená",J247,0)</f>
        <v>0</v>
      </c>
      <c r="BH247" s="173">
        <f>IF(N247="sníž. přenesená",J247,0)</f>
        <v>0</v>
      </c>
      <c r="BI247" s="173">
        <f>IF(N247="nulová",J247,0)</f>
        <v>0</v>
      </c>
      <c r="BJ247" s="17" t="s">
        <v>79</v>
      </c>
      <c r="BK247" s="173">
        <f>ROUND(I247*H247,2)</f>
        <v>0</v>
      </c>
      <c r="BL247" s="17" t="s">
        <v>259</v>
      </c>
      <c r="BM247" s="172" t="s">
        <v>290</v>
      </c>
      <c r="BN247" s="35"/>
    </row>
    <row r="248" spans="1:66" s="36" customFormat="1" ht="19.5">
      <c r="A248" s="31"/>
      <c r="B248" s="32"/>
      <c r="C248" s="31"/>
      <c r="D248" s="174" t="s">
        <v>127</v>
      </c>
      <c r="E248" s="31"/>
      <c r="F248" s="175" t="s">
        <v>291</v>
      </c>
      <c r="G248" s="31"/>
      <c r="H248" s="31"/>
      <c r="I248" s="31"/>
      <c r="J248" s="31"/>
      <c r="K248" s="31"/>
      <c r="L248" s="32"/>
      <c r="M248" s="176"/>
      <c r="N248" s="177"/>
      <c r="O248" s="63"/>
      <c r="P248" s="63"/>
      <c r="Q248" s="63"/>
      <c r="R248" s="63"/>
      <c r="S248" s="63"/>
      <c r="T248" s="64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17" t="s">
        <v>127</v>
      </c>
      <c r="AU248" s="17" t="s">
        <v>81</v>
      </c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</row>
    <row r="249" spans="1:66" s="194" customFormat="1">
      <c r="A249" s="186"/>
      <c r="B249" s="187"/>
      <c r="C249" s="186"/>
      <c r="D249" s="174" t="s">
        <v>129</v>
      </c>
      <c r="E249" s="188"/>
      <c r="F249" s="189" t="s">
        <v>292</v>
      </c>
      <c r="G249" s="186"/>
      <c r="H249" s="190">
        <v>4966.17</v>
      </c>
      <c r="I249" s="186"/>
      <c r="J249" s="186"/>
      <c r="K249" s="186"/>
      <c r="L249" s="187"/>
      <c r="M249" s="191"/>
      <c r="N249" s="192"/>
      <c r="O249" s="192"/>
      <c r="P249" s="192"/>
      <c r="Q249" s="192"/>
      <c r="R249" s="192"/>
      <c r="S249" s="192"/>
      <c r="T249" s="193"/>
      <c r="U249" s="186"/>
      <c r="V249" s="186"/>
      <c r="W249" s="186"/>
      <c r="X249" s="186"/>
      <c r="Y249" s="186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  <c r="AS249" s="186"/>
      <c r="AT249" s="188" t="s">
        <v>129</v>
      </c>
      <c r="AU249" s="188" t="s">
        <v>81</v>
      </c>
      <c r="AV249" s="186" t="s">
        <v>81</v>
      </c>
      <c r="AW249" s="186" t="s">
        <v>28</v>
      </c>
      <c r="AX249" s="186" t="s">
        <v>71</v>
      </c>
      <c r="AY249" s="188" t="s">
        <v>117</v>
      </c>
      <c r="AZ249" s="186"/>
      <c r="BA249" s="186"/>
      <c r="BB249" s="186"/>
      <c r="BC249" s="186"/>
      <c r="BD249" s="186"/>
      <c r="BE249" s="186"/>
      <c r="BF249" s="186"/>
      <c r="BG249" s="186"/>
      <c r="BH249" s="186"/>
      <c r="BI249" s="186"/>
      <c r="BJ249" s="186"/>
      <c r="BK249" s="186"/>
      <c r="BL249" s="186"/>
      <c r="BM249" s="186"/>
      <c r="BN249" s="186"/>
    </row>
    <row r="250" spans="1:66" s="203" customFormat="1">
      <c r="A250" s="195"/>
      <c r="B250" s="196"/>
      <c r="C250" s="195"/>
      <c r="D250" s="174" t="s">
        <v>129</v>
      </c>
      <c r="E250" s="197"/>
      <c r="F250" s="198" t="s">
        <v>175</v>
      </c>
      <c r="G250" s="195"/>
      <c r="H250" s="199">
        <v>4966.17</v>
      </c>
      <c r="I250" s="195"/>
      <c r="J250" s="195"/>
      <c r="K250" s="195"/>
      <c r="L250" s="196"/>
      <c r="M250" s="200"/>
      <c r="N250" s="201"/>
      <c r="O250" s="201"/>
      <c r="P250" s="201"/>
      <c r="Q250" s="201"/>
      <c r="R250" s="201"/>
      <c r="S250" s="201"/>
      <c r="T250" s="202"/>
      <c r="U250" s="195"/>
      <c r="V250" s="195"/>
      <c r="W250" s="195"/>
      <c r="X250" s="195"/>
      <c r="Y250" s="195"/>
      <c r="Z250" s="195"/>
      <c r="AA250" s="195"/>
      <c r="AB250" s="195"/>
      <c r="AC250" s="195"/>
      <c r="AD250" s="195"/>
      <c r="AE250" s="195"/>
      <c r="AF250" s="195"/>
      <c r="AG250" s="195"/>
      <c r="AH250" s="195"/>
      <c r="AI250" s="195"/>
      <c r="AJ250" s="195"/>
      <c r="AK250" s="195"/>
      <c r="AL250" s="195"/>
      <c r="AM250" s="195"/>
      <c r="AN250" s="195"/>
      <c r="AO250" s="195"/>
      <c r="AP250" s="195"/>
      <c r="AQ250" s="195"/>
      <c r="AR250" s="195"/>
      <c r="AS250" s="195"/>
      <c r="AT250" s="197" t="s">
        <v>129</v>
      </c>
      <c r="AU250" s="197" t="s">
        <v>81</v>
      </c>
      <c r="AV250" s="195" t="s">
        <v>125</v>
      </c>
      <c r="AW250" s="195" t="s">
        <v>28</v>
      </c>
      <c r="AX250" s="195" t="s">
        <v>79</v>
      </c>
      <c r="AY250" s="197" t="s">
        <v>117</v>
      </c>
      <c r="AZ250" s="195"/>
      <c r="BA250" s="195"/>
      <c r="BB250" s="195"/>
      <c r="BC250" s="195"/>
      <c r="BD250" s="195"/>
      <c r="BE250" s="195"/>
      <c r="BF250" s="195"/>
      <c r="BG250" s="195"/>
      <c r="BH250" s="195"/>
      <c r="BI250" s="195"/>
      <c r="BJ250" s="195"/>
      <c r="BK250" s="195"/>
      <c r="BL250" s="195"/>
      <c r="BM250" s="195"/>
      <c r="BN250" s="195"/>
    </row>
    <row r="251" spans="1:66" s="158" customFormat="1" ht="12.75">
      <c r="A251" s="147"/>
      <c r="B251" s="148"/>
      <c r="C251" s="147"/>
      <c r="D251" s="149" t="s">
        <v>70</v>
      </c>
      <c r="E251" s="159" t="s">
        <v>293</v>
      </c>
      <c r="F251" s="159" t="s">
        <v>294</v>
      </c>
      <c r="G251" s="147"/>
      <c r="H251" s="147"/>
      <c r="I251" s="147"/>
      <c r="J251" s="160">
        <f>BK251</f>
        <v>0</v>
      </c>
      <c r="K251" s="147"/>
      <c r="L251" s="148"/>
      <c r="M251" s="152"/>
      <c r="N251" s="153"/>
      <c r="O251" s="153"/>
      <c r="P251" s="154">
        <f>SUM(P252:P277)</f>
        <v>0</v>
      </c>
      <c r="Q251" s="153"/>
      <c r="R251" s="154">
        <f>SUM(R252:R277)</f>
        <v>0</v>
      </c>
      <c r="S251" s="153"/>
      <c r="T251" s="155">
        <f>SUM(T252:T277)</f>
        <v>3.38578</v>
      </c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9" t="s">
        <v>81</v>
      </c>
      <c r="AS251" s="147"/>
      <c r="AT251" s="156" t="s">
        <v>70</v>
      </c>
      <c r="AU251" s="156" t="s">
        <v>79</v>
      </c>
      <c r="AV251" s="147"/>
      <c r="AW251" s="147"/>
      <c r="AX251" s="147"/>
      <c r="AY251" s="149" t="s">
        <v>117</v>
      </c>
      <c r="AZ251" s="147"/>
      <c r="BA251" s="147"/>
      <c r="BB251" s="147"/>
      <c r="BC251" s="147"/>
      <c r="BD251" s="147"/>
      <c r="BE251" s="147"/>
      <c r="BF251" s="147"/>
      <c r="BG251" s="147"/>
      <c r="BH251" s="147"/>
      <c r="BI251" s="147"/>
      <c r="BJ251" s="147"/>
      <c r="BK251" s="157">
        <f>SUM(BK252:BK277)</f>
        <v>0</v>
      </c>
      <c r="BL251" s="147"/>
      <c r="BM251" s="147"/>
      <c r="BN251" s="147"/>
    </row>
    <row r="252" spans="1:66" s="36" customFormat="1" ht="24">
      <c r="A252" s="31"/>
      <c r="B252" s="32"/>
      <c r="C252" s="161" t="s">
        <v>295</v>
      </c>
      <c r="D252" s="161" t="s">
        <v>120</v>
      </c>
      <c r="E252" s="162" t="s">
        <v>296</v>
      </c>
      <c r="F252" s="163" t="s">
        <v>297</v>
      </c>
      <c r="G252" s="164" t="s">
        <v>298</v>
      </c>
      <c r="H252" s="165">
        <v>52</v>
      </c>
      <c r="I252" s="166"/>
      <c r="J252" s="167">
        <f>ROUND(I252*H252,2)</f>
        <v>0</v>
      </c>
      <c r="K252" s="163" t="s">
        <v>124</v>
      </c>
      <c r="L252" s="32"/>
      <c r="M252" s="168"/>
      <c r="N252" s="169" t="s">
        <v>36</v>
      </c>
      <c r="O252" s="63"/>
      <c r="P252" s="170">
        <f>O252*H252</f>
        <v>0</v>
      </c>
      <c r="Q252" s="170">
        <v>0</v>
      </c>
      <c r="R252" s="170">
        <f>Q252*H252</f>
        <v>0</v>
      </c>
      <c r="S252" s="170">
        <v>3.4200000000000001E-2</v>
      </c>
      <c r="T252" s="171">
        <f>S252*H252</f>
        <v>1.7784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172" t="s">
        <v>259</v>
      </c>
      <c r="AS252" s="35"/>
      <c r="AT252" s="172" t="s">
        <v>120</v>
      </c>
      <c r="AU252" s="172" t="s">
        <v>81</v>
      </c>
      <c r="AV252" s="35"/>
      <c r="AW252" s="35"/>
      <c r="AX252" s="35"/>
      <c r="AY252" s="17" t="s">
        <v>117</v>
      </c>
      <c r="AZ252" s="35"/>
      <c r="BA252" s="35"/>
      <c r="BB252" s="35"/>
      <c r="BC252" s="35"/>
      <c r="BD252" s="35"/>
      <c r="BE252" s="173">
        <f>IF(N252="základní",J252,0)</f>
        <v>0</v>
      </c>
      <c r="BF252" s="173">
        <f>IF(N252="snížená",J252,0)</f>
        <v>0</v>
      </c>
      <c r="BG252" s="173">
        <f>IF(N252="zákl. přenesená",J252,0)</f>
        <v>0</v>
      </c>
      <c r="BH252" s="173">
        <f>IF(N252="sníž. přenesená",J252,0)</f>
        <v>0</v>
      </c>
      <c r="BI252" s="173">
        <f>IF(N252="nulová",J252,0)</f>
        <v>0</v>
      </c>
      <c r="BJ252" s="17" t="s">
        <v>79</v>
      </c>
      <c r="BK252" s="173">
        <f>ROUND(I252*H252,2)</f>
        <v>0</v>
      </c>
      <c r="BL252" s="17" t="s">
        <v>259</v>
      </c>
      <c r="BM252" s="172" t="s">
        <v>299</v>
      </c>
      <c r="BN252" s="35"/>
    </row>
    <row r="253" spans="1:66" s="36" customFormat="1">
      <c r="A253" s="31"/>
      <c r="B253" s="32"/>
      <c r="C253" s="31"/>
      <c r="D253" s="174" t="s">
        <v>127</v>
      </c>
      <c r="E253" s="31"/>
      <c r="F253" s="175" t="s">
        <v>300</v>
      </c>
      <c r="G253" s="31"/>
      <c r="H253" s="31"/>
      <c r="I253" s="31"/>
      <c r="J253" s="31"/>
      <c r="K253" s="31"/>
      <c r="L253" s="32"/>
      <c r="M253" s="176"/>
      <c r="N253" s="177"/>
      <c r="O253" s="63"/>
      <c r="P253" s="63"/>
      <c r="Q253" s="63"/>
      <c r="R253" s="63"/>
      <c r="S253" s="63"/>
      <c r="T253" s="64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17" t="s">
        <v>127</v>
      </c>
      <c r="AU253" s="17" t="s">
        <v>81</v>
      </c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</row>
    <row r="254" spans="1:66" s="194" customFormat="1">
      <c r="A254" s="186"/>
      <c r="B254" s="187"/>
      <c r="C254" s="186"/>
      <c r="D254" s="174" t="s">
        <v>129</v>
      </c>
      <c r="E254" s="188"/>
      <c r="F254" s="189" t="s">
        <v>301</v>
      </c>
      <c r="G254" s="186"/>
      <c r="H254" s="190">
        <v>13</v>
      </c>
      <c r="I254" s="186"/>
      <c r="J254" s="186"/>
      <c r="K254" s="186"/>
      <c r="L254" s="187"/>
      <c r="M254" s="191"/>
      <c r="N254" s="192"/>
      <c r="O254" s="192"/>
      <c r="P254" s="192"/>
      <c r="Q254" s="192"/>
      <c r="R254" s="192"/>
      <c r="S254" s="192"/>
      <c r="T254" s="193"/>
      <c r="U254" s="186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  <c r="AS254" s="186"/>
      <c r="AT254" s="188" t="s">
        <v>129</v>
      </c>
      <c r="AU254" s="188" t="s">
        <v>81</v>
      </c>
      <c r="AV254" s="186" t="s">
        <v>81</v>
      </c>
      <c r="AW254" s="186" t="s">
        <v>28</v>
      </c>
      <c r="AX254" s="186" t="s">
        <v>71</v>
      </c>
      <c r="AY254" s="188" t="s">
        <v>117</v>
      </c>
      <c r="AZ254" s="186"/>
      <c r="BA254" s="186"/>
      <c r="BB254" s="186"/>
      <c r="BC254" s="186"/>
      <c r="BD254" s="186"/>
      <c r="BE254" s="186"/>
      <c r="BF254" s="186"/>
      <c r="BG254" s="186"/>
      <c r="BH254" s="186"/>
      <c r="BI254" s="186"/>
      <c r="BJ254" s="186"/>
      <c r="BK254" s="186"/>
      <c r="BL254" s="186"/>
      <c r="BM254" s="186"/>
      <c r="BN254" s="186"/>
    </row>
    <row r="255" spans="1:66" s="194" customFormat="1">
      <c r="A255" s="186"/>
      <c r="B255" s="187"/>
      <c r="C255" s="186"/>
      <c r="D255" s="174" t="s">
        <v>129</v>
      </c>
      <c r="E255" s="188"/>
      <c r="F255" s="189" t="s">
        <v>302</v>
      </c>
      <c r="G255" s="186"/>
      <c r="H255" s="190">
        <v>23</v>
      </c>
      <c r="I255" s="186"/>
      <c r="J255" s="186"/>
      <c r="K255" s="186"/>
      <c r="L255" s="187"/>
      <c r="M255" s="191"/>
      <c r="N255" s="192"/>
      <c r="O255" s="192"/>
      <c r="P255" s="192"/>
      <c r="Q255" s="192"/>
      <c r="R255" s="192"/>
      <c r="S255" s="192"/>
      <c r="T255" s="193"/>
      <c r="U255" s="186"/>
      <c r="V255" s="186"/>
      <c r="W255" s="186"/>
      <c r="X255" s="186"/>
      <c r="Y255" s="186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  <c r="AS255" s="186"/>
      <c r="AT255" s="188" t="s">
        <v>129</v>
      </c>
      <c r="AU255" s="188" t="s">
        <v>81</v>
      </c>
      <c r="AV255" s="186" t="s">
        <v>81</v>
      </c>
      <c r="AW255" s="186" t="s">
        <v>28</v>
      </c>
      <c r="AX255" s="186" t="s">
        <v>71</v>
      </c>
      <c r="AY255" s="188" t="s">
        <v>117</v>
      </c>
      <c r="AZ255" s="186"/>
      <c r="BA255" s="186"/>
      <c r="BB255" s="186"/>
      <c r="BC255" s="186"/>
      <c r="BD255" s="186"/>
      <c r="BE255" s="186"/>
      <c r="BF255" s="186"/>
      <c r="BG255" s="186"/>
      <c r="BH255" s="186"/>
      <c r="BI255" s="186"/>
      <c r="BJ255" s="186"/>
      <c r="BK255" s="186"/>
      <c r="BL255" s="186"/>
      <c r="BM255" s="186"/>
      <c r="BN255" s="186"/>
    </row>
    <row r="256" spans="1:66" s="194" customFormat="1">
      <c r="A256" s="186"/>
      <c r="B256" s="187"/>
      <c r="C256" s="186"/>
      <c r="D256" s="174" t="s">
        <v>129</v>
      </c>
      <c r="E256" s="188"/>
      <c r="F256" s="189" t="s">
        <v>303</v>
      </c>
      <c r="G256" s="186"/>
      <c r="H256" s="190">
        <v>16</v>
      </c>
      <c r="I256" s="186"/>
      <c r="J256" s="186"/>
      <c r="K256" s="186"/>
      <c r="L256" s="187"/>
      <c r="M256" s="191"/>
      <c r="N256" s="192"/>
      <c r="O256" s="192"/>
      <c r="P256" s="192"/>
      <c r="Q256" s="192"/>
      <c r="R256" s="192"/>
      <c r="S256" s="192"/>
      <c r="T256" s="193"/>
      <c r="U256" s="186"/>
      <c r="V256" s="186"/>
      <c r="W256" s="186"/>
      <c r="X256" s="186"/>
      <c r="Y256" s="186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  <c r="AS256" s="186"/>
      <c r="AT256" s="188" t="s">
        <v>129</v>
      </c>
      <c r="AU256" s="188" t="s">
        <v>81</v>
      </c>
      <c r="AV256" s="186" t="s">
        <v>81</v>
      </c>
      <c r="AW256" s="186" t="s">
        <v>28</v>
      </c>
      <c r="AX256" s="186" t="s">
        <v>71</v>
      </c>
      <c r="AY256" s="188" t="s">
        <v>117</v>
      </c>
      <c r="AZ256" s="186"/>
      <c r="BA256" s="186"/>
      <c r="BB256" s="186"/>
      <c r="BC256" s="186"/>
      <c r="BD256" s="186"/>
      <c r="BE256" s="186"/>
      <c r="BF256" s="186"/>
      <c r="BG256" s="186"/>
      <c r="BH256" s="186"/>
      <c r="BI256" s="186"/>
      <c r="BJ256" s="186"/>
      <c r="BK256" s="186"/>
      <c r="BL256" s="186"/>
      <c r="BM256" s="186"/>
      <c r="BN256" s="186"/>
    </row>
    <row r="257" spans="1:66" s="203" customFormat="1">
      <c r="A257" s="195"/>
      <c r="B257" s="196"/>
      <c r="C257" s="195"/>
      <c r="D257" s="174" t="s">
        <v>129</v>
      </c>
      <c r="E257" s="197"/>
      <c r="F257" s="198" t="s">
        <v>175</v>
      </c>
      <c r="G257" s="195"/>
      <c r="H257" s="199">
        <v>52</v>
      </c>
      <c r="I257" s="195"/>
      <c r="J257" s="195"/>
      <c r="K257" s="195"/>
      <c r="L257" s="196"/>
      <c r="M257" s="200"/>
      <c r="N257" s="201"/>
      <c r="O257" s="201"/>
      <c r="P257" s="201"/>
      <c r="Q257" s="201"/>
      <c r="R257" s="201"/>
      <c r="S257" s="201"/>
      <c r="T257" s="202"/>
      <c r="U257" s="195"/>
      <c r="V257" s="195"/>
      <c r="W257" s="195"/>
      <c r="X257" s="195"/>
      <c r="Y257" s="195"/>
      <c r="Z257" s="195"/>
      <c r="AA257" s="195"/>
      <c r="AB257" s="195"/>
      <c r="AC257" s="195"/>
      <c r="AD257" s="195"/>
      <c r="AE257" s="195"/>
      <c r="AF257" s="195"/>
      <c r="AG257" s="195"/>
      <c r="AH257" s="195"/>
      <c r="AI257" s="195"/>
      <c r="AJ257" s="195"/>
      <c r="AK257" s="195"/>
      <c r="AL257" s="195"/>
      <c r="AM257" s="195"/>
      <c r="AN257" s="195"/>
      <c r="AO257" s="195"/>
      <c r="AP257" s="195"/>
      <c r="AQ257" s="195"/>
      <c r="AR257" s="195"/>
      <c r="AS257" s="195"/>
      <c r="AT257" s="197" t="s">
        <v>129</v>
      </c>
      <c r="AU257" s="197" t="s">
        <v>81</v>
      </c>
      <c r="AV257" s="195" t="s">
        <v>125</v>
      </c>
      <c r="AW257" s="195" t="s">
        <v>28</v>
      </c>
      <c r="AX257" s="195" t="s">
        <v>79</v>
      </c>
      <c r="AY257" s="197" t="s">
        <v>117</v>
      </c>
      <c r="AZ257" s="195"/>
      <c r="BA257" s="195"/>
      <c r="BB257" s="195"/>
      <c r="BC257" s="195"/>
      <c r="BD257" s="195"/>
      <c r="BE257" s="195"/>
      <c r="BF257" s="195"/>
      <c r="BG257" s="195"/>
      <c r="BH257" s="195"/>
      <c r="BI257" s="195"/>
      <c r="BJ257" s="195"/>
      <c r="BK257" s="195"/>
      <c r="BL257" s="195"/>
      <c r="BM257" s="195"/>
      <c r="BN257" s="195"/>
    </row>
    <row r="258" spans="1:66" s="36" customFormat="1" ht="24">
      <c r="A258" s="31"/>
      <c r="B258" s="32"/>
      <c r="C258" s="161" t="s">
        <v>6</v>
      </c>
      <c r="D258" s="161" t="s">
        <v>120</v>
      </c>
      <c r="E258" s="162" t="s">
        <v>304</v>
      </c>
      <c r="F258" s="163" t="s">
        <v>305</v>
      </c>
      <c r="G258" s="164" t="s">
        <v>298</v>
      </c>
      <c r="H258" s="165">
        <v>12</v>
      </c>
      <c r="I258" s="166"/>
      <c r="J258" s="167">
        <f>ROUND(I258*H258,2)</f>
        <v>0</v>
      </c>
      <c r="K258" s="163" t="s">
        <v>124</v>
      </c>
      <c r="L258" s="32"/>
      <c r="M258" s="168"/>
      <c r="N258" s="169" t="s">
        <v>36</v>
      </c>
      <c r="O258" s="63"/>
      <c r="P258" s="170">
        <f>O258*H258</f>
        <v>0</v>
      </c>
      <c r="Q258" s="170">
        <v>0</v>
      </c>
      <c r="R258" s="170">
        <f>Q258*H258</f>
        <v>0</v>
      </c>
      <c r="S258" s="170">
        <v>3.968E-2</v>
      </c>
      <c r="T258" s="171">
        <f>S258*H258</f>
        <v>0.47616000000000003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172" t="s">
        <v>259</v>
      </c>
      <c r="AS258" s="35"/>
      <c r="AT258" s="172" t="s">
        <v>120</v>
      </c>
      <c r="AU258" s="172" t="s">
        <v>81</v>
      </c>
      <c r="AV258" s="35"/>
      <c r="AW258" s="35"/>
      <c r="AX258" s="35"/>
      <c r="AY258" s="17" t="s">
        <v>117</v>
      </c>
      <c r="AZ258" s="35"/>
      <c r="BA258" s="35"/>
      <c r="BB258" s="35"/>
      <c r="BC258" s="35"/>
      <c r="BD258" s="35"/>
      <c r="BE258" s="173">
        <f>IF(N258="základní",J258,0)</f>
        <v>0</v>
      </c>
      <c r="BF258" s="173">
        <f>IF(N258="snížená",J258,0)</f>
        <v>0</v>
      </c>
      <c r="BG258" s="173">
        <f>IF(N258="zákl. přenesená",J258,0)</f>
        <v>0</v>
      </c>
      <c r="BH258" s="173">
        <f>IF(N258="sníž. přenesená",J258,0)</f>
        <v>0</v>
      </c>
      <c r="BI258" s="173">
        <f>IF(N258="nulová",J258,0)</f>
        <v>0</v>
      </c>
      <c r="BJ258" s="17" t="s">
        <v>79</v>
      </c>
      <c r="BK258" s="173">
        <f>ROUND(I258*H258,2)</f>
        <v>0</v>
      </c>
      <c r="BL258" s="17" t="s">
        <v>259</v>
      </c>
      <c r="BM258" s="172" t="s">
        <v>306</v>
      </c>
      <c r="BN258" s="35"/>
    </row>
    <row r="259" spans="1:66" s="36" customFormat="1">
      <c r="A259" s="31"/>
      <c r="B259" s="32"/>
      <c r="C259" s="31"/>
      <c r="D259" s="174" t="s">
        <v>127</v>
      </c>
      <c r="E259" s="31"/>
      <c r="F259" s="175" t="s">
        <v>305</v>
      </c>
      <c r="G259" s="31"/>
      <c r="H259" s="31"/>
      <c r="I259" s="31"/>
      <c r="J259" s="31"/>
      <c r="K259" s="31"/>
      <c r="L259" s="32"/>
      <c r="M259" s="176"/>
      <c r="N259" s="177"/>
      <c r="O259" s="63"/>
      <c r="P259" s="63"/>
      <c r="Q259" s="63"/>
      <c r="R259" s="63"/>
      <c r="S259" s="63"/>
      <c r="T259" s="64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17" t="s">
        <v>127</v>
      </c>
      <c r="AU259" s="17" t="s">
        <v>81</v>
      </c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</row>
    <row r="260" spans="1:66" s="194" customFormat="1">
      <c r="A260" s="186"/>
      <c r="B260" s="187"/>
      <c r="C260" s="186"/>
      <c r="D260" s="174" t="s">
        <v>129</v>
      </c>
      <c r="E260" s="188"/>
      <c r="F260" s="189" t="s">
        <v>307</v>
      </c>
      <c r="G260" s="186"/>
      <c r="H260" s="190">
        <v>4</v>
      </c>
      <c r="I260" s="186"/>
      <c r="J260" s="186"/>
      <c r="K260" s="186"/>
      <c r="L260" s="187"/>
      <c r="M260" s="191"/>
      <c r="N260" s="192"/>
      <c r="O260" s="192"/>
      <c r="P260" s="192"/>
      <c r="Q260" s="192"/>
      <c r="R260" s="192"/>
      <c r="S260" s="192"/>
      <c r="T260" s="193"/>
      <c r="U260" s="186"/>
      <c r="V260" s="186"/>
      <c r="W260" s="186"/>
      <c r="X260" s="186"/>
      <c r="Y260" s="186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  <c r="AS260" s="186"/>
      <c r="AT260" s="188" t="s">
        <v>129</v>
      </c>
      <c r="AU260" s="188" t="s">
        <v>81</v>
      </c>
      <c r="AV260" s="186" t="s">
        <v>81</v>
      </c>
      <c r="AW260" s="186" t="s">
        <v>28</v>
      </c>
      <c r="AX260" s="186" t="s">
        <v>71</v>
      </c>
      <c r="AY260" s="188" t="s">
        <v>117</v>
      </c>
      <c r="AZ260" s="186"/>
      <c r="BA260" s="186"/>
      <c r="BB260" s="186"/>
      <c r="BC260" s="186"/>
      <c r="BD260" s="186"/>
      <c r="BE260" s="186"/>
      <c r="BF260" s="186"/>
      <c r="BG260" s="186"/>
      <c r="BH260" s="186"/>
      <c r="BI260" s="186"/>
      <c r="BJ260" s="186"/>
      <c r="BK260" s="186"/>
      <c r="BL260" s="186"/>
      <c r="BM260" s="186"/>
      <c r="BN260" s="186"/>
    </row>
    <row r="261" spans="1:66" s="194" customFormat="1">
      <c r="A261" s="186"/>
      <c r="B261" s="187"/>
      <c r="C261" s="186"/>
      <c r="D261" s="174" t="s">
        <v>129</v>
      </c>
      <c r="E261" s="188"/>
      <c r="F261" s="189" t="s">
        <v>308</v>
      </c>
      <c r="G261" s="186"/>
      <c r="H261" s="190">
        <v>8</v>
      </c>
      <c r="I261" s="186"/>
      <c r="J261" s="186"/>
      <c r="K261" s="186"/>
      <c r="L261" s="187"/>
      <c r="M261" s="191"/>
      <c r="N261" s="192"/>
      <c r="O261" s="192"/>
      <c r="P261" s="192"/>
      <c r="Q261" s="192"/>
      <c r="R261" s="192"/>
      <c r="S261" s="192"/>
      <c r="T261" s="193"/>
      <c r="U261" s="186"/>
      <c r="V261" s="186"/>
      <c r="W261" s="186"/>
      <c r="X261" s="186"/>
      <c r="Y261" s="186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  <c r="AS261" s="186"/>
      <c r="AT261" s="188" t="s">
        <v>129</v>
      </c>
      <c r="AU261" s="188" t="s">
        <v>81</v>
      </c>
      <c r="AV261" s="186" t="s">
        <v>81</v>
      </c>
      <c r="AW261" s="186" t="s">
        <v>28</v>
      </c>
      <c r="AX261" s="186" t="s">
        <v>71</v>
      </c>
      <c r="AY261" s="188" t="s">
        <v>117</v>
      </c>
      <c r="AZ261" s="186"/>
      <c r="BA261" s="186"/>
      <c r="BB261" s="186"/>
      <c r="BC261" s="186"/>
      <c r="BD261" s="186"/>
      <c r="BE261" s="186"/>
      <c r="BF261" s="186"/>
      <c r="BG261" s="186"/>
      <c r="BH261" s="186"/>
      <c r="BI261" s="186"/>
      <c r="BJ261" s="186"/>
      <c r="BK261" s="186"/>
      <c r="BL261" s="186"/>
      <c r="BM261" s="186"/>
      <c r="BN261" s="186"/>
    </row>
    <row r="262" spans="1:66" s="203" customFormat="1">
      <c r="A262" s="195"/>
      <c r="B262" s="196"/>
      <c r="C262" s="195"/>
      <c r="D262" s="174" t="s">
        <v>129</v>
      </c>
      <c r="E262" s="197"/>
      <c r="F262" s="198" t="s">
        <v>175</v>
      </c>
      <c r="G262" s="195"/>
      <c r="H262" s="199">
        <v>12</v>
      </c>
      <c r="I262" s="195"/>
      <c r="J262" s="195"/>
      <c r="K262" s="195"/>
      <c r="L262" s="196"/>
      <c r="M262" s="200"/>
      <c r="N262" s="201"/>
      <c r="O262" s="201"/>
      <c r="P262" s="201"/>
      <c r="Q262" s="201"/>
      <c r="R262" s="201"/>
      <c r="S262" s="201"/>
      <c r="T262" s="202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5"/>
      <c r="AK262" s="195"/>
      <c r="AL262" s="195"/>
      <c r="AM262" s="195"/>
      <c r="AN262" s="195"/>
      <c r="AO262" s="195"/>
      <c r="AP262" s="195"/>
      <c r="AQ262" s="195"/>
      <c r="AR262" s="195"/>
      <c r="AS262" s="195"/>
      <c r="AT262" s="197" t="s">
        <v>129</v>
      </c>
      <c r="AU262" s="197" t="s">
        <v>81</v>
      </c>
      <c r="AV262" s="195" t="s">
        <v>125</v>
      </c>
      <c r="AW262" s="195" t="s">
        <v>28</v>
      </c>
      <c r="AX262" s="195" t="s">
        <v>79</v>
      </c>
      <c r="AY262" s="197" t="s">
        <v>117</v>
      </c>
      <c r="AZ262" s="195"/>
      <c r="BA262" s="195"/>
      <c r="BB262" s="195"/>
      <c r="BC262" s="195"/>
      <c r="BD262" s="195"/>
      <c r="BE262" s="195"/>
      <c r="BF262" s="195"/>
      <c r="BG262" s="195"/>
      <c r="BH262" s="195"/>
      <c r="BI262" s="195"/>
      <c r="BJ262" s="195"/>
      <c r="BK262" s="195"/>
      <c r="BL262" s="195"/>
      <c r="BM262" s="195"/>
      <c r="BN262" s="195"/>
    </row>
    <row r="263" spans="1:66" s="36" customFormat="1" ht="24">
      <c r="A263" s="31"/>
      <c r="B263" s="32"/>
      <c r="C263" s="161" t="s">
        <v>309</v>
      </c>
      <c r="D263" s="161" t="s">
        <v>120</v>
      </c>
      <c r="E263" s="162" t="s">
        <v>310</v>
      </c>
      <c r="F263" s="163" t="s">
        <v>311</v>
      </c>
      <c r="G263" s="164" t="s">
        <v>298</v>
      </c>
      <c r="H263" s="165">
        <v>47</v>
      </c>
      <c r="I263" s="166"/>
      <c r="J263" s="167">
        <f>ROUND(I263*H263,2)</f>
        <v>0</v>
      </c>
      <c r="K263" s="163" t="s">
        <v>124</v>
      </c>
      <c r="L263" s="32"/>
      <c r="M263" s="168"/>
      <c r="N263" s="169" t="s">
        <v>36</v>
      </c>
      <c r="O263" s="63"/>
      <c r="P263" s="170">
        <f>O263*H263</f>
        <v>0</v>
      </c>
      <c r="Q263" s="170">
        <v>0</v>
      </c>
      <c r="R263" s="170">
        <f>Q263*H263</f>
        <v>0</v>
      </c>
      <c r="S263" s="170">
        <v>1.9460000000000002E-2</v>
      </c>
      <c r="T263" s="171">
        <f>S263*H263</f>
        <v>0.9146200000000001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172" t="s">
        <v>259</v>
      </c>
      <c r="AS263" s="35"/>
      <c r="AT263" s="172" t="s">
        <v>120</v>
      </c>
      <c r="AU263" s="172" t="s">
        <v>81</v>
      </c>
      <c r="AV263" s="35"/>
      <c r="AW263" s="35"/>
      <c r="AX263" s="35"/>
      <c r="AY263" s="17" t="s">
        <v>117</v>
      </c>
      <c r="AZ263" s="35"/>
      <c r="BA263" s="35"/>
      <c r="BB263" s="35"/>
      <c r="BC263" s="35"/>
      <c r="BD263" s="35"/>
      <c r="BE263" s="173">
        <f>IF(N263="základní",J263,0)</f>
        <v>0</v>
      </c>
      <c r="BF263" s="173">
        <f>IF(N263="snížená",J263,0)</f>
        <v>0</v>
      </c>
      <c r="BG263" s="173">
        <f>IF(N263="zákl. přenesená",J263,0)</f>
        <v>0</v>
      </c>
      <c r="BH263" s="173">
        <f>IF(N263="sníž. přenesená",J263,0)</f>
        <v>0</v>
      </c>
      <c r="BI263" s="173">
        <f>IF(N263="nulová",J263,0)</f>
        <v>0</v>
      </c>
      <c r="BJ263" s="17" t="s">
        <v>79</v>
      </c>
      <c r="BK263" s="173">
        <f>ROUND(I263*H263,2)</f>
        <v>0</v>
      </c>
      <c r="BL263" s="17" t="s">
        <v>259</v>
      </c>
      <c r="BM263" s="172" t="s">
        <v>312</v>
      </c>
      <c r="BN263" s="35"/>
    </row>
    <row r="264" spans="1:66" s="36" customFormat="1">
      <c r="A264" s="31"/>
      <c r="B264" s="32"/>
      <c r="C264" s="31"/>
      <c r="D264" s="174" t="s">
        <v>127</v>
      </c>
      <c r="E264" s="31"/>
      <c r="F264" s="175" t="s">
        <v>313</v>
      </c>
      <c r="G264" s="31"/>
      <c r="H264" s="31"/>
      <c r="I264" s="31"/>
      <c r="J264" s="31"/>
      <c r="K264" s="31"/>
      <c r="L264" s="32"/>
      <c r="M264" s="176"/>
      <c r="N264" s="177"/>
      <c r="O264" s="63"/>
      <c r="P264" s="63"/>
      <c r="Q264" s="63"/>
      <c r="R264" s="63"/>
      <c r="S264" s="63"/>
      <c r="T264" s="64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17" t="s">
        <v>127</v>
      </c>
      <c r="AU264" s="17" t="s">
        <v>81</v>
      </c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</row>
    <row r="265" spans="1:66" s="194" customFormat="1">
      <c r="A265" s="186"/>
      <c r="B265" s="187"/>
      <c r="C265" s="186"/>
      <c r="D265" s="174" t="s">
        <v>129</v>
      </c>
      <c r="E265" s="188"/>
      <c r="F265" s="189" t="s">
        <v>314</v>
      </c>
      <c r="G265" s="186"/>
      <c r="H265" s="190">
        <v>18</v>
      </c>
      <c r="I265" s="186"/>
      <c r="J265" s="186"/>
      <c r="K265" s="186"/>
      <c r="L265" s="187"/>
      <c r="M265" s="191"/>
      <c r="N265" s="192"/>
      <c r="O265" s="192"/>
      <c r="P265" s="192"/>
      <c r="Q265" s="192"/>
      <c r="R265" s="192"/>
      <c r="S265" s="192"/>
      <c r="T265" s="193"/>
      <c r="U265" s="186"/>
      <c r="V265" s="186"/>
      <c r="W265" s="186"/>
      <c r="X265" s="186"/>
      <c r="Y265" s="186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  <c r="AS265" s="186"/>
      <c r="AT265" s="188" t="s">
        <v>129</v>
      </c>
      <c r="AU265" s="188" t="s">
        <v>81</v>
      </c>
      <c r="AV265" s="186" t="s">
        <v>81</v>
      </c>
      <c r="AW265" s="186" t="s">
        <v>28</v>
      </c>
      <c r="AX265" s="186" t="s">
        <v>71</v>
      </c>
      <c r="AY265" s="188" t="s">
        <v>117</v>
      </c>
      <c r="AZ265" s="186"/>
      <c r="BA265" s="186"/>
      <c r="BB265" s="186"/>
      <c r="BC265" s="186"/>
      <c r="BD265" s="186"/>
      <c r="BE265" s="186"/>
      <c r="BF265" s="186"/>
      <c r="BG265" s="186"/>
      <c r="BH265" s="186"/>
      <c r="BI265" s="186"/>
      <c r="BJ265" s="186"/>
      <c r="BK265" s="186"/>
      <c r="BL265" s="186"/>
      <c r="BM265" s="186"/>
      <c r="BN265" s="186"/>
    </row>
    <row r="266" spans="1:66" s="194" customFormat="1">
      <c r="A266" s="186"/>
      <c r="B266" s="187"/>
      <c r="C266" s="186"/>
      <c r="D266" s="174" t="s">
        <v>129</v>
      </c>
      <c r="E266" s="188"/>
      <c r="F266" s="189" t="s">
        <v>315</v>
      </c>
      <c r="G266" s="186"/>
      <c r="H266" s="190">
        <v>1</v>
      </c>
      <c r="I266" s="186"/>
      <c r="J266" s="186"/>
      <c r="K266" s="186"/>
      <c r="L266" s="187"/>
      <c r="M266" s="191"/>
      <c r="N266" s="192"/>
      <c r="O266" s="192"/>
      <c r="P266" s="192"/>
      <c r="Q266" s="192"/>
      <c r="R266" s="192"/>
      <c r="S266" s="192"/>
      <c r="T266" s="193"/>
      <c r="U266" s="186"/>
      <c r="V266" s="186"/>
      <c r="W266" s="186"/>
      <c r="X266" s="186"/>
      <c r="Y266" s="186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  <c r="AS266" s="186"/>
      <c r="AT266" s="188" t="s">
        <v>129</v>
      </c>
      <c r="AU266" s="188" t="s">
        <v>81</v>
      </c>
      <c r="AV266" s="186" t="s">
        <v>81</v>
      </c>
      <c r="AW266" s="186" t="s">
        <v>28</v>
      </c>
      <c r="AX266" s="186" t="s">
        <v>71</v>
      </c>
      <c r="AY266" s="188" t="s">
        <v>117</v>
      </c>
      <c r="AZ266" s="186"/>
      <c r="BA266" s="186"/>
      <c r="BB266" s="186"/>
      <c r="BC266" s="186"/>
      <c r="BD266" s="186"/>
      <c r="BE266" s="186"/>
      <c r="BF266" s="186"/>
      <c r="BG266" s="186"/>
      <c r="BH266" s="186"/>
      <c r="BI266" s="186"/>
      <c r="BJ266" s="186"/>
      <c r="BK266" s="186"/>
      <c r="BL266" s="186"/>
      <c r="BM266" s="186"/>
      <c r="BN266" s="186"/>
    </row>
    <row r="267" spans="1:66" s="194" customFormat="1">
      <c r="A267" s="186"/>
      <c r="B267" s="187"/>
      <c r="C267" s="186"/>
      <c r="D267" s="174" t="s">
        <v>129</v>
      </c>
      <c r="E267" s="188"/>
      <c r="F267" s="189" t="s">
        <v>316</v>
      </c>
      <c r="G267" s="186"/>
      <c r="H267" s="190">
        <v>1</v>
      </c>
      <c r="I267" s="186"/>
      <c r="J267" s="186"/>
      <c r="K267" s="186"/>
      <c r="L267" s="187"/>
      <c r="M267" s="191"/>
      <c r="N267" s="192"/>
      <c r="O267" s="192"/>
      <c r="P267" s="192"/>
      <c r="Q267" s="192"/>
      <c r="R267" s="192"/>
      <c r="S267" s="192"/>
      <c r="T267" s="193"/>
      <c r="U267" s="186"/>
      <c r="V267" s="186"/>
      <c r="W267" s="186"/>
      <c r="X267" s="186"/>
      <c r="Y267" s="186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  <c r="AS267" s="186"/>
      <c r="AT267" s="188" t="s">
        <v>129</v>
      </c>
      <c r="AU267" s="188" t="s">
        <v>81</v>
      </c>
      <c r="AV267" s="186" t="s">
        <v>81</v>
      </c>
      <c r="AW267" s="186" t="s">
        <v>28</v>
      </c>
      <c r="AX267" s="186" t="s">
        <v>71</v>
      </c>
      <c r="AY267" s="188" t="s">
        <v>117</v>
      </c>
      <c r="AZ267" s="186"/>
      <c r="BA267" s="186"/>
      <c r="BB267" s="186"/>
      <c r="BC267" s="186"/>
      <c r="BD267" s="186"/>
      <c r="BE267" s="186"/>
      <c r="BF267" s="186"/>
      <c r="BG267" s="186"/>
      <c r="BH267" s="186"/>
      <c r="BI267" s="186"/>
      <c r="BJ267" s="186"/>
      <c r="BK267" s="186"/>
      <c r="BL267" s="186"/>
      <c r="BM267" s="186"/>
      <c r="BN267" s="186"/>
    </row>
    <row r="268" spans="1:66" s="194" customFormat="1">
      <c r="A268" s="186"/>
      <c r="B268" s="187"/>
      <c r="C268" s="186"/>
      <c r="D268" s="174" t="s">
        <v>129</v>
      </c>
      <c r="E268" s="188"/>
      <c r="F268" s="189" t="s">
        <v>317</v>
      </c>
      <c r="G268" s="186"/>
      <c r="H268" s="190">
        <v>13</v>
      </c>
      <c r="I268" s="186"/>
      <c r="J268" s="186"/>
      <c r="K268" s="186"/>
      <c r="L268" s="187"/>
      <c r="M268" s="191"/>
      <c r="N268" s="192"/>
      <c r="O268" s="192"/>
      <c r="P268" s="192"/>
      <c r="Q268" s="192"/>
      <c r="R268" s="192"/>
      <c r="S268" s="192"/>
      <c r="T268" s="193"/>
      <c r="U268" s="186"/>
      <c r="V268" s="186"/>
      <c r="W268" s="186"/>
      <c r="X268" s="186"/>
      <c r="Y268" s="186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  <c r="AS268" s="186"/>
      <c r="AT268" s="188" t="s">
        <v>129</v>
      </c>
      <c r="AU268" s="188" t="s">
        <v>81</v>
      </c>
      <c r="AV268" s="186" t="s">
        <v>81</v>
      </c>
      <c r="AW268" s="186" t="s">
        <v>28</v>
      </c>
      <c r="AX268" s="186" t="s">
        <v>71</v>
      </c>
      <c r="AY268" s="188" t="s">
        <v>117</v>
      </c>
      <c r="AZ268" s="186"/>
      <c r="BA268" s="186"/>
      <c r="BB268" s="186"/>
      <c r="BC268" s="186"/>
      <c r="BD268" s="186"/>
      <c r="BE268" s="186"/>
      <c r="BF268" s="186"/>
      <c r="BG268" s="186"/>
      <c r="BH268" s="186"/>
      <c r="BI268" s="186"/>
      <c r="BJ268" s="186"/>
      <c r="BK268" s="186"/>
      <c r="BL268" s="186"/>
      <c r="BM268" s="186"/>
      <c r="BN268" s="186"/>
    </row>
    <row r="269" spans="1:66" s="194" customFormat="1">
      <c r="A269" s="186"/>
      <c r="B269" s="187"/>
      <c r="C269" s="186"/>
      <c r="D269" s="174" t="s">
        <v>129</v>
      </c>
      <c r="E269" s="188"/>
      <c r="F269" s="189" t="s">
        <v>318</v>
      </c>
      <c r="G269" s="186"/>
      <c r="H269" s="190">
        <v>14</v>
      </c>
      <c r="I269" s="186"/>
      <c r="J269" s="186"/>
      <c r="K269" s="186"/>
      <c r="L269" s="187"/>
      <c r="M269" s="191"/>
      <c r="N269" s="192"/>
      <c r="O269" s="192"/>
      <c r="P269" s="192"/>
      <c r="Q269" s="192"/>
      <c r="R269" s="192"/>
      <c r="S269" s="192"/>
      <c r="T269" s="193"/>
      <c r="U269" s="186"/>
      <c r="V269" s="186"/>
      <c r="W269" s="186"/>
      <c r="X269" s="186"/>
      <c r="Y269" s="186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  <c r="AS269" s="186"/>
      <c r="AT269" s="188" t="s">
        <v>129</v>
      </c>
      <c r="AU269" s="188" t="s">
        <v>81</v>
      </c>
      <c r="AV269" s="186" t="s">
        <v>81</v>
      </c>
      <c r="AW269" s="186" t="s">
        <v>28</v>
      </c>
      <c r="AX269" s="186" t="s">
        <v>71</v>
      </c>
      <c r="AY269" s="188" t="s">
        <v>117</v>
      </c>
      <c r="AZ269" s="186"/>
      <c r="BA269" s="186"/>
      <c r="BB269" s="186"/>
      <c r="BC269" s="186"/>
      <c r="BD269" s="186"/>
      <c r="BE269" s="186"/>
      <c r="BF269" s="186"/>
      <c r="BG269" s="186"/>
      <c r="BH269" s="186"/>
      <c r="BI269" s="186"/>
      <c r="BJ269" s="186"/>
      <c r="BK269" s="186"/>
      <c r="BL269" s="186"/>
      <c r="BM269" s="186"/>
      <c r="BN269" s="186"/>
    </row>
    <row r="270" spans="1:66" s="203" customFormat="1">
      <c r="A270" s="195"/>
      <c r="B270" s="196"/>
      <c r="C270" s="195"/>
      <c r="D270" s="174" t="s">
        <v>129</v>
      </c>
      <c r="E270" s="197"/>
      <c r="F270" s="198" t="s">
        <v>175</v>
      </c>
      <c r="G270" s="195"/>
      <c r="H270" s="199">
        <v>47</v>
      </c>
      <c r="I270" s="195"/>
      <c r="J270" s="195"/>
      <c r="K270" s="195"/>
      <c r="L270" s="196"/>
      <c r="M270" s="200"/>
      <c r="N270" s="201"/>
      <c r="O270" s="201"/>
      <c r="P270" s="201"/>
      <c r="Q270" s="201"/>
      <c r="R270" s="201"/>
      <c r="S270" s="201"/>
      <c r="T270" s="202"/>
      <c r="U270" s="195"/>
      <c r="V270" s="195"/>
      <c r="W270" s="195"/>
      <c r="X270" s="195"/>
      <c r="Y270" s="195"/>
      <c r="Z270" s="195"/>
      <c r="AA270" s="195"/>
      <c r="AB270" s="195"/>
      <c r="AC270" s="195"/>
      <c r="AD270" s="195"/>
      <c r="AE270" s="195"/>
      <c r="AF270" s="195"/>
      <c r="AG270" s="195"/>
      <c r="AH270" s="195"/>
      <c r="AI270" s="195"/>
      <c r="AJ270" s="195"/>
      <c r="AK270" s="195"/>
      <c r="AL270" s="195"/>
      <c r="AM270" s="195"/>
      <c r="AN270" s="195"/>
      <c r="AO270" s="195"/>
      <c r="AP270" s="195"/>
      <c r="AQ270" s="195"/>
      <c r="AR270" s="195"/>
      <c r="AS270" s="195"/>
      <c r="AT270" s="197" t="s">
        <v>129</v>
      </c>
      <c r="AU270" s="197" t="s">
        <v>81</v>
      </c>
      <c r="AV270" s="195" t="s">
        <v>125</v>
      </c>
      <c r="AW270" s="195" t="s">
        <v>28</v>
      </c>
      <c r="AX270" s="195" t="s">
        <v>79</v>
      </c>
      <c r="AY270" s="197" t="s">
        <v>117</v>
      </c>
      <c r="AZ270" s="195"/>
      <c r="BA270" s="195"/>
      <c r="BB270" s="195"/>
      <c r="BC270" s="195"/>
      <c r="BD270" s="195"/>
      <c r="BE270" s="195"/>
      <c r="BF270" s="195"/>
      <c r="BG270" s="195"/>
      <c r="BH270" s="195"/>
      <c r="BI270" s="195"/>
      <c r="BJ270" s="195"/>
      <c r="BK270" s="195"/>
      <c r="BL270" s="195"/>
      <c r="BM270" s="195"/>
      <c r="BN270" s="195"/>
    </row>
    <row r="271" spans="1:66" s="36" customFormat="1" ht="24">
      <c r="A271" s="31"/>
      <c r="B271" s="32"/>
      <c r="C271" s="161" t="s">
        <v>319</v>
      </c>
      <c r="D271" s="161" t="s">
        <v>120</v>
      </c>
      <c r="E271" s="162" t="s">
        <v>320</v>
      </c>
      <c r="F271" s="163" t="s">
        <v>321</v>
      </c>
      <c r="G271" s="164" t="s">
        <v>298</v>
      </c>
      <c r="H271" s="165">
        <v>5</v>
      </c>
      <c r="I271" s="166"/>
      <c r="J271" s="167">
        <f>ROUND(I271*H271,2)</f>
        <v>0</v>
      </c>
      <c r="K271" s="163" t="s">
        <v>124</v>
      </c>
      <c r="L271" s="32"/>
      <c r="M271" s="168"/>
      <c r="N271" s="169" t="s">
        <v>36</v>
      </c>
      <c r="O271" s="63"/>
      <c r="P271" s="170">
        <f>O271*H271</f>
        <v>0</v>
      </c>
      <c r="Q271" s="170">
        <v>0</v>
      </c>
      <c r="R271" s="170">
        <f>Q271*H271</f>
        <v>0</v>
      </c>
      <c r="S271" s="170">
        <v>2.2499999999999999E-2</v>
      </c>
      <c r="T271" s="171">
        <f>S271*H271</f>
        <v>0.11249999999999999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172" t="s">
        <v>259</v>
      </c>
      <c r="AS271" s="35"/>
      <c r="AT271" s="172" t="s">
        <v>120</v>
      </c>
      <c r="AU271" s="172" t="s">
        <v>81</v>
      </c>
      <c r="AV271" s="35"/>
      <c r="AW271" s="35"/>
      <c r="AX271" s="35"/>
      <c r="AY271" s="17" t="s">
        <v>117</v>
      </c>
      <c r="AZ271" s="35"/>
      <c r="BA271" s="35"/>
      <c r="BB271" s="35"/>
      <c r="BC271" s="35"/>
      <c r="BD271" s="35"/>
      <c r="BE271" s="173">
        <f>IF(N271="základní",J271,0)</f>
        <v>0</v>
      </c>
      <c r="BF271" s="173">
        <f>IF(N271="snížená",J271,0)</f>
        <v>0</v>
      </c>
      <c r="BG271" s="173">
        <f>IF(N271="zákl. přenesená",J271,0)</f>
        <v>0</v>
      </c>
      <c r="BH271" s="173">
        <f>IF(N271="sníž. přenesená",J271,0)</f>
        <v>0</v>
      </c>
      <c r="BI271" s="173">
        <f>IF(N271="nulová",J271,0)</f>
        <v>0</v>
      </c>
      <c r="BJ271" s="17" t="s">
        <v>79</v>
      </c>
      <c r="BK271" s="173">
        <f>ROUND(I271*H271,2)</f>
        <v>0</v>
      </c>
      <c r="BL271" s="17" t="s">
        <v>259</v>
      </c>
      <c r="BM271" s="172" t="s">
        <v>322</v>
      </c>
      <c r="BN271" s="35"/>
    </row>
    <row r="272" spans="1:66" s="36" customFormat="1">
      <c r="A272" s="31"/>
      <c r="B272" s="32"/>
      <c r="C272" s="31"/>
      <c r="D272" s="174" t="s">
        <v>127</v>
      </c>
      <c r="E272" s="31"/>
      <c r="F272" s="175" t="s">
        <v>321</v>
      </c>
      <c r="G272" s="31"/>
      <c r="H272" s="31"/>
      <c r="I272" s="31"/>
      <c r="J272" s="31"/>
      <c r="K272" s="31"/>
      <c r="L272" s="32"/>
      <c r="M272" s="176"/>
      <c r="N272" s="177"/>
      <c r="O272" s="63"/>
      <c r="P272" s="63"/>
      <c r="Q272" s="63"/>
      <c r="R272" s="63"/>
      <c r="S272" s="63"/>
      <c r="T272" s="64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17" t="s">
        <v>127</v>
      </c>
      <c r="AU272" s="17" t="s">
        <v>81</v>
      </c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</row>
    <row r="273" spans="1:66" s="194" customFormat="1">
      <c r="A273" s="186"/>
      <c r="B273" s="187"/>
      <c r="C273" s="186"/>
      <c r="D273" s="174" t="s">
        <v>129</v>
      </c>
      <c r="E273" s="188"/>
      <c r="F273" s="189" t="s">
        <v>323</v>
      </c>
      <c r="G273" s="186"/>
      <c r="H273" s="190">
        <v>5</v>
      </c>
      <c r="I273" s="186"/>
      <c r="J273" s="186"/>
      <c r="K273" s="186"/>
      <c r="L273" s="187"/>
      <c r="M273" s="191"/>
      <c r="N273" s="192"/>
      <c r="O273" s="192"/>
      <c r="P273" s="192"/>
      <c r="Q273" s="192"/>
      <c r="R273" s="192"/>
      <c r="S273" s="192"/>
      <c r="T273" s="193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186"/>
      <c r="AT273" s="188" t="s">
        <v>129</v>
      </c>
      <c r="AU273" s="188" t="s">
        <v>81</v>
      </c>
      <c r="AV273" s="186" t="s">
        <v>81</v>
      </c>
      <c r="AW273" s="186" t="s">
        <v>28</v>
      </c>
      <c r="AX273" s="186" t="s">
        <v>71</v>
      </c>
      <c r="AY273" s="188" t="s">
        <v>117</v>
      </c>
      <c r="AZ273" s="186"/>
      <c r="BA273" s="186"/>
      <c r="BB273" s="186"/>
      <c r="BC273" s="186"/>
      <c r="BD273" s="186"/>
      <c r="BE273" s="186"/>
      <c r="BF273" s="186"/>
      <c r="BG273" s="186"/>
      <c r="BH273" s="186"/>
      <c r="BI273" s="186"/>
      <c r="BJ273" s="186"/>
      <c r="BK273" s="186"/>
      <c r="BL273" s="186"/>
      <c r="BM273" s="186"/>
      <c r="BN273" s="186"/>
    </row>
    <row r="274" spans="1:66" s="203" customFormat="1">
      <c r="A274" s="195"/>
      <c r="B274" s="196"/>
      <c r="C274" s="195"/>
      <c r="D274" s="174" t="s">
        <v>129</v>
      </c>
      <c r="E274" s="197"/>
      <c r="F274" s="198" t="s">
        <v>175</v>
      </c>
      <c r="G274" s="195"/>
      <c r="H274" s="199">
        <v>5</v>
      </c>
      <c r="I274" s="195"/>
      <c r="J274" s="195"/>
      <c r="K274" s="195"/>
      <c r="L274" s="196"/>
      <c r="M274" s="200"/>
      <c r="N274" s="201"/>
      <c r="O274" s="201"/>
      <c r="P274" s="201"/>
      <c r="Q274" s="201"/>
      <c r="R274" s="201"/>
      <c r="S274" s="201"/>
      <c r="T274" s="202"/>
      <c r="U274" s="195"/>
      <c r="V274" s="195"/>
      <c r="W274" s="195"/>
      <c r="X274" s="195"/>
      <c r="Y274" s="195"/>
      <c r="Z274" s="195"/>
      <c r="AA274" s="195"/>
      <c r="AB274" s="195"/>
      <c r="AC274" s="195"/>
      <c r="AD274" s="195"/>
      <c r="AE274" s="195"/>
      <c r="AF274" s="195"/>
      <c r="AG274" s="195"/>
      <c r="AH274" s="195"/>
      <c r="AI274" s="195"/>
      <c r="AJ274" s="195"/>
      <c r="AK274" s="195"/>
      <c r="AL274" s="195"/>
      <c r="AM274" s="195"/>
      <c r="AN274" s="195"/>
      <c r="AO274" s="195"/>
      <c r="AP274" s="195"/>
      <c r="AQ274" s="195"/>
      <c r="AR274" s="195"/>
      <c r="AS274" s="195"/>
      <c r="AT274" s="197" t="s">
        <v>129</v>
      </c>
      <c r="AU274" s="197" t="s">
        <v>81</v>
      </c>
      <c r="AV274" s="195" t="s">
        <v>125</v>
      </c>
      <c r="AW274" s="195" t="s">
        <v>28</v>
      </c>
      <c r="AX274" s="195" t="s">
        <v>79</v>
      </c>
      <c r="AY274" s="197" t="s">
        <v>117</v>
      </c>
      <c r="AZ274" s="195"/>
      <c r="BA274" s="195"/>
      <c r="BB274" s="195"/>
      <c r="BC274" s="195"/>
      <c r="BD274" s="195"/>
      <c r="BE274" s="195"/>
      <c r="BF274" s="195"/>
      <c r="BG274" s="195"/>
      <c r="BH274" s="195"/>
      <c r="BI274" s="195"/>
      <c r="BJ274" s="195"/>
      <c r="BK274" s="195"/>
      <c r="BL274" s="195"/>
      <c r="BM274" s="195"/>
      <c r="BN274" s="195"/>
    </row>
    <row r="275" spans="1:66" s="36" customFormat="1" ht="24">
      <c r="A275" s="31"/>
      <c r="B275" s="32"/>
      <c r="C275" s="161" t="s">
        <v>324</v>
      </c>
      <c r="D275" s="161" t="s">
        <v>120</v>
      </c>
      <c r="E275" s="162" t="s">
        <v>325</v>
      </c>
      <c r="F275" s="163" t="s">
        <v>326</v>
      </c>
      <c r="G275" s="164" t="s">
        <v>298</v>
      </c>
      <c r="H275" s="165">
        <v>3</v>
      </c>
      <c r="I275" s="166"/>
      <c r="J275" s="167">
        <f>ROUND(I275*H275,2)</f>
        <v>0</v>
      </c>
      <c r="K275" s="163" t="s">
        <v>179</v>
      </c>
      <c r="L275" s="32"/>
      <c r="M275" s="168"/>
      <c r="N275" s="169" t="s">
        <v>36</v>
      </c>
      <c r="O275" s="63"/>
      <c r="P275" s="170">
        <f>O275*H275</f>
        <v>0</v>
      </c>
      <c r="Q275" s="170">
        <v>0</v>
      </c>
      <c r="R275" s="170">
        <f>Q275*H275</f>
        <v>0</v>
      </c>
      <c r="S275" s="170">
        <v>3.4700000000000002E-2</v>
      </c>
      <c r="T275" s="171">
        <f>S275*H275</f>
        <v>0.1041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172" t="s">
        <v>259</v>
      </c>
      <c r="AS275" s="35"/>
      <c r="AT275" s="172" t="s">
        <v>120</v>
      </c>
      <c r="AU275" s="172" t="s">
        <v>81</v>
      </c>
      <c r="AV275" s="35"/>
      <c r="AW275" s="35"/>
      <c r="AX275" s="35"/>
      <c r="AY275" s="17" t="s">
        <v>117</v>
      </c>
      <c r="AZ275" s="35"/>
      <c r="BA275" s="35"/>
      <c r="BB275" s="35"/>
      <c r="BC275" s="35"/>
      <c r="BD275" s="35"/>
      <c r="BE275" s="173">
        <f>IF(N275="základní",J275,0)</f>
        <v>0</v>
      </c>
      <c r="BF275" s="173">
        <f>IF(N275="snížená",J275,0)</f>
        <v>0</v>
      </c>
      <c r="BG275" s="173">
        <f>IF(N275="zákl. přenesená",J275,0)</f>
        <v>0</v>
      </c>
      <c r="BH275" s="173">
        <f>IF(N275="sníž. přenesená",J275,0)</f>
        <v>0</v>
      </c>
      <c r="BI275" s="173">
        <f>IF(N275="nulová",J275,0)</f>
        <v>0</v>
      </c>
      <c r="BJ275" s="17" t="s">
        <v>79</v>
      </c>
      <c r="BK275" s="173">
        <f>ROUND(I275*H275,2)</f>
        <v>0</v>
      </c>
      <c r="BL275" s="17" t="s">
        <v>259</v>
      </c>
      <c r="BM275" s="172" t="s">
        <v>327</v>
      </c>
      <c r="BN275" s="35"/>
    </row>
    <row r="276" spans="1:66" s="194" customFormat="1">
      <c r="A276" s="186"/>
      <c r="B276" s="187"/>
      <c r="C276" s="186"/>
      <c r="D276" s="174" t="s">
        <v>129</v>
      </c>
      <c r="E276" s="188"/>
      <c r="F276" s="189" t="s">
        <v>328</v>
      </c>
      <c r="G276" s="186"/>
      <c r="H276" s="190">
        <v>3</v>
      </c>
      <c r="I276" s="186"/>
      <c r="J276" s="186"/>
      <c r="K276" s="186"/>
      <c r="L276" s="187"/>
      <c r="M276" s="191"/>
      <c r="N276" s="192"/>
      <c r="O276" s="192"/>
      <c r="P276" s="192"/>
      <c r="Q276" s="192"/>
      <c r="R276" s="192"/>
      <c r="S276" s="192"/>
      <c r="T276" s="193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186"/>
      <c r="AT276" s="188" t="s">
        <v>129</v>
      </c>
      <c r="AU276" s="188" t="s">
        <v>81</v>
      </c>
      <c r="AV276" s="186" t="s">
        <v>81</v>
      </c>
      <c r="AW276" s="186" t="s">
        <v>28</v>
      </c>
      <c r="AX276" s="186" t="s">
        <v>71</v>
      </c>
      <c r="AY276" s="188" t="s">
        <v>117</v>
      </c>
      <c r="AZ276" s="186"/>
      <c r="BA276" s="186"/>
      <c r="BB276" s="186"/>
      <c r="BC276" s="186"/>
      <c r="BD276" s="186"/>
      <c r="BE276" s="186"/>
      <c r="BF276" s="186"/>
      <c r="BG276" s="186"/>
      <c r="BH276" s="186"/>
      <c r="BI276" s="186"/>
      <c r="BJ276" s="186"/>
      <c r="BK276" s="186"/>
      <c r="BL276" s="186"/>
      <c r="BM276" s="186"/>
      <c r="BN276" s="186"/>
    </row>
    <row r="277" spans="1:66" s="203" customFormat="1">
      <c r="A277" s="195"/>
      <c r="B277" s="196"/>
      <c r="C277" s="195"/>
      <c r="D277" s="174" t="s">
        <v>129</v>
      </c>
      <c r="E277" s="197"/>
      <c r="F277" s="198" t="s">
        <v>175</v>
      </c>
      <c r="G277" s="195"/>
      <c r="H277" s="199">
        <v>3</v>
      </c>
      <c r="I277" s="195"/>
      <c r="J277" s="195"/>
      <c r="K277" s="195"/>
      <c r="L277" s="196"/>
      <c r="M277" s="200"/>
      <c r="N277" s="201"/>
      <c r="O277" s="201"/>
      <c r="P277" s="201"/>
      <c r="Q277" s="201"/>
      <c r="R277" s="201"/>
      <c r="S277" s="201"/>
      <c r="T277" s="202"/>
      <c r="U277" s="195"/>
      <c r="V277" s="195"/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/>
      <c r="AG277" s="195"/>
      <c r="AH277" s="195"/>
      <c r="AI277" s="195"/>
      <c r="AJ277" s="195"/>
      <c r="AK277" s="195"/>
      <c r="AL277" s="195"/>
      <c r="AM277" s="195"/>
      <c r="AN277" s="195"/>
      <c r="AO277" s="195"/>
      <c r="AP277" s="195"/>
      <c r="AQ277" s="195"/>
      <c r="AR277" s="195"/>
      <c r="AS277" s="195"/>
      <c r="AT277" s="197" t="s">
        <v>129</v>
      </c>
      <c r="AU277" s="197" t="s">
        <v>81</v>
      </c>
      <c r="AV277" s="195" t="s">
        <v>125</v>
      </c>
      <c r="AW277" s="195" t="s">
        <v>28</v>
      </c>
      <c r="AX277" s="195" t="s">
        <v>79</v>
      </c>
      <c r="AY277" s="197" t="s">
        <v>117</v>
      </c>
      <c r="AZ277" s="195"/>
      <c r="BA277" s="195"/>
      <c r="BB277" s="195"/>
      <c r="BC277" s="195"/>
      <c r="BD277" s="195"/>
      <c r="BE277" s="195"/>
      <c r="BF277" s="195"/>
      <c r="BG277" s="195"/>
      <c r="BH277" s="195"/>
      <c r="BI277" s="195"/>
      <c r="BJ277" s="195"/>
      <c r="BK277" s="195"/>
      <c r="BL277" s="195"/>
      <c r="BM277" s="195"/>
      <c r="BN277" s="195"/>
    </row>
    <row r="278" spans="1:66" s="158" customFormat="1" ht="12.75">
      <c r="A278" s="147"/>
      <c r="B278" s="148"/>
      <c r="C278" s="147"/>
      <c r="D278" s="149" t="s">
        <v>70</v>
      </c>
      <c r="E278" s="159" t="s">
        <v>329</v>
      </c>
      <c r="F278" s="159" t="s">
        <v>330</v>
      </c>
      <c r="G278" s="147"/>
      <c r="H278" s="147"/>
      <c r="I278" s="147"/>
      <c r="J278" s="160">
        <f>BK278</f>
        <v>0</v>
      </c>
      <c r="K278" s="147"/>
      <c r="L278" s="148"/>
      <c r="M278" s="152"/>
      <c r="N278" s="153"/>
      <c r="O278" s="153"/>
      <c r="P278" s="154">
        <f>SUM(P279:P288)</f>
        <v>0</v>
      </c>
      <c r="Q278" s="153"/>
      <c r="R278" s="154">
        <f>SUM(R279:R288)</f>
        <v>0</v>
      </c>
      <c r="S278" s="153"/>
      <c r="T278" s="155">
        <f>SUM(T279:T288)</f>
        <v>30.887429999999998</v>
      </c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/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9" t="s">
        <v>81</v>
      </c>
      <c r="AS278" s="147"/>
      <c r="AT278" s="156" t="s">
        <v>70</v>
      </c>
      <c r="AU278" s="156" t="s">
        <v>79</v>
      </c>
      <c r="AV278" s="147"/>
      <c r="AW278" s="147"/>
      <c r="AX278" s="147"/>
      <c r="AY278" s="149" t="s">
        <v>117</v>
      </c>
      <c r="AZ278" s="147"/>
      <c r="BA278" s="147"/>
      <c r="BB278" s="147"/>
      <c r="BC278" s="147"/>
      <c r="BD278" s="147"/>
      <c r="BE278" s="147"/>
      <c r="BF278" s="147"/>
      <c r="BG278" s="147"/>
      <c r="BH278" s="147"/>
      <c r="BI278" s="147"/>
      <c r="BJ278" s="147"/>
      <c r="BK278" s="157">
        <f>SUM(BK279:BK288)</f>
        <v>0</v>
      </c>
      <c r="BL278" s="147"/>
      <c r="BM278" s="147"/>
      <c r="BN278" s="147"/>
    </row>
    <row r="279" spans="1:66" s="36" customFormat="1" ht="24">
      <c r="A279" s="31"/>
      <c r="B279" s="32"/>
      <c r="C279" s="161" t="s">
        <v>331</v>
      </c>
      <c r="D279" s="161" t="s">
        <v>120</v>
      </c>
      <c r="E279" s="162" t="s">
        <v>332</v>
      </c>
      <c r="F279" s="163" t="s">
        <v>333</v>
      </c>
      <c r="G279" s="164" t="s">
        <v>210</v>
      </c>
      <c r="H279" s="165">
        <v>500</v>
      </c>
      <c r="I279" s="166"/>
      <c r="J279" s="167">
        <f>ROUND(I279*H279,2)</f>
        <v>0</v>
      </c>
      <c r="K279" s="163" t="s">
        <v>124</v>
      </c>
      <c r="L279" s="32"/>
      <c r="M279" s="168"/>
      <c r="N279" s="169" t="s">
        <v>36</v>
      </c>
      <c r="O279" s="63"/>
      <c r="P279" s="170">
        <f>O279*H279</f>
        <v>0</v>
      </c>
      <c r="Q279" s="170">
        <v>0</v>
      </c>
      <c r="R279" s="170">
        <f>Q279*H279</f>
        <v>0</v>
      </c>
      <c r="S279" s="170">
        <v>5.9049999999999998E-2</v>
      </c>
      <c r="T279" s="171">
        <f>S279*H279</f>
        <v>29.524999999999999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172" t="s">
        <v>259</v>
      </c>
      <c r="AS279" s="35"/>
      <c r="AT279" s="172" t="s">
        <v>120</v>
      </c>
      <c r="AU279" s="172" t="s">
        <v>81</v>
      </c>
      <c r="AV279" s="35"/>
      <c r="AW279" s="35"/>
      <c r="AX279" s="35"/>
      <c r="AY279" s="17" t="s">
        <v>117</v>
      </c>
      <c r="AZ279" s="35"/>
      <c r="BA279" s="35"/>
      <c r="BB279" s="35"/>
      <c r="BC279" s="35"/>
      <c r="BD279" s="35"/>
      <c r="BE279" s="173">
        <f>IF(N279="základní",J279,0)</f>
        <v>0</v>
      </c>
      <c r="BF279" s="173">
        <f>IF(N279="snížená",J279,0)</f>
        <v>0</v>
      </c>
      <c r="BG279" s="173">
        <f>IF(N279="zákl. přenesená",J279,0)</f>
        <v>0</v>
      </c>
      <c r="BH279" s="173">
        <f>IF(N279="sníž. přenesená",J279,0)</f>
        <v>0</v>
      </c>
      <c r="BI279" s="173">
        <f>IF(N279="nulová",J279,0)</f>
        <v>0</v>
      </c>
      <c r="BJ279" s="17" t="s">
        <v>79</v>
      </c>
      <c r="BK279" s="173">
        <f>ROUND(I279*H279,2)</f>
        <v>0</v>
      </c>
      <c r="BL279" s="17" t="s">
        <v>259</v>
      </c>
      <c r="BM279" s="172" t="s">
        <v>334</v>
      </c>
      <c r="BN279" s="35"/>
    </row>
    <row r="280" spans="1:66" s="36" customFormat="1">
      <c r="A280" s="31"/>
      <c r="B280" s="32"/>
      <c r="C280" s="31"/>
      <c r="D280" s="174" t="s">
        <v>127</v>
      </c>
      <c r="E280" s="31"/>
      <c r="F280" s="175" t="s">
        <v>335</v>
      </c>
      <c r="G280" s="31"/>
      <c r="H280" s="31"/>
      <c r="I280" s="31"/>
      <c r="J280" s="31"/>
      <c r="K280" s="31"/>
      <c r="L280" s="32"/>
      <c r="M280" s="176"/>
      <c r="N280" s="177"/>
      <c r="O280" s="63"/>
      <c r="P280" s="63"/>
      <c r="Q280" s="63"/>
      <c r="R280" s="63"/>
      <c r="S280" s="63"/>
      <c r="T280" s="64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17" t="s">
        <v>127</v>
      </c>
      <c r="AU280" s="17" t="s">
        <v>81</v>
      </c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</row>
    <row r="281" spans="1:66" s="36" customFormat="1" ht="12">
      <c r="A281" s="31"/>
      <c r="B281" s="32"/>
      <c r="C281" s="161" t="s">
        <v>336</v>
      </c>
      <c r="D281" s="161" t="s">
        <v>120</v>
      </c>
      <c r="E281" s="162" t="s">
        <v>337</v>
      </c>
      <c r="F281" s="163" t="s">
        <v>338</v>
      </c>
      <c r="G281" s="164" t="s">
        <v>339</v>
      </c>
      <c r="H281" s="165">
        <v>411</v>
      </c>
      <c r="I281" s="166"/>
      <c r="J281" s="167">
        <f>ROUND(I281*H281,2)</f>
        <v>0</v>
      </c>
      <c r="K281" s="163" t="s">
        <v>124</v>
      </c>
      <c r="L281" s="32"/>
      <c r="M281" s="168"/>
      <c r="N281" s="169" t="s">
        <v>36</v>
      </c>
      <c r="O281" s="63"/>
      <c r="P281" s="170">
        <f>O281*H281</f>
        <v>0</v>
      </c>
      <c r="Q281" s="170">
        <v>0</v>
      </c>
      <c r="R281" s="170">
        <f>Q281*H281</f>
        <v>0</v>
      </c>
      <c r="S281" s="170">
        <v>1.2999999999999999E-4</v>
      </c>
      <c r="T281" s="171">
        <f>S281*H281</f>
        <v>5.3429999999999998E-2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172" t="s">
        <v>259</v>
      </c>
      <c r="AS281" s="35"/>
      <c r="AT281" s="172" t="s">
        <v>120</v>
      </c>
      <c r="AU281" s="172" t="s">
        <v>81</v>
      </c>
      <c r="AV281" s="35"/>
      <c r="AW281" s="35"/>
      <c r="AX281" s="35"/>
      <c r="AY281" s="17" t="s">
        <v>117</v>
      </c>
      <c r="AZ281" s="35"/>
      <c r="BA281" s="35"/>
      <c r="BB281" s="35"/>
      <c r="BC281" s="35"/>
      <c r="BD281" s="35"/>
      <c r="BE281" s="173">
        <f>IF(N281="základní",J281,0)</f>
        <v>0</v>
      </c>
      <c r="BF281" s="173">
        <f>IF(N281="snížená",J281,0)</f>
        <v>0</v>
      </c>
      <c r="BG281" s="173">
        <f>IF(N281="zákl. přenesená",J281,0)</f>
        <v>0</v>
      </c>
      <c r="BH281" s="173">
        <f>IF(N281="sníž. přenesená",J281,0)</f>
        <v>0</v>
      </c>
      <c r="BI281" s="173">
        <f>IF(N281="nulová",J281,0)</f>
        <v>0</v>
      </c>
      <c r="BJ281" s="17" t="s">
        <v>79</v>
      </c>
      <c r="BK281" s="173">
        <f>ROUND(I281*H281,2)</f>
        <v>0</v>
      </c>
      <c r="BL281" s="17" t="s">
        <v>259</v>
      </c>
      <c r="BM281" s="172" t="s">
        <v>340</v>
      </c>
      <c r="BN281" s="35"/>
    </row>
    <row r="282" spans="1:66" s="36" customFormat="1">
      <c r="A282" s="31"/>
      <c r="B282" s="32"/>
      <c r="C282" s="31"/>
      <c r="D282" s="174" t="s">
        <v>127</v>
      </c>
      <c r="E282" s="31"/>
      <c r="F282" s="175" t="s">
        <v>341</v>
      </c>
      <c r="G282" s="31"/>
      <c r="H282" s="31"/>
      <c r="I282" s="31"/>
      <c r="J282" s="31"/>
      <c r="K282" s="31"/>
      <c r="L282" s="32"/>
      <c r="M282" s="176"/>
      <c r="N282" s="177"/>
      <c r="O282" s="63"/>
      <c r="P282" s="63"/>
      <c r="Q282" s="63"/>
      <c r="R282" s="63"/>
      <c r="S282" s="63"/>
      <c r="T282" s="64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17" t="s">
        <v>127</v>
      </c>
      <c r="AU282" s="17" t="s">
        <v>81</v>
      </c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</row>
    <row r="283" spans="1:66" s="194" customFormat="1">
      <c r="A283" s="186"/>
      <c r="B283" s="187"/>
      <c r="C283" s="186"/>
      <c r="D283" s="174" t="s">
        <v>129</v>
      </c>
      <c r="E283" s="188"/>
      <c r="F283" s="189" t="s">
        <v>342</v>
      </c>
      <c r="G283" s="186"/>
      <c r="H283" s="190">
        <v>411</v>
      </c>
      <c r="I283" s="186"/>
      <c r="J283" s="186"/>
      <c r="K283" s="186"/>
      <c r="L283" s="187"/>
      <c r="M283" s="191"/>
      <c r="N283" s="192"/>
      <c r="O283" s="192"/>
      <c r="P283" s="192"/>
      <c r="Q283" s="192"/>
      <c r="R283" s="192"/>
      <c r="S283" s="192"/>
      <c r="T283" s="193"/>
      <c r="U283" s="186"/>
      <c r="V283" s="186"/>
      <c r="W283" s="186"/>
      <c r="X283" s="186"/>
      <c r="Y283" s="186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6"/>
      <c r="AN283" s="186"/>
      <c r="AO283" s="186"/>
      <c r="AP283" s="186"/>
      <c r="AQ283" s="186"/>
      <c r="AR283" s="186"/>
      <c r="AS283" s="186"/>
      <c r="AT283" s="188" t="s">
        <v>129</v>
      </c>
      <c r="AU283" s="188" t="s">
        <v>81</v>
      </c>
      <c r="AV283" s="186" t="s">
        <v>81</v>
      </c>
      <c r="AW283" s="186" t="s">
        <v>28</v>
      </c>
      <c r="AX283" s="186" t="s">
        <v>71</v>
      </c>
      <c r="AY283" s="188" t="s">
        <v>117</v>
      </c>
      <c r="AZ283" s="186"/>
      <c r="BA283" s="186"/>
      <c r="BB283" s="186"/>
      <c r="BC283" s="186"/>
      <c r="BD283" s="186"/>
      <c r="BE283" s="186"/>
      <c r="BF283" s="186"/>
      <c r="BG283" s="186"/>
      <c r="BH283" s="186"/>
      <c r="BI283" s="186"/>
      <c r="BJ283" s="186"/>
      <c r="BK283" s="186"/>
      <c r="BL283" s="186"/>
      <c r="BM283" s="186"/>
      <c r="BN283" s="186"/>
    </row>
    <row r="284" spans="1:66" s="203" customFormat="1">
      <c r="A284" s="195"/>
      <c r="B284" s="196"/>
      <c r="C284" s="195"/>
      <c r="D284" s="174" t="s">
        <v>129</v>
      </c>
      <c r="E284" s="197"/>
      <c r="F284" s="198" t="s">
        <v>175</v>
      </c>
      <c r="G284" s="195"/>
      <c r="H284" s="199">
        <v>411</v>
      </c>
      <c r="I284" s="195"/>
      <c r="J284" s="195"/>
      <c r="K284" s="195"/>
      <c r="L284" s="196"/>
      <c r="M284" s="200"/>
      <c r="N284" s="201"/>
      <c r="O284" s="201"/>
      <c r="P284" s="201"/>
      <c r="Q284" s="201"/>
      <c r="R284" s="201"/>
      <c r="S284" s="201"/>
      <c r="T284" s="202"/>
      <c r="U284" s="195"/>
      <c r="V284" s="195"/>
      <c r="W284" s="195"/>
      <c r="X284" s="195"/>
      <c r="Y284" s="195"/>
      <c r="Z284" s="195"/>
      <c r="AA284" s="195"/>
      <c r="AB284" s="195"/>
      <c r="AC284" s="195"/>
      <c r="AD284" s="195"/>
      <c r="AE284" s="195"/>
      <c r="AF284" s="195"/>
      <c r="AG284" s="195"/>
      <c r="AH284" s="195"/>
      <c r="AI284" s="195"/>
      <c r="AJ284" s="195"/>
      <c r="AK284" s="195"/>
      <c r="AL284" s="195"/>
      <c r="AM284" s="195"/>
      <c r="AN284" s="195"/>
      <c r="AO284" s="195"/>
      <c r="AP284" s="195"/>
      <c r="AQ284" s="195"/>
      <c r="AR284" s="195"/>
      <c r="AS284" s="195"/>
      <c r="AT284" s="197" t="s">
        <v>129</v>
      </c>
      <c r="AU284" s="197" t="s">
        <v>81</v>
      </c>
      <c r="AV284" s="195" t="s">
        <v>125</v>
      </c>
      <c r="AW284" s="195" t="s">
        <v>28</v>
      </c>
      <c r="AX284" s="195" t="s">
        <v>79</v>
      </c>
      <c r="AY284" s="197" t="s">
        <v>117</v>
      </c>
      <c r="AZ284" s="195"/>
      <c r="BA284" s="195"/>
      <c r="BB284" s="195"/>
      <c r="BC284" s="195"/>
      <c r="BD284" s="195"/>
      <c r="BE284" s="195"/>
      <c r="BF284" s="195"/>
      <c r="BG284" s="195"/>
      <c r="BH284" s="195"/>
      <c r="BI284" s="195"/>
      <c r="BJ284" s="195"/>
      <c r="BK284" s="195"/>
      <c r="BL284" s="195"/>
      <c r="BM284" s="195"/>
      <c r="BN284" s="195"/>
    </row>
    <row r="285" spans="1:66" s="36" customFormat="1" ht="12">
      <c r="A285" s="31"/>
      <c r="B285" s="32"/>
      <c r="C285" s="161" t="s">
        <v>343</v>
      </c>
      <c r="D285" s="161" t="s">
        <v>120</v>
      </c>
      <c r="E285" s="162" t="s">
        <v>344</v>
      </c>
      <c r="F285" s="163" t="s">
        <v>345</v>
      </c>
      <c r="G285" s="164" t="s">
        <v>339</v>
      </c>
      <c r="H285" s="165">
        <v>119</v>
      </c>
      <c r="I285" s="166"/>
      <c r="J285" s="167">
        <f>ROUND(I285*H285,2)</f>
        <v>0</v>
      </c>
      <c r="K285" s="163" t="s">
        <v>179</v>
      </c>
      <c r="L285" s="32"/>
      <c r="M285" s="168"/>
      <c r="N285" s="169" t="s">
        <v>36</v>
      </c>
      <c r="O285" s="63"/>
      <c r="P285" s="170">
        <f>O285*H285</f>
        <v>0</v>
      </c>
      <c r="Q285" s="170">
        <v>0</v>
      </c>
      <c r="R285" s="170">
        <f>Q285*H285</f>
        <v>0</v>
      </c>
      <c r="S285" s="170">
        <v>1.0999999999999999E-2</v>
      </c>
      <c r="T285" s="171">
        <f>S285*H285</f>
        <v>1.3089999999999999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172" t="s">
        <v>259</v>
      </c>
      <c r="AS285" s="35"/>
      <c r="AT285" s="172" t="s">
        <v>120</v>
      </c>
      <c r="AU285" s="172" t="s">
        <v>81</v>
      </c>
      <c r="AV285" s="35"/>
      <c r="AW285" s="35"/>
      <c r="AX285" s="35"/>
      <c r="AY285" s="17" t="s">
        <v>117</v>
      </c>
      <c r="AZ285" s="35"/>
      <c r="BA285" s="35"/>
      <c r="BB285" s="35"/>
      <c r="BC285" s="35"/>
      <c r="BD285" s="35"/>
      <c r="BE285" s="173">
        <f>IF(N285="základní",J285,0)</f>
        <v>0</v>
      </c>
      <c r="BF285" s="173">
        <f>IF(N285="snížená",J285,0)</f>
        <v>0</v>
      </c>
      <c r="BG285" s="173">
        <f>IF(N285="zákl. přenesená",J285,0)</f>
        <v>0</v>
      </c>
      <c r="BH285" s="173">
        <f>IF(N285="sníž. přenesená",J285,0)</f>
        <v>0</v>
      </c>
      <c r="BI285" s="173">
        <f>IF(N285="nulová",J285,0)</f>
        <v>0</v>
      </c>
      <c r="BJ285" s="17" t="s">
        <v>79</v>
      </c>
      <c r="BK285" s="173">
        <f>ROUND(I285*H285,2)</f>
        <v>0</v>
      </c>
      <c r="BL285" s="17" t="s">
        <v>259</v>
      </c>
      <c r="BM285" s="172" t="s">
        <v>346</v>
      </c>
      <c r="BN285" s="35"/>
    </row>
    <row r="286" spans="1:66" s="36" customFormat="1">
      <c r="A286" s="31"/>
      <c r="B286" s="32"/>
      <c r="C286" s="31"/>
      <c r="D286" s="174" t="s">
        <v>127</v>
      </c>
      <c r="E286" s="31"/>
      <c r="F286" s="175" t="s">
        <v>347</v>
      </c>
      <c r="G286" s="31"/>
      <c r="H286" s="31"/>
      <c r="I286" s="31"/>
      <c r="J286" s="31"/>
      <c r="K286" s="31"/>
      <c r="L286" s="32"/>
      <c r="M286" s="176"/>
      <c r="N286" s="177"/>
      <c r="O286" s="63"/>
      <c r="P286" s="63"/>
      <c r="Q286" s="63"/>
      <c r="R286" s="63"/>
      <c r="S286" s="63"/>
      <c r="T286" s="64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17" t="s">
        <v>127</v>
      </c>
      <c r="AU286" s="17" t="s">
        <v>81</v>
      </c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</row>
    <row r="287" spans="1:66" s="194" customFormat="1">
      <c r="A287" s="186"/>
      <c r="B287" s="187"/>
      <c r="C287" s="186"/>
      <c r="D287" s="174" t="s">
        <v>129</v>
      </c>
      <c r="E287" s="188"/>
      <c r="F287" s="189" t="s">
        <v>348</v>
      </c>
      <c r="G287" s="186"/>
      <c r="H287" s="190">
        <v>119</v>
      </c>
      <c r="I287" s="186"/>
      <c r="J287" s="186"/>
      <c r="K287" s="186"/>
      <c r="L287" s="187"/>
      <c r="M287" s="191"/>
      <c r="N287" s="192"/>
      <c r="O287" s="192"/>
      <c r="P287" s="192"/>
      <c r="Q287" s="192"/>
      <c r="R287" s="192"/>
      <c r="S287" s="192"/>
      <c r="T287" s="193"/>
      <c r="U287" s="186"/>
      <c r="V287" s="186"/>
      <c r="W287" s="186"/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  <c r="AS287" s="186"/>
      <c r="AT287" s="188" t="s">
        <v>129</v>
      </c>
      <c r="AU287" s="188" t="s">
        <v>81</v>
      </c>
      <c r="AV287" s="186" t="s">
        <v>81</v>
      </c>
      <c r="AW287" s="186" t="s">
        <v>28</v>
      </c>
      <c r="AX287" s="186" t="s">
        <v>71</v>
      </c>
      <c r="AY287" s="188" t="s">
        <v>117</v>
      </c>
      <c r="AZ287" s="186"/>
      <c r="BA287" s="186"/>
      <c r="BB287" s="186"/>
      <c r="BC287" s="186"/>
      <c r="BD287" s="186"/>
      <c r="BE287" s="186"/>
      <c r="BF287" s="186"/>
      <c r="BG287" s="186"/>
      <c r="BH287" s="186"/>
      <c r="BI287" s="186"/>
      <c r="BJ287" s="186"/>
      <c r="BK287" s="186"/>
      <c r="BL287" s="186"/>
      <c r="BM287" s="186"/>
      <c r="BN287" s="186"/>
    </row>
    <row r="288" spans="1:66" s="203" customFormat="1">
      <c r="A288" s="195"/>
      <c r="B288" s="196"/>
      <c r="C288" s="195"/>
      <c r="D288" s="174" t="s">
        <v>129</v>
      </c>
      <c r="E288" s="197"/>
      <c r="F288" s="198" t="s">
        <v>175</v>
      </c>
      <c r="G288" s="195"/>
      <c r="H288" s="199">
        <v>119</v>
      </c>
      <c r="I288" s="195"/>
      <c r="J288" s="195"/>
      <c r="K288" s="195"/>
      <c r="L288" s="196"/>
      <c r="M288" s="200"/>
      <c r="N288" s="201"/>
      <c r="O288" s="201"/>
      <c r="P288" s="201"/>
      <c r="Q288" s="201"/>
      <c r="R288" s="201"/>
      <c r="S288" s="201"/>
      <c r="T288" s="202"/>
      <c r="U288" s="195"/>
      <c r="V288" s="195"/>
      <c r="W288" s="195"/>
      <c r="X288" s="195"/>
      <c r="Y288" s="195"/>
      <c r="Z288" s="195"/>
      <c r="AA288" s="195"/>
      <c r="AB288" s="195"/>
      <c r="AC288" s="195"/>
      <c r="AD288" s="195"/>
      <c r="AE288" s="195"/>
      <c r="AF288" s="195"/>
      <c r="AG288" s="195"/>
      <c r="AH288" s="195"/>
      <c r="AI288" s="195"/>
      <c r="AJ288" s="195"/>
      <c r="AK288" s="195"/>
      <c r="AL288" s="195"/>
      <c r="AM288" s="195"/>
      <c r="AN288" s="195"/>
      <c r="AO288" s="195"/>
      <c r="AP288" s="195"/>
      <c r="AQ288" s="195"/>
      <c r="AR288" s="195"/>
      <c r="AS288" s="195"/>
      <c r="AT288" s="197" t="s">
        <v>129</v>
      </c>
      <c r="AU288" s="197" t="s">
        <v>81</v>
      </c>
      <c r="AV288" s="195" t="s">
        <v>125</v>
      </c>
      <c r="AW288" s="195" t="s">
        <v>28</v>
      </c>
      <c r="AX288" s="195" t="s">
        <v>79</v>
      </c>
      <c r="AY288" s="197" t="s">
        <v>117</v>
      </c>
      <c r="AZ288" s="195"/>
      <c r="BA288" s="195"/>
      <c r="BB288" s="195"/>
      <c r="BC288" s="195"/>
      <c r="BD288" s="195"/>
      <c r="BE288" s="195"/>
      <c r="BF288" s="195"/>
      <c r="BG288" s="195"/>
      <c r="BH288" s="195"/>
      <c r="BI288" s="195"/>
      <c r="BJ288" s="195"/>
      <c r="BK288" s="195"/>
      <c r="BL288" s="195"/>
      <c r="BM288" s="195"/>
      <c r="BN288" s="195"/>
    </row>
    <row r="289" spans="1:66" s="158" customFormat="1" ht="12.75">
      <c r="A289" s="147"/>
      <c r="B289" s="148"/>
      <c r="C289" s="147"/>
      <c r="D289" s="149" t="s">
        <v>70</v>
      </c>
      <c r="E289" s="159" t="s">
        <v>349</v>
      </c>
      <c r="F289" s="159" t="s">
        <v>350</v>
      </c>
      <c r="G289" s="147"/>
      <c r="H289" s="147"/>
      <c r="I289" s="147"/>
      <c r="J289" s="160">
        <f>BK289</f>
        <v>0</v>
      </c>
      <c r="K289" s="147"/>
      <c r="L289" s="148"/>
      <c r="M289" s="152"/>
      <c r="N289" s="153"/>
      <c r="O289" s="153"/>
      <c r="P289" s="154">
        <f>SUM(P290:P295)</f>
        <v>0</v>
      </c>
      <c r="Q289" s="153"/>
      <c r="R289" s="154">
        <f>SUM(R290:R295)</f>
        <v>0</v>
      </c>
      <c r="S289" s="153"/>
      <c r="T289" s="155">
        <f>SUM(T290:T295)</f>
        <v>1.3789440000000002</v>
      </c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/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9" t="s">
        <v>81</v>
      </c>
      <c r="AS289" s="147"/>
      <c r="AT289" s="156" t="s">
        <v>70</v>
      </c>
      <c r="AU289" s="156" t="s">
        <v>79</v>
      </c>
      <c r="AV289" s="147"/>
      <c r="AW289" s="147"/>
      <c r="AX289" s="147"/>
      <c r="AY289" s="149" t="s">
        <v>117</v>
      </c>
      <c r="AZ289" s="147"/>
      <c r="BA289" s="147"/>
      <c r="BB289" s="147"/>
      <c r="BC289" s="147"/>
      <c r="BD289" s="147"/>
      <c r="BE289" s="147"/>
      <c r="BF289" s="147"/>
      <c r="BG289" s="147"/>
      <c r="BH289" s="147"/>
      <c r="BI289" s="147"/>
      <c r="BJ289" s="147"/>
      <c r="BK289" s="157">
        <f>SUM(BK290:BK295)</f>
        <v>0</v>
      </c>
      <c r="BL289" s="147"/>
      <c r="BM289" s="147"/>
      <c r="BN289" s="147"/>
    </row>
    <row r="290" spans="1:66" s="36" customFormat="1" ht="12">
      <c r="A290" s="31"/>
      <c r="B290" s="32"/>
      <c r="C290" s="161" t="s">
        <v>351</v>
      </c>
      <c r="D290" s="161" t="s">
        <v>120</v>
      </c>
      <c r="E290" s="162" t="s">
        <v>352</v>
      </c>
      <c r="F290" s="163" t="s">
        <v>353</v>
      </c>
      <c r="G290" s="164" t="s">
        <v>178</v>
      </c>
      <c r="H290" s="165">
        <v>18.059999999999999</v>
      </c>
      <c r="I290" s="166"/>
      <c r="J290" s="167">
        <f>ROUND(I290*H290,2)</f>
        <v>0</v>
      </c>
      <c r="K290" s="163" t="s">
        <v>179</v>
      </c>
      <c r="L290" s="32"/>
      <c r="M290" s="168"/>
      <c r="N290" s="169" t="s">
        <v>36</v>
      </c>
      <c r="O290" s="63"/>
      <c r="P290" s="170">
        <f>O290*H290</f>
        <v>0</v>
      </c>
      <c r="Q290" s="170">
        <v>0</v>
      </c>
      <c r="R290" s="170">
        <f>Q290*H290</f>
        <v>0</v>
      </c>
      <c r="S290" s="170">
        <v>1.3440000000000001E-2</v>
      </c>
      <c r="T290" s="171">
        <f>S290*H290</f>
        <v>0.24272639999999998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172" t="s">
        <v>259</v>
      </c>
      <c r="AS290" s="35"/>
      <c r="AT290" s="172" t="s">
        <v>120</v>
      </c>
      <c r="AU290" s="172" t="s">
        <v>81</v>
      </c>
      <c r="AV290" s="35"/>
      <c r="AW290" s="35"/>
      <c r="AX290" s="35"/>
      <c r="AY290" s="17" t="s">
        <v>117</v>
      </c>
      <c r="AZ290" s="35"/>
      <c r="BA290" s="35"/>
      <c r="BB290" s="35"/>
      <c r="BC290" s="35"/>
      <c r="BD290" s="35"/>
      <c r="BE290" s="173">
        <f>IF(N290="základní",J290,0)</f>
        <v>0</v>
      </c>
      <c r="BF290" s="173">
        <f>IF(N290="snížená",J290,0)</f>
        <v>0</v>
      </c>
      <c r="BG290" s="173">
        <f>IF(N290="zákl. přenesená",J290,0)</f>
        <v>0</v>
      </c>
      <c r="BH290" s="173">
        <f>IF(N290="sníž. přenesená",J290,0)</f>
        <v>0</v>
      </c>
      <c r="BI290" s="173">
        <f>IF(N290="nulová",J290,0)</f>
        <v>0</v>
      </c>
      <c r="BJ290" s="17" t="s">
        <v>79</v>
      </c>
      <c r="BK290" s="173">
        <f>ROUND(I290*H290,2)</f>
        <v>0</v>
      </c>
      <c r="BL290" s="17" t="s">
        <v>259</v>
      </c>
      <c r="BM290" s="172" t="s">
        <v>354</v>
      </c>
      <c r="BN290" s="35"/>
    </row>
    <row r="291" spans="1:66" s="194" customFormat="1">
      <c r="A291" s="186"/>
      <c r="B291" s="187"/>
      <c r="C291" s="186"/>
      <c r="D291" s="174" t="s">
        <v>129</v>
      </c>
      <c r="E291" s="188"/>
      <c r="F291" s="189" t="s">
        <v>355</v>
      </c>
      <c r="G291" s="186"/>
      <c r="H291" s="190">
        <v>18.059999999999999</v>
      </c>
      <c r="I291" s="186"/>
      <c r="J291" s="186"/>
      <c r="K291" s="186"/>
      <c r="L291" s="187"/>
      <c r="M291" s="191"/>
      <c r="N291" s="192"/>
      <c r="O291" s="192"/>
      <c r="P291" s="192"/>
      <c r="Q291" s="192"/>
      <c r="R291" s="192"/>
      <c r="S291" s="192"/>
      <c r="T291" s="193"/>
      <c r="U291" s="186"/>
      <c r="V291" s="186"/>
      <c r="W291" s="186"/>
      <c r="X291" s="186"/>
      <c r="Y291" s="186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  <c r="AS291" s="186"/>
      <c r="AT291" s="188" t="s">
        <v>129</v>
      </c>
      <c r="AU291" s="188" t="s">
        <v>81</v>
      </c>
      <c r="AV291" s="186" t="s">
        <v>81</v>
      </c>
      <c r="AW291" s="186" t="s">
        <v>28</v>
      </c>
      <c r="AX291" s="186" t="s">
        <v>71</v>
      </c>
      <c r="AY291" s="188" t="s">
        <v>117</v>
      </c>
      <c r="AZ291" s="186"/>
      <c r="BA291" s="186"/>
      <c r="BB291" s="186"/>
      <c r="BC291" s="186"/>
      <c r="BD291" s="186"/>
      <c r="BE291" s="186"/>
      <c r="BF291" s="186"/>
      <c r="BG291" s="186"/>
      <c r="BH291" s="186"/>
      <c r="BI291" s="186"/>
      <c r="BJ291" s="186"/>
      <c r="BK291" s="186"/>
      <c r="BL291" s="186"/>
      <c r="BM291" s="186"/>
      <c r="BN291" s="186"/>
    </row>
    <row r="292" spans="1:66" s="203" customFormat="1">
      <c r="A292" s="195"/>
      <c r="B292" s="196"/>
      <c r="C292" s="195"/>
      <c r="D292" s="174" t="s">
        <v>129</v>
      </c>
      <c r="E292" s="197"/>
      <c r="F292" s="198" t="s">
        <v>175</v>
      </c>
      <c r="G292" s="195"/>
      <c r="H292" s="199">
        <v>18.059999999999999</v>
      </c>
      <c r="I292" s="195"/>
      <c r="J292" s="195"/>
      <c r="K292" s="195"/>
      <c r="L292" s="196"/>
      <c r="M292" s="200"/>
      <c r="N292" s="201"/>
      <c r="O292" s="201"/>
      <c r="P292" s="201"/>
      <c r="Q292" s="201"/>
      <c r="R292" s="201"/>
      <c r="S292" s="201"/>
      <c r="T292" s="202"/>
      <c r="U292" s="195"/>
      <c r="V292" s="195"/>
      <c r="W292" s="195"/>
      <c r="X292" s="195"/>
      <c r="Y292" s="195"/>
      <c r="Z292" s="195"/>
      <c r="AA292" s="195"/>
      <c r="AB292" s="195"/>
      <c r="AC292" s="195"/>
      <c r="AD292" s="195"/>
      <c r="AE292" s="195"/>
      <c r="AF292" s="195"/>
      <c r="AG292" s="195"/>
      <c r="AH292" s="195"/>
      <c r="AI292" s="195"/>
      <c r="AJ292" s="195"/>
      <c r="AK292" s="195"/>
      <c r="AL292" s="195"/>
      <c r="AM292" s="195"/>
      <c r="AN292" s="195"/>
      <c r="AO292" s="195"/>
      <c r="AP292" s="195"/>
      <c r="AQ292" s="195"/>
      <c r="AR292" s="195"/>
      <c r="AS292" s="195"/>
      <c r="AT292" s="197" t="s">
        <v>129</v>
      </c>
      <c r="AU292" s="197" t="s">
        <v>81</v>
      </c>
      <c r="AV292" s="195" t="s">
        <v>125</v>
      </c>
      <c r="AW292" s="195" t="s">
        <v>28</v>
      </c>
      <c r="AX292" s="195" t="s">
        <v>79</v>
      </c>
      <c r="AY292" s="197" t="s">
        <v>117</v>
      </c>
      <c r="AZ292" s="195"/>
      <c r="BA292" s="195"/>
      <c r="BB292" s="195"/>
      <c r="BC292" s="195"/>
      <c r="BD292" s="195"/>
      <c r="BE292" s="195"/>
      <c r="BF292" s="195"/>
      <c r="BG292" s="195"/>
      <c r="BH292" s="195"/>
      <c r="BI292" s="195"/>
      <c r="BJ292" s="195"/>
      <c r="BK292" s="195"/>
      <c r="BL292" s="195"/>
      <c r="BM292" s="195"/>
      <c r="BN292" s="195"/>
    </row>
    <row r="293" spans="1:66" s="36" customFormat="1" ht="12">
      <c r="A293" s="31"/>
      <c r="B293" s="32"/>
      <c r="C293" s="161" t="s">
        <v>356</v>
      </c>
      <c r="D293" s="161" t="s">
        <v>120</v>
      </c>
      <c r="E293" s="162" t="s">
        <v>357</v>
      </c>
      <c r="F293" s="163" t="s">
        <v>358</v>
      </c>
      <c r="G293" s="164" t="s">
        <v>178</v>
      </c>
      <c r="H293" s="165">
        <v>84.54</v>
      </c>
      <c r="I293" s="166"/>
      <c r="J293" s="167">
        <f>ROUND(I293*H293,2)</f>
        <v>0</v>
      </c>
      <c r="K293" s="163" t="s">
        <v>187</v>
      </c>
      <c r="L293" s="32"/>
      <c r="M293" s="168"/>
      <c r="N293" s="169" t="s">
        <v>36</v>
      </c>
      <c r="O293" s="63"/>
      <c r="P293" s="170">
        <f>O293*H293</f>
        <v>0</v>
      </c>
      <c r="Q293" s="170">
        <v>0</v>
      </c>
      <c r="R293" s="170">
        <f>Q293*H293</f>
        <v>0</v>
      </c>
      <c r="S293" s="170">
        <v>1.3440000000000001E-2</v>
      </c>
      <c r="T293" s="171">
        <f>S293*H293</f>
        <v>1.1362176000000002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172" t="s">
        <v>259</v>
      </c>
      <c r="AS293" s="35"/>
      <c r="AT293" s="172" t="s">
        <v>120</v>
      </c>
      <c r="AU293" s="172" t="s">
        <v>81</v>
      </c>
      <c r="AV293" s="35"/>
      <c r="AW293" s="35"/>
      <c r="AX293" s="35"/>
      <c r="AY293" s="17" t="s">
        <v>117</v>
      </c>
      <c r="AZ293" s="35"/>
      <c r="BA293" s="35"/>
      <c r="BB293" s="35"/>
      <c r="BC293" s="35"/>
      <c r="BD293" s="35"/>
      <c r="BE293" s="173">
        <f>IF(N293="základní",J293,0)</f>
        <v>0</v>
      </c>
      <c r="BF293" s="173">
        <f>IF(N293="snížená",J293,0)</f>
        <v>0</v>
      </c>
      <c r="BG293" s="173">
        <f>IF(N293="zákl. přenesená",J293,0)</f>
        <v>0</v>
      </c>
      <c r="BH293" s="173">
        <f>IF(N293="sníž. přenesená",J293,0)</f>
        <v>0</v>
      </c>
      <c r="BI293" s="173">
        <f>IF(N293="nulová",J293,0)</f>
        <v>0</v>
      </c>
      <c r="BJ293" s="17" t="s">
        <v>79</v>
      </c>
      <c r="BK293" s="173">
        <f>ROUND(I293*H293,2)</f>
        <v>0</v>
      </c>
      <c r="BL293" s="17" t="s">
        <v>259</v>
      </c>
      <c r="BM293" s="172" t="s">
        <v>359</v>
      </c>
      <c r="BN293" s="35"/>
    </row>
    <row r="294" spans="1:66" s="194" customFormat="1">
      <c r="A294" s="186"/>
      <c r="B294" s="187"/>
      <c r="C294" s="186"/>
      <c r="D294" s="174" t="s">
        <v>129</v>
      </c>
      <c r="E294" s="188"/>
      <c r="F294" s="189" t="s">
        <v>360</v>
      </c>
      <c r="G294" s="186"/>
      <c r="H294" s="190">
        <v>84.54</v>
      </c>
      <c r="I294" s="186"/>
      <c r="J294" s="186"/>
      <c r="K294" s="186"/>
      <c r="L294" s="187"/>
      <c r="M294" s="191"/>
      <c r="N294" s="192"/>
      <c r="O294" s="192"/>
      <c r="P294" s="192"/>
      <c r="Q294" s="192"/>
      <c r="R294" s="192"/>
      <c r="S294" s="192"/>
      <c r="T294" s="193"/>
      <c r="U294" s="186"/>
      <c r="V294" s="186"/>
      <c r="W294" s="186"/>
      <c r="X294" s="186"/>
      <c r="Y294" s="186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  <c r="AS294" s="186"/>
      <c r="AT294" s="188" t="s">
        <v>129</v>
      </c>
      <c r="AU294" s="188" t="s">
        <v>81</v>
      </c>
      <c r="AV294" s="186" t="s">
        <v>81</v>
      </c>
      <c r="AW294" s="186" t="s">
        <v>28</v>
      </c>
      <c r="AX294" s="186" t="s">
        <v>71</v>
      </c>
      <c r="AY294" s="188" t="s">
        <v>117</v>
      </c>
      <c r="AZ294" s="186"/>
      <c r="BA294" s="186"/>
      <c r="BB294" s="186"/>
      <c r="BC294" s="186"/>
      <c r="BD294" s="186"/>
      <c r="BE294" s="186"/>
      <c r="BF294" s="186"/>
      <c r="BG294" s="186"/>
      <c r="BH294" s="186"/>
      <c r="BI294" s="186"/>
      <c r="BJ294" s="186"/>
      <c r="BK294" s="186"/>
      <c r="BL294" s="186"/>
      <c r="BM294" s="186"/>
      <c r="BN294" s="186"/>
    </row>
    <row r="295" spans="1:66" s="203" customFormat="1">
      <c r="A295" s="195"/>
      <c r="B295" s="196"/>
      <c r="C295" s="195"/>
      <c r="D295" s="174" t="s">
        <v>129</v>
      </c>
      <c r="E295" s="197"/>
      <c r="F295" s="198" t="s">
        <v>175</v>
      </c>
      <c r="G295" s="195"/>
      <c r="H295" s="199">
        <v>84.54</v>
      </c>
      <c r="I295" s="195"/>
      <c r="J295" s="195"/>
      <c r="K295" s="195"/>
      <c r="L295" s="196"/>
      <c r="M295" s="200"/>
      <c r="N295" s="201"/>
      <c r="O295" s="201"/>
      <c r="P295" s="201"/>
      <c r="Q295" s="201"/>
      <c r="R295" s="201"/>
      <c r="S295" s="201"/>
      <c r="T295" s="202"/>
      <c r="U295" s="195"/>
      <c r="V295" s="195"/>
      <c r="W295" s="195"/>
      <c r="X295" s="195"/>
      <c r="Y295" s="195"/>
      <c r="Z295" s="195"/>
      <c r="AA295" s="195"/>
      <c r="AB295" s="195"/>
      <c r="AC295" s="195"/>
      <c r="AD295" s="195"/>
      <c r="AE295" s="195"/>
      <c r="AF295" s="195"/>
      <c r="AG295" s="195"/>
      <c r="AH295" s="195"/>
      <c r="AI295" s="195"/>
      <c r="AJ295" s="195"/>
      <c r="AK295" s="195"/>
      <c r="AL295" s="195"/>
      <c r="AM295" s="195"/>
      <c r="AN295" s="195"/>
      <c r="AO295" s="195"/>
      <c r="AP295" s="195"/>
      <c r="AQ295" s="195"/>
      <c r="AR295" s="195"/>
      <c r="AS295" s="195"/>
      <c r="AT295" s="197" t="s">
        <v>129</v>
      </c>
      <c r="AU295" s="197" t="s">
        <v>81</v>
      </c>
      <c r="AV295" s="195" t="s">
        <v>125</v>
      </c>
      <c r="AW295" s="195" t="s">
        <v>28</v>
      </c>
      <c r="AX295" s="195" t="s">
        <v>79</v>
      </c>
      <c r="AY295" s="197" t="s">
        <v>117</v>
      </c>
      <c r="AZ295" s="195"/>
      <c r="BA295" s="195"/>
      <c r="BB295" s="195"/>
      <c r="BC295" s="195"/>
      <c r="BD295" s="195"/>
      <c r="BE295" s="195"/>
      <c r="BF295" s="195"/>
      <c r="BG295" s="195"/>
      <c r="BH295" s="195"/>
      <c r="BI295" s="195"/>
      <c r="BJ295" s="195"/>
      <c r="BK295" s="195"/>
      <c r="BL295" s="195"/>
      <c r="BM295" s="195"/>
      <c r="BN295" s="195"/>
    </row>
    <row r="296" spans="1:66" s="158" customFormat="1" ht="12.75">
      <c r="A296" s="147"/>
      <c r="B296" s="148"/>
      <c r="C296" s="147"/>
      <c r="D296" s="149" t="s">
        <v>70</v>
      </c>
      <c r="E296" s="159" t="s">
        <v>361</v>
      </c>
      <c r="F296" s="159" t="s">
        <v>362</v>
      </c>
      <c r="G296" s="147"/>
      <c r="H296" s="147"/>
      <c r="I296" s="147"/>
      <c r="J296" s="160">
        <f>BK296</f>
        <v>0</v>
      </c>
      <c r="K296" s="147"/>
      <c r="L296" s="148"/>
      <c r="M296" s="152"/>
      <c r="N296" s="153"/>
      <c r="O296" s="153"/>
      <c r="P296" s="154">
        <f>SUM(P297:P300)</f>
        <v>0</v>
      </c>
      <c r="Q296" s="153"/>
      <c r="R296" s="154">
        <f>SUM(R297:R300)</f>
        <v>0</v>
      </c>
      <c r="S296" s="153"/>
      <c r="T296" s="155">
        <f>SUM(T297:T300)</f>
        <v>3.5779291999999998</v>
      </c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47"/>
      <c r="AE296" s="147"/>
      <c r="AF296" s="147"/>
      <c r="AG296" s="147"/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9" t="s">
        <v>81</v>
      </c>
      <c r="AS296" s="147"/>
      <c r="AT296" s="156" t="s">
        <v>70</v>
      </c>
      <c r="AU296" s="156" t="s">
        <v>79</v>
      </c>
      <c r="AV296" s="147"/>
      <c r="AW296" s="147"/>
      <c r="AX296" s="147"/>
      <c r="AY296" s="149" t="s">
        <v>117</v>
      </c>
      <c r="AZ296" s="147"/>
      <c r="BA296" s="147"/>
      <c r="BB296" s="147"/>
      <c r="BC296" s="147"/>
      <c r="BD296" s="147"/>
      <c r="BE296" s="147"/>
      <c r="BF296" s="147"/>
      <c r="BG296" s="147"/>
      <c r="BH296" s="147"/>
      <c r="BI296" s="147"/>
      <c r="BJ296" s="147"/>
      <c r="BK296" s="157">
        <f>SUM(BK297:BK300)</f>
        <v>0</v>
      </c>
      <c r="BL296" s="147"/>
      <c r="BM296" s="147"/>
      <c r="BN296" s="147"/>
    </row>
    <row r="297" spans="1:66" s="36" customFormat="1" ht="12">
      <c r="A297" s="31"/>
      <c r="B297" s="32"/>
      <c r="C297" s="161" t="s">
        <v>363</v>
      </c>
      <c r="D297" s="161" t="s">
        <v>120</v>
      </c>
      <c r="E297" s="162" t="s">
        <v>364</v>
      </c>
      <c r="F297" s="163" t="s">
        <v>365</v>
      </c>
      <c r="G297" s="164" t="s">
        <v>178</v>
      </c>
      <c r="H297" s="165">
        <v>341.08</v>
      </c>
      <c r="I297" s="166"/>
      <c r="J297" s="167">
        <f>ROUND(I297*H297,2)</f>
        <v>0</v>
      </c>
      <c r="K297" s="163" t="s">
        <v>124</v>
      </c>
      <c r="L297" s="32"/>
      <c r="M297" s="168"/>
      <c r="N297" s="169" t="s">
        <v>36</v>
      </c>
      <c r="O297" s="63"/>
      <c r="P297" s="170">
        <f>O297*H297</f>
        <v>0</v>
      </c>
      <c r="Q297" s="170">
        <v>0</v>
      </c>
      <c r="R297" s="170">
        <f>Q297*H297</f>
        <v>0</v>
      </c>
      <c r="S297" s="170">
        <v>1.0489999999999999E-2</v>
      </c>
      <c r="T297" s="171">
        <f>S297*H297</f>
        <v>3.5779291999999998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172" t="s">
        <v>259</v>
      </c>
      <c r="AS297" s="35"/>
      <c r="AT297" s="172" t="s">
        <v>120</v>
      </c>
      <c r="AU297" s="172" t="s">
        <v>81</v>
      </c>
      <c r="AV297" s="35"/>
      <c r="AW297" s="35"/>
      <c r="AX297" s="35"/>
      <c r="AY297" s="17" t="s">
        <v>117</v>
      </c>
      <c r="AZ297" s="35"/>
      <c r="BA297" s="35"/>
      <c r="BB297" s="35"/>
      <c r="BC297" s="35"/>
      <c r="BD297" s="35"/>
      <c r="BE297" s="173">
        <f>IF(N297="základní",J297,0)</f>
        <v>0</v>
      </c>
      <c r="BF297" s="173">
        <f>IF(N297="snížená",J297,0)</f>
        <v>0</v>
      </c>
      <c r="BG297" s="173">
        <f>IF(N297="zákl. přenesená",J297,0)</f>
        <v>0</v>
      </c>
      <c r="BH297" s="173">
        <f>IF(N297="sníž. přenesená",J297,0)</f>
        <v>0</v>
      </c>
      <c r="BI297" s="173">
        <f>IF(N297="nulová",J297,0)</f>
        <v>0</v>
      </c>
      <c r="BJ297" s="17" t="s">
        <v>79</v>
      </c>
      <c r="BK297" s="173">
        <f>ROUND(I297*H297,2)</f>
        <v>0</v>
      </c>
      <c r="BL297" s="17" t="s">
        <v>259</v>
      </c>
      <c r="BM297" s="172" t="s">
        <v>366</v>
      </c>
      <c r="BN297" s="35"/>
    </row>
    <row r="298" spans="1:66" s="36" customFormat="1">
      <c r="A298" s="31"/>
      <c r="B298" s="32"/>
      <c r="C298" s="31"/>
      <c r="D298" s="174" t="s">
        <v>127</v>
      </c>
      <c r="E298" s="31"/>
      <c r="F298" s="175" t="s">
        <v>367</v>
      </c>
      <c r="G298" s="31"/>
      <c r="H298" s="31"/>
      <c r="I298" s="31"/>
      <c r="J298" s="31"/>
      <c r="K298" s="31"/>
      <c r="L298" s="32"/>
      <c r="M298" s="176"/>
      <c r="N298" s="177"/>
      <c r="O298" s="63"/>
      <c r="P298" s="63"/>
      <c r="Q298" s="63"/>
      <c r="R298" s="63"/>
      <c r="S298" s="63"/>
      <c r="T298" s="64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17" t="s">
        <v>127</v>
      </c>
      <c r="AU298" s="17" t="s">
        <v>81</v>
      </c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</row>
    <row r="299" spans="1:66" s="194" customFormat="1">
      <c r="A299" s="186"/>
      <c r="B299" s="187"/>
      <c r="C299" s="186"/>
      <c r="D299" s="174" t="s">
        <v>129</v>
      </c>
      <c r="E299" s="188"/>
      <c r="F299" s="189" t="s">
        <v>368</v>
      </c>
      <c r="G299" s="186"/>
      <c r="H299" s="190">
        <v>341.08</v>
      </c>
      <c r="I299" s="186"/>
      <c r="J299" s="186"/>
      <c r="K299" s="186"/>
      <c r="L299" s="187"/>
      <c r="M299" s="191"/>
      <c r="N299" s="192"/>
      <c r="O299" s="192"/>
      <c r="P299" s="192"/>
      <c r="Q299" s="192"/>
      <c r="R299" s="192"/>
      <c r="S299" s="192"/>
      <c r="T299" s="193"/>
      <c r="U299" s="186"/>
      <c r="V299" s="186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  <c r="AS299" s="186"/>
      <c r="AT299" s="188" t="s">
        <v>129</v>
      </c>
      <c r="AU299" s="188" t="s">
        <v>81</v>
      </c>
      <c r="AV299" s="186" t="s">
        <v>81</v>
      </c>
      <c r="AW299" s="186" t="s">
        <v>28</v>
      </c>
      <c r="AX299" s="186" t="s">
        <v>71</v>
      </c>
      <c r="AY299" s="188" t="s">
        <v>117</v>
      </c>
      <c r="AZ299" s="186"/>
      <c r="BA299" s="186"/>
      <c r="BB299" s="186"/>
      <c r="BC299" s="186"/>
      <c r="BD299" s="186"/>
      <c r="BE299" s="186"/>
      <c r="BF299" s="186"/>
      <c r="BG299" s="186"/>
      <c r="BH299" s="186"/>
      <c r="BI299" s="186"/>
      <c r="BJ299" s="186"/>
      <c r="BK299" s="186"/>
      <c r="BL299" s="186"/>
      <c r="BM299" s="186"/>
      <c r="BN299" s="186"/>
    </row>
    <row r="300" spans="1:66" s="203" customFormat="1">
      <c r="A300" s="195"/>
      <c r="B300" s="196"/>
      <c r="C300" s="195"/>
      <c r="D300" s="174" t="s">
        <v>129</v>
      </c>
      <c r="E300" s="197"/>
      <c r="F300" s="198" t="s">
        <v>175</v>
      </c>
      <c r="G300" s="195"/>
      <c r="H300" s="199">
        <v>341.08</v>
      </c>
      <c r="I300" s="195"/>
      <c r="J300" s="195"/>
      <c r="K300" s="195"/>
      <c r="L300" s="196"/>
      <c r="M300" s="200"/>
      <c r="N300" s="201"/>
      <c r="O300" s="201"/>
      <c r="P300" s="201"/>
      <c r="Q300" s="201"/>
      <c r="R300" s="201"/>
      <c r="S300" s="201"/>
      <c r="T300" s="202"/>
      <c r="U300" s="195"/>
      <c r="V300" s="195"/>
      <c r="W300" s="195"/>
      <c r="X300" s="195"/>
      <c r="Y300" s="195"/>
      <c r="Z300" s="195"/>
      <c r="AA300" s="195"/>
      <c r="AB300" s="195"/>
      <c r="AC300" s="195"/>
      <c r="AD300" s="195"/>
      <c r="AE300" s="195"/>
      <c r="AF300" s="195"/>
      <c r="AG300" s="195"/>
      <c r="AH300" s="195"/>
      <c r="AI300" s="195"/>
      <c r="AJ300" s="195"/>
      <c r="AK300" s="195"/>
      <c r="AL300" s="195"/>
      <c r="AM300" s="195"/>
      <c r="AN300" s="195"/>
      <c r="AO300" s="195"/>
      <c r="AP300" s="195"/>
      <c r="AQ300" s="195"/>
      <c r="AR300" s="195"/>
      <c r="AS300" s="195"/>
      <c r="AT300" s="197" t="s">
        <v>129</v>
      </c>
      <c r="AU300" s="197" t="s">
        <v>81</v>
      </c>
      <c r="AV300" s="195" t="s">
        <v>125</v>
      </c>
      <c r="AW300" s="195" t="s">
        <v>28</v>
      </c>
      <c r="AX300" s="195" t="s">
        <v>79</v>
      </c>
      <c r="AY300" s="197" t="s">
        <v>117</v>
      </c>
      <c r="AZ300" s="195"/>
      <c r="BA300" s="195"/>
      <c r="BB300" s="195"/>
      <c r="BC300" s="195"/>
      <c r="BD300" s="195"/>
      <c r="BE300" s="195"/>
      <c r="BF300" s="195"/>
      <c r="BG300" s="195"/>
      <c r="BH300" s="195"/>
      <c r="BI300" s="195"/>
      <c r="BJ300" s="195"/>
      <c r="BK300" s="195"/>
      <c r="BL300" s="195"/>
      <c r="BM300" s="195"/>
      <c r="BN300" s="195"/>
    </row>
    <row r="301" spans="1:66" s="158" customFormat="1" ht="12.75">
      <c r="A301" s="147"/>
      <c r="B301" s="148"/>
      <c r="C301" s="147"/>
      <c r="D301" s="149" t="s">
        <v>70</v>
      </c>
      <c r="E301" s="159" t="s">
        <v>369</v>
      </c>
      <c r="F301" s="159" t="s">
        <v>370</v>
      </c>
      <c r="G301" s="147"/>
      <c r="H301" s="147"/>
      <c r="I301" s="147"/>
      <c r="J301" s="160">
        <f>BK301</f>
        <v>0</v>
      </c>
      <c r="K301" s="147"/>
      <c r="L301" s="148"/>
      <c r="M301" s="152"/>
      <c r="N301" s="153"/>
      <c r="O301" s="153"/>
      <c r="P301" s="154">
        <f>SUM(P302:P306)</f>
        <v>0</v>
      </c>
      <c r="Q301" s="153"/>
      <c r="R301" s="154">
        <f>SUM(R302:R306)</f>
        <v>0</v>
      </c>
      <c r="S301" s="153"/>
      <c r="T301" s="155">
        <f>SUM(T302:T306)</f>
        <v>1.43</v>
      </c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/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9" t="s">
        <v>81</v>
      </c>
      <c r="AS301" s="147"/>
      <c r="AT301" s="156" t="s">
        <v>70</v>
      </c>
      <c r="AU301" s="156" t="s">
        <v>79</v>
      </c>
      <c r="AV301" s="147"/>
      <c r="AW301" s="147"/>
      <c r="AX301" s="147"/>
      <c r="AY301" s="149" t="s">
        <v>117</v>
      </c>
      <c r="AZ301" s="147"/>
      <c r="BA301" s="147"/>
      <c r="BB301" s="147"/>
      <c r="BC301" s="147"/>
      <c r="BD301" s="147"/>
      <c r="BE301" s="147"/>
      <c r="BF301" s="147"/>
      <c r="BG301" s="147"/>
      <c r="BH301" s="147"/>
      <c r="BI301" s="147"/>
      <c r="BJ301" s="147"/>
      <c r="BK301" s="157">
        <f>SUM(BK302:BK306)</f>
        <v>0</v>
      </c>
      <c r="BL301" s="147"/>
      <c r="BM301" s="147"/>
      <c r="BN301" s="147"/>
    </row>
    <row r="302" spans="1:66" s="36" customFormat="1" ht="12">
      <c r="A302" s="31"/>
      <c r="B302" s="32"/>
      <c r="C302" s="161" t="s">
        <v>371</v>
      </c>
      <c r="D302" s="161" t="s">
        <v>120</v>
      </c>
      <c r="E302" s="162" t="s">
        <v>372</v>
      </c>
      <c r="F302" s="163" t="s">
        <v>373</v>
      </c>
      <c r="G302" s="164" t="s">
        <v>339</v>
      </c>
      <c r="H302" s="165">
        <v>50</v>
      </c>
      <c r="I302" s="166"/>
      <c r="J302" s="167">
        <f>ROUND(I302*H302,2)</f>
        <v>0</v>
      </c>
      <c r="K302" s="163" t="s">
        <v>124</v>
      </c>
      <c r="L302" s="32"/>
      <c r="M302" s="168"/>
      <c r="N302" s="169" t="s">
        <v>36</v>
      </c>
      <c r="O302" s="63"/>
      <c r="P302" s="170">
        <f>O302*H302</f>
        <v>0</v>
      </c>
      <c r="Q302" s="170">
        <v>0</v>
      </c>
      <c r="R302" s="170">
        <f>Q302*H302</f>
        <v>0</v>
      </c>
      <c r="S302" s="170">
        <v>2.4E-2</v>
      </c>
      <c r="T302" s="171">
        <f>S302*H302</f>
        <v>1.2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172" t="s">
        <v>259</v>
      </c>
      <c r="AS302" s="35"/>
      <c r="AT302" s="172" t="s">
        <v>120</v>
      </c>
      <c r="AU302" s="172" t="s">
        <v>81</v>
      </c>
      <c r="AV302" s="35"/>
      <c r="AW302" s="35"/>
      <c r="AX302" s="35"/>
      <c r="AY302" s="17" t="s">
        <v>117</v>
      </c>
      <c r="AZ302" s="35"/>
      <c r="BA302" s="35"/>
      <c r="BB302" s="35"/>
      <c r="BC302" s="35"/>
      <c r="BD302" s="35"/>
      <c r="BE302" s="173">
        <f>IF(N302="základní",J302,0)</f>
        <v>0</v>
      </c>
      <c r="BF302" s="173">
        <f>IF(N302="snížená",J302,0)</f>
        <v>0</v>
      </c>
      <c r="BG302" s="173">
        <f>IF(N302="zákl. přenesená",J302,0)</f>
        <v>0</v>
      </c>
      <c r="BH302" s="173">
        <f>IF(N302="sníž. přenesená",J302,0)</f>
        <v>0</v>
      </c>
      <c r="BI302" s="173">
        <f>IF(N302="nulová",J302,0)</f>
        <v>0</v>
      </c>
      <c r="BJ302" s="17" t="s">
        <v>79</v>
      </c>
      <c r="BK302" s="173">
        <f>ROUND(I302*H302,2)</f>
        <v>0</v>
      </c>
      <c r="BL302" s="17" t="s">
        <v>259</v>
      </c>
      <c r="BM302" s="172" t="s">
        <v>374</v>
      </c>
      <c r="BN302" s="35"/>
    </row>
    <row r="303" spans="1:66" s="36" customFormat="1">
      <c r="A303" s="31"/>
      <c r="B303" s="32"/>
      <c r="C303" s="31"/>
      <c r="D303" s="174" t="s">
        <v>127</v>
      </c>
      <c r="E303" s="31"/>
      <c r="F303" s="175" t="s">
        <v>375</v>
      </c>
      <c r="G303" s="31"/>
      <c r="H303" s="31"/>
      <c r="I303" s="31"/>
      <c r="J303" s="31"/>
      <c r="K303" s="31"/>
      <c r="L303" s="32"/>
      <c r="M303" s="176"/>
      <c r="N303" s="177"/>
      <c r="O303" s="63"/>
      <c r="P303" s="63"/>
      <c r="Q303" s="63"/>
      <c r="R303" s="63"/>
      <c r="S303" s="63"/>
      <c r="T303" s="64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17" t="s">
        <v>127</v>
      </c>
      <c r="AU303" s="17" t="s">
        <v>81</v>
      </c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</row>
    <row r="304" spans="1:66" s="36" customFormat="1" ht="12">
      <c r="A304" s="31"/>
      <c r="B304" s="32"/>
      <c r="C304" s="161" t="s">
        <v>376</v>
      </c>
      <c r="D304" s="161" t="s">
        <v>120</v>
      </c>
      <c r="E304" s="162" t="s">
        <v>377</v>
      </c>
      <c r="F304" s="163" t="s">
        <v>378</v>
      </c>
      <c r="G304" s="164" t="s">
        <v>339</v>
      </c>
      <c r="H304" s="165">
        <v>2</v>
      </c>
      <c r="I304" s="166"/>
      <c r="J304" s="167">
        <f>ROUND(I304*H304,2)</f>
        <v>0</v>
      </c>
      <c r="K304" s="163" t="s">
        <v>124</v>
      </c>
      <c r="L304" s="32"/>
      <c r="M304" s="168"/>
      <c r="N304" s="169" t="s">
        <v>36</v>
      </c>
      <c r="O304" s="63"/>
      <c r="P304" s="170">
        <f>O304*H304</f>
        <v>0</v>
      </c>
      <c r="Q304" s="170">
        <v>0</v>
      </c>
      <c r="R304" s="170">
        <f>Q304*H304</f>
        <v>0</v>
      </c>
      <c r="S304" s="170">
        <v>2.8000000000000001E-2</v>
      </c>
      <c r="T304" s="171">
        <f>S304*H304</f>
        <v>5.6000000000000001E-2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172" t="s">
        <v>259</v>
      </c>
      <c r="AS304" s="35"/>
      <c r="AT304" s="172" t="s">
        <v>120</v>
      </c>
      <c r="AU304" s="172" t="s">
        <v>81</v>
      </c>
      <c r="AV304" s="35"/>
      <c r="AW304" s="35"/>
      <c r="AX304" s="35"/>
      <c r="AY304" s="17" t="s">
        <v>117</v>
      </c>
      <c r="AZ304" s="35"/>
      <c r="BA304" s="35"/>
      <c r="BB304" s="35"/>
      <c r="BC304" s="35"/>
      <c r="BD304" s="35"/>
      <c r="BE304" s="173">
        <f>IF(N304="základní",J304,0)</f>
        <v>0</v>
      </c>
      <c r="BF304" s="173">
        <f>IF(N304="snížená",J304,0)</f>
        <v>0</v>
      </c>
      <c r="BG304" s="173">
        <f>IF(N304="zákl. přenesená",J304,0)</f>
        <v>0</v>
      </c>
      <c r="BH304" s="173">
        <f>IF(N304="sníž. přenesená",J304,0)</f>
        <v>0</v>
      </c>
      <c r="BI304" s="173">
        <f>IF(N304="nulová",J304,0)</f>
        <v>0</v>
      </c>
      <c r="BJ304" s="17" t="s">
        <v>79</v>
      </c>
      <c r="BK304" s="173">
        <f>ROUND(I304*H304,2)</f>
        <v>0</v>
      </c>
      <c r="BL304" s="17" t="s">
        <v>259</v>
      </c>
      <c r="BM304" s="172" t="s">
        <v>379</v>
      </c>
      <c r="BN304" s="35"/>
    </row>
    <row r="305" spans="1:66" s="36" customFormat="1">
      <c r="A305" s="31"/>
      <c r="B305" s="32"/>
      <c r="C305" s="31"/>
      <c r="D305" s="174" t="s">
        <v>127</v>
      </c>
      <c r="E305" s="31"/>
      <c r="F305" s="175" t="s">
        <v>380</v>
      </c>
      <c r="G305" s="31"/>
      <c r="H305" s="31"/>
      <c r="I305" s="31"/>
      <c r="J305" s="31"/>
      <c r="K305" s="31"/>
      <c r="L305" s="32"/>
      <c r="M305" s="176"/>
      <c r="N305" s="177"/>
      <c r="O305" s="63"/>
      <c r="P305" s="63"/>
      <c r="Q305" s="63"/>
      <c r="R305" s="63"/>
      <c r="S305" s="63"/>
      <c r="T305" s="64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17" t="s">
        <v>127</v>
      </c>
      <c r="AU305" s="17" t="s">
        <v>81</v>
      </c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</row>
    <row r="306" spans="1:66" s="36" customFormat="1" ht="12">
      <c r="A306" s="31"/>
      <c r="B306" s="32"/>
      <c r="C306" s="161" t="s">
        <v>381</v>
      </c>
      <c r="D306" s="161" t="s">
        <v>120</v>
      </c>
      <c r="E306" s="162" t="s">
        <v>382</v>
      </c>
      <c r="F306" s="163" t="s">
        <v>383</v>
      </c>
      <c r="G306" s="164" t="s">
        <v>339</v>
      </c>
      <c r="H306" s="165">
        <v>1</v>
      </c>
      <c r="I306" s="166"/>
      <c r="J306" s="167">
        <f>ROUND(I306*H306,2)</f>
        <v>0</v>
      </c>
      <c r="K306" s="163" t="s">
        <v>179</v>
      </c>
      <c r="L306" s="32"/>
      <c r="M306" s="168"/>
      <c r="N306" s="169" t="s">
        <v>36</v>
      </c>
      <c r="O306" s="63"/>
      <c r="P306" s="170">
        <f>O306*H306</f>
        <v>0</v>
      </c>
      <c r="Q306" s="170">
        <v>0</v>
      </c>
      <c r="R306" s="170">
        <f>Q306*H306</f>
        <v>0</v>
      </c>
      <c r="S306" s="170">
        <v>0.17399999999999999</v>
      </c>
      <c r="T306" s="171">
        <f>S306*H306</f>
        <v>0.17399999999999999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172" t="s">
        <v>259</v>
      </c>
      <c r="AS306" s="35"/>
      <c r="AT306" s="172" t="s">
        <v>120</v>
      </c>
      <c r="AU306" s="172" t="s">
        <v>81</v>
      </c>
      <c r="AV306" s="35"/>
      <c r="AW306" s="35"/>
      <c r="AX306" s="35"/>
      <c r="AY306" s="17" t="s">
        <v>117</v>
      </c>
      <c r="AZ306" s="35"/>
      <c r="BA306" s="35"/>
      <c r="BB306" s="35"/>
      <c r="BC306" s="35"/>
      <c r="BD306" s="35"/>
      <c r="BE306" s="173">
        <f>IF(N306="základní",J306,0)</f>
        <v>0</v>
      </c>
      <c r="BF306" s="173">
        <f>IF(N306="snížená",J306,0)</f>
        <v>0</v>
      </c>
      <c r="BG306" s="173">
        <f>IF(N306="zákl. přenesená",J306,0)</f>
        <v>0</v>
      </c>
      <c r="BH306" s="173">
        <f>IF(N306="sníž. přenesená",J306,0)</f>
        <v>0</v>
      </c>
      <c r="BI306" s="173">
        <f>IF(N306="nulová",J306,0)</f>
        <v>0</v>
      </c>
      <c r="BJ306" s="17" t="s">
        <v>79</v>
      </c>
      <c r="BK306" s="173">
        <f>ROUND(I306*H306,2)</f>
        <v>0</v>
      </c>
      <c r="BL306" s="17" t="s">
        <v>259</v>
      </c>
      <c r="BM306" s="172" t="s">
        <v>384</v>
      </c>
      <c r="BN306" s="35"/>
    </row>
    <row r="307" spans="1:66" s="158" customFormat="1" ht="12.75">
      <c r="A307" s="147"/>
      <c r="B307" s="148"/>
      <c r="C307" s="147"/>
      <c r="D307" s="149" t="s">
        <v>70</v>
      </c>
      <c r="E307" s="159" t="s">
        <v>385</v>
      </c>
      <c r="F307" s="159" t="s">
        <v>386</v>
      </c>
      <c r="G307" s="147"/>
      <c r="H307" s="147"/>
      <c r="I307" s="147"/>
      <c r="J307" s="160">
        <f>BK307</f>
        <v>0</v>
      </c>
      <c r="K307" s="147"/>
      <c r="L307" s="148"/>
      <c r="M307" s="152"/>
      <c r="N307" s="153"/>
      <c r="O307" s="153"/>
      <c r="P307" s="154">
        <f>SUM(P308:P343)</f>
        <v>0</v>
      </c>
      <c r="Q307" s="153"/>
      <c r="R307" s="154">
        <f>SUM(R308:R343)</f>
        <v>0</v>
      </c>
      <c r="S307" s="153"/>
      <c r="T307" s="155">
        <f>SUM(T308:T343)</f>
        <v>54.191990000000004</v>
      </c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9" t="s">
        <v>81</v>
      </c>
      <c r="AS307" s="147"/>
      <c r="AT307" s="156" t="s">
        <v>70</v>
      </c>
      <c r="AU307" s="156" t="s">
        <v>79</v>
      </c>
      <c r="AV307" s="147"/>
      <c r="AW307" s="147"/>
      <c r="AX307" s="147"/>
      <c r="AY307" s="149" t="s">
        <v>117</v>
      </c>
      <c r="AZ307" s="147"/>
      <c r="BA307" s="147"/>
      <c r="BB307" s="147"/>
      <c r="BC307" s="147"/>
      <c r="BD307" s="147"/>
      <c r="BE307" s="147"/>
      <c r="BF307" s="147"/>
      <c r="BG307" s="147"/>
      <c r="BH307" s="147"/>
      <c r="BI307" s="147"/>
      <c r="BJ307" s="147"/>
      <c r="BK307" s="157">
        <f>SUM(BK308:BK343)</f>
        <v>0</v>
      </c>
      <c r="BL307" s="147"/>
      <c r="BM307" s="147"/>
      <c r="BN307" s="147"/>
    </row>
    <row r="308" spans="1:66" s="36" customFormat="1" ht="12">
      <c r="A308" s="31"/>
      <c r="B308" s="32"/>
      <c r="C308" s="161" t="s">
        <v>387</v>
      </c>
      <c r="D308" s="161" t="s">
        <v>120</v>
      </c>
      <c r="E308" s="162" t="s">
        <v>388</v>
      </c>
      <c r="F308" s="163" t="s">
        <v>389</v>
      </c>
      <c r="G308" s="164" t="s">
        <v>178</v>
      </c>
      <c r="H308" s="165">
        <v>6.44</v>
      </c>
      <c r="I308" s="166"/>
      <c r="J308" s="167">
        <f>ROUND(I308*H308,2)</f>
        <v>0</v>
      </c>
      <c r="K308" s="163" t="s">
        <v>124</v>
      </c>
      <c r="L308" s="32"/>
      <c r="M308" s="168"/>
      <c r="N308" s="169" t="s">
        <v>36</v>
      </c>
      <c r="O308" s="63"/>
      <c r="P308" s="170">
        <f>O308*H308</f>
        <v>0</v>
      </c>
      <c r="Q308" s="170">
        <v>0</v>
      </c>
      <c r="R308" s="170">
        <f>Q308*H308</f>
        <v>0</v>
      </c>
      <c r="S308" s="170">
        <v>0.04</v>
      </c>
      <c r="T308" s="171">
        <f>S308*H308</f>
        <v>0.2576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172" t="s">
        <v>259</v>
      </c>
      <c r="AS308" s="35"/>
      <c r="AT308" s="172" t="s">
        <v>120</v>
      </c>
      <c r="AU308" s="172" t="s">
        <v>81</v>
      </c>
      <c r="AV308" s="35"/>
      <c r="AW308" s="35"/>
      <c r="AX308" s="35"/>
      <c r="AY308" s="17" t="s">
        <v>117</v>
      </c>
      <c r="AZ308" s="35"/>
      <c r="BA308" s="35"/>
      <c r="BB308" s="35"/>
      <c r="BC308" s="35"/>
      <c r="BD308" s="35"/>
      <c r="BE308" s="173">
        <f>IF(N308="základní",J308,0)</f>
        <v>0</v>
      </c>
      <c r="BF308" s="173">
        <f>IF(N308="snížená",J308,0)</f>
        <v>0</v>
      </c>
      <c r="BG308" s="173">
        <f>IF(N308="zákl. přenesená",J308,0)</f>
        <v>0</v>
      </c>
      <c r="BH308" s="173">
        <f>IF(N308="sníž. přenesená",J308,0)</f>
        <v>0</v>
      </c>
      <c r="BI308" s="173">
        <f>IF(N308="nulová",J308,0)</f>
        <v>0</v>
      </c>
      <c r="BJ308" s="17" t="s">
        <v>79</v>
      </c>
      <c r="BK308" s="173">
        <f>ROUND(I308*H308,2)</f>
        <v>0</v>
      </c>
      <c r="BL308" s="17" t="s">
        <v>259</v>
      </c>
      <c r="BM308" s="172" t="s">
        <v>390</v>
      </c>
      <c r="BN308" s="35"/>
    </row>
    <row r="309" spans="1:66" s="36" customFormat="1">
      <c r="A309" s="31"/>
      <c r="B309" s="32"/>
      <c r="C309" s="31"/>
      <c r="D309" s="174" t="s">
        <v>127</v>
      </c>
      <c r="E309" s="31"/>
      <c r="F309" s="175" t="s">
        <v>391</v>
      </c>
      <c r="G309" s="31"/>
      <c r="H309" s="31"/>
      <c r="I309" s="31"/>
      <c r="J309" s="31"/>
      <c r="K309" s="31"/>
      <c r="L309" s="32"/>
      <c r="M309" s="176"/>
      <c r="N309" s="177"/>
      <c r="O309" s="63"/>
      <c r="P309" s="63"/>
      <c r="Q309" s="63"/>
      <c r="R309" s="63"/>
      <c r="S309" s="63"/>
      <c r="T309" s="64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17" t="s">
        <v>127</v>
      </c>
      <c r="AU309" s="17" t="s">
        <v>81</v>
      </c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</row>
    <row r="310" spans="1:66" s="194" customFormat="1">
      <c r="A310" s="186"/>
      <c r="B310" s="187"/>
      <c r="C310" s="186"/>
      <c r="D310" s="174" t="s">
        <v>129</v>
      </c>
      <c r="E310" s="188"/>
      <c r="F310" s="189" t="s">
        <v>392</v>
      </c>
      <c r="G310" s="186"/>
      <c r="H310" s="190">
        <v>6.44</v>
      </c>
      <c r="I310" s="186"/>
      <c r="J310" s="186"/>
      <c r="K310" s="186"/>
      <c r="L310" s="187"/>
      <c r="M310" s="191"/>
      <c r="N310" s="192"/>
      <c r="O310" s="192"/>
      <c r="P310" s="192"/>
      <c r="Q310" s="192"/>
      <c r="R310" s="192"/>
      <c r="S310" s="192"/>
      <c r="T310" s="193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  <c r="AS310" s="186"/>
      <c r="AT310" s="188" t="s">
        <v>129</v>
      </c>
      <c r="AU310" s="188" t="s">
        <v>81</v>
      </c>
      <c r="AV310" s="186" t="s">
        <v>81</v>
      </c>
      <c r="AW310" s="186" t="s">
        <v>28</v>
      </c>
      <c r="AX310" s="186" t="s">
        <v>71</v>
      </c>
      <c r="AY310" s="188" t="s">
        <v>117</v>
      </c>
      <c r="AZ310" s="186"/>
      <c r="BA310" s="186"/>
      <c r="BB310" s="186"/>
      <c r="BC310" s="186"/>
      <c r="BD310" s="186"/>
      <c r="BE310" s="186"/>
      <c r="BF310" s="186"/>
      <c r="BG310" s="186"/>
      <c r="BH310" s="186"/>
      <c r="BI310" s="186"/>
      <c r="BJ310" s="186"/>
      <c r="BK310" s="186"/>
      <c r="BL310" s="186"/>
      <c r="BM310" s="186"/>
      <c r="BN310" s="186"/>
    </row>
    <row r="311" spans="1:66" s="203" customFormat="1">
      <c r="A311" s="195"/>
      <c r="B311" s="196"/>
      <c r="C311" s="195"/>
      <c r="D311" s="174" t="s">
        <v>129</v>
      </c>
      <c r="E311" s="197"/>
      <c r="F311" s="198" t="s">
        <v>175</v>
      </c>
      <c r="G311" s="195"/>
      <c r="H311" s="199">
        <v>6.44</v>
      </c>
      <c r="I311" s="195"/>
      <c r="J311" s="195"/>
      <c r="K311" s="195"/>
      <c r="L311" s="196"/>
      <c r="M311" s="200"/>
      <c r="N311" s="201"/>
      <c r="O311" s="201"/>
      <c r="P311" s="201"/>
      <c r="Q311" s="201"/>
      <c r="R311" s="201"/>
      <c r="S311" s="201"/>
      <c r="T311" s="202"/>
      <c r="U311" s="195"/>
      <c r="V311" s="195"/>
      <c r="W311" s="195"/>
      <c r="X311" s="195"/>
      <c r="Y311" s="195"/>
      <c r="Z311" s="195"/>
      <c r="AA311" s="195"/>
      <c r="AB311" s="195"/>
      <c r="AC311" s="195"/>
      <c r="AD311" s="195"/>
      <c r="AE311" s="195"/>
      <c r="AF311" s="195"/>
      <c r="AG311" s="195"/>
      <c r="AH311" s="195"/>
      <c r="AI311" s="195"/>
      <c r="AJ311" s="195"/>
      <c r="AK311" s="195"/>
      <c r="AL311" s="195"/>
      <c r="AM311" s="195"/>
      <c r="AN311" s="195"/>
      <c r="AO311" s="195"/>
      <c r="AP311" s="195"/>
      <c r="AQ311" s="195"/>
      <c r="AR311" s="195"/>
      <c r="AS311" s="195"/>
      <c r="AT311" s="197" t="s">
        <v>129</v>
      </c>
      <c r="AU311" s="197" t="s">
        <v>81</v>
      </c>
      <c r="AV311" s="195" t="s">
        <v>125</v>
      </c>
      <c r="AW311" s="195" t="s">
        <v>28</v>
      </c>
      <c r="AX311" s="195" t="s">
        <v>79</v>
      </c>
      <c r="AY311" s="197" t="s">
        <v>117</v>
      </c>
      <c r="AZ311" s="195"/>
      <c r="BA311" s="195"/>
      <c r="BB311" s="195"/>
      <c r="BC311" s="195"/>
      <c r="BD311" s="195"/>
      <c r="BE311" s="195"/>
      <c r="BF311" s="195"/>
      <c r="BG311" s="195"/>
      <c r="BH311" s="195"/>
      <c r="BI311" s="195"/>
      <c r="BJ311" s="195"/>
      <c r="BK311" s="195"/>
      <c r="BL311" s="195"/>
      <c r="BM311" s="195"/>
      <c r="BN311" s="195"/>
    </row>
    <row r="312" spans="1:66" s="36" customFormat="1" ht="12">
      <c r="A312" s="31"/>
      <c r="B312" s="32"/>
      <c r="C312" s="161" t="s">
        <v>393</v>
      </c>
      <c r="D312" s="161" t="s">
        <v>120</v>
      </c>
      <c r="E312" s="162" t="s">
        <v>394</v>
      </c>
      <c r="F312" s="163" t="s">
        <v>395</v>
      </c>
      <c r="G312" s="164" t="s">
        <v>178</v>
      </c>
      <c r="H312" s="165">
        <v>6.45</v>
      </c>
      <c r="I312" s="166"/>
      <c r="J312" s="167">
        <f>ROUND(I312*H312,2)</f>
        <v>0</v>
      </c>
      <c r="K312" s="163" t="s">
        <v>179</v>
      </c>
      <c r="L312" s="32"/>
      <c r="M312" s="168"/>
      <c r="N312" s="169" t="s">
        <v>36</v>
      </c>
      <c r="O312" s="63"/>
      <c r="P312" s="170">
        <f>O312*H312</f>
        <v>0</v>
      </c>
      <c r="Q312" s="170">
        <v>0</v>
      </c>
      <c r="R312" s="170">
        <f>Q312*H312</f>
        <v>0</v>
      </c>
      <c r="S312" s="170">
        <v>0.04</v>
      </c>
      <c r="T312" s="171">
        <f>S312*H312</f>
        <v>0.25800000000000001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172" t="s">
        <v>259</v>
      </c>
      <c r="AS312" s="35"/>
      <c r="AT312" s="172" t="s">
        <v>120</v>
      </c>
      <c r="AU312" s="172" t="s">
        <v>81</v>
      </c>
      <c r="AV312" s="35"/>
      <c r="AW312" s="35"/>
      <c r="AX312" s="35"/>
      <c r="AY312" s="17" t="s">
        <v>117</v>
      </c>
      <c r="AZ312" s="35"/>
      <c r="BA312" s="35"/>
      <c r="BB312" s="35"/>
      <c r="BC312" s="35"/>
      <c r="BD312" s="35"/>
      <c r="BE312" s="173">
        <f>IF(N312="základní",J312,0)</f>
        <v>0</v>
      </c>
      <c r="BF312" s="173">
        <f>IF(N312="snížená",J312,0)</f>
        <v>0</v>
      </c>
      <c r="BG312" s="173">
        <f>IF(N312="zákl. přenesená",J312,0)</f>
        <v>0</v>
      </c>
      <c r="BH312" s="173">
        <f>IF(N312="sníž. přenesená",J312,0)</f>
        <v>0</v>
      </c>
      <c r="BI312" s="173">
        <f>IF(N312="nulová",J312,0)</f>
        <v>0</v>
      </c>
      <c r="BJ312" s="17" t="s">
        <v>79</v>
      </c>
      <c r="BK312" s="173">
        <f>ROUND(I312*H312,2)</f>
        <v>0</v>
      </c>
      <c r="BL312" s="17" t="s">
        <v>259</v>
      </c>
      <c r="BM312" s="172" t="s">
        <v>396</v>
      </c>
      <c r="BN312" s="35"/>
    </row>
    <row r="313" spans="1:66" s="194" customFormat="1">
      <c r="A313" s="186"/>
      <c r="B313" s="187"/>
      <c r="C313" s="186"/>
      <c r="D313" s="174" t="s">
        <v>129</v>
      </c>
      <c r="E313" s="188"/>
      <c r="F313" s="189" t="s">
        <v>397</v>
      </c>
      <c r="G313" s="186"/>
      <c r="H313" s="190">
        <v>6.45</v>
      </c>
      <c r="I313" s="186"/>
      <c r="J313" s="186"/>
      <c r="K313" s="186"/>
      <c r="L313" s="187"/>
      <c r="M313" s="191"/>
      <c r="N313" s="192"/>
      <c r="O313" s="192"/>
      <c r="P313" s="192"/>
      <c r="Q313" s="192"/>
      <c r="R313" s="192"/>
      <c r="S313" s="192"/>
      <c r="T313" s="193"/>
      <c r="U313" s="186"/>
      <c r="V313" s="186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  <c r="AS313" s="186"/>
      <c r="AT313" s="188" t="s">
        <v>129</v>
      </c>
      <c r="AU313" s="188" t="s">
        <v>81</v>
      </c>
      <c r="AV313" s="186" t="s">
        <v>81</v>
      </c>
      <c r="AW313" s="186" t="s">
        <v>28</v>
      </c>
      <c r="AX313" s="186" t="s">
        <v>71</v>
      </c>
      <c r="AY313" s="188" t="s">
        <v>117</v>
      </c>
      <c r="AZ313" s="186"/>
      <c r="BA313" s="186"/>
      <c r="BB313" s="186"/>
      <c r="BC313" s="186"/>
      <c r="BD313" s="186"/>
      <c r="BE313" s="186"/>
      <c r="BF313" s="186"/>
      <c r="BG313" s="186"/>
      <c r="BH313" s="186"/>
      <c r="BI313" s="186"/>
      <c r="BJ313" s="186"/>
      <c r="BK313" s="186"/>
      <c r="BL313" s="186"/>
      <c r="BM313" s="186"/>
      <c r="BN313" s="186"/>
    </row>
    <row r="314" spans="1:66" s="203" customFormat="1">
      <c r="A314" s="195"/>
      <c r="B314" s="196"/>
      <c r="C314" s="195"/>
      <c r="D314" s="174" t="s">
        <v>129</v>
      </c>
      <c r="E314" s="197"/>
      <c r="F314" s="198" t="s">
        <v>175</v>
      </c>
      <c r="G314" s="195"/>
      <c r="H314" s="199">
        <v>6.45</v>
      </c>
      <c r="I314" s="195"/>
      <c r="J314" s="195"/>
      <c r="K314" s="195"/>
      <c r="L314" s="196"/>
      <c r="M314" s="200"/>
      <c r="N314" s="201"/>
      <c r="O314" s="201"/>
      <c r="P314" s="201"/>
      <c r="Q314" s="201"/>
      <c r="R314" s="201"/>
      <c r="S314" s="201"/>
      <c r="T314" s="202"/>
      <c r="U314" s="195"/>
      <c r="V314" s="195"/>
      <c r="W314" s="195"/>
      <c r="X314" s="195"/>
      <c r="Y314" s="195"/>
      <c r="Z314" s="195"/>
      <c r="AA314" s="195"/>
      <c r="AB314" s="195"/>
      <c r="AC314" s="195"/>
      <c r="AD314" s="195"/>
      <c r="AE314" s="195"/>
      <c r="AF314" s="195"/>
      <c r="AG314" s="195"/>
      <c r="AH314" s="195"/>
      <c r="AI314" s="195"/>
      <c r="AJ314" s="195"/>
      <c r="AK314" s="195"/>
      <c r="AL314" s="195"/>
      <c r="AM314" s="195"/>
      <c r="AN314" s="195"/>
      <c r="AO314" s="195"/>
      <c r="AP314" s="195"/>
      <c r="AQ314" s="195"/>
      <c r="AR314" s="195"/>
      <c r="AS314" s="195"/>
      <c r="AT314" s="197" t="s">
        <v>129</v>
      </c>
      <c r="AU314" s="197" t="s">
        <v>81</v>
      </c>
      <c r="AV314" s="195" t="s">
        <v>125</v>
      </c>
      <c r="AW314" s="195" t="s">
        <v>28</v>
      </c>
      <c r="AX314" s="195" t="s">
        <v>79</v>
      </c>
      <c r="AY314" s="197" t="s">
        <v>117</v>
      </c>
      <c r="AZ314" s="195"/>
      <c r="BA314" s="195"/>
      <c r="BB314" s="195"/>
      <c r="BC314" s="195"/>
      <c r="BD314" s="195"/>
      <c r="BE314" s="195"/>
      <c r="BF314" s="195"/>
      <c r="BG314" s="195"/>
      <c r="BH314" s="195"/>
      <c r="BI314" s="195"/>
      <c r="BJ314" s="195"/>
      <c r="BK314" s="195"/>
      <c r="BL314" s="195"/>
      <c r="BM314" s="195"/>
      <c r="BN314" s="195"/>
    </row>
    <row r="315" spans="1:66" s="36" customFormat="1" ht="12">
      <c r="A315" s="31"/>
      <c r="B315" s="32"/>
      <c r="C315" s="161" t="s">
        <v>398</v>
      </c>
      <c r="D315" s="161" t="s">
        <v>120</v>
      </c>
      <c r="E315" s="162" t="s">
        <v>399</v>
      </c>
      <c r="F315" s="163" t="s">
        <v>400</v>
      </c>
      <c r="G315" s="164" t="s">
        <v>178</v>
      </c>
      <c r="H315" s="165">
        <v>22.58</v>
      </c>
      <c r="I315" s="166"/>
      <c r="J315" s="167">
        <f>ROUND(I315*H315,2)</f>
        <v>0</v>
      </c>
      <c r="K315" s="163" t="s">
        <v>124</v>
      </c>
      <c r="L315" s="32"/>
      <c r="M315" s="168"/>
      <c r="N315" s="169" t="s">
        <v>36</v>
      </c>
      <c r="O315" s="63"/>
      <c r="P315" s="170">
        <f>O315*H315</f>
        <v>0</v>
      </c>
      <c r="Q315" s="170">
        <v>0</v>
      </c>
      <c r="R315" s="170">
        <f>Q315*H315</f>
        <v>0</v>
      </c>
      <c r="S315" s="170">
        <v>0.04</v>
      </c>
      <c r="T315" s="171">
        <f>S315*H315</f>
        <v>0.9032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172" t="s">
        <v>259</v>
      </c>
      <c r="AS315" s="35"/>
      <c r="AT315" s="172" t="s">
        <v>120</v>
      </c>
      <c r="AU315" s="172" t="s">
        <v>81</v>
      </c>
      <c r="AV315" s="35"/>
      <c r="AW315" s="35"/>
      <c r="AX315" s="35"/>
      <c r="AY315" s="17" t="s">
        <v>117</v>
      </c>
      <c r="AZ315" s="35"/>
      <c r="BA315" s="35"/>
      <c r="BB315" s="35"/>
      <c r="BC315" s="35"/>
      <c r="BD315" s="35"/>
      <c r="BE315" s="173">
        <f>IF(N315="základní",J315,0)</f>
        <v>0</v>
      </c>
      <c r="BF315" s="173">
        <f>IF(N315="snížená",J315,0)</f>
        <v>0</v>
      </c>
      <c r="BG315" s="173">
        <f>IF(N315="zákl. přenesená",J315,0)</f>
        <v>0</v>
      </c>
      <c r="BH315" s="173">
        <f>IF(N315="sníž. přenesená",J315,0)</f>
        <v>0</v>
      </c>
      <c r="BI315" s="173">
        <f>IF(N315="nulová",J315,0)</f>
        <v>0</v>
      </c>
      <c r="BJ315" s="17" t="s">
        <v>79</v>
      </c>
      <c r="BK315" s="173">
        <f>ROUND(I315*H315,2)</f>
        <v>0</v>
      </c>
      <c r="BL315" s="17" t="s">
        <v>259</v>
      </c>
      <c r="BM315" s="172" t="s">
        <v>401</v>
      </c>
      <c r="BN315" s="35"/>
    </row>
    <row r="316" spans="1:66" s="36" customFormat="1">
      <c r="A316" s="31"/>
      <c r="B316" s="32"/>
      <c r="C316" s="31"/>
      <c r="D316" s="174" t="s">
        <v>127</v>
      </c>
      <c r="E316" s="31"/>
      <c r="F316" s="175" t="s">
        <v>402</v>
      </c>
      <c r="G316" s="31"/>
      <c r="H316" s="31"/>
      <c r="I316" s="31"/>
      <c r="J316" s="31"/>
      <c r="K316" s="31"/>
      <c r="L316" s="32"/>
      <c r="M316" s="176"/>
      <c r="N316" s="177"/>
      <c r="O316" s="63"/>
      <c r="P316" s="63"/>
      <c r="Q316" s="63"/>
      <c r="R316" s="63"/>
      <c r="S316" s="63"/>
      <c r="T316" s="64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17" t="s">
        <v>127</v>
      </c>
      <c r="AU316" s="17" t="s">
        <v>81</v>
      </c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</row>
    <row r="317" spans="1:66" s="194" customFormat="1">
      <c r="A317" s="186"/>
      <c r="B317" s="187"/>
      <c r="C317" s="186"/>
      <c r="D317" s="174" t="s">
        <v>129</v>
      </c>
      <c r="E317" s="188"/>
      <c r="F317" s="189" t="s">
        <v>403</v>
      </c>
      <c r="G317" s="186"/>
      <c r="H317" s="190">
        <v>11.6</v>
      </c>
      <c r="I317" s="186"/>
      <c r="J317" s="186"/>
      <c r="K317" s="186"/>
      <c r="L317" s="187"/>
      <c r="M317" s="191"/>
      <c r="N317" s="192"/>
      <c r="O317" s="192"/>
      <c r="P317" s="192"/>
      <c r="Q317" s="192"/>
      <c r="R317" s="192"/>
      <c r="S317" s="192"/>
      <c r="T317" s="193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  <c r="AS317" s="186"/>
      <c r="AT317" s="188" t="s">
        <v>129</v>
      </c>
      <c r="AU317" s="188" t="s">
        <v>81</v>
      </c>
      <c r="AV317" s="186" t="s">
        <v>81</v>
      </c>
      <c r="AW317" s="186" t="s">
        <v>28</v>
      </c>
      <c r="AX317" s="186" t="s">
        <v>71</v>
      </c>
      <c r="AY317" s="188" t="s">
        <v>117</v>
      </c>
      <c r="AZ317" s="186"/>
      <c r="BA317" s="186"/>
      <c r="BB317" s="186"/>
      <c r="BC317" s="186"/>
      <c r="BD317" s="186"/>
      <c r="BE317" s="186"/>
      <c r="BF317" s="186"/>
      <c r="BG317" s="186"/>
      <c r="BH317" s="186"/>
      <c r="BI317" s="186"/>
      <c r="BJ317" s="186"/>
      <c r="BK317" s="186"/>
      <c r="BL317" s="186"/>
      <c r="BM317" s="186"/>
      <c r="BN317" s="186"/>
    </row>
    <row r="318" spans="1:66" s="194" customFormat="1">
      <c r="A318" s="186"/>
      <c r="B318" s="187"/>
      <c r="C318" s="186"/>
      <c r="D318" s="174" t="s">
        <v>129</v>
      </c>
      <c r="E318" s="188"/>
      <c r="F318" s="189" t="s">
        <v>404</v>
      </c>
      <c r="G318" s="186"/>
      <c r="H318" s="190">
        <v>10.98</v>
      </c>
      <c r="I318" s="186"/>
      <c r="J318" s="186"/>
      <c r="K318" s="186"/>
      <c r="L318" s="187"/>
      <c r="M318" s="191"/>
      <c r="N318" s="192"/>
      <c r="O318" s="192"/>
      <c r="P318" s="192"/>
      <c r="Q318" s="192"/>
      <c r="R318" s="192"/>
      <c r="S318" s="192"/>
      <c r="T318" s="193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  <c r="AS318" s="186"/>
      <c r="AT318" s="188" t="s">
        <v>129</v>
      </c>
      <c r="AU318" s="188" t="s">
        <v>81</v>
      </c>
      <c r="AV318" s="186" t="s">
        <v>81</v>
      </c>
      <c r="AW318" s="186" t="s">
        <v>28</v>
      </c>
      <c r="AX318" s="186" t="s">
        <v>71</v>
      </c>
      <c r="AY318" s="188" t="s">
        <v>117</v>
      </c>
      <c r="AZ318" s="186"/>
      <c r="BA318" s="186"/>
      <c r="BB318" s="186"/>
      <c r="BC318" s="186"/>
      <c r="BD318" s="186"/>
      <c r="BE318" s="186"/>
      <c r="BF318" s="186"/>
      <c r="BG318" s="186"/>
      <c r="BH318" s="186"/>
      <c r="BI318" s="186"/>
      <c r="BJ318" s="186"/>
      <c r="BK318" s="186"/>
      <c r="BL318" s="186"/>
      <c r="BM318" s="186"/>
      <c r="BN318" s="186"/>
    </row>
    <row r="319" spans="1:66" s="203" customFormat="1">
      <c r="A319" s="195"/>
      <c r="B319" s="196"/>
      <c r="C319" s="195"/>
      <c r="D319" s="174" t="s">
        <v>129</v>
      </c>
      <c r="E319" s="197"/>
      <c r="F319" s="198" t="s">
        <v>175</v>
      </c>
      <c r="G319" s="195"/>
      <c r="H319" s="199">
        <v>22.58</v>
      </c>
      <c r="I319" s="195"/>
      <c r="J319" s="195"/>
      <c r="K319" s="195"/>
      <c r="L319" s="196"/>
      <c r="M319" s="200"/>
      <c r="N319" s="201"/>
      <c r="O319" s="201"/>
      <c r="P319" s="201"/>
      <c r="Q319" s="201"/>
      <c r="R319" s="201"/>
      <c r="S319" s="201"/>
      <c r="T319" s="202"/>
      <c r="U319" s="195"/>
      <c r="V319" s="195"/>
      <c r="W319" s="195"/>
      <c r="X319" s="195"/>
      <c r="Y319" s="195"/>
      <c r="Z319" s="195"/>
      <c r="AA319" s="195"/>
      <c r="AB319" s="195"/>
      <c r="AC319" s="195"/>
      <c r="AD319" s="195"/>
      <c r="AE319" s="195"/>
      <c r="AF319" s="195"/>
      <c r="AG319" s="195"/>
      <c r="AH319" s="195"/>
      <c r="AI319" s="195"/>
      <c r="AJ319" s="195"/>
      <c r="AK319" s="195"/>
      <c r="AL319" s="195"/>
      <c r="AM319" s="195"/>
      <c r="AN319" s="195"/>
      <c r="AO319" s="195"/>
      <c r="AP319" s="195"/>
      <c r="AQ319" s="195"/>
      <c r="AR319" s="195"/>
      <c r="AS319" s="195"/>
      <c r="AT319" s="197" t="s">
        <v>129</v>
      </c>
      <c r="AU319" s="197" t="s">
        <v>81</v>
      </c>
      <c r="AV319" s="195" t="s">
        <v>125</v>
      </c>
      <c r="AW319" s="195" t="s">
        <v>28</v>
      </c>
      <c r="AX319" s="195" t="s">
        <v>79</v>
      </c>
      <c r="AY319" s="197" t="s">
        <v>117</v>
      </c>
      <c r="AZ319" s="195"/>
      <c r="BA319" s="195"/>
      <c r="BB319" s="195"/>
      <c r="BC319" s="195"/>
      <c r="BD319" s="195"/>
      <c r="BE319" s="195"/>
      <c r="BF319" s="195"/>
      <c r="BG319" s="195"/>
      <c r="BH319" s="195"/>
      <c r="BI319" s="195"/>
      <c r="BJ319" s="195"/>
      <c r="BK319" s="195"/>
      <c r="BL319" s="195"/>
      <c r="BM319" s="195"/>
      <c r="BN319" s="195"/>
    </row>
    <row r="320" spans="1:66" s="36" customFormat="1" ht="12">
      <c r="A320" s="31"/>
      <c r="B320" s="32"/>
      <c r="C320" s="161" t="s">
        <v>405</v>
      </c>
      <c r="D320" s="161" t="s">
        <v>120</v>
      </c>
      <c r="E320" s="162" t="s">
        <v>406</v>
      </c>
      <c r="F320" s="163" t="s">
        <v>407</v>
      </c>
      <c r="G320" s="164" t="s">
        <v>178</v>
      </c>
      <c r="H320" s="165">
        <v>432.39</v>
      </c>
      <c r="I320" s="166"/>
      <c r="J320" s="167">
        <f>ROUND(I320*H320,2)</f>
        <v>0</v>
      </c>
      <c r="K320" s="163" t="s">
        <v>124</v>
      </c>
      <c r="L320" s="32"/>
      <c r="M320" s="168"/>
      <c r="N320" s="169" t="s">
        <v>36</v>
      </c>
      <c r="O320" s="63"/>
      <c r="P320" s="170">
        <f>O320*H320</f>
        <v>0</v>
      </c>
      <c r="Q320" s="170">
        <v>0</v>
      </c>
      <c r="R320" s="170">
        <f>Q320*H320</f>
        <v>0</v>
      </c>
      <c r="S320" s="170">
        <v>0.04</v>
      </c>
      <c r="T320" s="171">
        <f>S320*H320</f>
        <v>17.2956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172" t="s">
        <v>259</v>
      </c>
      <c r="AS320" s="35"/>
      <c r="AT320" s="172" t="s">
        <v>120</v>
      </c>
      <c r="AU320" s="172" t="s">
        <v>81</v>
      </c>
      <c r="AV320" s="35"/>
      <c r="AW320" s="35"/>
      <c r="AX320" s="35"/>
      <c r="AY320" s="17" t="s">
        <v>117</v>
      </c>
      <c r="AZ320" s="35"/>
      <c r="BA320" s="35"/>
      <c r="BB320" s="35"/>
      <c r="BC320" s="35"/>
      <c r="BD320" s="35"/>
      <c r="BE320" s="173">
        <f>IF(N320="základní",J320,0)</f>
        <v>0</v>
      </c>
      <c r="BF320" s="173">
        <f>IF(N320="snížená",J320,0)</f>
        <v>0</v>
      </c>
      <c r="BG320" s="173">
        <f>IF(N320="zákl. přenesená",J320,0)</f>
        <v>0</v>
      </c>
      <c r="BH320" s="173">
        <f>IF(N320="sníž. přenesená",J320,0)</f>
        <v>0</v>
      </c>
      <c r="BI320" s="173">
        <f>IF(N320="nulová",J320,0)</f>
        <v>0</v>
      </c>
      <c r="BJ320" s="17" t="s">
        <v>79</v>
      </c>
      <c r="BK320" s="173">
        <f>ROUND(I320*H320,2)</f>
        <v>0</v>
      </c>
      <c r="BL320" s="17" t="s">
        <v>259</v>
      </c>
      <c r="BM320" s="172" t="s">
        <v>408</v>
      </c>
      <c r="BN320" s="35"/>
    </row>
    <row r="321" spans="1:66" s="36" customFormat="1">
      <c r="A321" s="31"/>
      <c r="B321" s="32"/>
      <c r="C321" s="31"/>
      <c r="D321" s="174" t="s">
        <v>127</v>
      </c>
      <c r="E321" s="31"/>
      <c r="F321" s="175" t="s">
        <v>409</v>
      </c>
      <c r="G321" s="31"/>
      <c r="H321" s="31"/>
      <c r="I321" s="31"/>
      <c r="J321" s="31"/>
      <c r="K321" s="31"/>
      <c r="L321" s="32"/>
      <c r="M321" s="176"/>
      <c r="N321" s="177"/>
      <c r="O321" s="63"/>
      <c r="P321" s="63"/>
      <c r="Q321" s="63"/>
      <c r="R321" s="63"/>
      <c r="S321" s="63"/>
      <c r="T321" s="64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17" t="s">
        <v>127</v>
      </c>
      <c r="AU321" s="17" t="s">
        <v>81</v>
      </c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</row>
    <row r="322" spans="1:66" s="194" customFormat="1">
      <c r="A322" s="186"/>
      <c r="B322" s="187"/>
      <c r="C322" s="186"/>
      <c r="D322" s="174" t="s">
        <v>129</v>
      </c>
      <c r="E322" s="188"/>
      <c r="F322" s="189" t="s">
        <v>410</v>
      </c>
      <c r="G322" s="186"/>
      <c r="H322" s="190">
        <v>12.08</v>
      </c>
      <c r="I322" s="186"/>
      <c r="J322" s="186"/>
      <c r="K322" s="186"/>
      <c r="L322" s="187"/>
      <c r="M322" s="191"/>
      <c r="N322" s="192"/>
      <c r="O322" s="192"/>
      <c r="P322" s="192"/>
      <c r="Q322" s="192"/>
      <c r="R322" s="192"/>
      <c r="S322" s="192"/>
      <c r="T322" s="193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  <c r="AS322" s="186"/>
      <c r="AT322" s="188" t="s">
        <v>129</v>
      </c>
      <c r="AU322" s="188" t="s">
        <v>81</v>
      </c>
      <c r="AV322" s="186" t="s">
        <v>81</v>
      </c>
      <c r="AW322" s="186" t="s">
        <v>28</v>
      </c>
      <c r="AX322" s="186" t="s">
        <v>71</v>
      </c>
      <c r="AY322" s="188" t="s">
        <v>117</v>
      </c>
      <c r="AZ322" s="186"/>
      <c r="BA322" s="186"/>
      <c r="BB322" s="186"/>
      <c r="BC322" s="186"/>
      <c r="BD322" s="186"/>
      <c r="BE322" s="186"/>
      <c r="BF322" s="186"/>
      <c r="BG322" s="186"/>
      <c r="BH322" s="186"/>
      <c r="BI322" s="186"/>
      <c r="BJ322" s="186"/>
      <c r="BK322" s="186"/>
      <c r="BL322" s="186"/>
      <c r="BM322" s="186"/>
      <c r="BN322" s="186"/>
    </row>
    <row r="323" spans="1:66" s="194" customFormat="1">
      <c r="A323" s="186"/>
      <c r="B323" s="187"/>
      <c r="C323" s="186"/>
      <c r="D323" s="174" t="s">
        <v>129</v>
      </c>
      <c r="E323" s="188"/>
      <c r="F323" s="189" t="s">
        <v>411</v>
      </c>
      <c r="G323" s="186"/>
      <c r="H323" s="190">
        <v>23.82</v>
      </c>
      <c r="I323" s="186"/>
      <c r="J323" s="186"/>
      <c r="K323" s="186"/>
      <c r="L323" s="187"/>
      <c r="M323" s="191"/>
      <c r="N323" s="192"/>
      <c r="O323" s="192"/>
      <c r="P323" s="192"/>
      <c r="Q323" s="192"/>
      <c r="R323" s="192"/>
      <c r="S323" s="192"/>
      <c r="T323" s="193"/>
      <c r="U323" s="186"/>
      <c r="V323" s="186"/>
      <c r="W323" s="186"/>
      <c r="X323" s="186"/>
      <c r="Y323" s="18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  <c r="AS323" s="186"/>
      <c r="AT323" s="188" t="s">
        <v>129</v>
      </c>
      <c r="AU323" s="188" t="s">
        <v>81</v>
      </c>
      <c r="AV323" s="186" t="s">
        <v>81</v>
      </c>
      <c r="AW323" s="186" t="s">
        <v>28</v>
      </c>
      <c r="AX323" s="186" t="s">
        <v>71</v>
      </c>
      <c r="AY323" s="188" t="s">
        <v>117</v>
      </c>
      <c r="AZ323" s="186"/>
      <c r="BA323" s="186"/>
      <c r="BB323" s="186"/>
      <c r="BC323" s="186"/>
      <c r="BD323" s="186"/>
      <c r="BE323" s="186"/>
      <c r="BF323" s="186"/>
      <c r="BG323" s="186"/>
      <c r="BH323" s="186"/>
      <c r="BI323" s="186"/>
      <c r="BJ323" s="186"/>
      <c r="BK323" s="186"/>
      <c r="BL323" s="186"/>
      <c r="BM323" s="186"/>
      <c r="BN323" s="186"/>
    </row>
    <row r="324" spans="1:66" s="194" customFormat="1">
      <c r="A324" s="186"/>
      <c r="B324" s="187"/>
      <c r="C324" s="186"/>
      <c r="D324" s="174" t="s">
        <v>129</v>
      </c>
      <c r="E324" s="188"/>
      <c r="F324" s="189" t="s">
        <v>412</v>
      </c>
      <c r="G324" s="186"/>
      <c r="H324" s="190">
        <v>38.770000000000003</v>
      </c>
      <c r="I324" s="186"/>
      <c r="J324" s="186"/>
      <c r="K324" s="186"/>
      <c r="L324" s="187"/>
      <c r="M324" s="191"/>
      <c r="N324" s="192"/>
      <c r="O324" s="192"/>
      <c r="P324" s="192"/>
      <c r="Q324" s="192"/>
      <c r="R324" s="192"/>
      <c r="S324" s="192"/>
      <c r="T324" s="193"/>
      <c r="U324" s="186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  <c r="AS324" s="186"/>
      <c r="AT324" s="188" t="s">
        <v>129</v>
      </c>
      <c r="AU324" s="188" t="s">
        <v>81</v>
      </c>
      <c r="AV324" s="186" t="s">
        <v>81</v>
      </c>
      <c r="AW324" s="186" t="s">
        <v>28</v>
      </c>
      <c r="AX324" s="186" t="s">
        <v>71</v>
      </c>
      <c r="AY324" s="188" t="s">
        <v>117</v>
      </c>
      <c r="AZ324" s="186"/>
      <c r="BA324" s="186"/>
      <c r="BB324" s="186"/>
      <c r="BC324" s="186"/>
      <c r="BD324" s="186"/>
      <c r="BE324" s="186"/>
      <c r="BF324" s="186"/>
      <c r="BG324" s="186"/>
      <c r="BH324" s="186"/>
      <c r="BI324" s="186"/>
      <c r="BJ324" s="186"/>
      <c r="BK324" s="186"/>
      <c r="BL324" s="186"/>
      <c r="BM324" s="186"/>
      <c r="BN324" s="186"/>
    </row>
    <row r="325" spans="1:66" s="194" customFormat="1">
      <c r="A325" s="186"/>
      <c r="B325" s="187"/>
      <c r="C325" s="186"/>
      <c r="D325" s="174" t="s">
        <v>129</v>
      </c>
      <c r="E325" s="188"/>
      <c r="F325" s="189" t="s">
        <v>413</v>
      </c>
      <c r="G325" s="186"/>
      <c r="H325" s="190">
        <v>52.49</v>
      </c>
      <c r="I325" s="186"/>
      <c r="J325" s="186"/>
      <c r="K325" s="186"/>
      <c r="L325" s="187"/>
      <c r="M325" s="191"/>
      <c r="N325" s="192"/>
      <c r="O325" s="192"/>
      <c r="P325" s="192"/>
      <c r="Q325" s="192"/>
      <c r="R325" s="192"/>
      <c r="S325" s="192"/>
      <c r="T325" s="193"/>
      <c r="U325" s="186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  <c r="AS325" s="186"/>
      <c r="AT325" s="188" t="s">
        <v>129</v>
      </c>
      <c r="AU325" s="188" t="s">
        <v>81</v>
      </c>
      <c r="AV325" s="186" t="s">
        <v>81</v>
      </c>
      <c r="AW325" s="186" t="s">
        <v>28</v>
      </c>
      <c r="AX325" s="186" t="s">
        <v>71</v>
      </c>
      <c r="AY325" s="188" t="s">
        <v>117</v>
      </c>
      <c r="AZ325" s="186"/>
      <c r="BA325" s="186"/>
      <c r="BB325" s="186"/>
      <c r="BC325" s="186"/>
      <c r="BD325" s="186"/>
      <c r="BE325" s="186"/>
      <c r="BF325" s="186"/>
      <c r="BG325" s="186"/>
      <c r="BH325" s="186"/>
      <c r="BI325" s="186"/>
      <c r="BJ325" s="186"/>
      <c r="BK325" s="186"/>
      <c r="BL325" s="186"/>
      <c r="BM325" s="186"/>
      <c r="BN325" s="186"/>
    </row>
    <row r="326" spans="1:66" s="194" customFormat="1">
      <c r="A326" s="186"/>
      <c r="B326" s="187"/>
      <c r="C326" s="186"/>
      <c r="D326" s="174" t="s">
        <v>129</v>
      </c>
      <c r="E326" s="188"/>
      <c r="F326" s="189" t="s">
        <v>414</v>
      </c>
      <c r="G326" s="186"/>
      <c r="H326" s="190">
        <v>166.09</v>
      </c>
      <c r="I326" s="186"/>
      <c r="J326" s="186"/>
      <c r="K326" s="186"/>
      <c r="L326" s="187"/>
      <c r="M326" s="191"/>
      <c r="N326" s="192"/>
      <c r="O326" s="192"/>
      <c r="P326" s="192"/>
      <c r="Q326" s="192"/>
      <c r="R326" s="192"/>
      <c r="S326" s="192"/>
      <c r="T326" s="193"/>
      <c r="U326" s="186"/>
      <c r="V326" s="186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  <c r="AS326" s="186"/>
      <c r="AT326" s="188" t="s">
        <v>129</v>
      </c>
      <c r="AU326" s="188" t="s">
        <v>81</v>
      </c>
      <c r="AV326" s="186" t="s">
        <v>81</v>
      </c>
      <c r="AW326" s="186" t="s">
        <v>28</v>
      </c>
      <c r="AX326" s="186" t="s">
        <v>71</v>
      </c>
      <c r="AY326" s="188" t="s">
        <v>117</v>
      </c>
      <c r="AZ326" s="186"/>
      <c r="BA326" s="186"/>
      <c r="BB326" s="186"/>
      <c r="BC326" s="186"/>
      <c r="BD326" s="186"/>
      <c r="BE326" s="186"/>
      <c r="BF326" s="186"/>
      <c r="BG326" s="186"/>
      <c r="BH326" s="186"/>
      <c r="BI326" s="186"/>
      <c r="BJ326" s="186"/>
      <c r="BK326" s="186"/>
      <c r="BL326" s="186"/>
      <c r="BM326" s="186"/>
      <c r="BN326" s="186"/>
    </row>
    <row r="327" spans="1:66" s="194" customFormat="1">
      <c r="A327" s="186"/>
      <c r="B327" s="187"/>
      <c r="C327" s="186"/>
      <c r="D327" s="174" t="s">
        <v>129</v>
      </c>
      <c r="E327" s="188"/>
      <c r="F327" s="189" t="s">
        <v>415</v>
      </c>
      <c r="G327" s="186"/>
      <c r="H327" s="190">
        <v>38.1</v>
      </c>
      <c r="I327" s="186"/>
      <c r="J327" s="186"/>
      <c r="K327" s="186"/>
      <c r="L327" s="187"/>
      <c r="M327" s="191"/>
      <c r="N327" s="192"/>
      <c r="O327" s="192"/>
      <c r="P327" s="192"/>
      <c r="Q327" s="192"/>
      <c r="R327" s="192"/>
      <c r="S327" s="192"/>
      <c r="T327" s="193"/>
      <c r="U327" s="186"/>
      <c r="V327" s="186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  <c r="AS327" s="186"/>
      <c r="AT327" s="188" t="s">
        <v>129</v>
      </c>
      <c r="AU327" s="188" t="s">
        <v>81</v>
      </c>
      <c r="AV327" s="186" t="s">
        <v>81</v>
      </c>
      <c r="AW327" s="186" t="s">
        <v>28</v>
      </c>
      <c r="AX327" s="186" t="s">
        <v>71</v>
      </c>
      <c r="AY327" s="188" t="s">
        <v>117</v>
      </c>
      <c r="AZ327" s="186"/>
      <c r="BA327" s="186"/>
      <c r="BB327" s="186"/>
      <c r="BC327" s="186"/>
      <c r="BD327" s="186"/>
      <c r="BE327" s="186"/>
      <c r="BF327" s="186"/>
      <c r="BG327" s="186"/>
      <c r="BH327" s="186"/>
      <c r="BI327" s="186"/>
      <c r="BJ327" s="186"/>
      <c r="BK327" s="186"/>
      <c r="BL327" s="186"/>
      <c r="BM327" s="186"/>
      <c r="BN327" s="186"/>
    </row>
    <row r="328" spans="1:66" s="194" customFormat="1">
      <c r="A328" s="186"/>
      <c r="B328" s="187"/>
      <c r="C328" s="186"/>
      <c r="D328" s="174" t="s">
        <v>129</v>
      </c>
      <c r="E328" s="188"/>
      <c r="F328" s="189" t="s">
        <v>416</v>
      </c>
      <c r="G328" s="186"/>
      <c r="H328" s="190">
        <v>46.43</v>
      </c>
      <c r="I328" s="186"/>
      <c r="J328" s="186"/>
      <c r="K328" s="186"/>
      <c r="L328" s="187"/>
      <c r="M328" s="191"/>
      <c r="N328" s="192"/>
      <c r="O328" s="192"/>
      <c r="P328" s="192"/>
      <c r="Q328" s="192"/>
      <c r="R328" s="192"/>
      <c r="S328" s="192"/>
      <c r="T328" s="193"/>
      <c r="U328" s="186"/>
      <c r="V328" s="186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  <c r="AS328" s="186"/>
      <c r="AT328" s="188" t="s">
        <v>129</v>
      </c>
      <c r="AU328" s="188" t="s">
        <v>81</v>
      </c>
      <c r="AV328" s="186" t="s">
        <v>81</v>
      </c>
      <c r="AW328" s="186" t="s">
        <v>28</v>
      </c>
      <c r="AX328" s="186" t="s">
        <v>71</v>
      </c>
      <c r="AY328" s="188" t="s">
        <v>117</v>
      </c>
      <c r="AZ328" s="186"/>
      <c r="BA328" s="186"/>
      <c r="BB328" s="186"/>
      <c r="BC328" s="186"/>
      <c r="BD328" s="186"/>
      <c r="BE328" s="186"/>
      <c r="BF328" s="186"/>
      <c r="BG328" s="186"/>
      <c r="BH328" s="186"/>
      <c r="BI328" s="186"/>
      <c r="BJ328" s="186"/>
      <c r="BK328" s="186"/>
      <c r="BL328" s="186"/>
      <c r="BM328" s="186"/>
      <c r="BN328" s="186"/>
    </row>
    <row r="329" spans="1:66" s="194" customFormat="1">
      <c r="A329" s="186"/>
      <c r="B329" s="187"/>
      <c r="C329" s="186"/>
      <c r="D329" s="174" t="s">
        <v>129</v>
      </c>
      <c r="E329" s="188"/>
      <c r="F329" s="189" t="s">
        <v>417</v>
      </c>
      <c r="G329" s="186"/>
      <c r="H329" s="190">
        <v>54.61</v>
      </c>
      <c r="I329" s="186"/>
      <c r="J329" s="186"/>
      <c r="K329" s="186"/>
      <c r="L329" s="187"/>
      <c r="M329" s="191"/>
      <c r="N329" s="192"/>
      <c r="O329" s="192"/>
      <c r="P329" s="192"/>
      <c r="Q329" s="192"/>
      <c r="R329" s="192"/>
      <c r="S329" s="192"/>
      <c r="T329" s="193"/>
      <c r="U329" s="186"/>
      <c r="V329" s="186"/>
      <c r="W329" s="186"/>
      <c r="X329" s="186"/>
      <c r="Y329" s="186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  <c r="AS329" s="186"/>
      <c r="AT329" s="188" t="s">
        <v>129</v>
      </c>
      <c r="AU329" s="188" t="s">
        <v>81</v>
      </c>
      <c r="AV329" s="186" t="s">
        <v>81</v>
      </c>
      <c r="AW329" s="186" t="s">
        <v>28</v>
      </c>
      <c r="AX329" s="186" t="s">
        <v>71</v>
      </c>
      <c r="AY329" s="188" t="s">
        <v>117</v>
      </c>
      <c r="AZ329" s="186"/>
      <c r="BA329" s="186"/>
      <c r="BB329" s="186"/>
      <c r="BC329" s="186"/>
      <c r="BD329" s="186"/>
      <c r="BE329" s="186"/>
      <c r="BF329" s="186"/>
      <c r="BG329" s="186"/>
      <c r="BH329" s="186"/>
      <c r="BI329" s="186"/>
      <c r="BJ329" s="186"/>
      <c r="BK329" s="186"/>
      <c r="BL329" s="186"/>
      <c r="BM329" s="186"/>
      <c r="BN329" s="186"/>
    </row>
    <row r="330" spans="1:66" s="203" customFormat="1">
      <c r="A330" s="195"/>
      <c r="B330" s="196"/>
      <c r="C330" s="195"/>
      <c r="D330" s="174" t="s">
        <v>129</v>
      </c>
      <c r="E330" s="197"/>
      <c r="F330" s="198" t="s">
        <v>175</v>
      </c>
      <c r="G330" s="195"/>
      <c r="H330" s="199">
        <v>432.39</v>
      </c>
      <c r="I330" s="195"/>
      <c r="J330" s="195"/>
      <c r="K330" s="195"/>
      <c r="L330" s="196"/>
      <c r="M330" s="200"/>
      <c r="N330" s="201"/>
      <c r="O330" s="201"/>
      <c r="P330" s="201"/>
      <c r="Q330" s="201"/>
      <c r="R330" s="201"/>
      <c r="S330" s="201"/>
      <c r="T330" s="202"/>
      <c r="U330" s="195"/>
      <c r="V330" s="195"/>
      <c r="W330" s="195"/>
      <c r="X330" s="195"/>
      <c r="Y330" s="195"/>
      <c r="Z330" s="195"/>
      <c r="AA330" s="195"/>
      <c r="AB330" s="195"/>
      <c r="AC330" s="195"/>
      <c r="AD330" s="195"/>
      <c r="AE330" s="195"/>
      <c r="AF330" s="195"/>
      <c r="AG330" s="195"/>
      <c r="AH330" s="195"/>
      <c r="AI330" s="195"/>
      <c r="AJ330" s="195"/>
      <c r="AK330" s="195"/>
      <c r="AL330" s="195"/>
      <c r="AM330" s="195"/>
      <c r="AN330" s="195"/>
      <c r="AO330" s="195"/>
      <c r="AP330" s="195"/>
      <c r="AQ330" s="195"/>
      <c r="AR330" s="195"/>
      <c r="AS330" s="195"/>
      <c r="AT330" s="197" t="s">
        <v>129</v>
      </c>
      <c r="AU330" s="197" t="s">
        <v>81</v>
      </c>
      <c r="AV330" s="195" t="s">
        <v>125</v>
      </c>
      <c r="AW330" s="195" t="s">
        <v>28</v>
      </c>
      <c r="AX330" s="195" t="s">
        <v>79</v>
      </c>
      <c r="AY330" s="197" t="s">
        <v>117</v>
      </c>
      <c r="AZ330" s="195"/>
      <c r="BA330" s="195"/>
      <c r="BB330" s="195"/>
      <c r="BC330" s="195"/>
      <c r="BD330" s="195"/>
      <c r="BE330" s="195"/>
      <c r="BF330" s="195"/>
      <c r="BG330" s="195"/>
      <c r="BH330" s="195"/>
      <c r="BI330" s="195"/>
      <c r="BJ330" s="195"/>
      <c r="BK330" s="195"/>
      <c r="BL330" s="195"/>
      <c r="BM330" s="195"/>
      <c r="BN330" s="195"/>
    </row>
    <row r="331" spans="1:66" s="36" customFormat="1" ht="12">
      <c r="A331" s="31"/>
      <c r="B331" s="32"/>
      <c r="C331" s="161" t="s">
        <v>418</v>
      </c>
      <c r="D331" s="161" t="s">
        <v>120</v>
      </c>
      <c r="E331" s="162" t="s">
        <v>419</v>
      </c>
      <c r="F331" s="163" t="s">
        <v>420</v>
      </c>
      <c r="G331" s="164" t="s">
        <v>178</v>
      </c>
      <c r="H331" s="165">
        <v>4966.17</v>
      </c>
      <c r="I331" s="166"/>
      <c r="J331" s="167">
        <f>ROUND(I331*H331,2)</f>
        <v>0</v>
      </c>
      <c r="K331" s="163" t="s">
        <v>179</v>
      </c>
      <c r="L331" s="32"/>
      <c r="M331" s="168"/>
      <c r="N331" s="169" t="s">
        <v>36</v>
      </c>
      <c r="O331" s="63"/>
      <c r="P331" s="170">
        <f>O331*H331</f>
        <v>0</v>
      </c>
      <c r="Q331" s="170">
        <v>0</v>
      </c>
      <c r="R331" s="170">
        <f>Q331*H331</f>
        <v>0</v>
      </c>
      <c r="S331" s="170">
        <v>5.0000000000000001E-3</v>
      </c>
      <c r="T331" s="171">
        <f>S331*H331</f>
        <v>24.830850000000002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172" t="s">
        <v>259</v>
      </c>
      <c r="AS331" s="35"/>
      <c r="AT331" s="172" t="s">
        <v>120</v>
      </c>
      <c r="AU331" s="172" t="s">
        <v>81</v>
      </c>
      <c r="AV331" s="35"/>
      <c r="AW331" s="35"/>
      <c r="AX331" s="35"/>
      <c r="AY331" s="17" t="s">
        <v>117</v>
      </c>
      <c r="AZ331" s="35"/>
      <c r="BA331" s="35"/>
      <c r="BB331" s="35"/>
      <c r="BC331" s="35"/>
      <c r="BD331" s="35"/>
      <c r="BE331" s="173">
        <f>IF(N331="základní",J331,0)</f>
        <v>0</v>
      </c>
      <c r="BF331" s="173">
        <f>IF(N331="snížená",J331,0)</f>
        <v>0</v>
      </c>
      <c r="BG331" s="173">
        <f>IF(N331="zákl. přenesená",J331,0)</f>
        <v>0</v>
      </c>
      <c r="BH331" s="173">
        <f>IF(N331="sníž. přenesená",J331,0)</f>
        <v>0</v>
      </c>
      <c r="BI331" s="173">
        <f>IF(N331="nulová",J331,0)</f>
        <v>0</v>
      </c>
      <c r="BJ331" s="17" t="s">
        <v>79</v>
      </c>
      <c r="BK331" s="173">
        <f>ROUND(I331*H331,2)</f>
        <v>0</v>
      </c>
      <c r="BL331" s="17" t="s">
        <v>259</v>
      </c>
      <c r="BM331" s="172" t="s">
        <v>421</v>
      </c>
      <c r="BN331" s="35"/>
    </row>
    <row r="332" spans="1:66" s="194" customFormat="1">
      <c r="A332" s="186"/>
      <c r="B332" s="187"/>
      <c r="C332" s="186"/>
      <c r="D332" s="174" t="s">
        <v>129</v>
      </c>
      <c r="E332" s="188"/>
      <c r="F332" s="189" t="s">
        <v>422</v>
      </c>
      <c r="G332" s="186"/>
      <c r="H332" s="190">
        <v>446.37</v>
      </c>
      <c r="I332" s="186"/>
      <c r="J332" s="186"/>
      <c r="K332" s="186"/>
      <c r="L332" s="187"/>
      <c r="M332" s="191"/>
      <c r="N332" s="192"/>
      <c r="O332" s="192"/>
      <c r="P332" s="192"/>
      <c r="Q332" s="192"/>
      <c r="R332" s="192"/>
      <c r="S332" s="192"/>
      <c r="T332" s="193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  <c r="AS332" s="186"/>
      <c r="AT332" s="188" t="s">
        <v>129</v>
      </c>
      <c r="AU332" s="188" t="s">
        <v>81</v>
      </c>
      <c r="AV332" s="186" t="s">
        <v>81</v>
      </c>
      <c r="AW332" s="186" t="s">
        <v>28</v>
      </c>
      <c r="AX332" s="186" t="s">
        <v>71</v>
      </c>
      <c r="AY332" s="188" t="s">
        <v>117</v>
      </c>
      <c r="AZ332" s="186"/>
      <c r="BA332" s="186"/>
      <c r="BB332" s="186"/>
      <c r="BC332" s="186"/>
      <c r="BD332" s="186"/>
      <c r="BE332" s="186"/>
      <c r="BF332" s="186"/>
      <c r="BG332" s="186"/>
      <c r="BH332" s="186"/>
      <c r="BI332" s="186"/>
      <c r="BJ332" s="186"/>
      <c r="BK332" s="186"/>
      <c r="BL332" s="186"/>
      <c r="BM332" s="186"/>
      <c r="BN332" s="186"/>
    </row>
    <row r="333" spans="1:66" s="194" customFormat="1">
      <c r="A333" s="186"/>
      <c r="B333" s="187"/>
      <c r="C333" s="186"/>
      <c r="D333" s="174" t="s">
        <v>129</v>
      </c>
      <c r="E333" s="188"/>
      <c r="F333" s="189" t="s">
        <v>423</v>
      </c>
      <c r="G333" s="186"/>
      <c r="H333" s="190">
        <v>1351.08</v>
      </c>
      <c r="I333" s="186"/>
      <c r="J333" s="186"/>
      <c r="K333" s="186"/>
      <c r="L333" s="187"/>
      <c r="M333" s="191"/>
      <c r="N333" s="192"/>
      <c r="O333" s="192"/>
      <c r="P333" s="192"/>
      <c r="Q333" s="192"/>
      <c r="R333" s="192"/>
      <c r="S333" s="192"/>
      <c r="T333" s="193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  <c r="AS333" s="186"/>
      <c r="AT333" s="188" t="s">
        <v>129</v>
      </c>
      <c r="AU333" s="188" t="s">
        <v>81</v>
      </c>
      <c r="AV333" s="186" t="s">
        <v>81</v>
      </c>
      <c r="AW333" s="186" t="s">
        <v>28</v>
      </c>
      <c r="AX333" s="186" t="s">
        <v>71</v>
      </c>
      <c r="AY333" s="188" t="s">
        <v>117</v>
      </c>
      <c r="AZ333" s="186"/>
      <c r="BA333" s="186"/>
      <c r="BB333" s="186"/>
      <c r="BC333" s="186"/>
      <c r="BD333" s="186"/>
      <c r="BE333" s="186"/>
      <c r="BF333" s="186"/>
      <c r="BG333" s="186"/>
      <c r="BH333" s="186"/>
      <c r="BI333" s="186"/>
      <c r="BJ333" s="186"/>
      <c r="BK333" s="186"/>
      <c r="BL333" s="186"/>
      <c r="BM333" s="186"/>
      <c r="BN333" s="186"/>
    </row>
    <row r="334" spans="1:66" s="194" customFormat="1">
      <c r="A334" s="186"/>
      <c r="B334" s="187"/>
      <c r="C334" s="186"/>
      <c r="D334" s="174" t="s">
        <v>129</v>
      </c>
      <c r="E334" s="188"/>
      <c r="F334" s="189" t="s">
        <v>424</v>
      </c>
      <c r="G334" s="186"/>
      <c r="H334" s="190">
        <v>269.56</v>
      </c>
      <c r="I334" s="186"/>
      <c r="J334" s="186"/>
      <c r="K334" s="186"/>
      <c r="L334" s="187"/>
      <c r="M334" s="191"/>
      <c r="N334" s="192"/>
      <c r="O334" s="192"/>
      <c r="P334" s="192"/>
      <c r="Q334" s="192"/>
      <c r="R334" s="192"/>
      <c r="S334" s="192"/>
      <c r="T334" s="193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  <c r="AS334" s="186"/>
      <c r="AT334" s="188" t="s">
        <v>129</v>
      </c>
      <c r="AU334" s="188" t="s">
        <v>81</v>
      </c>
      <c r="AV334" s="186" t="s">
        <v>81</v>
      </c>
      <c r="AW334" s="186" t="s">
        <v>28</v>
      </c>
      <c r="AX334" s="186" t="s">
        <v>71</v>
      </c>
      <c r="AY334" s="188" t="s">
        <v>117</v>
      </c>
      <c r="AZ334" s="186"/>
      <c r="BA334" s="186"/>
      <c r="BB334" s="186"/>
      <c r="BC334" s="186"/>
      <c r="BD334" s="186"/>
      <c r="BE334" s="186"/>
      <c r="BF334" s="186"/>
      <c r="BG334" s="186"/>
      <c r="BH334" s="186"/>
      <c r="BI334" s="186"/>
      <c r="BJ334" s="186"/>
      <c r="BK334" s="186"/>
      <c r="BL334" s="186"/>
      <c r="BM334" s="186"/>
      <c r="BN334" s="186"/>
    </row>
    <row r="335" spans="1:66" s="194" customFormat="1">
      <c r="A335" s="186"/>
      <c r="B335" s="187"/>
      <c r="C335" s="186"/>
      <c r="D335" s="174" t="s">
        <v>129</v>
      </c>
      <c r="E335" s="188"/>
      <c r="F335" s="189" t="s">
        <v>425</v>
      </c>
      <c r="G335" s="186"/>
      <c r="H335" s="190">
        <v>2682.37</v>
      </c>
      <c r="I335" s="186"/>
      <c r="J335" s="186"/>
      <c r="K335" s="186"/>
      <c r="L335" s="187"/>
      <c r="M335" s="191"/>
      <c r="N335" s="192"/>
      <c r="O335" s="192"/>
      <c r="P335" s="192"/>
      <c r="Q335" s="192"/>
      <c r="R335" s="192"/>
      <c r="S335" s="192"/>
      <c r="T335" s="193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86"/>
      <c r="AT335" s="188" t="s">
        <v>129</v>
      </c>
      <c r="AU335" s="188" t="s">
        <v>81</v>
      </c>
      <c r="AV335" s="186" t="s">
        <v>81</v>
      </c>
      <c r="AW335" s="186" t="s">
        <v>28</v>
      </c>
      <c r="AX335" s="186" t="s">
        <v>71</v>
      </c>
      <c r="AY335" s="188" t="s">
        <v>117</v>
      </c>
      <c r="AZ335" s="186"/>
      <c r="BA335" s="186"/>
      <c r="BB335" s="186"/>
      <c r="BC335" s="186"/>
      <c r="BD335" s="186"/>
      <c r="BE335" s="186"/>
      <c r="BF335" s="186"/>
      <c r="BG335" s="186"/>
      <c r="BH335" s="186"/>
      <c r="BI335" s="186"/>
      <c r="BJ335" s="186"/>
      <c r="BK335" s="186"/>
      <c r="BL335" s="186"/>
      <c r="BM335" s="186"/>
      <c r="BN335" s="186"/>
    </row>
    <row r="336" spans="1:66" s="194" customFormat="1">
      <c r="A336" s="186"/>
      <c r="B336" s="187"/>
      <c r="C336" s="186"/>
      <c r="D336" s="174" t="s">
        <v>129</v>
      </c>
      <c r="E336" s="188"/>
      <c r="F336" s="189" t="s">
        <v>426</v>
      </c>
      <c r="G336" s="186"/>
      <c r="H336" s="190">
        <v>216.79</v>
      </c>
      <c r="I336" s="186"/>
      <c r="J336" s="186"/>
      <c r="K336" s="186"/>
      <c r="L336" s="187"/>
      <c r="M336" s="191"/>
      <c r="N336" s="192"/>
      <c r="O336" s="192"/>
      <c r="P336" s="192"/>
      <c r="Q336" s="192"/>
      <c r="R336" s="192"/>
      <c r="S336" s="192"/>
      <c r="T336" s="193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6"/>
      <c r="AT336" s="188" t="s">
        <v>129</v>
      </c>
      <c r="AU336" s="188" t="s">
        <v>81</v>
      </c>
      <c r="AV336" s="186" t="s">
        <v>81</v>
      </c>
      <c r="AW336" s="186" t="s">
        <v>28</v>
      </c>
      <c r="AX336" s="186" t="s">
        <v>71</v>
      </c>
      <c r="AY336" s="188" t="s">
        <v>117</v>
      </c>
      <c r="AZ336" s="186"/>
      <c r="BA336" s="186"/>
      <c r="BB336" s="186"/>
      <c r="BC336" s="186"/>
      <c r="BD336" s="186"/>
      <c r="BE336" s="186"/>
      <c r="BF336" s="186"/>
      <c r="BG336" s="186"/>
      <c r="BH336" s="186"/>
      <c r="BI336" s="186"/>
      <c r="BJ336" s="186"/>
      <c r="BK336" s="186"/>
      <c r="BL336" s="186"/>
      <c r="BM336" s="186"/>
      <c r="BN336" s="186"/>
    </row>
    <row r="337" spans="1:66" s="203" customFormat="1">
      <c r="A337" s="195"/>
      <c r="B337" s="196"/>
      <c r="C337" s="195"/>
      <c r="D337" s="174" t="s">
        <v>129</v>
      </c>
      <c r="E337" s="197"/>
      <c r="F337" s="198" t="s">
        <v>175</v>
      </c>
      <c r="G337" s="195"/>
      <c r="H337" s="199">
        <v>4966.17</v>
      </c>
      <c r="I337" s="195"/>
      <c r="J337" s="195"/>
      <c r="K337" s="195"/>
      <c r="L337" s="196"/>
      <c r="M337" s="200"/>
      <c r="N337" s="201"/>
      <c r="O337" s="201"/>
      <c r="P337" s="201"/>
      <c r="Q337" s="201"/>
      <c r="R337" s="201"/>
      <c r="S337" s="201"/>
      <c r="T337" s="202"/>
      <c r="U337" s="195"/>
      <c r="V337" s="195"/>
      <c r="W337" s="195"/>
      <c r="X337" s="195"/>
      <c r="Y337" s="195"/>
      <c r="Z337" s="195"/>
      <c r="AA337" s="195"/>
      <c r="AB337" s="195"/>
      <c r="AC337" s="195"/>
      <c r="AD337" s="195"/>
      <c r="AE337" s="195"/>
      <c r="AF337" s="195"/>
      <c r="AG337" s="195"/>
      <c r="AH337" s="195"/>
      <c r="AI337" s="195"/>
      <c r="AJ337" s="195"/>
      <c r="AK337" s="195"/>
      <c r="AL337" s="195"/>
      <c r="AM337" s="195"/>
      <c r="AN337" s="195"/>
      <c r="AO337" s="195"/>
      <c r="AP337" s="195"/>
      <c r="AQ337" s="195"/>
      <c r="AR337" s="195"/>
      <c r="AS337" s="195"/>
      <c r="AT337" s="197" t="s">
        <v>129</v>
      </c>
      <c r="AU337" s="197" t="s">
        <v>81</v>
      </c>
      <c r="AV337" s="195" t="s">
        <v>125</v>
      </c>
      <c r="AW337" s="195" t="s">
        <v>28</v>
      </c>
      <c r="AX337" s="195" t="s">
        <v>79</v>
      </c>
      <c r="AY337" s="197" t="s">
        <v>117</v>
      </c>
      <c r="AZ337" s="195"/>
      <c r="BA337" s="195"/>
      <c r="BB337" s="195"/>
      <c r="BC337" s="195"/>
      <c r="BD337" s="195"/>
      <c r="BE337" s="195"/>
      <c r="BF337" s="195"/>
      <c r="BG337" s="195"/>
      <c r="BH337" s="195"/>
      <c r="BI337" s="195"/>
      <c r="BJ337" s="195"/>
      <c r="BK337" s="195"/>
      <c r="BL337" s="195"/>
      <c r="BM337" s="195"/>
      <c r="BN337" s="195"/>
    </row>
    <row r="338" spans="1:66" s="36" customFormat="1" ht="12">
      <c r="A338" s="31"/>
      <c r="B338" s="32"/>
      <c r="C338" s="161" t="s">
        <v>427</v>
      </c>
      <c r="D338" s="161" t="s">
        <v>120</v>
      </c>
      <c r="E338" s="162" t="s">
        <v>428</v>
      </c>
      <c r="F338" s="163" t="s">
        <v>429</v>
      </c>
      <c r="G338" s="164" t="s">
        <v>178</v>
      </c>
      <c r="H338" s="165">
        <v>4966.17</v>
      </c>
      <c r="I338" s="166"/>
      <c r="J338" s="167">
        <f>ROUND(I338*H338,2)</f>
        <v>0</v>
      </c>
      <c r="K338" s="163" t="s">
        <v>179</v>
      </c>
      <c r="L338" s="32"/>
      <c r="M338" s="168"/>
      <c r="N338" s="169" t="s">
        <v>36</v>
      </c>
      <c r="O338" s="63"/>
      <c r="P338" s="170">
        <f>O338*H338</f>
        <v>0</v>
      </c>
      <c r="Q338" s="170">
        <v>0</v>
      </c>
      <c r="R338" s="170">
        <f>Q338*H338</f>
        <v>0</v>
      </c>
      <c r="S338" s="170">
        <v>2E-3</v>
      </c>
      <c r="T338" s="171">
        <f>S338*H338</f>
        <v>9.9323399999999999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172" t="s">
        <v>259</v>
      </c>
      <c r="AS338" s="35"/>
      <c r="AT338" s="172" t="s">
        <v>120</v>
      </c>
      <c r="AU338" s="172" t="s">
        <v>81</v>
      </c>
      <c r="AV338" s="35"/>
      <c r="AW338" s="35"/>
      <c r="AX338" s="35"/>
      <c r="AY338" s="17" t="s">
        <v>117</v>
      </c>
      <c r="AZ338" s="35"/>
      <c r="BA338" s="35"/>
      <c r="BB338" s="35"/>
      <c r="BC338" s="35"/>
      <c r="BD338" s="35"/>
      <c r="BE338" s="173">
        <f>IF(N338="základní",J338,0)</f>
        <v>0</v>
      </c>
      <c r="BF338" s="173">
        <f>IF(N338="snížená",J338,0)</f>
        <v>0</v>
      </c>
      <c r="BG338" s="173">
        <f>IF(N338="zákl. přenesená",J338,0)</f>
        <v>0</v>
      </c>
      <c r="BH338" s="173">
        <f>IF(N338="sníž. přenesená",J338,0)</f>
        <v>0</v>
      </c>
      <c r="BI338" s="173">
        <f>IF(N338="nulová",J338,0)</f>
        <v>0</v>
      </c>
      <c r="BJ338" s="17" t="s">
        <v>79</v>
      </c>
      <c r="BK338" s="173">
        <f>ROUND(I338*H338,2)</f>
        <v>0</v>
      </c>
      <c r="BL338" s="17" t="s">
        <v>259</v>
      </c>
      <c r="BM338" s="172" t="s">
        <v>430</v>
      </c>
      <c r="BN338" s="35"/>
    </row>
    <row r="339" spans="1:66" s="36" customFormat="1" ht="12">
      <c r="A339" s="31"/>
      <c r="B339" s="32"/>
      <c r="C339" s="161" t="s">
        <v>431</v>
      </c>
      <c r="D339" s="161" t="s">
        <v>120</v>
      </c>
      <c r="E339" s="162" t="s">
        <v>432</v>
      </c>
      <c r="F339" s="163" t="s">
        <v>433</v>
      </c>
      <c r="G339" s="164" t="s">
        <v>178</v>
      </c>
      <c r="H339" s="165">
        <v>35.72</v>
      </c>
      <c r="I339" s="166"/>
      <c r="J339" s="167">
        <f>ROUND(I339*H339,2)</f>
        <v>0</v>
      </c>
      <c r="K339" s="163" t="s">
        <v>124</v>
      </c>
      <c r="L339" s="32"/>
      <c r="M339" s="168"/>
      <c r="N339" s="169" t="s">
        <v>36</v>
      </c>
      <c r="O339" s="63"/>
      <c r="P339" s="170">
        <f>O339*H339</f>
        <v>0</v>
      </c>
      <c r="Q339" s="170">
        <v>0</v>
      </c>
      <c r="R339" s="170">
        <f>Q339*H339</f>
        <v>0</v>
      </c>
      <c r="S339" s="170">
        <v>0.02</v>
      </c>
      <c r="T339" s="171">
        <f>S339*H339</f>
        <v>0.71440000000000003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172" t="s">
        <v>259</v>
      </c>
      <c r="AS339" s="35"/>
      <c r="AT339" s="172" t="s">
        <v>120</v>
      </c>
      <c r="AU339" s="172" t="s">
        <v>81</v>
      </c>
      <c r="AV339" s="35"/>
      <c r="AW339" s="35"/>
      <c r="AX339" s="35"/>
      <c r="AY339" s="17" t="s">
        <v>117</v>
      </c>
      <c r="AZ339" s="35"/>
      <c r="BA339" s="35"/>
      <c r="BB339" s="35"/>
      <c r="BC339" s="35"/>
      <c r="BD339" s="35"/>
      <c r="BE339" s="173">
        <f>IF(N339="základní",J339,0)</f>
        <v>0</v>
      </c>
      <c r="BF339" s="173">
        <f>IF(N339="snížená",J339,0)</f>
        <v>0</v>
      </c>
      <c r="BG339" s="173">
        <f>IF(N339="zákl. přenesená",J339,0)</f>
        <v>0</v>
      </c>
      <c r="BH339" s="173">
        <f>IF(N339="sníž. přenesená",J339,0)</f>
        <v>0</v>
      </c>
      <c r="BI339" s="173">
        <f>IF(N339="nulová",J339,0)</f>
        <v>0</v>
      </c>
      <c r="BJ339" s="17" t="s">
        <v>79</v>
      </c>
      <c r="BK339" s="173">
        <f>ROUND(I339*H339,2)</f>
        <v>0</v>
      </c>
      <c r="BL339" s="17" t="s">
        <v>259</v>
      </c>
      <c r="BM339" s="172" t="s">
        <v>434</v>
      </c>
      <c r="BN339" s="35"/>
    </row>
    <row r="340" spans="1:66" s="36" customFormat="1">
      <c r="A340" s="31"/>
      <c r="B340" s="32"/>
      <c r="C340" s="31"/>
      <c r="D340" s="174" t="s">
        <v>127</v>
      </c>
      <c r="E340" s="31"/>
      <c r="F340" s="175" t="s">
        <v>433</v>
      </c>
      <c r="G340" s="31"/>
      <c r="H340" s="31"/>
      <c r="I340" s="31"/>
      <c r="J340" s="31"/>
      <c r="K340" s="31"/>
      <c r="L340" s="32"/>
      <c r="M340" s="176"/>
      <c r="N340" s="177"/>
      <c r="O340" s="63"/>
      <c r="P340" s="63"/>
      <c r="Q340" s="63"/>
      <c r="R340" s="63"/>
      <c r="S340" s="63"/>
      <c r="T340" s="64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17" t="s">
        <v>127</v>
      </c>
      <c r="AU340" s="17" t="s">
        <v>81</v>
      </c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</row>
    <row r="341" spans="1:66" s="194" customFormat="1">
      <c r="A341" s="186"/>
      <c r="B341" s="187"/>
      <c r="C341" s="186"/>
      <c r="D341" s="174" t="s">
        <v>129</v>
      </c>
      <c r="E341" s="188"/>
      <c r="F341" s="189" t="s">
        <v>435</v>
      </c>
      <c r="G341" s="186"/>
      <c r="H341" s="190">
        <v>9</v>
      </c>
      <c r="I341" s="186"/>
      <c r="J341" s="186"/>
      <c r="K341" s="186"/>
      <c r="L341" s="187"/>
      <c r="M341" s="191"/>
      <c r="N341" s="192"/>
      <c r="O341" s="192"/>
      <c r="P341" s="192"/>
      <c r="Q341" s="192"/>
      <c r="R341" s="192"/>
      <c r="S341" s="192"/>
      <c r="T341" s="193"/>
      <c r="U341" s="186"/>
      <c r="V341" s="186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  <c r="AS341" s="186"/>
      <c r="AT341" s="188" t="s">
        <v>129</v>
      </c>
      <c r="AU341" s="188" t="s">
        <v>81</v>
      </c>
      <c r="AV341" s="186" t="s">
        <v>81</v>
      </c>
      <c r="AW341" s="186" t="s">
        <v>28</v>
      </c>
      <c r="AX341" s="186" t="s">
        <v>71</v>
      </c>
      <c r="AY341" s="188" t="s">
        <v>117</v>
      </c>
      <c r="AZ341" s="186"/>
      <c r="BA341" s="186"/>
      <c r="BB341" s="186"/>
      <c r="BC341" s="186"/>
      <c r="BD341" s="186"/>
      <c r="BE341" s="186"/>
      <c r="BF341" s="186"/>
      <c r="BG341" s="186"/>
      <c r="BH341" s="186"/>
      <c r="BI341" s="186"/>
      <c r="BJ341" s="186"/>
      <c r="BK341" s="186"/>
      <c r="BL341" s="186"/>
      <c r="BM341" s="186"/>
      <c r="BN341" s="186"/>
    </row>
    <row r="342" spans="1:66" s="194" customFormat="1">
      <c r="A342" s="186"/>
      <c r="B342" s="187"/>
      <c r="C342" s="186"/>
      <c r="D342" s="174" t="s">
        <v>129</v>
      </c>
      <c r="E342" s="188"/>
      <c r="F342" s="189" t="s">
        <v>436</v>
      </c>
      <c r="G342" s="186"/>
      <c r="H342" s="190">
        <v>26.72</v>
      </c>
      <c r="I342" s="186"/>
      <c r="J342" s="186"/>
      <c r="K342" s="186"/>
      <c r="L342" s="187"/>
      <c r="M342" s="191"/>
      <c r="N342" s="192"/>
      <c r="O342" s="192"/>
      <c r="P342" s="192"/>
      <c r="Q342" s="192"/>
      <c r="R342" s="192"/>
      <c r="S342" s="192"/>
      <c r="T342" s="193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  <c r="AS342" s="186"/>
      <c r="AT342" s="188" t="s">
        <v>129</v>
      </c>
      <c r="AU342" s="188" t="s">
        <v>81</v>
      </c>
      <c r="AV342" s="186" t="s">
        <v>81</v>
      </c>
      <c r="AW342" s="186" t="s">
        <v>28</v>
      </c>
      <c r="AX342" s="186" t="s">
        <v>71</v>
      </c>
      <c r="AY342" s="188" t="s">
        <v>117</v>
      </c>
      <c r="AZ342" s="186"/>
      <c r="BA342" s="186"/>
      <c r="BB342" s="186"/>
      <c r="BC342" s="186"/>
      <c r="BD342" s="186"/>
      <c r="BE342" s="186"/>
      <c r="BF342" s="186"/>
      <c r="BG342" s="186"/>
      <c r="BH342" s="186"/>
      <c r="BI342" s="186"/>
      <c r="BJ342" s="186"/>
      <c r="BK342" s="186"/>
      <c r="BL342" s="186"/>
      <c r="BM342" s="186"/>
      <c r="BN342" s="186"/>
    </row>
    <row r="343" spans="1:66" s="203" customFormat="1">
      <c r="A343" s="195"/>
      <c r="B343" s="196"/>
      <c r="C343" s="195"/>
      <c r="D343" s="174" t="s">
        <v>129</v>
      </c>
      <c r="E343" s="197"/>
      <c r="F343" s="198" t="s">
        <v>175</v>
      </c>
      <c r="G343" s="195"/>
      <c r="H343" s="199">
        <v>35.72</v>
      </c>
      <c r="I343" s="195"/>
      <c r="J343" s="195"/>
      <c r="K343" s="195"/>
      <c r="L343" s="196"/>
      <c r="M343" s="200"/>
      <c r="N343" s="201"/>
      <c r="O343" s="201"/>
      <c r="P343" s="201"/>
      <c r="Q343" s="201"/>
      <c r="R343" s="201"/>
      <c r="S343" s="201"/>
      <c r="T343" s="202"/>
      <c r="U343" s="195"/>
      <c r="V343" s="195"/>
      <c r="W343" s="195"/>
      <c r="X343" s="195"/>
      <c r="Y343" s="195"/>
      <c r="Z343" s="195"/>
      <c r="AA343" s="195"/>
      <c r="AB343" s="195"/>
      <c r="AC343" s="195"/>
      <c r="AD343" s="195"/>
      <c r="AE343" s="195"/>
      <c r="AF343" s="195"/>
      <c r="AG343" s="195"/>
      <c r="AH343" s="195"/>
      <c r="AI343" s="195"/>
      <c r="AJ343" s="195"/>
      <c r="AK343" s="195"/>
      <c r="AL343" s="195"/>
      <c r="AM343" s="195"/>
      <c r="AN343" s="195"/>
      <c r="AO343" s="195"/>
      <c r="AP343" s="195"/>
      <c r="AQ343" s="195"/>
      <c r="AR343" s="195"/>
      <c r="AS343" s="195"/>
      <c r="AT343" s="197" t="s">
        <v>129</v>
      </c>
      <c r="AU343" s="197" t="s">
        <v>81</v>
      </c>
      <c r="AV343" s="195" t="s">
        <v>125</v>
      </c>
      <c r="AW343" s="195" t="s">
        <v>28</v>
      </c>
      <c r="AX343" s="195" t="s">
        <v>79</v>
      </c>
      <c r="AY343" s="197" t="s">
        <v>117</v>
      </c>
      <c r="AZ343" s="195"/>
      <c r="BA343" s="195"/>
      <c r="BB343" s="195"/>
      <c r="BC343" s="195"/>
      <c r="BD343" s="195"/>
      <c r="BE343" s="195"/>
      <c r="BF343" s="195"/>
      <c r="BG343" s="195"/>
      <c r="BH343" s="195"/>
      <c r="BI343" s="195"/>
      <c r="BJ343" s="195"/>
      <c r="BK343" s="195"/>
      <c r="BL343" s="195"/>
      <c r="BM343" s="195"/>
      <c r="BN343" s="195"/>
    </row>
    <row r="344" spans="1:66" s="158" customFormat="1" ht="12.75">
      <c r="A344" s="147"/>
      <c r="B344" s="148"/>
      <c r="C344" s="147"/>
      <c r="D344" s="149" t="s">
        <v>70</v>
      </c>
      <c r="E344" s="159" t="s">
        <v>437</v>
      </c>
      <c r="F344" s="159" t="s">
        <v>438</v>
      </c>
      <c r="G344" s="147"/>
      <c r="H344" s="147"/>
      <c r="I344" s="147"/>
      <c r="J344" s="160">
        <f>BK344</f>
        <v>0</v>
      </c>
      <c r="K344" s="147"/>
      <c r="L344" s="148"/>
      <c r="M344" s="152"/>
      <c r="N344" s="153"/>
      <c r="O344" s="153"/>
      <c r="P344" s="154">
        <f>SUM(P345:P355)</f>
        <v>0</v>
      </c>
      <c r="Q344" s="153"/>
      <c r="R344" s="154">
        <f>SUM(R345:R355)</f>
        <v>0</v>
      </c>
      <c r="S344" s="153"/>
      <c r="T344" s="155">
        <f>SUM(T345:T355)</f>
        <v>57.556930000000001</v>
      </c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9" t="s">
        <v>81</v>
      </c>
      <c r="AS344" s="147"/>
      <c r="AT344" s="156" t="s">
        <v>70</v>
      </c>
      <c r="AU344" s="156" t="s">
        <v>79</v>
      </c>
      <c r="AV344" s="147"/>
      <c r="AW344" s="147"/>
      <c r="AX344" s="147"/>
      <c r="AY344" s="149" t="s">
        <v>117</v>
      </c>
      <c r="AZ344" s="147"/>
      <c r="BA344" s="147"/>
      <c r="BB344" s="147"/>
      <c r="BC344" s="147"/>
      <c r="BD344" s="147"/>
      <c r="BE344" s="147"/>
      <c r="BF344" s="147"/>
      <c r="BG344" s="147"/>
      <c r="BH344" s="147"/>
      <c r="BI344" s="147"/>
      <c r="BJ344" s="147"/>
      <c r="BK344" s="157">
        <f>SUM(BK345:BK355)</f>
        <v>0</v>
      </c>
      <c r="BL344" s="147"/>
      <c r="BM344" s="147"/>
      <c r="BN344" s="147"/>
    </row>
    <row r="345" spans="1:66" s="36" customFormat="1" ht="24">
      <c r="A345" s="31"/>
      <c r="B345" s="32"/>
      <c r="C345" s="161" t="s">
        <v>439</v>
      </c>
      <c r="D345" s="161" t="s">
        <v>120</v>
      </c>
      <c r="E345" s="162" t="s">
        <v>440</v>
      </c>
      <c r="F345" s="163" t="s">
        <v>441</v>
      </c>
      <c r="G345" s="164" t="s">
        <v>178</v>
      </c>
      <c r="H345" s="165">
        <v>56.19</v>
      </c>
      <c r="I345" s="166"/>
      <c r="J345" s="167">
        <f>ROUND(I345*H345,2)</f>
        <v>0</v>
      </c>
      <c r="K345" s="163" t="s">
        <v>179</v>
      </c>
      <c r="L345" s="32"/>
      <c r="M345" s="168"/>
      <c r="N345" s="169" t="s">
        <v>36</v>
      </c>
      <c r="O345" s="63"/>
      <c r="P345" s="170">
        <f>O345*H345</f>
        <v>0</v>
      </c>
      <c r="Q345" s="170">
        <v>0</v>
      </c>
      <c r="R345" s="170">
        <f>Q345*H345</f>
        <v>0</v>
      </c>
      <c r="S345" s="170">
        <v>8.1500000000000003E-2</v>
      </c>
      <c r="T345" s="171">
        <f>S345*H345</f>
        <v>4.579485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172" t="s">
        <v>259</v>
      </c>
      <c r="AS345" s="35"/>
      <c r="AT345" s="172" t="s">
        <v>120</v>
      </c>
      <c r="AU345" s="172" t="s">
        <v>81</v>
      </c>
      <c r="AV345" s="35"/>
      <c r="AW345" s="35"/>
      <c r="AX345" s="35"/>
      <c r="AY345" s="17" t="s">
        <v>117</v>
      </c>
      <c r="AZ345" s="35"/>
      <c r="BA345" s="35"/>
      <c r="BB345" s="35"/>
      <c r="BC345" s="35"/>
      <c r="BD345" s="35"/>
      <c r="BE345" s="173">
        <f>IF(N345="základní",J345,0)</f>
        <v>0</v>
      </c>
      <c r="BF345" s="173">
        <f>IF(N345="snížená",J345,0)</f>
        <v>0</v>
      </c>
      <c r="BG345" s="173">
        <f>IF(N345="zákl. přenesená",J345,0)</f>
        <v>0</v>
      </c>
      <c r="BH345" s="173">
        <f>IF(N345="sníž. přenesená",J345,0)</f>
        <v>0</v>
      </c>
      <c r="BI345" s="173">
        <f>IF(N345="nulová",J345,0)</f>
        <v>0</v>
      </c>
      <c r="BJ345" s="17" t="s">
        <v>79</v>
      </c>
      <c r="BK345" s="173">
        <f>ROUND(I345*H345,2)</f>
        <v>0</v>
      </c>
      <c r="BL345" s="17" t="s">
        <v>259</v>
      </c>
      <c r="BM345" s="172" t="s">
        <v>442</v>
      </c>
      <c r="BN345" s="35"/>
    </row>
    <row r="346" spans="1:66" s="194" customFormat="1">
      <c r="A346" s="186"/>
      <c r="B346" s="187"/>
      <c r="C346" s="186"/>
      <c r="D346" s="174" t="s">
        <v>129</v>
      </c>
      <c r="E346" s="188"/>
      <c r="F346" s="189" t="s">
        <v>443</v>
      </c>
      <c r="G346" s="186"/>
      <c r="H346" s="190">
        <v>33.18</v>
      </c>
      <c r="I346" s="186"/>
      <c r="J346" s="186"/>
      <c r="K346" s="186"/>
      <c r="L346" s="187"/>
      <c r="M346" s="191"/>
      <c r="N346" s="192"/>
      <c r="O346" s="192"/>
      <c r="P346" s="192"/>
      <c r="Q346" s="192"/>
      <c r="R346" s="192"/>
      <c r="S346" s="192"/>
      <c r="T346" s="193"/>
      <c r="U346" s="186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  <c r="AS346" s="186"/>
      <c r="AT346" s="188" t="s">
        <v>129</v>
      </c>
      <c r="AU346" s="188" t="s">
        <v>81</v>
      </c>
      <c r="AV346" s="186" t="s">
        <v>81</v>
      </c>
      <c r="AW346" s="186" t="s">
        <v>28</v>
      </c>
      <c r="AX346" s="186" t="s">
        <v>71</v>
      </c>
      <c r="AY346" s="188" t="s">
        <v>117</v>
      </c>
      <c r="AZ346" s="186"/>
      <c r="BA346" s="186"/>
      <c r="BB346" s="186"/>
      <c r="BC346" s="186"/>
      <c r="BD346" s="186"/>
      <c r="BE346" s="186"/>
      <c r="BF346" s="186"/>
      <c r="BG346" s="186"/>
      <c r="BH346" s="186"/>
      <c r="BI346" s="186"/>
      <c r="BJ346" s="186"/>
      <c r="BK346" s="186"/>
      <c r="BL346" s="186"/>
      <c r="BM346" s="186"/>
      <c r="BN346" s="186"/>
    </row>
    <row r="347" spans="1:66" s="194" customFormat="1">
      <c r="A347" s="186"/>
      <c r="B347" s="187"/>
      <c r="C347" s="186"/>
      <c r="D347" s="174" t="s">
        <v>129</v>
      </c>
      <c r="E347" s="188"/>
      <c r="F347" s="189" t="s">
        <v>444</v>
      </c>
      <c r="G347" s="186"/>
      <c r="H347" s="190">
        <v>23.01</v>
      </c>
      <c r="I347" s="186"/>
      <c r="J347" s="186"/>
      <c r="K347" s="186"/>
      <c r="L347" s="187"/>
      <c r="M347" s="191"/>
      <c r="N347" s="192"/>
      <c r="O347" s="192"/>
      <c r="P347" s="192"/>
      <c r="Q347" s="192"/>
      <c r="R347" s="192"/>
      <c r="S347" s="192"/>
      <c r="T347" s="193"/>
      <c r="U347" s="186"/>
      <c r="V347" s="186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  <c r="AS347" s="186"/>
      <c r="AT347" s="188" t="s">
        <v>129</v>
      </c>
      <c r="AU347" s="188" t="s">
        <v>81</v>
      </c>
      <c r="AV347" s="186" t="s">
        <v>81</v>
      </c>
      <c r="AW347" s="186" t="s">
        <v>28</v>
      </c>
      <c r="AX347" s="186" t="s">
        <v>71</v>
      </c>
      <c r="AY347" s="188" t="s">
        <v>117</v>
      </c>
      <c r="AZ347" s="186"/>
      <c r="BA347" s="186"/>
      <c r="BB347" s="186"/>
      <c r="BC347" s="186"/>
      <c r="BD347" s="186"/>
      <c r="BE347" s="186"/>
      <c r="BF347" s="186"/>
      <c r="BG347" s="186"/>
      <c r="BH347" s="186"/>
      <c r="BI347" s="186"/>
      <c r="BJ347" s="186"/>
      <c r="BK347" s="186"/>
      <c r="BL347" s="186"/>
      <c r="BM347" s="186"/>
      <c r="BN347" s="186"/>
    </row>
    <row r="348" spans="1:66" s="203" customFormat="1">
      <c r="A348" s="195"/>
      <c r="B348" s="196"/>
      <c r="C348" s="195"/>
      <c r="D348" s="174" t="s">
        <v>129</v>
      </c>
      <c r="E348" s="197"/>
      <c r="F348" s="198" t="s">
        <v>175</v>
      </c>
      <c r="G348" s="195"/>
      <c r="H348" s="199">
        <v>56.19</v>
      </c>
      <c r="I348" s="195"/>
      <c r="J348" s="195"/>
      <c r="K348" s="195"/>
      <c r="L348" s="196"/>
      <c r="M348" s="200"/>
      <c r="N348" s="201"/>
      <c r="O348" s="201"/>
      <c r="P348" s="201"/>
      <c r="Q348" s="201"/>
      <c r="R348" s="201"/>
      <c r="S348" s="201"/>
      <c r="T348" s="202"/>
      <c r="U348" s="195"/>
      <c r="V348" s="195"/>
      <c r="W348" s="195"/>
      <c r="X348" s="195"/>
      <c r="Y348" s="195"/>
      <c r="Z348" s="195"/>
      <c r="AA348" s="195"/>
      <c r="AB348" s="195"/>
      <c r="AC348" s="195"/>
      <c r="AD348" s="195"/>
      <c r="AE348" s="195"/>
      <c r="AF348" s="195"/>
      <c r="AG348" s="195"/>
      <c r="AH348" s="195"/>
      <c r="AI348" s="195"/>
      <c r="AJ348" s="195"/>
      <c r="AK348" s="195"/>
      <c r="AL348" s="195"/>
      <c r="AM348" s="195"/>
      <c r="AN348" s="195"/>
      <c r="AO348" s="195"/>
      <c r="AP348" s="195"/>
      <c r="AQ348" s="195"/>
      <c r="AR348" s="195"/>
      <c r="AS348" s="195"/>
      <c r="AT348" s="197" t="s">
        <v>129</v>
      </c>
      <c r="AU348" s="197" t="s">
        <v>81</v>
      </c>
      <c r="AV348" s="195" t="s">
        <v>125</v>
      </c>
      <c r="AW348" s="195" t="s">
        <v>28</v>
      </c>
      <c r="AX348" s="195" t="s">
        <v>79</v>
      </c>
      <c r="AY348" s="197" t="s">
        <v>117</v>
      </c>
      <c r="AZ348" s="195"/>
      <c r="BA348" s="195"/>
      <c r="BB348" s="195"/>
      <c r="BC348" s="195"/>
      <c r="BD348" s="195"/>
      <c r="BE348" s="195"/>
      <c r="BF348" s="195"/>
      <c r="BG348" s="195"/>
      <c r="BH348" s="195"/>
      <c r="BI348" s="195"/>
      <c r="BJ348" s="195"/>
      <c r="BK348" s="195"/>
      <c r="BL348" s="195"/>
      <c r="BM348" s="195"/>
      <c r="BN348" s="195"/>
    </row>
    <row r="349" spans="1:66" s="36" customFormat="1" ht="12">
      <c r="A349" s="31"/>
      <c r="B349" s="32"/>
      <c r="C349" s="161" t="s">
        <v>445</v>
      </c>
      <c r="D349" s="161" t="s">
        <v>120</v>
      </c>
      <c r="E349" s="162" t="s">
        <v>446</v>
      </c>
      <c r="F349" s="163" t="s">
        <v>447</v>
      </c>
      <c r="G349" s="164" t="s">
        <v>178</v>
      </c>
      <c r="H349" s="165">
        <v>650.03</v>
      </c>
      <c r="I349" s="166"/>
      <c r="J349" s="167">
        <f>ROUND(I349*H349,2)</f>
        <v>0</v>
      </c>
      <c r="K349" s="163" t="s">
        <v>179</v>
      </c>
      <c r="L349" s="32"/>
      <c r="M349" s="168"/>
      <c r="N349" s="169" t="s">
        <v>36</v>
      </c>
      <c r="O349" s="63"/>
      <c r="P349" s="170">
        <f>O349*H349</f>
        <v>0</v>
      </c>
      <c r="Q349" s="170">
        <v>0</v>
      </c>
      <c r="R349" s="170">
        <f>Q349*H349</f>
        <v>0</v>
      </c>
      <c r="S349" s="170">
        <v>8.1500000000000003E-2</v>
      </c>
      <c r="T349" s="171">
        <f>S349*H349</f>
        <v>52.977445000000003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172" t="s">
        <v>259</v>
      </c>
      <c r="AS349" s="35"/>
      <c r="AT349" s="172" t="s">
        <v>120</v>
      </c>
      <c r="AU349" s="172" t="s">
        <v>81</v>
      </c>
      <c r="AV349" s="35"/>
      <c r="AW349" s="35"/>
      <c r="AX349" s="35"/>
      <c r="AY349" s="17" t="s">
        <v>117</v>
      </c>
      <c r="AZ349" s="35"/>
      <c r="BA349" s="35"/>
      <c r="BB349" s="35"/>
      <c r="BC349" s="35"/>
      <c r="BD349" s="35"/>
      <c r="BE349" s="173">
        <f>IF(N349="základní",J349,0)</f>
        <v>0</v>
      </c>
      <c r="BF349" s="173">
        <f>IF(N349="snížená",J349,0)</f>
        <v>0</v>
      </c>
      <c r="BG349" s="173">
        <f>IF(N349="zákl. přenesená",J349,0)</f>
        <v>0</v>
      </c>
      <c r="BH349" s="173">
        <f>IF(N349="sníž. přenesená",J349,0)</f>
        <v>0</v>
      </c>
      <c r="BI349" s="173">
        <f>IF(N349="nulová",J349,0)</f>
        <v>0</v>
      </c>
      <c r="BJ349" s="17" t="s">
        <v>79</v>
      </c>
      <c r="BK349" s="173">
        <f>ROUND(I349*H349,2)</f>
        <v>0</v>
      </c>
      <c r="BL349" s="17" t="s">
        <v>259</v>
      </c>
      <c r="BM349" s="172" t="s">
        <v>448</v>
      </c>
      <c r="BN349" s="35"/>
    </row>
    <row r="350" spans="1:66" s="194" customFormat="1">
      <c r="A350" s="186"/>
      <c r="B350" s="187"/>
      <c r="C350" s="186"/>
      <c r="D350" s="174" t="s">
        <v>129</v>
      </c>
      <c r="E350" s="188"/>
      <c r="F350" s="189" t="s">
        <v>449</v>
      </c>
      <c r="G350" s="186"/>
      <c r="H350" s="190">
        <v>275.07</v>
      </c>
      <c r="I350" s="186"/>
      <c r="J350" s="186"/>
      <c r="K350" s="186"/>
      <c r="L350" s="187"/>
      <c r="M350" s="191"/>
      <c r="N350" s="192"/>
      <c r="O350" s="192"/>
      <c r="P350" s="192"/>
      <c r="Q350" s="192"/>
      <c r="R350" s="192"/>
      <c r="S350" s="192"/>
      <c r="T350" s="193"/>
      <c r="U350" s="186"/>
      <c r="V350" s="186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  <c r="AS350" s="186"/>
      <c r="AT350" s="188" t="s">
        <v>129</v>
      </c>
      <c r="AU350" s="188" t="s">
        <v>81</v>
      </c>
      <c r="AV350" s="186" t="s">
        <v>81</v>
      </c>
      <c r="AW350" s="186" t="s">
        <v>28</v>
      </c>
      <c r="AX350" s="186" t="s">
        <v>71</v>
      </c>
      <c r="AY350" s="188" t="s">
        <v>117</v>
      </c>
      <c r="AZ350" s="186"/>
      <c r="BA350" s="186"/>
      <c r="BB350" s="186"/>
      <c r="BC350" s="186"/>
      <c r="BD350" s="186"/>
      <c r="BE350" s="186"/>
      <c r="BF350" s="186"/>
      <c r="BG350" s="186"/>
      <c r="BH350" s="186"/>
      <c r="BI350" s="186"/>
      <c r="BJ350" s="186"/>
      <c r="BK350" s="186"/>
      <c r="BL350" s="186"/>
      <c r="BM350" s="186"/>
      <c r="BN350" s="186"/>
    </row>
    <row r="351" spans="1:66" s="194" customFormat="1">
      <c r="A351" s="186"/>
      <c r="B351" s="187"/>
      <c r="C351" s="186"/>
      <c r="D351" s="174" t="s">
        <v>129</v>
      </c>
      <c r="E351" s="188"/>
      <c r="F351" s="189" t="s">
        <v>450</v>
      </c>
      <c r="G351" s="186"/>
      <c r="H351" s="190">
        <v>236.52</v>
      </c>
      <c r="I351" s="186"/>
      <c r="J351" s="186"/>
      <c r="K351" s="186"/>
      <c r="L351" s="187"/>
      <c r="M351" s="191"/>
      <c r="N351" s="192"/>
      <c r="O351" s="192"/>
      <c r="P351" s="192"/>
      <c r="Q351" s="192"/>
      <c r="R351" s="192"/>
      <c r="S351" s="192"/>
      <c r="T351" s="193"/>
      <c r="U351" s="186"/>
      <c r="V351" s="186"/>
      <c r="W351" s="186"/>
      <c r="X351" s="186"/>
      <c r="Y351" s="186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  <c r="AS351" s="186"/>
      <c r="AT351" s="188" t="s">
        <v>129</v>
      </c>
      <c r="AU351" s="188" t="s">
        <v>81</v>
      </c>
      <c r="AV351" s="186" t="s">
        <v>81</v>
      </c>
      <c r="AW351" s="186" t="s">
        <v>28</v>
      </c>
      <c r="AX351" s="186" t="s">
        <v>71</v>
      </c>
      <c r="AY351" s="188" t="s">
        <v>117</v>
      </c>
      <c r="AZ351" s="186"/>
      <c r="BA351" s="186"/>
      <c r="BB351" s="186"/>
      <c r="BC351" s="186"/>
      <c r="BD351" s="186"/>
      <c r="BE351" s="186"/>
      <c r="BF351" s="186"/>
      <c r="BG351" s="186"/>
      <c r="BH351" s="186"/>
      <c r="BI351" s="186"/>
      <c r="BJ351" s="186"/>
      <c r="BK351" s="186"/>
      <c r="BL351" s="186"/>
      <c r="BM351" s="186"/>
      <c r="BN351" s="186"/>
    </row>
    <row r="352" spans="1:66" s="194" customFormat="1">
      <c r="A352" s="186"/>
      <c r="B352" s="187"/>
      <c r="C352" s="186"/>
      <c r="D352" s="174" t="s">
        <v>129</v>
      </c>
      <c r="E352" s="188"/>
      <c r="F352" s="189" t="s">
        <v>451</v>
      </c>
      <c r="G352" s="186"/>
      <c r="H352" s="190">
        <v>63.69</v>
      </c>
      <c r="I352" s="186"/>
      <c r="J352" s="186"/>
      <c r="K352" s="186"/>
      <c r="L352" s="187"/>
      <c r="M352" s="191"/>
      <c r="N352" s="192"/>
      <c r="O352" s="192"/>
      <c r="P352" s="192"/>
      <c r="Q352" s="192"/>
      <c r="R352" s="192"/>
      <c r="S352" s="192"/>
      <c r="T352" s="193"/>
      <c r="U352" s="186"/>
      <c r="V352" s="186"/>
      <c r="W352" s="186"/>
      <c r="X352" s="186"/>
      <c r="Y352" s="18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  <c r="AS352" s="186"/>
      <c r="AT352" s="188" t="s">
        <v>129</v>
      </c>
      <c r="AU352" s="188" t="s">
        <v>81</v>
      </c>
      <c r="AV352" s="186" t="s">
        <v>81</v>
      </c>
      <c r="AW352" s="186" t="s">
        <v>28</v>
      </c>
      <c r="AX352" s="186" t="s">
        <v>71</v>
      </c>
      <c r="AY352" s="188" t="s">
        <v>117</v>
      </c>
      <c r="AZ352" s="186"/>
      <c r="BA352" s="186"/>
      <c r="BB352" s="186"/>
      <c r="BC352" s="186"/>
      <c r="BD352" s="186"/>
      <c r="BE352" s="186"/>
      <c r="BF352" s="186"/>
      <c r="BG352" s="186"/>
      <c r="BH352" s="186"/>
      <c r="BI352" s="186"/>
      <c r="BJ352" s="186"/>
      <c r="BK352" s="186"/>
      <c r="BL352" s="186"/>
      <c r="BM352" s="186"/>
      <c r="BN352" s="186"/>
    </row>
    <row r="353" spans="1:66" s="194" customFormat="1">
      <c r="A353" s="186"/>
      <c r="B353" s="187"/>
      <c r="C353" s="186"/>
      <c r="D353" s="174" t="s">
        <v>129</v>
      </c>
      <c r="E353" s="188"/>
      <c r="F353" s="189" t="s">
        <v>452</v>
      </c>
      <c r="G353" s="186"/>
      <c r="H353" s="190">
        <v>16.63</v>
      </c>
      <c r="I353" s="186"/>
      <c r="J353" s="186"/>
      <c r="K353" s="186"/>
      <c r="L353" s="187"/>
      <c r="M353" s="191"/>
      <c r="N353" s="192"/>
      <c r="O353" s="192"/>
      <c r="P353" s="192"/>
      <c r="Q353" s="192"/>
      <c r="R353" s="192"/>
      <c r="S353" s="192"/>
      <c r="T353" s="193"/>
      <c r="U353" s="186"/>
      <c r="V353" s="186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  <c r="AS353" s="186"/>
      <c r="AT353" s="188" t="s">
        <v>129</v>
      </c>
      <c r="AU353" s="188" t="s">
        <v>81</v>
      </c>
      <c r="AV353" s="186" t="s">
        <v>81</v>
      </c>
      <c r="AW353" s="186" t="s">
        <v>28</v>
      </c>
      <c r="AX353" s="186" t="s">
        <v>71</v>
      </c>
      <c r="AY353" s="188" t="s">
        <v>117</v>
      </c>
      <c r="AZ353" s="186"/>
      <c r="BA353" s="186"/>
      <c r="BB353" s="186"/>
      <c r="BC353" s="186"/>
      <c r="BD353" s="186"/>
      <c r="BE353" s="186"/>
      <c r="BF353" s="186"/>
      <c r="BG353" s="186"/>
      <c r="BH353" s="186"/>
      <c r="BI353" s="186"/>
      <c r="BJ353" s="186"/>
      <c r="BK353" s="186"/>
      <c r="BL353" s="186"/>
      <c r="BM353" s="186"/>
      <c r="BN353" s="186"/>
    </row>
    <row r="354" spans="1:66" s="194" customFormat="1">
      <c r="A354" s="186"/>
      <c r="B354" s="187"/>
      <c r="C354" s="186"/>
      <c r="D354" s="174" t="s">
        <v>129</v>
      </c>
      <c r="E354" s="188"/>
      <c r="F354" s="189" t="s">
        <v>453</v>
      </c>
      <c r="G354" s="186"/>
      <c r="H354" s="190">
        <v>58.12</v>
      </c>
      <c r="I354" s="186"/>
      <c r="J354" s="186"/>
      <c r="K354" s="186"/>
      <c r="L354" s="187"/>
      <c r="M354" s="191"/>
      <c r="N354" s="192"/>
      <c r="O354" s="192"/>
      <c r="P354" s="192"/>
      <c r="Q354" s="192"/>
      <c r="R354" s="192"/>
      <c r="S354" s="192"/>
      <c r="T354" s="193"/>
      <c r="U354" s="186"/>
      <c r="V354" s="186"/>
      <c r="W354" s="186"/>
      <c r="X354" s="186"/>
      <c r="Y354" s="186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  <c r="AS354" s="186"/>
      <c r="AT354" s="188" t="s">
        <v>129</v>
      </c>
      <c r="AU354" s="188" t="s">
        <v>81</v>
      </c>
      <c r="AV354" s="186" t="s">
        <v>81</v>
      </c>
      <c r="AW354" s="186" t="s">
        <v>28</v>
      </c>
      <c r="AX354" s="186" t="s">
        <v>71</v>
      </c>
      <c r="AY354" s="188" t="s">
        <v>117</v>
      </c>
      <c r="AZ354" s="186"/>
      <c r="BA354" s="186"/>
      <c r="BB354" s="186"/>
      <c r="BC354" s="186"/>
      <c r="BD354" s="186"/>
      <c r="BE354" s="186"/>
      <c r="BF354" s="186"/>
      <c r="BG354" s="186"/>
      <c r="BH354" s="186"/>
      <c r="BI354" s="186"/>
      <c r="BJ354" s="186"/>
      <c r="BK354" s="186"/>
      <c r="BL354" s="186"/>
      <c r="BM354" s="186"/>
      <c r="BN354" s="186"/>
    </row>
    <row r="355" spans="1:66" s="203" customFormat="1">
      <c r="A355" s="195"/>
      <c r="B355" s="196"/>
      <c r="C355" s="195"/>
      <c r="D355" s="174" t="s">
        <v>129</v>
      </c>
      <c r="E355" s="197"/>
      <c r="F355" s="198" t="s">
        <v>175</v>
      </c>
      <c r="G355" s="195"/>
      <c r="H355" s="199">
        <v>650.03</v>
      </c>
      <c r="I355" s="195"/>
      <c r="J355" s="195"/>
      <c r="K355" s="195"/>
      <c r="L355" s="196"/>
      <c r="M355" s="204"/>
      <c r="N355" s="205"/>
      <c r="O355" s="205"/>
      <c r="P355" s="205"/>
      <c r="Q355" s="205"/>
      <c r="R355" s="205"/>
      <c r="S355" s="205"/>
      <c r="T355" s="206"/>
      <c r="U355" s="195"/>
      <c r="V355" s="195"/>
      <c r="W355" s="195"/>
      <c r="X355" s="195"/>
      <c r="Y355" s="195"/>
      <c r="Z355" s="195"/>
      <c r="AA355" s="195"/>
      <c r="AB355" s="195"/>
      <c r="AC355" s="195"/>
      <c r="AD355" s="195"/>
      <c r="AE355" s="195"/>
      <c r="AF355" s="195"/>
      <c r="AG355" s="195"/>
      <c r="AH355" s="195"/>
      <c r="AI355" s="195"/>
      <c r="AJ355" s="195"/>
      <c r="AK355" s="195"/>
      <c r="AL355" s="195"/>
      <c r="AM355" s="195"/>
      <c r="AN355" s="195"/>
      <c r="AO355" s="195"/>
      <c r="AP355" s="195"/>
      <c r="AQ355" s="195"/>
      <c r="AR355" s="195"/>
      <c r="AS355" s="195"/>
      <c r="AT355" s="197" t="s">
        <v>129</v>
      </c>
      <c r="AU355" s="197" t="s">
        <v>81</v>
      </c>
      <c r="AV355" s="195" t="s">
        <v>125</v>
      </c>
      <c r="AW355" s="195" t="s">
        <v>28</v>
      </c>
      <c r="AX355" s="195" t="s">
        <v>79</v>
      </c>
      <c r="AY355" s="197" t="s">
        <v>117</v>
      </c>
      <c r="AZ355" s="195"/>
      <c r="BA355" s="195"/>
      <c r="BB355" s="195"/>
      <c r="BC355" s="195"/>
      <c r="BD355" s="195"/>
      <c r="BE355" s="195"/>
      <c r="BF355" s="195"/>
      <c r="BG355" s="195"/>
      <c r="BH355" s="195"/>
      <c r="BI355" s="195"/>
      <c r="BJ355" s="195"/>
      <c r="BK355" s="195"/>
      <c r="BL355" s="195"/>
      <c r="BM355" s="195"/>
      <c r="BN355" s="195"/>
    </row>
    <row r="356" spans="1:66" s="36" customFormat="1">
      <c r="A356" s="31"/>
      <c r="B356" s="49"/>
      <c r="C356" s="50"/>
      <c r="D356" s="50"/>
      <c r="E356" s="50"/>
      <c r="F356" s="50"/>
      <c r="G356" s="50"/>
      <c r="H356" s="50"/>
      <c r="I356" s="50"/>
      <c r="J356" s="50"/>
      <c r="K356" s="50"/>
      <c r="L356" s="32"/>
      <c r="M356" s="31"/>
      <c r="N356" s="35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</row>
    <row r="357" spans="1:66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</row>
  </sheetData>
  <sheetProtection password="CC78" sheet="1" objects="1" scenarios="1"/>
  <autoFilter ref="C127:K355"/>
  <mergeCells count="9">
    <mergeCell ref="E85:H85"/>
    <mergeCell ref="E87:H87"/>
    <mergeCell ref="E118:H118"/>
    <mergeCell ref="E120:H120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Odstrojení objektu</vt:lpstr>
      <vt:lpstr>'01 - Odstrojení objektu'!Názvy_tisku</vt:lpstr>
      <vt:lpstr>'Rekapitulace stavby'!Názvy_tisku</vt:lpstr>
      <vt:lpstr>'01 - Odstrojení objektu'!Oblast_tisku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Radka Růžičková</dc:creator>
  <dc:description/>
  <cp:lastModifiedBy>Vránová Kateřina</cp:lastModifiedBy>
  <cp:revision>1</cp:revision>
  <dcterms:created xsi:type="dcterms:W3CDTF">2024-10-07T08:25:39Z</dcterms:created>
  <dcterms:modified xsi:type="dcterms:W3CDTF">2024-11-04T08:18:11Z</dcterms:modified>
  <dc:language>cs-CZ</dc:language>
</cp:coreProperties>
</file>