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 - práce" sheetId="6" r:id="rId6"/>
    <sheet name="SO 04.c - Elektro - materiál" sheetId="7" r:id="rId7"/>
    <sheet name="SO 04.d - ZTI" sheetId="8" r:id="rId8"/>
    <sheet name="SO 04.e - Vytápění" sheetId="9" r:id="rId9"/>
    <sheet name="SO 04.f - VZT" sheetId="10" r:id="rId10"/>
    <sheet name="SO 05 - Střecha" sheetId="11" r:id="rId11"/>
    <sheet name="VRN - Vedlejší rozpočtové...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01 - Demolice'!$C$87:$K$196</definedName>
    <definedName name="_xlnm.Print_Area" localSheetId="1">'SO 01 - Demolice'!$C$4:$J$39,'SO 01 - Demolice'!$C$45:$J$69,'SO 01 - Demolice'!$C$75:$K$196</definedName>
    <definedName name="_xlnm.Print_Titles" localSheetId="1">'SO 01 - Demolice'!$87:$87</definedName>
    <definedName name="_xlnm._FilterDatabase" localSheetId="2" hidden="1">'SO 02 - Opatření ke sníže...'!$C$84:$K$315</definedName>
    <definedName name="_xlnm.Print_Area" localSheetId="2">'SO 02 - Opatření ke sníže...'!$C$4:$J$39,'SO 02 - Opatření ke sníže...'!$C$45:$J$66,'SO 02 - Opatření ke sníže...'!$C$72:$K$315</definedName>
    <definedName name="_xlnm.Print_Titles" localSheetId="2">'SO 02 - Opatření ke sníže...'!$84:$84</definedName>
    <definedName name="_xlnm._FilterDatabase" localSheetId="3" hidden="1">'SO 03 - Venkovní úpravy'!$C$86:$K$302</definedName>
    <definedName name="_xlnm.Print_Area" localSheetId="3">'SO 03 - Venkovní úpravy'!$C$4:$J$39,'SO 03 - Venkovní úpravy'!$C$45:$J$68,'SO 03 - Venkovní úpravy'!$C$74:$K$302</definedName>
    <definedName name="_xlnm.Print_Titles" localSheetId="3">'SO 03 - Venkovní úpravy'!$86:$86</definedName>
    <definedName name="_xlnm._FilterDatabase" localSheetId="4" hidden="1">'SO 04.a - Stavební část'!$C$108:$K$1760</definedName>
    <definedName name="_xlnm.Print_Area" localSheetId="4">'SO 04.a - Stavební část'!$C$4:$J$41,'SO 04.a - Stavební část'!$C$47:$J$88,'SO 04.a - Stavební část'!$C$94:$K$1760</definedName>
    <definedName name="_xlnm.Print_Titles" localSheetId="4">'SO 04.a - Stavební část'!$108:$108</definedName>
    <definedName name="_xlnm._FilterDatabase" localSheetId="5" hidden="1">'SO 04.b - Elektro - práce'!$C$94:$K$146</definedName>
    <definedName name="_xlnm.Print_Area" localSheetId="5">'SO 04.b - Elektro - práce'!$C$4:$J$41,'SO 04.b - Elektro - práce'!$C$47:$J$74,'SO 04.b - Elektro - práce'!$C$80:$K$146</definedName>
    <definedName name="_xlnm.Print_Titles" localSheetId="5">'SO 04.b - Elektro - práce'!$94:$94</definedName>
    <definedName name="_xlnm._FilterDatabase" localSheetId="6" hidden="1">'SO 04.c - Elektro - materiál'!$C$100:$K$270</definedName>
    <definedName name="_xlnm.Print_Area" localSheetId="6">'SO 04.c - Elektro - materiál'!$C$4:$J$41,'SO 04.c - Elektro - materiál'!$C$47:$J$80,'SO 04.c - Elektro - materiál'!$C$86:$K$270</definedName>
    <definedName name="_xlnm.Print_Titles" localSheetId="6">'SO 04.c - Elektro - materiál'!$100:$100</definedName>
    <definedName name="_xlnm._FilterDatabase" localSheetId="7" hidden="1">'SO 04.d - ZTI'!$C$100:$K$246</definedName>
    <definedName name="_xlnm.Print_Area" localSheetId="7">'SO 04.d - ZTI'!$C$4:$J$41,'SO 04.d - ZTI'!$C$47:$J$80,'SO 04.d - ZTI'!$C$86:$K$246</definedName>
    <definedName name="_xlnm.Print_Titles" localSheetId="7">'SO 04.d - ZTI'!$100:$100</definedName>
    <definedName name="_xlnm._FilterDatabase" localSheetId="8" hidden="1">'SO 04.e - Vytápění'!$C$94:$K$153</definedName>
    <definedName name="_xlnm.Print_Area" localSheetId="8">'SO 04.e - Vytápění'!$C$4:$J$41,'SO 04.e - Vytápění'!$C$47:$J$74,'SO 04.e - Vytápění'!$C$80:$K$153</definedName>
    <definedName name="_xlnm.Print_Titles" localSheetId="8">'SO 04.e - Vytápění'!$94:$94</definedName>
    <definedName name="_xlnm._FilterDatabase" localSheetId="9" hidden="1">'SO 04.f - VZT'!$C$93:$K$132</definedName>
    <definedName name="_xlnm.Print_Area" localSheetId="9">'SO 04.f - VZT'!$C$4:$J$41,'SO 04.f - VZT'!$C$47:$J$73,'SO 04.f - VZT'!$C$79:$K$132</definedName>
    <definedName name="_xlnm.Print_Titles" localSheetId="9">'SO 04.f - VZT'!$93:$93</definedName>
    <definedName name="_xlnm._FilterDatabase" localSheetId="10" hidden="1">'SO 05 - Střecha'!$C$90:$K$435</definedName>
    <definedName name="_xlnm.Print_Area" localSheetId="10">'SO 05 - Střecha'!$C$4:$J$39,'SO 05 - Střecha'!$C$45:$J$72,'SO 05 - Střecha'!$C$78:$K$435</definedName>
    <definedName name="_xlnm.Print_Titles" localSheetId="10">'SO 05 - Střecha'!$90:$90</definedName>
    <definedName name="_xlnm._FilterDatabase" localSheetId="11" hidden="1">'VRN - Vedlejší rozpočtové...'!$C$83:$K$98</definedName>
    <definedName name="_xlnm.Print_Area" localSheetId="11">'VRN - Vedlejší rozpočtové...'!$C$4:$J$39,'VRN - Vedlejší rozpočtové...'!$C$45:$J$65,'VRN - Vedlejší rozpočtové...'!$C$71:$K$98</definedName>
    <definedName name="_xlnm.Print_Titles" localSheetId="11">'VRN - Vedlejší rozpočtové...'!$83:$83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98"/>
  <c r="BH98"/>
  <c r="BG98"/>
  <c r="BF98"/>
  <c r="T98"/>
  <c r="T97"/>
  <c r="R98"/>
  <c r="R97"/>
  <c r="P98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T89"/>
  <c r="R90"/>
  <c r="R89"/>
  <c r="P90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11" r="J37"/>
  <c r="J36"/>
  <c i="1" r="AY65"/>
  <c i="11" r="J35"/>
  <c i="1" r="AX65"/>
  <c i="11" r="BI432"/>
  <c r="BH432"/>
  <c r="BG432"/>
  <c r="BF432"/>
  <c r="T432"/>
  <c r="R432"/>
  <c r="P432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5"/>
  <c r="BH415"/>
  <c r="BG415"/>
  <c r="BF415"/>
  <c r="T415"/>
  <c r="R415"/>
  <c r="P415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5"/>
  <c r="BH325"/>
  <c r="BG325"/>
  <c r="BF325"/>
  <c r="T325"/>
  <c r="R325"/>
  <c r="P325"/>
  <c r="BI324"/>
  <c r="BH324"/>
  <c r="BG324"/>
  <c r="BF324"/>
  <c r="T324"/>
  <c r="R324"/>
  <c r="P324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77"/>
  <c r="BH277"/>
  <c r="BG277"/>
  <c r="BF277"/>
  <c r="T277"/>
  <c r="R277"/>
  <c r="P277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26"/>
  <c r="BH226"/>
  <c r="BG226"/>
  <c r="BF226"/>
  <c r="T226"/>
  <c r="R226"/>
  <c r="P226"/>
  <c r="BI222"/>
  <c r="BH222"/>
  <c r="BG222"/>
  <c r="BF222"/>
  <c r="T222"/>
  <c r="T221"/>
  <c r="R222"/>
  <c r="R221"/>
  <c r="P222"/>
  <c r="P221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0"/>
  <c r="BH120"/>
  <c r="BG120"/>
  <c r="BF120"/>
  <c r="T120"/>
  <c r="R120"/>
  <c r="P12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52"/>
  <c r="E7"/>
  <c r="E81"/>
  <c i="10" r="J39"/>
  <c r="J38"/>
  <c i="1" r="AY64"/>
  <c i="10" r="J37"/>
  <c i="1" r="AX64"/>
  <c i="10"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9" r="J39"/>
  <c r="J38"/>
  <c i="1" r="AY63"/>
  <c i="9" r="J37"/>
  <c i="1" r="AX63"/>
  <c i="9"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T148"/>
  <c r="R149"/>
  <c r="R148"/>
  <c r="P149"/>
  <c r="P148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59"/>
  <c r="J19"/>
  <c r="J14"/>
  <c r="J89"/>
  <c r="E7"/>
  <c r="E83"/>
  <c i="8" r="J39"/>
  <c r="J38"/>
  <c i="1" r="AY62"/>
  <c i="8" r="J37"/>
  <c i="1" r="AX62"/>
  <c i="8" r="BI246"/>
  <c r="BH246"/>
  <c r="BG246"/>
  <c r="BF246"/>
  <c r="T246"/>
  <c r="T245"/>
  <c r="R246"/>
  <c r="R245"/>
  <c r="P246"/>
  <c r="P245"/>
  <c r="BI244"/>
  <c r="BH244"/>
  <c r="BG244"/>
  <c r="BF244"/>
  <c r="T244"/>
  <c r="T243"/>
  <c r="R244"/>
  <c r="R243"/>
  <c r="P244"/>
  <c r="P243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J98"/>
  <c r="J97"/>
  <c r="F97"/>
  <c r="F95"/>
  <c r="E93"/>
  <c r="J59"/>
  <c r="J58"/>
  <c r="F58"/>
  <c r="F56"/>
  <c r="E54"/>
  <c r="J20"/>
  <c r="E20"/>
  <c r="F98"/>
  <c r="J19"/>
  <c r="J14"/>
  <c r="J95"/>
  <c r="E7"/>
  <c r="E50"/>
  <c i="7" r="J102"/>
  <c r="J39"/>
  <c r="J38"/>
  <c i="1" r="AY61"/>
  <c i="7" r="J37"/>
  <c i="1" r="AX61"/>
  <c i="7"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J64"/>
  <c r="F95"/>
  <c r="E93"/>
  <c r="F56"/>
  <c r="E54"/>
  <c r="J26"/>
  <c r="E26"/>
  <c r="J59"/>
  <c r="J25"/>
  <c r="J23"/>
  <c r="E23"/>
  <c r="J97"/>
  <c r="J22"/>
  <c r="J20"/>
  <c r="E20"/>
  <c r="F59"/>
  <c r="J19"/>
  <c r="J17"/>
  <c r="E17"/>
  <c r="F58"/>
  <c r="J16"/>
  <c r="J14"/>
  <c r="J56"/>
  <c r="E7"/>
  <c r="E89"/>
  <c i="6" r="J39"/>
  <c r="J38"/>
  <c i="1" r="AY60"/>
  <c i="6" r="J37"/>
  <c i="1" r="AX60"/>
  <c i="6"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T97"/>
  <c r="T96"/>
  <c r="R98"/>
  <c r="R97"/>
  <c r="R96"/>
  <c r="P98"/>
  <c r="P97"/>
  <c r="P96"/>
  <c r="F89"/>
  <c r="E87"/>
  <c r="F56"/>
  <c r="E54"/>
  <c r="J26"/>
  <c r="E26"/>
  <c r="J59"/>
  <c r="J25"/>
  <c r="J23"/>
  <c r="E23"/>
  <c r="J91"/>
  <c r="J22"/>
  <c r="J20"/>
  <c r="E20"/>
  <c r="F92"/>
  <c r="J19"/>
  <c r="J17"/>
  <c r="E17"/>
  <c r="F58"/>
  <c r="J16"/>
  <c r="J14"/>
  <c r="J56"/>
  <c r="E7"/>
  <c r="E50"/>
  <c i="5" r="J39"/>
  <c r="J38"/>
  <c i="1" r="AY59"/>
  <c i="5" r="J37"/>
  <c i="1" r="AX59"/>
  <c i="5" r="BI1759"/>
  <c r="BH1759"/>
  <c r="BG1759"/>
  <c r="BF1759"/>
  <c r="T1759"/>
  <c r="R1759"/>
  <c r="P1759"/>
  <c r="BI1758"/>
  <c r="BH1758"/>
  <c r="BG1758"/>
  <c r="BF1758"/>
  <c r="T1758"/>
  <c r="R1758"/>
  <c r="P1758"/>
  <c r="BI1738"/>
  <c r="BH1738"/>
  <c r="BG1738"/>
  <c r="BF1738"/>
  <c r="T1738"/>
  <c r="R1738"/>
  <c r="P1738"/>
  <c r="BI1735"/>
  <c r="BH1735"/>
  <c r="BG1735"/>
  <c r="BF1735"/>
  <c r="T1735"/>
  <c r="R1735"/>
  <c r="P1735"/>
  <c r="BI1732"/>
  <c r="BH1732"/>
  <c r="BG1732"/>
  <c r="BF1732"/>
  <c r="T1732"/>
  <c r="R1732"/>
  <c r="P1732"/>
  <c r="BI1712"/>
  <c r="BH1712"/>
  <c r="BG1712"/>
  <c r="BF1712"/>
  <c r="T1712"/>
  <c r="R1712"/>
  <c r="P1712"/>
  <c r="BI1692"/>
  <c r="BH1692"/>
  <c r="BG1692"/>
  <c r="BF1692"/>
  <c r="T1692"/>
  <c r="R1692"/>
  <c r="P1692"/>
  <c r="BI1687"/>
  <c r="BH1687"/>
  <c r="BG1687"/>
  <c r="BF1687"/>
  <c r="T1687"/>
  <c r="R1687"/>
  <c r="P1687"/>
  <c r="BI1683"/>
  <c r="BH1683"/>
  <c r="BG1683"/>
  <c r="BF1683"/>
  <c r="T1683"/>
  <c r="R1683"/>
  <c r="P1683"/>
  <c r="BI1679"/>
  <c r="BH1679"/>
  <c r="BG1679"/>
  <c r="BF1679"/>
  <c r="T1679"/>
  <c r="R1679"/>
  <c r="P1679"/>
  <c r="BI1675"/>
  <c r="BH1675"/>
  <c r="BG1675"/>
  <c r="BF1675"/>
  <c r="T1675"/>
  <c r="R1675"/>
  <c r="P1675"/>
  <c r="BI1671"/>
  <c r="BH1671"/>
  <c r="BG1671"/>
  <c r="BF1671"/>
  <c r="T1671"/>
  <c r="R1671"/>
  <c r="P1671"/>
  <c r="BI1668"/>
  <c r="BH1668"/>
  <c r="BG1668"/>
  <c r="BF1668"/>
  <c r="T1668"/>
  <c r="R1668"/>
  <c r="P1668"/>
  <c r="BI1655"/>
  <c r="BH1655"/>
  <c r="BG1655"/>
  <c r="BF1655"/>
  <c r="T1655"/>
  <c r="R1655"/>
  <c r="P1655"/>
  <c r="BI1650"/>
  <c r="BH1650"/>
  <c r="BG1650"/>
  <c r="BF1650"/>
  <c r="T1650"/>
  <c r="R1650"/>
  <c r="P1650"/>
  <c r="BI1648"/>
  <c r="BH1648"/>
  <c r="BG1648"/>
  <c r="BF1648"/>
  <c r="T1648"/>
  <c r="R1648"/>
  <c r="P1648"/>
  <c r="BI1635"/>
  <c r="BH1635"/>
  <c r="BG1635"/>
  <c r="BF1635"/>
  <c r="T1635"/>
  <c r="R1635"/>
  <c r="P1635"/>
  <c r="BI1622"/>
  <c r="BH1622"/>
  <c r="BG1622"/>
  <c r="BF1622"/>
  <c r="T1622"/>
  <c r="R1622"/>
  <c r="P1622"/>
  <c r="BI1611"/>
  <c r="BH1611"/>
  <c r="BG1611"/>
  <c r="BF1611"/>
  <c r="T1611"/>
  <c r="R1611"/>
  <c r="P1611"/>
  <c r="BI1598"/>
  <c r="BH1598"/>
  <c r="BG1598"/>
  <c r="BF1598"/>
  <c r="T1598"/>
  <c r="R1598"/>
  <c r="P1598"/>
  <c r="BI1585"/>
  <c r="BH1585"/>
  <c r="BG1585"/>
  <c r="BF1585"/>
  <c r="T1585"/>
  <c r="R1585"/>
  <c r="P1585"/>
  <c r="BI1582"/>
  <c r="BH1582"/>
  <c r="BG1582"/>
  <c r="BF1582"/>
  <c r="T1582"/>
  <c r="R1582"/>
  <c r="P1582"/>
  <c r="BI1547"/>
  <c r="BH1547"/>
  <c r="BG1547"/>
  <c r="BF1547"/>
  <c r="T1547"/>
  <c r="R1547"/>
  <c r="P1547"/>
  <c r="BI1545"/>
  <c r="BH1545"/>
  <c r="BG1545"/>
  <c r="BF1545"/>
  <c r="T1545"/>
  <c r="R1545"/>
  <c r="P1545"/>
  <c r="BI1539"/>
  <c r="BH1539"/>
  <c r="BG1539"/>
  <c r="BF1539"/>
  <c r="T1539"/>
  <c r="R1539"/>
  <c r="P1539"/>
  <c r="BI1537"/>
  <c r="BH1537"/>
  <c r="BG1537"/>
  <c r="BF1537"/>
  <c r="T1537"/>
  <c r="R1537"/>
  <c r="P1537"/>
  <c r="BI1502"/>
  <c r="BH1502"/>
  <c r="BG1502"/>
  <c r="BF1502"/>
  <c r="T1502"/>
  <c r="R1502"/>
  <c r="P1502"/>
  <c r="BI1477"/>
  <c r="BH1477"/>
  <c r="BG1477"/>
  <c r="BF1477"/>
  <c r="T1477"/>
  <c r="R1477"/>
  <c r="P1477"/>
  <c r="BI1475"/>
  <c r="BH1475"/>
  <c r="BG1475"/>
  <c r="BF1475"/>
  <c r="T1475"/>
  <c r="R1475"/>
  <c r="P1475"/>
  <c r="BI1440"/>
  <c r="BH1440"/>
  <c r="BG1440"/>
  <c r="BF1440"/>
  <c r="T1440"/>
  <c r="R1440"/>
  <c r="P1440"/>
  <c r="BI1415"/>
  <c r="BH1415"/>
  <c r="BG1415"/>
  <c r="BF1415"/>
  <c r="T1415"/>
  <c r="R1415"/>
  <c r="P1415"/>
  <c r="BI1380"/>
  <c r="BH1380"/>
  <c r="BG1380"/>
  <c r="BF1380"/>
  <c r="T1380"/>
  <c r="R1380"/>
  <c r="P1380"/>
  <c r="BI1345"/>
  <c r="BH1345"/>
  <c r="BG1345"/>
  <c r="BF1345"/>
  <c r="T1345"/>
  <c r="R1345"/>
  <c r="P1345"/>
  <c r="BI1310"/>
  <c r="BH1310"/>
  <c r="BG1310"/>
  <c r="BF1310"/>
  <c r="T1310"/>
  <c r="R1310"/>
  <c r="P1310"/>
  <c r="BI1307"/>
  <c r="BH1307"/>
  <c r="BG1307"/>
  <c r="BF1307"/>
  <c r="T1307"/>
  <c r="R1307"/>
  <c r="P1307"/>
  <c r="BI1286"/>
  <c r="BH1286"/>
  <c r="BG1286"/>
  <c r="BF1286"/>
  <c r="T1286"/>
  <c r="R1286"/>
  <c r="P1286"/>
  <c r="BI1271"/>
  <c r="BH1271"/>
  <c r="BG1271"/>
  <c r="BF1271"/>
  <c r="T1271"/>
  <c r="R1271"/>
  <c r="P1271"/>
  <c r="BI1269"/>
  <c r="BH1269"/>
  <c r="BG1269"/>
  <c r="BF1269"/>
  <c r="T1269"/>
  <c r="R1269"/>
  <c r="P1269"/>
  <c r="BI1248"/>
  <c r="BH1248"/>
  <c r="BG1248"/>
  <c r="BF1248"/>
  <c r="T1248"/>
  <c r="R1248"/>
  <c r="P1248"/>
  <c r="BI1235"/>
  <c r="BH1235"/>
  <c r="BG1235"/>
  <c r="BF1235"/>
  <c r="T1235"/>
  <c r="R1235"/>
  <c r="P1235"/>
  <c r="BI1233"/>
  <c r="BH1233"/>
  <c r="BG1233"/>
  <c r="BF1233"/>
  <c r="T1233"/>
  <c r="R1233"/>
  <c r="P1233"/>
  <c r="BI1222"/>
  <c r="BH1222"/>
  <c r="BG1222"/>
  <c r="BF1222"/>
  <c r="T1222"/>
  <c r="R1222"/>
  <c r="P1222"/>
  <c r="BI1201"/>
  <c r="BH1201"/>
  <c r="BG1201"/>
  <c r="BF1201"/>
  <c r="T1201"/>
  <c r="R1201"/>
  <c r="P1201"/>
  <c r="BI1180"/>
  <c r="BH1180"/>
  <c r="BG1180"/>
  <c r="BF1180"/>
  <c r="T1180"/>
  <c r="R1180"/>
  <c r="P1180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9"/>
  <c r="BH1169"/>
  <c r="BG1169"/>
  <c r="BF1169"/>
  <c r="T1169"/>
  <c r="R1169"/>
  <c r="P1169"/>
  <c r="BI1168"/>
  <c r="BH1168"/>
  <c r="BG1168"/>
  <c r="BF1168"/>
  <c r="T1168"/>
  <c r="R1168"/>
  <c r="P1168"/>
  <c r="BI1167"/>
  <c r="BH1167"/>
  <c r="BG1167"/>
  <c r="BF1167"/>
  <c r="T1167"/>
  <c r="R1167"/>
  <c r="P1167"/>
  <c r="BI1166"/>
  <c r="BH1166"/>
  <c r="BG1166"/>
  <c r="BF1166"/>
  <c r="T1166"/>
  <c r="R1166"/>
  <c r="P1166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60"/>
  <c r="BH1160"/>
  <c r="BG1160"/>
  <c r="BF1160"/>
  <c r="T1160"/>
  <c r="R1160"/>
  <c r="P1160"/>
  <c r="BI1159"/>
  <c r="BH1159"/>
  <c r="BG1159"/>
  <c r="BF1159"/>
  <c r="T1159"/>
  <c r="R1159"/>
  <c r="P1159"/>
  <c r="BI1158"/>
  <c r="BH1158"/>
  <c r="BG1158"/>
  <c r="BF1158"/>
  <c r="T1158"/>
  <c r="R1158"/>
  <c r="P1158"/>
  <c r="BI1157"/>
  <c r="BH1157"/>
  <c r="BG1157"/>
  <c r="BF1157"/>
  <c r="T1157"/>
  <c r="R1157"/>
  <c r="P1157"/>
  <c r="BI1156"/>
  <c r="BH1156"/>
  <c r="BG1156"/>
  <c r="BF1156"/>
  <c r="T1156"/>
  <c r="R1156"/>
  <c r="P1156"/>
  <c r="BI1155"/>
  <c r="BH1155"/>
  <c r="BG1155"/>
  <c r="BF1155"/>
  <c r="T1155"/>
  <c r="R1155"/>
  <c r="P1155"/>
  <c r="BI1154"/>
  <c r="BH1154"/>
  <c r="BG1154"/>
  <c r="BF1154"/>
  <c r="T1154"/>
  <c r="R1154"/>
  <c r="P1154"/>
  <c r="BI1150"/>
  <c r="BH1150"/>
  <c r="BG1150"/>
  <c r="BF1150"/>
  <c r="T1150"/>
  <c r="R1150"/>
  <c r="P1150"/>
  <c r="BI1147"/>
  <c r="BH1147"/>
  <c r="BG1147"/>
  <c r="BF1147"/>
  <c r="T1147"/>
  <c r="R1147"/>
  <c r="P1147"/>
  <c r="BI1146"/>
  <c r="BH1146"/>
  <c r="BG1146"/>
  <c r="BF1146"/>
  <c r="T1146"/>
  <c r="R1146"/>
  <c r="P1146"/>
  <c r="BI1145"/>
  <c r="BH1145"/>
  <c r="BG1145"/>
  <c r="BF1145"/>
  <c r="T1145"/>
  <c r="R1145"/>
  <c r="P1145"/>
  <c r="BI1144"/>
  <c r="BH1144"/>
  <c r="BG1144"/>
  <c r="BF1144"/>
  <c r="T1144"/>
  <c r="R1144"/>
  <c r="P1144"/>
  <c r="BI1143"/>
  <c r="BH1143"/>
  <c r="BG1143"/>
  <c r="BF1143"/>
  <c r="T1143"/>
  <c r="R1143"/>
  <c r="P1143"/>
  <c r="BI1142"/>
  <c r="BH1142"/>
  <c r="BG1142"/>
  <c r="BF1142"/>
  <c r="T1142"/>
  <c r="R1142"/>
  <c r="P1142"/>
  <c r="BI1141"/>
  <c r="BH1141"/>
  <c r="BG1141"/>
  <c r="BF1141"/>
  <c r="T1141"/>
  <c r="R1141"/>
  <c r="P1141"/>
  <c r="BI1140"/>
  <c r="BH1140"/>
  <c r="BG1140"/>
  <c r="BF1140"/>
  <c r="T1140"/>
  <c r="R1140"/>
  <c r="P1140"/>
  <c r="BI1139"/>
  <c r="BH1139"/>
  <c r="BG1139"/>
  <c r="BF1139"/>
  <c r="T1139"/>
  <c r="R1139"/>
  <c r="P1139"/>
  <c r="BI1138"/>
  <c r="BH1138"/>
  <c r="BG1138"/>
  <c r="BF1138"/>
  <c r="T1138"/>
  <c r="R1138"/>
  <c r="P1138"/>
  <c r="BI1137"/>
  <c r="BH1137"/>
  <c r="BG1137"/>
  <c r="BF1137"/>
  <c r="T1137"/>
  <c r="R1137"/>
  <c r="P1137"/>
  <c r="BI1136"/>
  <c r="BH1136"/>
  <c r="BG1136"/>
  <c r="BF1136"/>
  <c r="T1136"/>
  <c r="R1136"/>
  <c r="P1136"/>
  <c r="BI1133"/>
  <c r="BH1133"/>
  <c r="BG1133"/>
  <c r="BF1133"/>
  <c r="T1133"/>
  <c r="R1133"/>
  <c r="P1133"/>
  <c r="BI1130"/>
  <c r="BH1130"/>
  <c r="BG1130"/>
  <c r="BF1130"/>
  <c r="T1130"/>
  <c r="R1130"/>
  <c r="P1130"/>
  <c r="BI1126"/>
  <c r="BH1126"/>
  <c r="BG1126"/>
  <c r="BF1126"/>
  <c r="T1126"/>
  <c r="R1126"/>
  <c r="P1126"/>
  <c r="BI1123"/>
  <c r="BH1123"/>
  <c r="BG1123"/>
  <c r="BF1123"/>
  <c r="T1123"/>
  <c r="R1123"/>
  <c r="P1123"/>
  <c r="BI1119"/>
  <c r="BH1119"/>
  <c r="BG1119"/>
  <c r="BF1119"/>
  <c r="T1119"/>
  <c r="R1119"/>
  <c r="P1119"/>
  <c r="BI1115"/>
  <c r="BH1115"/>
  <c r="BG1115"/>
  <c r="BF1115"/>
  <c r="T1115"/>
  <c r="R1115"/>
  <c r="P1115"/>
  <c r="BI1112"/>
  <c r="BH1112"/>
  <c r="BG1112"/>
  <c r="BF1112"/>
  <c r="T1112"/>
  <c r="R1112"/>
  <c r="P1112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100"/>
  <c r="BH1100"/>
  <c r="BG1100"/>
  <c r="BF1100"/>
  <c r="T1100"/>
  <c r="R1100"/>
  <c r="P1100"/>
  <c r="BI1095"/>
  <c r="BH1095"/>
  <c r="BG1095"/>
  <c r="BF1095"/>
  <c r="T1095"/>
  <c r="R1095"/>
  <c r="P1095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3"/>
  <c r="BH1083"/>
  <c r="BG1083"/>
  <c r="BF1083"/>
  <c r="T1083"/>
  <c r="R1083"/>
  <c r="P1083"/>
  <c r="BI1079"/>
  <c r="BH1079"/>
  <c r="BG1079"/>
  <c r="BF1079"/>
  <c r="T1079"/>
  <c r="R1079"/>
  <c r="P1079"/>
  <c r="BI1075"/>
  <c r="BH1075"/>
  <c r="BG1075"/>
  <c r="BF1075"/>
  <c r="T1075"/>
  <c r="R1075"/>
  <c r="P1075"/>
  <c r="BI1073"/>
  <c r="BH1073"/>
  <c r="BG1073"/>
  <c r="BF1073"/>
  <c r="T1073"/>
  <c r="R1073"/>
  <c r="P1073"/>
  <c r="BI1060"/>
  <c r="BH1060"/>
  <c r="BG1060"/>
  <c r="BF1060"/>
  <c r="T1060"/>
  <c r="R1060"/>
  <c r="P1060"/>
  <c r="BI1049"/>
  <c r="BH1049"/>
  <c r="BG1049"/>
  <c r="BF1049"/>
  <c r="T1049"/>
  <c r="R1049"/>
  <c r="P1049"/>
  <c r="BI1045"/>
  <c r="BH1045"/>
  <c r="BG1045"/>
  <c r="BF1045"/>
  <c r="T1045"/>
  <c r="R1045"/>
  <c r="P1045"/>
  <c r="BI1033"/>
  <c r="BH1033"/>
  <c r="BG1033"/>
  <c r="BF1033"/>
  <c r="T1033"/>
  <c r="R1033"/>
  <c r="P1033"/>
  <c r="BI1026"/>
  <c r="BH1026"/>
  <c r="BG1026"/>
  <c r="BF1026"/>
  <c r="T1026"/>
  <c r="R1026"/>
  <c r="P1026"/>
  <c r="BI1018"/>
  <c r="BH1018"/>
  <c r="BG1018"/>
  <c r="BF1018"/>
  <c r="T1018"/>
  <c r="R1018"/>
  <c r="P1018"/>
  <c r="BI1016"/>
  <c r="BH1016"/>
  <c r="BG1016"/>
  <c r="BF1016"/>
  <c r="T1016"/>
  <c r="R1016"/>
  <c r="P1016"/>
  <c r="BI1004"/>
  <c r="BH1004"/>
  <c r="BG1004"/>
  <c r="BF1004"/>
  <c r="T1004"/>
  <c r="R1004"/>
  <c r="P1004"/>
  <c r="BI982"/>
  <c r="BH982"/>
  <c r="BG982"/>
  <c r="BF982"/>
  <c r="T982"/>
  <c r="R982"/>
  <c r="P982"/>
  <c r="BI976"/>
  <c r="BH976"/>
  <c r="BG976"/>
  <c r="BF976"/>
  <c r="T976"/>
  <c r="R976"/>
  <c r="P976"/>
  <c r="BI953"/>
  <c r="BH953"/>
  <c r="BG953"/>
  <c r="BF953"/>
  <c r="T953"/>
  <c r="R953"/>
  <c r="P953"/>
  <c r="BI950"/>
  <c r="BH950"/>
  <c r="BG950"/>
  <c r="BF950"/>
  <c r="T950"/>
  <c r="R950"/>
  <c r="P950"/>
  <c r="BI946"/>
  <c r="BH946"/>
  <c r="BG946"/>
  <c r="BF946"/>
  <c r="T946"/>
  <c r="R946"/>
  <c r="P946"/>
  <c r="BI942"/>
  <c r="BH942"/>
  <c r="BG942"/>
  <c r="BF942"/>
  <c r="T942"/>
  <c r="R942"/>
  <c r="P942"/>
  <c r="BI936"/>
  <c r="BH936"/>
  <c r="BG936"/>
  <c r="BF936"/>
  <c r="T936"/>
  <c r="R936"/>
  <c r="P936"/>
  <c r="BI932"/>
  <c r="BH932"/>
  <c r="BG932"/>
  <c r="BF932"/>
  <c r="T932"/>
  <c r="R932"/>
  <c r="P932"/>
  <c r="BI926"/>
  <c r="BH926"/>
  <c r="BG926"/>
  <c r="BF926"/>
  <c r="T926"/>
  <c r="R926"/>
  <c r="P926"/>
  <c r="BI919"/>
  <c r="BH919"/>
  <c r="BG919"/>
  <c r="BF919"/>
  <c r="T919"/>
  <c r="R919"/>
  <c r="P919"/>
  <c r="BI913"/>
  <c r="BH913"/>
  <c r="BG913"/>
  <c r="BF913"/>
  <c r="T913"/>
  <c r="R913"/>
  <c r="P913"/>
  <c r="BI906"/>
  <c r="BH906"/>
  <c r="BG906"/>
  <c r="BF906"/>
  <c r="T906"/>
  <c r="R906"/>
  <c r="P906"/>
  <c r="BI887"/>
  <c r="BH887"/>
  <c r="BG887"/>
  <c r="BF887"/>
  <c r="T887"/>
  <c r="R887"/>
  <c r="P887"/>
  <c r="BI849"/>
  <c r="BH849"/>
  <c r="BG849"/>
  <c r="BF849"/>
  <c r="T849"/>
  <c r="R849"/>
  <c r="P849"/>
  <c r="BI845"/>
  <c r="BH845"/>
  <c r="BG845"/>
  <c r="BF845"/>
  <c r="T845"/>
  <c r="R845"/>
  <c r="P845"/>
  <c r="BI841"/>
  <c r="BH841"/>
  <c r="BG841"/>
  <c r="BF841"/>
  <c r="T841"/>
  <c r="R841"/>
  <c r="P841"/>
  <c r="BI837"/>
  <c r="BH837"/>
  <c r="BG837"/>
  <c r="BF837"/>
  <c r="T837"/>
  <c r="R837"/>
  <c r="P837"/>
  <c r="BI835"/>
  <c r="BH835"/>
  <c r="BG835"/>
  <c r="BF835"/>
  <c r="T835"/>
  <c r="R835"/>
  <c r="P835"/>
  <c r="BI832"/>
  <c r="BH832"/>
  <c r="BG832"/>
  <c r="BF832"/>
  <c r="T832"/>
  <c r="R832"/>
  <c r="P832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794"/>
  <c r="BH794"/>
  <c r="BG794"/>
  <c r="BF794"/>
  <c r="T794"/>
  <c r="R794"/>
  <c r="P794"/>
  <c r="BI790"/>
  <c r="BH790"/>
  <c r="BG790"/>
  <c r="BF790"/>
  <c r="T790"/>
  <c r="T789"/>
  <c r="R790"/>
  <c r="R789"/>
  <c r="P790"/>
  <c r="P789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68"/>
  <c r="BH768"/>
  <c r="BG768"/>
  <c r="BF768"/>
  <c r="T768"/>
  <c r="R768"/>
  <c r="P768"/>
  <c r="BI762"/>
  <c r="BH762"/>
  <c r="BG762"/>
  <c r="BF762"/>
  <c r="T762"/>
  <c r="R762"/>
  <c r="P762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691"/>
  <c r="BH691"/>
  <c r="BG691"/>
  <c r="BF691"/>
  <c r="T691"/>
  <c r="R691"/>
  <c r="P691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79"/>
  <c r="BH679"/>
  <c r="BG679"/>
  <c r="BF679"/>
  <c r="T679"/>
  <c r="R679"/>
  <c r="P679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64"/>
  <c r="BH664"/>
  <c r="BG664"/>
  <c r="BF664"/>
  <c r="T664"/>
  <c r="R664"/>
  <c r="P664"/>
  <c r="BI660"/>
  <c r="BH660"/>
  <c r="BG660"/>
  <c r="BF660"/>
  <c r="T660"/>
  <c r="R660"/>
  <c r="P660"/>
  <c r="BI652"/>
  <c r="BH652"/>
  <c r="BG652"/>
  <c r="BF652"/>
  <c r="T652"/>
  <c r="R652"/>
  <c r="P652"/>
  <c r="BI643"/>
  <c r="BH643"/>
  <c r="BG643"/>
  <c r="BF643"/>
  <c r="T643"/>
  <c r="R643"/>
  <c r="P643"/>
  <c r="BI636"/>
  <c r="BH636"/>
  <c r="BG636"/>
  <c r="BF636"/>
  <c r="T636"/>
  <c r="R636"/>
  <c r="P636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5"/>
  <c r="BH585"/>
  <c r="BG585"/>
  <c r="BF585"/>
  <c r="T585"/>
  <c r="R585"/>
  <c r="P585"/>
  <c r="BI558"/>
  <c r="BH558"/>
  <c r="BG558"/>
  <c r="BF558"/>
  <c r="T558"/>
  <c r="R558"/>
  <c r="P558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8"/>
  <c r="BH538"/>
  <c r="BG538"/>
  <c r="BF538"/>
  <c r="T538"/>
  <c r="R538"/>
  <c r="P538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491"/>
  <c r="BH491"/>
  <c r="BG491"/>
  <c r="BF491"/>
  <c r="T491"/>
  <c r="R491"/>
  <c r="P491"/>
  <c r="BI452"/>
  <c r="BH452"/>
  <c r="BG452"/>
  <c r="BF452"/>
  <c r="T452"/>
  <c r="R452"/>
  <c r="P452"/>
  <c r="BI432"/>
  <c r="BH432"/>
  <c r="BG432"/>
  <c r="BF432"/>
  <c r="T432"/>
  <c r="R432"/>
  <c r="P432"/>
  <c r="BI428"/>
  <c r="BH428"/>
  <c r="BG428"/>
  <c r="BF428"/>
  <c r="T428"/>
  <c r="R428"/>
  <c r="P428"/>
  <c r="BI423"/>
  <c r="BH423"/>
  <c r="BG423"/>
  <c r="BF423"/>
  <c r="T423"/>
  <c r="R423"/>
  <c r="P423"/>
  <c r="BI419"/>
  <c r="BH419"/>
  <c r="BG419"/>
  <c r="BF419"/>
  <c r="T419"/>
  <c r="R419"/>
  <c r="P419"/>
  <c r="BI412"/>
  <c r="BH412"/>
  <c r="BG412"/>
  <c r="BF412"/>
  <c r="T412"/>
  <c r="R412"/>
  <c r="P412"/>
  <c r="BI381"/>
  <c r="BH381"/>
  <c r="BG381"/>
  <c r="BF381"/>
  <c r="T381"/>
  <c r="R381"/>
  <c r="P381"/>
  <c r="BI350"/>
  <c r="BH350"/>
  <c r="BG350"/>
  <c r="BF350"/>
  <c r="T350"/>
  <c r="R350"/>
  <c r="P350"/>
  <c r="BI346"/>
  <c r="BH346"/>
  <c r="BG346"/>
  <c r="BF346"/>
  <c r="T346"/>
  <c r="R346"/>
  <c r="P346"/>
  <c r="BI313"/>
  <c r="BH313"/>
  <c r="BG313"/>
  <c r="BF313"/>
  <c r="T313"/>
  <c r="R313"/>
  <c r="P313"/>
  <c r="BI280"/>
  <c r="BH280"/>
  <c r="BG280"/>
  <c r="BF280"/>
  <c r="T280"/>
  <c r="R280"/>
  <c r="P280"/>
  <c r="BI247"/>
  <c r="BH247"/>
  <c r="BG247"/>
  <c r="BF247"/>
  <c r="T247"/>
  <c r="R247"/>
  <c r="P247"/>
  <c r="BI214"/>
  <c r="BH214"/>
  <c r="BG214"/>
  <c r="BF214"/>
  <c r="T214"/>
  <c r="R214"/>
  <c r="P214"/>
  <c r="BI206"/>
  <c r="BH206"/>
  <c r="BG206"/>
  <c r="BF206"/>
  <c r="T206"/>
  <c r="R206"/>
  <c r="P206"/>
  <c r="BI199"/>
  <c r="BH199"/>
  <c r="BG199"/>
  <c r="BF199"/>
  <c r="T199"/>
  <c r="R199"/>
  <c r="P199"/>
  <c r="BI197"/>
  <c r="BH197"/>
  <c r="BG197"/>
  <c r="BF197"/>
  <c r="T197"/>
  <c r="R197"/>
  <c r="P197"/>
  <c r="BI189"/>
  <c r="BH189"/>
  <c r="BG189"/>
  <c r="BF189"/>
  <c r="T189"/>
  <c r="R189"/>
  <c r="P189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J106"/>
  <c r="J105"/>
  <c r="F105"/>
  <c r="F103"/>
  <c r="E101"/>
  <c r="J59"/>
  <c r="J58"/>
  <c r="F58"/>
  <c r="F56"/>
  <c r="E54"/>
  <c r="J20"/>
  <c r="E20"/>
  <c r="F106"/>
  <c r="J19"/>
  <c r="J14"/>
  <c r="J103"/>
  <c r="E7"/>
  <c r="E50"/>
  <c i="4" r="J37"/>
  <c r="J36"/>
  <c i="1" r="AY57"/>
  <c i="4" r="J35"/>
  <c i="1" r="AX57"/>
  <c i="4" r="BI301"/>
  <c r="BH301"/>
  <c r="BG301"/>
  <c r="BF301"/>
  <c r="T301"/>
  <c r="T300"/>
  <c r="R301"/>
  <c r="R300"/>
  <c r="P301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77"/>
  <c r="BH277"/>
  <c r="BG277"/>
  <c r="BF277"/>
  <c r="T277"/>
  <c r="R277"/>
  <c r="P277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3"/>
  <c r="BH253"/>
  <c r="BG253"/>
  <c r="BF253"/>
  <c r="T253"/>
  <c r="R253"/>
  <c r="P253"/>
  <c r="BI246"/>
  <c r="BH246"/>
  <c r="BG246"/>
  <c r="BF246"/>
  <c r="T246"/>
  <c r="R246"/>
  <c r="P246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197"/>
  <c r="BH197"/>
  <c r="BG197"/>
  <c r="BF197"/>
  <c r="T197"/>
  <c r="R197"/>
  <c r="P197"/>
  <c r="BI186"/>
  <c r="BH186"/>
  <c r="BG186"/>
  <c r="BF186"/>
  <c r="T186"/>
  <c r="R186"/>
  <c r="P186"/>
  <c r="BI180"/>
  <c r="BH180"/>
  <c r="BG180"/>
  <c r="BF180"/>
  <c r="T180"/>
  <c r="R180"/>
  <c r="P180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3" r="J37"/>
  <c r="J36"/>
  <c i="1" r="AY56"/>
  <c i="3" r="J35"/>
  <c i="1" r="AX56"/>
  <c i="3" r="BI314"/>
  <c r="BH314"/>
  <c r="BG314"/>
  <c r="BF314"/>
  <c r="T314"/>
  <c r="R314"/>
  <c r="P314"/>
  <c r="BI312"/>
  <c r="BH312"/>
  <c r="BG312"/>
  <c r="BF312"/>
  <c r="T312"/>
  <c r="R312"/>
  <c r="P312"/>
  <c r="BI302"/>
  <c r="BH302"/>
  <c r="BG302"/>
  <c r="BF302"/>
  <c r="T302"/>
  <c r="R302"/>
  <c r="P302"/>
  <c r="BI300"/>
  <c r="BH300"/>
  <c r="BG300"/>
  <c r="BF300"/>
  <c r="T300"/>
  <c r="R300"/>
  <c r="P300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10"/>
  <c r="BH210"/>
  <c r="BG210"/>
  <c r="BF210"/>
  <c r="T210"/>
  <c r="T209"/>
  <c r="R210"/>
  <c r="R209"/>
  <c r="P210"/>
  <c r="P209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2"/>
  <c r="BH132"/>
  <c r="BG132"/>
  <c r="BF132"/>
  <c r="T132"/>
  <c r="R132"/>
  <c r="P132"/>
  <c r="BI122"/>
  <c r="BH122"/>
  <c r="BG122"/>
  <c r="BF122"/>
  <c r="T122"/>
  <c r="R122"/>
  <c r="P122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2" r="J37"/>
  <c r="J36"/>
  <c i="1" r="AY55"/>
  <c i="2" r="J35"/>
  <c i="1" r="AX55"/>
  <c i="2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2"/>
  <c r="BH122"/>
  <c r="BG122"/>
  <c r="BF122"/>
  <c r="T122"/>
  <c r="R122"/>
  <c r="P122"/>
  <c r="BI119"/>
  <c r="BH119"/>
  <c r="BG119"/>
  <c r="BF119"/>
  <c r="T119"/>
  <c r="R119"/>
  <c r="P119"/>
  <c r="BI110"/>
  <c r="BH110"/>
  <c r="BG110"/>
  <c r="BF110"/>
  <c r="T110"/>
  <c r="R110"/>
  <c r="P110"/>
  <c r="BI106"/>
  <c r="BH106"/>
  <c r="BG106"/>
  <c r="BF106"/>
  <c r="T106"/>
  <c r="R106"/>
  <c r="P106"/>
  <c r="BI98"/>
  <c r="BH98"/>
  <c r="BG98"/>
  <c r="BF98"/>
  <c r="T98"/>
  <c r="T90"/>
  <c r="R98"/>
  <c r="R90"/>
  <c r="P98"/>
  <c r="P90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48"/>
  <c i="1" r="L50"/>
  <c r="AM50"/>
  <c r="AM49"/>
  <c r="L49"/>
  <c r="AM47"/>
  <c r="L47"/>
  <c r="L45"/>
  <c r="L44"/>
  <c i="3" r="BK122"/>
  <c i="4" r="BK259"/>
  <c i="5" r="J652"/>
  <c r="BK1146"/>
  <c i="7" r="BK190"/>
  <c r="BK170"/>
  <c r="BK218"/>
  <c i="8" r="J231"/>
  <c r="BK126"/>
  <c i="10" r="J128"/>
  <c i="11" r="J277"/>
  <c r="BK285"/>
  <c i="3" r="J243"/>
  <c i="4" r="J253"/>
  <c i="5" r="J1171"/>
  <c r="J1147"/>
  <c i="6" r="BK120"/>
  <c i="7" r="BK124"/>
  <c r="J181"/>
  <c r="BK128"/>
  <c i="8" r="BK208"/>
  <c r="BK145"/>
  <c i="9" r="J104"/>
  <c i="11" r="BK367"/>
  <c r="J184"/>
  <c i="3" r="BK88"/>
  <c r="J283"/>
  <c i="4" r="J186"/>
  <c i="5" r="BK936"/>
  <c r="BK558"/>
  <c r="J1018"/>
  <c r="J1735"/>
  <c r="BK1136"/>
  <c i="6" r="J98"/>
  <c i="7" r="J167"/>
  <c r="BK187"/>
  <c i="8" r="BK242"/>
  <c i="10" r="BK104"/>
  <c i="11" r="BK403"/>
  <c r="BK208"/>
  <c i="2" r="BK122"/>
  <c i="4" r="J232"/>
  <c r="J293"/>
  <c i="5" r="BK1090"/>
  <c r="BK823"/>
  <c r="BK1622"/>
  <c r="J664"/>
  <c i="6" r="BK123"/>
  <c i="7" r="J195"/>
  <c r="J116"/>
  <c r="J235"/>
  <c i="8" r="J192"/>
  <c i="9" r="BK113"/>
  <c i="11" r="BK298"/>
  <c r="J420"/>
  <c i="2" r="J98"/>
  <c i="3" r="J187"/>
  <c i="4" r="J148"/>
  <c i="5" r="BK1147"/>
  <c r="J1100"/>
  <c r="BK786"/>
  <c r="J419"/>
  <c i="6" r="J110"/>
  <c i="7" r="J139"/>
  <c r="J158"/>
  <c r="BK120"/>
  <c r="BK129"/>
  <c i="8" r="BK204"/>
  <c r="J240"/>
  <c i="9" r="J102"/>
  <c i="11" r="J361"/>
  <c i="4" r="J225"/>
  <c i="5" r="J887"/>
  <c r="BK774"/>
  <c r="BK1162"/>
  <c i="6" r="BK128"/>
  <c i="5" r="J942"/>
  <c r="J127"/>
  <c r="J1547"/>
  <c r="J1582"/>
  <c r="BK197"/>
  <c i="7" r="BK253"/>
  <c r="J137"/>
  <c r="J220"/>
  <c r="J269"/>
  <c i="9" r="J128"/>
  <c i="10" r="J104"/>
  <c i="11" r="BK380"/>
  <c i="2" r="BK131"/>
  <c i="3" r="J263"/>
  <c i="4" r="BK197"/>
  <c i="5" r="BK832"/>
  <c r="BK1142"/>
  <c r="BK1732"/>
  <c r="J541"/>
  <c r="J313"/>
  <c i="6" r="BK129"/>
  <c i="7" r="BK236"/>
  <c r="BK239"/>
  <c r="J171"/>
  <c i="8" r="J114"/>
  <c r="BK168"/>
  <c i="10" r="J120"/>
  <c i="3" r="J116"/>
  <c i="4" r="J277"/>
  <c i="5" r="J1075"/>
  <c r="J1712"/>
  <c i="7" r="J249"/>
  <c r="J168"/>
  <c r="J201"/>
  <c i="8" r="J161"/>
  <c r="J196"/>
  <c i="10" r="BK103"/>
  <c i="2" r="J193"/>
  <c i="4" r="BK215"/>
  <c r="BK150"/>
  <c i="5" r="J774"/>
  <c r="BK585"/>
  <c r="BK1269"/>
  <c r="BK636"/>
  <c i="6" r="BK146"/>
  <c i="7" r="J185"/>
  <c r="J256"/>
  <c i="8" r="J218"/>
  <c r="J115"/>
  <c i="11" r="BK184"/>
  <c r="BK384"/>
  <c i="3" r="J88"/>
  <c i="4" r="BK123"/>
  <c i="5" r="J537"/>
  <c r="J685"/>
  <c i="7" r="BK199"/>
  <c r="J131"/>
  <c r="J192"/>
  <c i="8" r="BK186"/>
  <c i="9" r="J129"/>
  <c i="11" r="BK358"/>
  <c r="J377"/>
  <c i="2" r="BK98"/>
  <c i="3" r="J300"/>
  <c i="4" r="BK154"/>
  <c i="5" r="J1345"/>
  <c r="J1539"/>
  <c i="3" r="BK314"/>
  <c i="5" r="BK1171"/>
  <c r="J178"/>
  <c r="BK173"/>
  <c r="J1269"/>
  <c r="BK1177"/>
  <c i="6" r="BK119"/>
  <c i="7" r="BK152"/>
  <c r="BK117"/>
  <c i="8" r="J175"/>
  <c i="11" r="J298"/>
  <c r="BK320"/>
  <c i="2" r="J151"/>
  <c i="3" r="BK213"/>
  <c i="4" r="BK213"/>
  <c i="5" r="J539"/>
  <c r="BK537"/>
  <c r="BK1759"/>
  <c r="J1671"/>
  <c i="6" r="J108"/>
  <c i="7" r="BK176"/>
  <c r="J107"/>
  <c r="BK115"/>
  <c r="BK183"/>
  <c i="8" r="J146"/>
  <c i="9" r="BK144"/>
  <c i="11" r="J233"/>
  <c r="BK316"/>
  <c i="2" r="J106"/>
  <c i="3" r="J312"/>
  <c i="4" r="BK103"/>
  <c i="5" r="BK942"/>
  <c r="J823"/>
  <c r="J1683"/>
  <c r="J1307"/>
  <c i="6" r="BK102"/>
  <c i="7" r="J262"/>
  <c i="8" r="BK144"/>
  <c r="J242"/>
  <c i="9" r="BK140"/>
  <c i="10" r="BK120"/>
  <c i="11" r="BK131"/>
  <c i="2" r="BK189"/>
  <c i="5" r="BK1440"/>
  <c r="BK1650"/>
  <c r="BK1150"/>
  <c i="6" r="J137"/>
  <c i="7" r="J177"/>
  <c r="BK186"/>
  <c r="J261"/>
  <c r="J200"/>
  <c i="8" r="BK214"/>
  <c i="9" r="J139"/>
  <c i="10" r="J101"/>
  <c i="11" r="J107"/>
  <c r="BK261"/>
  <c i="4" r="BK297"/>
  <c i="5" r="BK1144"/>
  <c r="J751"/>
  <c r="J757"/>
  <c i="6" r="BK122"/>
  <c i="7" r="J210"/>
  <c r="BK211"/>
  <c i="8" r="J172"/>
  <c i="9" r="BK128"/>
  <c i="11" r="J131"/>
  <c r="BK159"/>
  <c i="4" r="J239"/>
  <c i="5" r="J821"/>
  <c r="BK1016"/>
  <c r="BK1307"/>
  <c r="J1175"/>
  <c r="J452"/>
  <c i="6" r="BK110"/>
  <c i="7" r="J145"/>
  <c r="J118"/>
  <c r="BK195"/>
  <c i="8" r="BK231"/>
  <c i="9" r="J144"/>
  <c i="11" r="J289"/>
  <c r="BK222"/>
  <c i="3" r="BK194"/>
  <c i="4" r="BK218"/>
  <c i="5" r="J1102"/>
  <c r="BK676"/>
  <c r="J1611"/>
  <c r="BK1545"/>
  <c r="J1138"/>
  <c i="6" r="J103"/>
  <c i="5" r="J116"/>
  <c i="6" r="J136"/>
  <c i="7" r="BK113"/>
  <c r="J115"/>
  <c r="BK217"/>
  <c i="8" r="BK154"/>
  <c i="9" r="J131"/>
  <c i="12" r="BK90"/>
  <c i="10" r="BK123"/>
  <c i="11" r="J226"/>
  <c i="3" r="J288"/>
  <c i="4" r="J216"/>
  <c i="5" r="J818"/>
  <c r="BK214"/>
  <c r="BK1582"/>
  <c i="7" r="BK157"/>
  <c r="BK137"/>
  <c i="8" r="J145"/>
  <c r="J194"/>
  <c i="9" r="BK116"/>
  <c i="11" r="BK254"/>
  <c r="J120"/>
  <c i="3" r="BK132"/>
  <c i="4" r="J208"/>
  <c i="5" r="J1598"/>
  <c r="J1732"/>
  <c i="6" r="J127"/>
  <c i="7" r="BK165"/>
  <c i="2" r="BK180"/>
  <c i="3" r="J142"/>
  <c i="4" r="BK284"/>
  <c i="5" r="BK818"/>
  <c r="BK768"/>
  <c r="BK1735"/>
  <c r="BK1045"/>
  <c r="BK189"/>
  <c i="6" r="BK114"/>
  <c i="7" r="J156"/>
  <c r="J141"/>
  <c r="J246"/>
  <c i="9" r="BK104"/>
  <c i="10" r="J109"/>
  <c i="11" r="J285"/>
  <c i="12" r="J90"/>
  <c i="3" r="J194"/>
  <c i="4" r="J129"/>
  <c i="5" r="J1166"/>
  <c r="J790"/>
  <c r="J1174"/>
  <c r="BK1133"/>
  <c r="BK1271"/>
  <c i="6" r="BK137"/>
  <c i="7" r="J147"/>
  <c r="BK225"/>
  <c r="BK268"/>
  <c i="8" r="J216"/>
  <c r="BK161"/>
  <c i="10" r="J124"/>
  <c i="11" r="BK178"/>
  <c i="2" r="BK176"/>
  <c i="3" r="BK271"/>
  <c i="5" r="J1162"/>
  <c r="BK124"/>
  <c r="BK1475"/>
  <c r="BK1140"/>
  <c i="6" r="BK132"/>
  <c i="7" r="J229"/>
  <c i="8" r="BK217"/>
  <c i="9" r="J136"/>
  <c i="10" r="J106"/>
  <c i="11" r="J178"/>
  <c i="12" r="BK98"/>
  <c i="5" r="BK790"/>
  <c r="J755"/>
  <c r="J674"/>
  <c i="6" r="BK139"/>
  <c i="7" r="BK160"/>
  <c r="J222"/>
  <c r="BK205"/>
  <c i="8" r="BK170"/>
  <c r="J235"/>
  <c i="9" r="BK129"/>
  <c i="11" r="BK291"/>
  <c r="BK135"/>
  <c i="4" r="BK118"/>
  <c i="5" r="J1105"/>
  <c r="BK750"/>
  <c r="BK1026"/>
  <c i="6" r="J145"/>
  <c i="7" r="J117"/>
  <c r="J110"/>
  <c r="J138"/>
  <c i="8" r="J202"/>
  <c r="J150"/>
  <c i="10" r="J130"/>
  <c i="11" r="J406"/>
  <c i="2" r="J189"/>
  <c i="3" r="BK283"/>
  <c i="5" r="BK1159"/>
  <c r="J750"/>
  <c r="J121"/>
  <c r="J976"/>
  <c r="J1119"/>
  <c r="J932"/>
  <c r="J596"/>
  <c r="J585"/>
  <c r="BK1143"/>
  <c r="BK976"/>
  <c r="J197"/>
  <c i="6" r="BK115"/>
  <c i="7" r="BK110"/>
  <c r="BK235"/>
  <c r="BK270"/>
  <c r="BK192"/>
  <c i="8" r="BK109"/>
  <c r="J246"/>
  <c i="9" r="J138"/>
  <c i="2" r="BK106"/>
  <c i="3" r="J247"/>
  <c i="4" r="BK186"/>
  <c r="BK253"/>
  <c i="5" r="J906"/>
  <c r="BK199"/>
  <c i="7" r="J148"/>
  <c r="J159"/>
  <c r="BK148"/>
  <c r="J260"/>
  <c i="8" r="BK104"/>
  <c r="J234"/>
  <c i="9" r="BK138"/>
  <c i="11" r="J384"/>
  <c i="2" r="BK110"/>
  <c i="3" r="BK217"/>
  <c i="4" r="J126"/>
  <c i="5" r="J558"/>
  <c r="J1141"/>
  <c r="BK158"/>
  <c r="BK1073"/>
  <c r="J1083"/>
  <c i="7" r="BK125"/>
  <c r="BK126"/>
  <c r="J266"/>
  <c i="8" r="BK228"/>
  <c i="11" r="J254"/>
  <c r="J329"/>
  <c i="12" r="BK87"/>
  <c i="3" r="BK288"/>
  <c i="4" r="BK94"/>
  <c i="5" r="BK982"/>
  <c r="BK121"/>
  <c r="BK432"/>
  <c i="7" r="J165"/>
  <c r="BK180"/>
  <c i="8" r="J209"/>
  <c r="J181"/>
  <c i="9" r="J132"/>
  <c i="11" r="J428"/>
  <c r="J380"/>
  <c i="2" r="BK135"/>
  <c i="3" r="J269"/>
  <c i="4" r="J123"/>
  <c i="5" r="BK1112"/>
  <c r="J199"/>
  <c i="6" r="J143"/>
  <c i="7" r="BK196"/>
  <c r="J198"/>
  <c r="BK227"/>
  <c r="J193"/>
  <c i="11" r="J356"/>
  <c r="J401"/>
  <c i="3" r="BK114"/>
  <c r="BK184"/>
  <c i="4" r="J264"/>
  <c i="5" r="BK1173"/>
  <c r="J1140"/>
  <c r="J1502"/>
  <c r="J1475"/>
  <c r="BK539"/>
  <c r="BK1095"/>
  <c i="6" r="BK135"/>
  <c i="7" r="J127"/>
  <c r="J169"/>
  <c r="J178"/>
  <c i="9" r="BK100"/>
  <c i="11" r="J161"/>
  <c i="12" r="J95"/>
  <c i="2" r="J135"/>
  <c i="4" r="BK229"/>
  <c i="5" r="BK1141"/>
  <c r="J786"/>
  <c r="J826"/>
  <c r="BK1033"/>
  <c r="J600"/>
  <c i="7" r="BK254"/>
  <c r="J219"/>
  <c r="J153"/>
  <c r="BK127"/>
  <c i="8" r="BK240"/>
  <c r="J118"/>
  <c i="10" r="J126"/>
  <c i="11" r="BK401"/>
  <c i="2" r="J164"/>
  <c i="3" r="BK181"/>
  <c i="4" r="BK90"/>
  <c i="5" r="BK536"/>
  <c r="J1093"/>
  <c r="BK112"/>
  <c r="J687"/>
  <c r="BK596"/>
  <c r="BK206"/>
  <c i="7" r="J224"/>
  <c r="J238"/>
  <c i="8" r="J228"/>
  <c r="BK212"/>
  <c r="BK232"/>
  <c i="9" r="J126"/>
  <c i="11" r="J312"/>
  <c r="J291"/>
  <c i="2" r="BK160"/>
  <c i="5" r="J1133"/>
  <c r="BK1585"/>
  <c r="BK826"/>
  <c r="BK1598"/>
  <c r="J946"/>
  <c i="6" r="J126"/>
  <c r="J112"/>
  <c i="7" r="BK213"/>
  <c r="J186"/>
  <c r="J142"/>
  <c r="BK238"/>
  <c r="J140"/>
  <c i="8" r="BK148"/>
  <c r="J140"/>
  <c r="J165"/>
  <c i="9" r="BK98"/>
  <c i="10" r="BK115"/>
  <c i="11" r="J261"/>
  <c i="4" r="BK148"/>
  <c r="J99"/>
  <c i="5" r="BK1075"/>
  <c r="BK452"/>
  <c r="BK1233"/>
  <c i="6" r="J101"/>
  <c i="7" r="BK144"/>
  <c r="J163"/>
  <c r="J155"/>
  <c r="BK264"/>
  <c r="BK260"/>
  <c i="8" r="BK132"/>
  <c r="J239"/>
  <c i="9" r="J116"/>
  <c i="11" r="J217"/>
  <c r="BK107"/>
  <c r="BK169"/>
  <c i="3" r="BK146"/>
  <c i="7" r="J182"/>
  <c i="9" r="BK149"/>
  <c i="10" r="BK124"/>
  <c i="11" r="BK129"/>
  <c i="12" r="J92"/>
  <c i="2" r="J148"/>
  <c i="3" r="J271"/>
  <c i="4" r="BK142"/>
  <c i="7" r="BK231"/>
  <c i="8" r="J109"/>
  <c r="J122"/>
  <c r="J204"/>
  <c i="9" r="J122"/>
  <c i="11" r="BK161"/>
  <c i="2" r="J139"/>
  <c i="3" r="BK300"/>
  <c i="4" r="J163"/>
  <c i="5" r="BK1165"/>
  <c r="J636"/>
  <c r="J691"/>
  <c i="6" r="BK106"/>
  <c i="7" r="J129"/>
  <c r="BK179"/>
  <c r="BK173"/>
  <c r="BK131"/>
  <c i="8" r="J222"/>
  <c r="BK140"/>
  <c i="10" r="J123"/>
  <c i="11" r="J202"/>
  <c i="2" r="J169"/>
  <c i="3" r="BK144"/>
  <c i="4" r="J218"/>
  <c i="5" r="BK1049"/>
  <c r="BK821"/>
  <c r="J950"/>
  <c r="BK1537"/>
  <c i="6" r="BK116"/>
  <c i="3" r="J132"/>
  <c i="5" r="J1172"/>
  <c r="BK150"/>
  <c r="BK762"/>
  <c i="7" r="BK256"/>
  <c r="BK111"/>
  <c i="6" r="BK142"/>
  <c i="7" r="BK220"/>
  <c r="J114"/>
  <c r="J176"/>
  <c r="BK267"/>
  <c i="8" r="J168"/>
  <c r="BK198"/>
  <c i="9" r="J121"/>
  <c i="11" r="BK213"/>
  <c i="2" r="J142"/>
  <c i="4" r="BK232"/>
  <c i="5" r="J1160"/>
  <c r="J953"/>
  <c r="J753"/>
  <c r="J759"/>
  <c r="J280"/>
  <c i="6" r="J122"/>
  <c i="7" r="BK221"/>
  <c r="J265"/>
  <c i="8" r="J170"/>
  <c i="10" r="BK128"/>
  <c i="11" r="J365"/>
  <c r="J367"/>
  <c i="2" r="J110"/>
  <c i="3" r="J265"/>
  <c i="4" r="J142"/>
  <c i="5" r="J346"/>
  <c r="BK428"/>
  <c r="J1248"/>
  <c r="BK1222"/>
  <c i="6" r="BK136"/>
  <c i="7" r="BK224"/>
  <c r="BK265"/>
  <c r="BK198"/>
  <c i="8" r="J148"/>
  <c i="11" r="J332"/>
  <c i="3" r="J249"/>
  <c i="4" r="BK239"/>
  <c r="J246"/>
  <c i="5" r="BK600"/>
  <c r="BK752"/>
  <c r="BK1115"/>
  <c i="6" r="J114"/>
  <c i="7" r="J203"/>
  <c i="8" r="BK158"/>
  <c i="9" r="J149"/>
  <c i="10" r="BK113"/>
  <c i="11" r="BK377"/>
  <c i="5" r="J173"/>
  <c r="BK588"/>
  <c r="J1026"/>
  <c r="J1033"/>
  <c i="6" r="J130"/>
  <c i="7" r="BK237"/>
  <c r="J152"/>
  <c r="BK107"/>
  <c r="BK233"/>
  <c i="8" r="BK239"/>
  <c r="BK165"/>
  <c i="9" r="J113"/>
  <c i="11" r="J215"/>
  <c r="J372"/>
  <c i="4" r="BK135"/>
  <c i="5" r="J777"/>
  <c r="BK1611"/>
  <c r="BK1310"/>
  <c i="7" r="BK184"/>
  <c r="BK185"/>
  <c r="J230"/>
  <c r="BK164"/>
  <c i="6" r="BK103"/>
  <c i="7" r="J227"/>
  <c r="J202"/>
  <c r="J160"/>
  <c i="8" r="BK150"/>
  <c i="9" r="BK121"/>
  <c i="11" r="BK289"/>
  <c r="BK406"/>
  <c i="2" r="BK184"/>
  <c i="3" r="BK312"/>
  <c i="4" r="J298"/>
  <c i="5" r="BK753"/>
  <c r="BK346"/>
  <c r="BK679"/>
  <c r="J780"/>
  <c i="6" r="J138"/>
  <c i="7" r="BK138"/>
  <c r="BK203"/>
  <c r="BK118"/>
  <c i="8" r="BK192"/>
  <c r="J158"/>
  <c i="10" r="J117"/>
  <c i="2" r="BK167"/>
  <c i="3" r="J92"/>
  <c i="4" r="BK299"/>
  <c i="5" r="BK1102"/>
  <c r="BK1158"/>
  <c r="BK919"/>
  <c r="J247"/>
  <c r="BK540"/>
  <c r="J762"/>
  <c r="BK247"/>
  <c i="7" r="J225"/>
  <c r="J259"/>
  <c r="J233"/>
  <c i="8" r="J200"/>
  <c r="J208"/>
  <c i="11" r="BK324"/>
  <c r="J388"/>
  <c i="4" r="J259"/>
  <c r="J118"/>
  <c i="5" r="J1123"/>
  <c r="BK887"/>
  <c r="BK1380"/>
  <c i="7" r="BK178"/>
  <c r="BK251"/>
  <c i="6" r="J119"/>
  <c i="7" r="J161"/>
  <c r="BK252"/>
  <c r="BK243"/>
  <c i="8" r="BK196"/>
  <c i="9" r="BK135"/>
  <c i="10" r="J111"/>
  <c i="11" r="J135"/>
  <c i="2" r="BK154"/>
  <c i="3" r="J290"/>
  <c i="4" r="J197"/>
  <c i="5" r="J1087"/>
  <c r="BK751"/>
  <c r="J1169"/>
  <c r="BK1154"/>
  <c i="6" r="BK130"/>
  <c i="7" r="J245"/>
  <c r="J150"/>
  <c r="J123"/>
  <c i="8" r="J198"/>
  <c i="9" r="BK147"/>
  <c i="11" r="BK104"/>
  <c r="BK390"/>
  <c i="2" r="BK151"/>
  <c i="3" r="BK187"/>
  <c i="4" r="J301"/>
  <c i="5" r="BK780"/>
  <c r="BK1137"/>
  <c r="J1060"/>
  <c r="BK1683"/>
  <c i="6" r="BK118"/>
  <c i="7" r="BK155"/>
  <c r="BK246"/>
  <c i="8" r="BK118"/>
  <c i="9" r="BK106"/>
  <c i="11" r="BK217"/>
  <c i="2" r="BK182"/>
  <c i="3" r="BK249"/>
  <c i="4" r="J103"/>
  <c i="5" r="BK1155"/>
  <c r="J1049"/>
  <c r="BK350"/>
  <c r="J531"/>
  <c i="6" r="BK111"/>
  <c i="7" r="J207"/>
  <c i="8" r="BK216"/>
  <c i="9" r="BK117"/>
  <c i="11" r="J241"/>
  <c r="J222"/>
  <c i="2" r="BK164"/>
  <c i="5" r="J1130"/>
  <c r="J1164"/>
  <c r="J112"/>
  <c r="BK691"/>
  <c r="BK1477"/>
  <c r="J1158"/>
  <c i="7" r="BK163"/>
  <c r="J166"/>
  <c i="8" r="BK143"/>
  <c r="BK178"/>
  <c i="10" r="BK108"/>
  <c i="11" r="J199"/>
  <c i="1" r="AS58"/>
  <c i="5" r="J686"/>
  <c r="BK849"/>
  <c r="BK1174"/>
  <c i="6" r="BK131"/>
  <c i="7" r="J211"/>
  <c r="J216"/>
  <c r="J248"/>
  <c i="9" r="BK151"/>
  <c i="10" r="BK101"/>
  <c i="11" r="J102"/>
  <c i="3" r="J181"/>
  <c i="4" r="BK225"/>
  <c r="BK129"/>
  <c i="5" r="BK1060"/>
  <c r="BK757"/>
  <c r="BK280"/>
  <c r="BK643"/>
  <c r="BK1167"/>
  <c i="6" r="J142"/>
  <c i="7" r="J199"/>
  <c r="BK158"/>
  <c r="J250"/>
  <c r="J130"/>
  <c i="8" r="J214"/>
  <c r="BK128"/>
  <c i="10" r="J103"/>
  <c i="2" r="J167"/>
  <c i="3" r="BK190"/>
  <c i="4" r="BK270"/>
  <c i="5" r="BK845"/>
  <c r="J1310"/>
  <c i="6" r="J121"/>
  <c i="7" r="J106"/>
  <c r="J119"/>
  <c r="J164"/>
  <c i="8" r="BK172"/>
  <c r="BK152"/>
  <c i="10" r="BK111"/>
  <c i="2" r="BK133"/>
  <c i="4" r="BK246"/>
  <c i="5" r="J982"/>
  <c r="J588"/>
  <c r="BK1539"/>
  <c r="J1139"/>
  <c r="J1108"/>
  <c i="7" r="BK257"/>
  <c r="J146"/>
  <c r="BK171"/>
  <c i="8" r="BK194"/>
  <c r="BK146"/>
  <c i="11" r="BK305"/>
  <c r="BK175"/>
  <c i="3" r="J122"/>
  <c i="4" r="J297"/>
  <c i="5" r="BK906"/>
  <c r="J533"/>
  <c i="6" r="BK109"/>
  <c i="7" r="J189"/>
  <c r="J120"/>
  <c i="8" r="BK223"/>
  <c r="BK181"/>
  <c i="9" r="J127"/>
  <c i="11" r="J239"/>
  <c r="BK388"/>
  <c i="2" r="J182"/>
  <c i="3" r="BK210"/>
  <c i="4" r="J154"/>
  <c i="5" r="J660"/>
  <c r="BK412"/>
  <c i="6" r="J107"/>
  <c i="7" r="BK166"/>
  <c r="BK189"/>
  <c r="J179"/>
  <c i="8" r="J232"/>
  <c r="BK124"/>
  <c i="10" r="BK126"/>
  <c i="11" r="J358"/>
  <c i="2" r="J180"/>
  <c i="7" r="J144"/>
  <c i="9" r="J134"/>
  <c i="11" r="J94"/>
  <c r="BK376"/>
  <c i="12" r="J87"/>
  <c i="3" r="BK239"/>
  <c i="4" r="BK138"/>
  <c i="5" r="BK1105"/>
  <c r="BK1648"/>
  <c r="J350"/>
  <c r="J1112"/>
  <c i="6" r="BK144"/>
  <c i="7" r="BK121"/>
  <c r="J183"/>
  <c r="J191"/>
  <c i="8" r="J212"/>
  <c i="9" r="J151"/>
  <c i="11" r="BK309"/>
  <c i="2" r="J119"/>
  <c i="3" r="BK198"/>
  <c i="4" r="J299"/>
  <c i="5" r="BK841"/>
  <c r="J841"/>
  <c r="BK1692"/>
  <c r="BK1248"/>
  <c i="6" r="J131"/>
  <c i="7" r="BK181"/>
  <c i="8" r="J211"/>
  <c r="BK219"/>
  <c i="10" r="J100"/>
  <c i="11" r="BK415"/>
  <c i="2" r="BK142"/>
  <c i="5" r="J491"/>
  <c r="J1079"/>
  <c i="11" r="BK420"/>
  <c i="4" r="J121"/>
  <c i="5" r="J1155"/>
  <c r="J1136"/>
  <c r="BK1671"/>
  <c r="BK1123"/>
  <c i="7" r="J228"/>
  <c r="BK122"/>
  <c i="8" r="J219"/>
  <c r="BK206"/>
  <c i="10" r="J99"/>
  <c i="11" r="J335"/>
  <c i="12" r="BK94"/>
  <c i="3" r="J314"/>
  <c i="5" r="BK946"/>
  <c r="J1150"/>
  <c r="J1159"/>
  <c r="BK1712"/>
  <c r="BK1157"/>
  <c i="6" r="BK143"/>
  <c r="BK133"/>
  <c i="7" r="BK169"/>
  <c r="BK261"/>
  <c r="BK161"/>
  <c i="9" r="J135"/>
  <c i="11" r="J208"/>
  <c i="2" r="J91"/>
  <c i="4" r="J135"/>
  <c r="BK107"/>
  <c i="5" r="BK163"/>
  <c r="BK1345"/>
  <c r="BK1093"/>
  <c r="BK1201"/>
  <c i="6" r="J109"/>
  <c i="7" r="BK167"/>
  <c r="J190"/>
  <c r="J135"/>
  <c r="BK140"/>
  <c i="8" r="BK236"/>
  <c r="BK244"/>
  <c i="9" r="BK153"/>
  <c i="11" r="BK335"/>
  <c i="2" r="BK91"/>
  <c i="3" r="J302"/>
  <c i="5" r="BK913"/>
  <c i="7" r="J180"/>
  <c r="BK112"/>
  <c r="BK262"/>
  <c i="8" r="BK187"/>
  <c i="9" r="J98"/>
  <c i="11" r="BK181"/>
  <c i="2" r="J133"/>
  <c i="4" r="J145"/>
  <c i="5" r="J1142"/>
  <c r="J1759"/>
  <c r="BK829"/>
  <c r="J1165"/>
  <c i="2" r="J172"/>
  <c i="4" r="J169"/>
  <c i="5" r="BK783"/>
  <c r="BK759"/>
  <c r="BK1655"/>
  <c i="7" r="J231"/>
  <c r="J111"/>
  <c i="8" r="BK112"/>
  <c i="9" r="J133"/>
  <c i="10" r="J97"/>
  <c i="11" r="BK226"/>
  <c r="BK233"/>
  <c i="3" r="BK263"/>
  <c i="4" r="J229"/>
  <c i="5" r="BK1168"/>
  <c r="J849"/>
  <c i="6" r="BK98"/>
  <c i="7" r="BK208"/>
  <c r="BK139"/>
  <c r="BK151"/>
  <c i="8" r="BK183"/>
  <c i="11" r="J371"/>
  <c r="J129"/>
  <c i="2" r="BK119"/>
  <c i="3" r="J217"/>
  <c i="4" r="J107"/>
  <c i="5" r="J1144"/>
  <c r="J1758"/>
  <c r="BK835"/>
  <c r="BK1163"/>
  <c r="BK116"/>
  <c i="7" r="BK206"/>
  <c r="J257"/>
  <c r="J236"/>
  <c r="J112"/>
  <c i="9" r="J147"/>
  <c i="11" r="J320"/>
  <c r="J309"/>
  <c i="2" r="BK157"/>
  <c i="3" r="BK96"/>
  <c i="4" r="BK121"/>
  <c i="5" r="J926"/>
  <c r="J835"/>
  <c r="BK1126"/>
  <c r="J1154"/>
  <c r="J214"/>
  <c i="7" r="J212"/>
  <c r="BK109"/>
  <c r="BK200"/>
  <c r="BK123"/>
  <c i="8" r="J226"/>
  <c i="10" r="BK132"/>
  <c i="11" r="J159"/>
  <c i="8" r="BK156"/>
  <c i="9" r="J125"/>
  <c i="11" r="BK332"/>
  <c r="BK424"/>
  <c i="3" r="J184"/>
  <c i="5" r="J153"/>
  <c r="J1016"/>
  <c r="BK1160"/>
  <c i="6" r="BK124"/>
  <c i="7" r="BK153"/>
  <c r="J162"/>
  <c r="J205"/>
  <c i="8" r="J120"/>
  <c r="J124"/>
  <c i="10" r="J113"/>
  <c i="11" r="J325"/>
  <c r="BK94"/>
  <c i="5" r="J794"/>
  <c r="BK1138"/>
  <c r="BK491"/>
  <c r="J1692"/>
  <c i="7" r="BK193"/>
  <c r="BK249"/>
  <c r="J194"/>
  <c i="8" r="J217"/>
  <c i="9" r="BK136"/>
  <c i="11" r="BK325"/>
  <c i="2" r="BK148"/>
  <c i="3" r="J96"/>
  <c i="5" r="BK1145"/>
  <c r="J919"/>
  <c r="J1738"/>
  <c r="BK1018"/>
  <c r="J1146"/>
  <c i="6" r="J120"/>
  <c i="7" r="BK258"/>
  <c r="J143"/>
  <c r="BK210"/>
  <c i="11" r="BK239"/>
  <c i="2" r="J145"/>
  <c i="3" r="J100"/>
  <c i="4" r="BK295"/>
  <c i="5" r="J1095"/>
  <c r="J189"/>
  <c r="J1477"/>
  <c r="J1440"/>
  <c r="J643"/>
  <c i="6" r="J113"/>
  <c i="7" r="BK149"/>
  <c r="BK204"/>
  <c r="J175"/>
  <c r="J243"/>
  <c i="8" r="BK222"/>
  <c i="9" r="BK133"/>
  <c i="11" r="J305"/>
  <c i="3" r="J213"/>
  <c i="4" r="BK99"/>
  <c i="5" r="J783"/>
  <c r="BK1130"/>
  <c i="6" r="J117"/>
  <c i="7" r="BK222"/>
  <c r="BK174"/>
  <c r="BK215"/>
  <c i="8" r="J187"/>
  <c i="9" r="BK131"/>
  <c i="11" r="J424"/>
  <c i="2" r="J157"/>
  <c i="3" r="BK290"/>
  <c i="4" r="BK208"/>
  <c i="5" r="J1163"/>
  <c r="BK953"/>
  <c r="J423"/>
  <c r="J1675"/>
  <c r="J1170"/>
  <c r="J119"/>
  <c i="6" r="J132"/>
  <c i="7" r="J173"/>
  <c r="BK156"/>
  <c r="BK177"/>
  <c i="8" r="J154"/>
  <c i="11" r="BK354"/>
  <c r="BK432"/>
  <c i="2" r="J137"/>
  <c i="4" r="J213"/>
  <c i="5" r="BK932"/>
  <c r="J1537"/>
  <c i="6" r="BK127"/>
  <c i="7" r="BK245"/>
  <c r="J126"/>
  <c i="8" r="BK122"/>
  <c i="9" r="BK118"/>
  <c i="10" r="J108"/>
  <c i="2" r="J122"/>
  <c i="3" r="J120"/>
  <c i="4" r="BK293"/>
  <c i="5" r="BK1004"/>
  <c r="BK1170"/>
  <c i="6" r="BK112"/>
  <c i="7" r="J253"/>
  <c r="BK146"/>
  <c r="BK234"/>
  <c i="8" r="J220"/>
  <c r="J141"/>
  <c i="10" r="BK100"/>
  <c i="11" r="J316"/>
  <c i="5" r="J1635"/>
  <c i="6" r="J118"/>
  <c i="7" r="J170"/>
  <c r="BK106"/>
  <c r="J157"/>
  <c i="8" r="BK147"/>
  <c i="9" r="BK127"/>
  <c i="11" r="J213"/>
  <c r="BK120"/>
  <c i="2" r="J184"/>
  <c i="3" r="BK302"/>
  <c i="4" r="BK268"/>
  <c i="5" r="BK168"/>
  <c r="J1545"/>
  <c r="J1156"/>
  <c i="6" r="J135"/>
  <c i="7" r="BK147"/>
  <c r="BK135"/>
  <c r="BK159"/>
  <c i="8" r="J132"/>
  <c r="J236"/>
  <c i="11" r="BK241"/>
  <c r="J390"/>
  <c i="2" r="BK145"/>
  <c i="4" r="J138"/>
  <c i="5" r="J829"/>
  <c r="J1045"/>
  <c r="BK1180"/>
  <c r="BK1635"/>
  <c i="6" r="BK101"/>
  <c i="7" r="J109"/>
  <c i="8" r="J152"/>
  <c r="BK200"/>
  <c i="9" r="BK132"/>
  <c i="11" r="J196"/>
  <c i="12" r="J98"/>
  <c i="5" r="BK1176"/>
  <c r="BK1286"/>
  <c r="BK153"/>
  <c i="6" r="J111"/>
  <c i="7" r="BK247"/>
  <c r="BK269"/>
  <c r="J187"/>
  <c i="8" r="J142"/>
  <c i="9" r="BK126"/>
  <c i="10" r="BK99"/>
  <c i="11" r="J175"/>
  <c r="J169"/>
  <c i="5" r="J536"/>
  <c r="BK531"/>
  <c r="BK1169"/>
  <c i="7" r="BK244"/>
  <c r="J218"/>
  <c r="BK175"/>
  <c i="8" r="J126"/>
  <c r="J163"/>
  <c i="9" r="BK130"/>
  <c i="11" r="J205"/>
  <c r="J376"/>
  <c i="3" r="J114"/>
  <c i="5" r="J913"/>
  <c r="BK1079"/>
  <c r="BK674"/>
  <c r="J1173"/>
  <c r="J1679"/>
  <c i="6" r="J146"/>
  <c i="7" r="BK168"/>
  <c r="J252"/>
  <c i="8" r="J229"/>
  <c i="10" r="J115"/>
  <c i="11" r="BK312"/>
  <c i="3" r="BK178"/>
  <c i="4" r="BK126"/>
  <c i="5" r="J432"/>
  <c r="BK1119"/>
  <c r="J1235"/>
  <c r="BK1161"/>
  <c r="BK1139"/>
  <c i="6" r="BK108"/>
  <c i="7" r="BK207"/>
  <c r="J121"/>
  <c r="J206"/>
  <c i="8" r="BK120"/>
  <c r="J206"/>
  <c i="9" r="J137"/>
  <c i="10" r="J119"/>
  <c i="2" r="BK137"/>
  <c i="4" r="BK157"/>
  <c r="BK180"/>
  <c i="5" r="BK1156"/>
  <c r="J1648"/>
  <c i="7" r="J208"/>
  <c r="BK132"/>
  <c r="J226"/>
  <c i="8" r="J104"/>
  <c i="9" r="J124"/>
  <c i="12" r="J94"/>
  <c i="3" r="J144"/>
  <c i="4" r="J180"/>
  <c r="J284"/>
  <c i="5" r="J412"/>
  <c r="J1137"/>
  <c r="BK1502"/>
  <c r="J535"/>
  <c r="J679"/>
  <c i="6" r="J102"/>
  <c i="7" r="J234"/>
  <c r="J258"/>
  <c i="8" r="BK115"/>
  <c i="9" r="BK124"/>
  <c i="11" r="BK172"/>
  <c r="J415"/>
  <c i="3" r="BK116"/>
  <c i="4" r="BK163"/>
  <c i="5" r="J1073"/>
  <c r="BK381"/>
  <c r="J1145"/>
  <c r="BK178"/>
  <c i="7" r="J247"/>
  <c r="BK130"/>
  <c r="J174"/>
  <c r="BK228"/>
  <c i="8" r="BK142"/>
  <c r="J112"/>
  <c r="J189"/>
  <c i="9" r="J117"/>
  <c i="11" r="BK301"/>
  <c r="J301"/>
  <c i="2" r="J176"/>
  <c i="3" r="BK269"/>
  <c r="BK142"/>
  <c i="4" r="J215"/>
  <c i="5" r="J1380"/>
  <c r="BK1675"/>
  <c r="J158"/>
  <c i="6" r="J115"/>
  <c i="7" r="J237"/>
  <c r="J113"/>
  <c r="J270"/>
  <c r="J184"/>
  <c i="8" r="BK135"/>
  <c r="J156"/>
  <c i="9" r="J123"/>
  <c i="10" r="BK106"/>
  <c i="11" r="BK202"/>
  <c i="12" r="BK88"/>
  <c i="3" r="BK265"/>
  <c i="4" r="BK210"/>
  <c r="J90"/>
  <c i="5" r="J592"/>
  <c r="BK685"/>
  <c r="BK1108"/>
  <c r="BK313"/>
  <c r="BK1175"/>
  <c r="BK1687"/>
  <c r="BK687"/>
  <c i="6" r="BK117"/>
  <c i="5" r="J1167"/>
  <c r="J675"/>
  <c r="J1415"/>
  <c r="J832"/>
  <c r="J1622"/>
  <c i="6" r="BK107"/>
  <c i="7" r="J133"/>
  <c r="J240"/>
  <c i="8" r="BK229"/>
  <c r="J223"/>
  <c i="10" r="BK97"/>
  <c i="12" r="BK95"/>
  <c i="3" r="BK120"/>
  <c i="4" r="BK169"/>
  <c i="5" r="BK1100"/>
  <c r="J381"/>
  <c r="BK1415"/>
  <c i="6" r="BK145"/>
  <c i="7" r="BK133"/>
  <c r="J124"/>
  <c i="8" r="BK234"/>
  <c r="J135"/>
  <c i="9" r="BK145"/>
  <c i="11" r="J172"/>
  <c i="2" r="J160"/>
  <c i="5" r="BK535"/>
  <c r="J1585"/>
  <c r="J428"/>
  <c i="6" r="BK138"/>
  <c i="7" r="BK116"/>
  <c r="BK219"/>
  <c r="J267"/>
  <c i="8" r="J178"/>
  <c r="J201"/>
  <c i="9" r="J153"/>
  <c i="10" r="BK109"/>
  <c i="11" r="BK428"/>
  <c i="4" r="BK216"/>
  <c i="5" r="J845"/>
  <c r="J936"/>
  <c r="J163"/>
  <c i="7" r="J215"/>
  <c r="BK162"/>
  <c r="J251"/>
  <c i="8" r="J186"/>
  <c i="9" r="J130"/>
  <c i="10" r="BK130"/>
  <c i="11" r="J267"/>
  <c r="J324"/>
  <c i="3" r="BK92"/>
  <c i="5" r="BK541"/>
  <c r="BK950"/>
  <c r="J538"/>
  <c r="BK1668"/>
  <c r="J540"/>
  <c r="BK538"/>
  <c i="6" r="BK126"/>
  <c i="7" r="BK229"/>
  <c r="BK182"/>
  <c r="J134"/>
  <c i="8" r="BK226"/>
  <c i="11" r="BK102"/>
  <c i="12" r="J88"/>
  <c i="3" r="J198"/>
  <c i="4" r="BK301"/>
  <c i="5" r="BK660"/>
  <c r="J1090"/>
  <c r="J752"/>
  <c r="BK533"/>
  <c r="BK119"/>
  <c i="7" r="J239"/>
  <c r="J217"/>
  <c r="J268"/>
  <c r="BK250"/>
  <c i="8" r="BK220"/>
  <c r="J183"/>
  <c i="9" r="J106"/>
  <c i="11" r="BK329"/>
  <c i="3" r="J146"/>
  <c i="4" r="J210"/>
  <c i="5" r="J1004"/>
  <c r="J206"/>
  <c r="BK652"/>
  <c i="7" r="BK248"/>
  <c r="J214"/>
  <c r="J264"/>
  <c i="8" r="BK246"/>
  <c i="9" r="BK139"/>
  <c i="11" r="BK365"/>
  <c i="3" r="J241"/>
  <c r="BK100"/>
  <c i="4" r="J295"/>
  <c i="5" r="BK1166"/>
  <c r="BK816"/>
  <c r="BK1164"/>
  <c r="BK1679"/>
  <c r="J1168"/>
  <c i="6" r="J128"/>
  <c i="7" r="BK201"/>
  <c r="BK266"/>
  <c i="8" r="BK235"/>
  <c r="J147"/>
  <c i="11" r="J181"/>
  <c r="BK215"/>
  <c i="3" r="J178"/>
  <c i="4" r="J270"/>
  <c i="5" r="J1157"/>
  <c r="J1115"/>
  <c r="J1271"/>
  <c r="J1233"/>
  <c i="7" r="J122"/>
  <c r="BK259"/>
  <c i="8" r="BK218"/>
  <c r="BK202"/>
  <c i="9" r="J145"/>
  <c i="10" r="J132"/>
  <c i="11" r="J354"/>
  <c r="J104"/>
  <c i="2" r="J154"/>
  <c i="4" r="J221"/>
  <c r="J150"/>
  <c i="5" r="BK1758"/>
  <c r="J1143"/>
  <c i="6" r="J123"/>
  <c i="7" r="BK141"/>
  <c r="BK202"/>
  <c r="J244"/>
  <c r="J128"/>
  <c i="8" r="BK211"/>
  <c i="9" r="BK122"/>
  <c i="11" r="BK277"/>
  <c r="BK205"/>
  <c i="2" r="J131"/>
  <c i="4" r="J94"/>
  <c r="BK145"/>
  <c i="5" r="J768"/>
  <c r="BK419"/>
  <c r="J1177"/>
  <c r="J1161"/>
  <c i="6" r="J116"/>
  <c i="7" r="BK226"/>
  <c r="BK194"/>
  <c r="BK114"/>
  <c i="9" r="BK134"/>
  <c i="11" r="BK356"/>
  <c r="J403"/>
  <c i="3" r="J239"/>
  <c i="4" r="J268"/>
  <c i="5" r="J837"/>
  <c r="J1126"/>
  <c r="J676"/>
  <c r="J1222"/>
  <c r="BK675"/>
  <c i="6" r="BK121"/>
  <c i="7" r="BK230"/>
  <c i="8" r="BK201"/>
  <c i="11" r="BK371"/>
  <c r="BK196"/>
  <c i="3" r="BK247"/>
  <c i="4" r="BK221"/>
  <c i="5" r="BK592"/>
  <c r="BK664"/>
  <c r="BK837"/>
  <c r="BK926"/>
  <c i="6" r="J106"/>
  <c i="7" r="J254"/>
  <c i="8" r="BK114"/>
  <c r="BK163"/>
  <c i="10" r="BK119"/>
  <c i="11" r="BK267"/>
  <c i="2" r="BK139"/>
  <c i="5" r="BK1083"/>
  <c r="J1180"/>
  <c r="J1650"/>
  <c i="6" r="BK113"/>
  <c i="7" r="J204"/>
  <c r="BK197"/>
  <c r="BK145"/>
  <c r="BK150"/>
  <c r="BK240"/>
  <c i="8" r="BK141"/>
  <c r="J244"/>
  <c i="9" r="BK125"/>
  <c r="BK137"/>
  <c i="11" r="BK361"/>
  <c r="BK372"/>
  <c i="12" r="BK92"/>
  <c i="5" r="BK127"/>
  <c r="BK423"/>
  <c r="J124"/>
  <c r="BK1738"/>
  <c i="6" r="J133"/>
  <c i="7" r="J196"/>
  <c r="J151"/>
  <c r="J221"/>
  <c i="8" r="J144"/>
  <c i="9" r="BK102"/>
  <c i="11" r="BK386"/>
  <c i="2" r="BK193"/>
  <c i="3" r="J210"/>
  <c i="5" r="BK1172"/>
  <c r="BK686"/>
  <c r="BK1547"/>
  <c r="J1286"/>
  <c r="BK755"/>
  <c r="J1176"/>
  <c i="6" r="J144"/>
  <c i="7" r="J213"/>
  <c r="BK191"/>
  <c r="BK134"/>
  <c i="8" r="BK175"/>
  <c i="9" r="J140"/>
  <c i="11" r="BK199"/>
  <c r="J386"/>
  <c i="3" r="BK243"/>
  <c i="4" r="BK277"/>
  <c i="5" r="BK1087"/>
  <c r="BK777"/>
  <c r="J1687"/>
  <c r="BK1235"/>
  <c r="J1668"/>
  <c i="6" r="J129"/>
  <c i="7" r="J149"/>
  <c r="BK142"/>
  <c r="BK143"/>
  <c r="J197"/>
  <c i="8" r="BK189"/>
  <c r="J128"/>
  <c i="9" r="BK123"/>
  <c i="2" r="BK172"/>
  <c i="3" r="BK241"/>
  <c i="4" r="BK298"/>
  <c i="5" r="J150"/>
  <c r="J168"/>
  <c i="6" r="J139"/>
  <c i="7" r="BK216"/>
  <c r="BK214"/>
  <c r="BK119"/>
  <c i="8" r="J143"/>
  <c i="9" r="J100"/>
  <c i="10" r="BK117"/>
  <c i="2" r="BK169"/>
  <c i="3" r="J190"/>
  <c i="4" r="J157"/>
  <c r="BK264"/>
  <c i="5" r="BK794"/>
  <c r="J816"/>
  <c r="J1201"/>
  <c r="J1655"/>
  <c i="6" r="J124"/>
  <c i="7" r="J125"/>
  <c r="BK212"/>
  <c r="J132"/>
  <c i="8" r="BK209"/>
  <c i="9" r="J118"/>
  <c i="11" r="J432"/>
  <c i="2" l="1" r="P175"/>
  <c r="P174"/>
  <c i="3" r="BK216"/>
  <c r="BK215"/>
  <c r="J215"/>
  <c r="J64"/>
  <c i="4" r="T231"/>
  <c i="5" r="T111"/>
  <c r="R157"/>
  <c r="T530"/>
  <c r="BK820"/>
  <c r="J820"/>
  <c r="J74"/>
  <c r="R840"/>
  <c r="P1089"/>
  <c r="P1114"/>
  <c r="R1309"/>
  <c r="R1691"/>
  <c i="6" r="BK105"/>
  <c r="P134"/>
  <c i="7" r="R105"/>
  <c r="BK154"/>
  <c r="J154"/>
  <c r="J70"/>
  <c r="P188"/>
  <c r="R232"/>
  <c r="T255"/>
  <c i="8" r="T160"/>
  <c r="BK227"/>
  <c r="J227"/>
  <c r="J74"/>
  <c i="9" r="P120"/>
  <c i="10" r="P122"/>
  <c r="P121"/>
  <c i="2" r="R132"/>
  <c i="3" r="P216"/>
  <c r="P215"/>
  <c i="4" r="T89"/>
  <c r="T156"/>
  <c r="R283"/>
  <c i="5" r="BK111"/>
  <c r="P157"/>
  <c r="R530"/>
  <c r="P793"/>
  <c r="R820"/>
  <c r="T820"/>
  <c r="BK825"/>
  <c r="J825"/>
  <c r="J75"/>
  <c r="P825"/>
  <c r="R825"/>
  <c r="T825"/>
  <c r="BK1309"/>
  <c r="J1309"/>
  <c r="J83"/>
  <c r="T1691"/>
  <c i="6" r="P105"/>
  <c r="P141"/>
  <c r="P140"/>
  <c i="7" r="P108"/>
  <c r="T154"/>
  <c r="R209"/>
  <c r="BK242"/>
  <c r="R263"/>
  <c i="8" r="R139"/>
  <c r="BK207"/>
  <c r="J207"/>
  <c r="J73"/>
  <c r="T238"/>
  <c r="T237"/>
  <c i="9" r="R97"/>
  <c r="R143"/>
  <c r="R142"/>
  <c i="10" r="R122"/>
  <c r="R121"/>
  <c i="11" r="R93"/>
  <c i="2" r="T105"/>
  <c i="4" r="BK89"/>
  <c r="J89"/>
  <c r="J61"/>
  <c r="P156"/>
  <c r="BK220"/>
  <c r="J220"/>
  <c r="J64"/>
  <c r="P283"/>
  <c i="5" r="P213"/>
  <c r="P754"/>
  <c r="BK793"/>
  <c r="J793"/>
  <c r="J73"/>
  <c r="P820"/>
  <c r="BK840"/>
  <c r="J840"/>
  <c r="J76"/>
  <c r="BK1089"/>
  <c r="J1089"/>
  <c r="J78"/>
  <c r="BK1125"/>
  <c r="J1125"/>
  <c r="J80"/>
  <c r="P1149"/>
  <c r="P1179"/>
  <c r="P1584"/>
  <c r="T1670"/>
  <c r="R1757"/>
  <c i="6" r="P100"/>
  <c r="P99"/>
  <c r="P125"/>
  <c r="R134"/>
  <c i="7" r="BK105"/>
  <c r="J105"/>
  <c r="J67"/>
  <c r="T136"/>
  <c r="R188"/>
  <c r="P232"/>
  <c r="P263"/>
  <c i="8" r="BK139"/>
  <c r="J139"/>
  <c r="J67"/>
  <c r="P207"/>
  <c r="BK238"/>
  <c r="J238"/>
  <c r="J76"/>
  <c i="9" r="BK115"/>
  <c r="J115"/>
  <c r="J66"/>
  <c r="P143"/>
  <c r="P142"/>
  <c i="10" r="BK96"/>
  <c r="BK95"/>
  <c r="J95"/>
  <c r="J64"/>
  <c r="T122"/>
  <c r="T121"/>
  <c i="11" r="R103"/>
  <c r="R92"/>
  <c r="R300"/>
  <c r="T360"/>
  <c i="2" r="BK175"/>
  <c r="J175"/>
  <c r="J66"/>
  <c i="3" r="T216"/>
  <c r="T215"/>
  <c i="4" r="BK156"/>
  <c r="J156"/>
  <c r="J62"/>
  <c r="R156"/>
  <c r="BK283"/>
  <c r="J283"/>
  <c r="J66"/>
  <c i="5" r="R111"/>
  <c r="T157"/>
  <c r="BK177"/>
  <c r="J177"/>
  <c r="J67"/>
  <c r="P177"/>
  <c r="R177"/>
  <c r="T177"/>
  <c r="BK754"/>
  <c r="J754"/>
  <c r="J70"/>
  <c r="R793"/>
  <c r="P840"/>
  <c r="T1089"/>
  <c r="T1114"/>
  <c r="T1125"/>
  <c r="T1179"/>
  <c r="BK1691"/>
  <c r="J1691"/>
  <c r="J86"/>
  <c i="6" r="T105"/>
  <c r="T134"/>
  <c i="7" r="P136"/>
  <c r="BK188"/>
  <c r="J188"/>
  <c r="J72"/>
  <c r="P223"/>
  <c r="R242"/>
  <c i="10" r="P118"/>
  <c i="11" r="P225"/>
  <c r="BK334"/>
  <c r="J334"/>
  <c r="J68"/>
  <c r="BK379"/>
  <c r="J379"/>
  <c r="J70"/>
  <c i="2" r="P105"/>
  <c i="3" r="R216"/>
  <c r="R215"/>
  <c i="4" r="R231"/>
  <c i="11" r="BK93"/>
  <c r="BK300"/>
  <c r="J300"/>
  <c r="J67"/>
  <c r="R360"/>
  <c r="R379"/>
  <c i="2" r="BK105"/>
  <c r="J105"/>
  <c r="J62"/>
  <c r="R175"/>
  <c r="R174"/>
  <c i="3" r="P87"/>
  <c r="P86"/>
  <c r="P85"/>
  <c i="1" r="AU56"/>
  <c i="4" r="P231"/>
  <c i="7" r="T108"/>
  <c r="P172"/>
  <c r="T209"/>
  <c r="T242"/>
  <c i="8" r="T139"/>
  <c r="P188"/>
  <c r="P227"/>
  <c i="9" r="P97"/>
  <c r="R115"/>
  <c r="T143"/>
  <c r="T142"/>
  <c i="10" r="T118"/>
  <c i="11" r="BK103"/>
  <c r="J103"/>
  <c r="J62"/>
  <c r="P300"/>
  <c r="P360"/>
  <c r="P405"/>
  <c i="2" r="T132"/>
  <c r="T89"/>
  <c i="3" r="R87"/>
  <c r="R86"/>
  <c r="R85"/>
  <c i="4" r="R89"/>
  <c r="BK231"/>
  <c r="J231"/>
  <c r="J65"/>
  <c i="5" r="P111"/>
  <c r="BK530"/>
  <c r="J530"/>
  <c r="J69"/>
  <c r="P952"/>
  <c r="BK1114"/>
  <c r="J1114"/>
  <c r="J79"/>
  <c r="R1125"/>
  <c r="BK1179"/>
  <c r="J1179"/>
  <c r="J82"/>
  <c r="T1584"/>
  <c r="BK1757"/>
  <c r="J1757"/>
  <c r="J87"/>
  <c i="6" r="R105"/>
  <c r="BK141"/>
  <c r="J141"/>
  <c r="J73"/>
  <c i="7" r="R136"/>
  <c r="R172"/>
  <c r="BK223"/>
  <c r="J223"/>
  <c r="J74"/>
  <c r="P242"/>
  <c r="R255"/>
  <c i="8" r="T103"/>
  <c r="T102"/>
  <c r="BK188"/>
  <c r="J188"/>
  <c r="J72"/>
  <c i="9" r="BK120"/>
  <c r="J120"/>
  <c r="J67"/>
  <c i="11" r="T103"/>
  <c i="2" r="R105"/>
  <c i="4" r="R185"/>
  <c r="T220"/>
  <c i="5" r="BK157"/>
  <c r="J157"/>
  <c r="J66"/>
  <c r="P530"/>
  <c r="R952"/>
  <c r="P1125"/>
  <c r="R1149"/>
  <c r="T1149"/>
  <c r="BK1584"/>
  <c r="J1584"/>
  <c r="J84"/>
  <c r="R1670"/>
  <c i="6" r="R100"/>
  <c r="R99"/>
  <c r="T125"/>
  <c i="7" r="P105"/>
  <c r="T105"/>
  <c r="P154"/>
  <c r="T172"/>
  <c r="BK232"/>
  <c r="J232"/>
  <c r="J75"/>
  <c r="BK263"/>
  <c r="J263"/>
  <c r="J79"/>
  <c i="8" r="BK160"/>
  <c r="J160"/>
  <c r="J71"/>
  <c r="R207"/>
  <c r="R238"/>
  <c r="R237"/>
  <c i="9" r="T120"/>
  <c i="10" r="R118"/>
  <c i="11" r="R225"/>
  <c r="T334"/>
  <c r="P379"/>
  <c i="12" r="T86"/>
  <c i="2" r="T175"/>
  <c r="T174"/>
  <c i="3" r="BK87"/>
  <c r="J87"/>
  <c r="J61"/>
  <c i="4" r="P89"/>
  <c r="P88"/>
  <c r="P87"/>
  <c i="1" r="AU57"/>
  <c i="4" r="P185"/>
  <c r="P220"/>
  <c i="5" r="BK213"/>
  <c r="J213"/>
  <c r="J68"/>
  <c r="R754"/>
  <c r="BK952"/>
  <c r="J952"/>
  <c r="J77"/>
  <c r="T1309"/>
  <c r="BK1670"/>
  <c r="J1670"/>
  <c r="J85"/>
  <c r="T1757"/>
  <c i="6" r="BK125"/>
  <c r="J125"/>
  <c r="J70"/>
  <c r="T141"/>
  <c r="T140"/>
  <c i="7" r="BK136"/>
  <c r="J136"/>
  <c r="J69"/>
  <c r="T188"/>
  <c r="T232"/>
  <c r="T263"/>
  <c i="8" r="P139"/>
  <c r="T188"/>
  <c r="R227"/>
  <c i="9" r="BK97"/>
  <c r="J97"/>
  <c r="J65"/>
  <c r="T115"/>
  <c i="10" r="T96"/>
  <c r="T95"/>
  <c r="T94"/>
  <c i="11" r="P103"/>
  <c r="T300"/>
  <c r="T405"/>
  <c i="12" r="BK91"/>
  <c r="J91"/>
  <c r="J63"/>
  <c i="2" r="BK132"/>
  <c r="J132"/>
  <c r="J63"/>
  <c i="4" r="T185"/>
  <c r="R220"/>
  <c i="5" r="T213"/>
  <c r="T952"/>
  <c r="P1309"/>
  <c r="P1691"/>
  <c i="6" r="T100"/>
  <c r="T99"/>
  <c r="BK134"/>
  <c r="J134"/>
  <c r="J71"/>
  <c i="7" r="R108"/>
  <c r="BK172"/>
  <c r="J172"/>
  <c r="J71"/>
  <c r="P209"/>
  <c r="T223"/>
  <c r="P255"/>
  <c i="8" r="BK103"/>
  <c r="P160"/>
  <c r="P159"/>
  <c r="T207"/>
  <c r="P238"/>
  <c r="P237"/>
  <c i="9" r="T97"/>
  <c r="T96"/>
  <c r="T95"/>
  <c r="BK143"/>
  <c r="J143"/>
  <c r="J69"/>
  <c i="10" r="R96"/>
  <c r="R95"/>
  <c r="R94"/>
  <c i="11" r="T225"/>
  <c r="BK360"/>
  <c r="J360"/>
  <c r="J69"/>
  <c r="BK405"/>
  <c r="J405"/>
  <c r="J71"/>
  <c i="12" r="BK86"/>
  <c r="P91"/>
  <c i="8" r="P103"/>
  <c r="P102"/>
  <c r="P101"/>
  <c i="1" r="AU62"/>
  <c i="8" r="R160"/>
  <c i="9" r="R120"/>
  <c i="10" r="BK118"/>
  <c r="J118"/>
  <c r="J66"/>
  <c i="11" r="BK225"/>
  <c r="J225"/>
  <c r="J66"/>
  <c r="P334"/>
  <c r="R405"/>
  <c i="12" r="R86"/>
  <c r="R85"/>
  <c r="R84"/>
  <c r="R91"/>
  <c i="2" r="P132"/>
  <c i="3" r="T87"/>
  <c r="T86"/>
  <c r="T85"/>
  <c i="4" r="BK185"/>
  <c r="J185"/>
  <c r="J63"/>
  <c r="T283"/>
  <c i="5" r="R213"/>
  <c r="R110"/>
  <c r="T754"/>
  <c r="T793"/>
  <c r="T840"/>
  <c r="R1089"/>
  <c r="R1114"/>
  <c r="BK1149"/>
  <c r="J1149"/>
  <c r="J81"/>
  <c r="R1179"/>
  <c r="R1584"/>
  <c r="P1670"/>
  <c r="P1757"/>
  <c i="6" r="BK100"/>
  <c r="J100"/>
  <c r="J67"/>
  <c r="R125"/>
  <c r="R141"/>
  <c r="R140"/>
  <c i="7" r="BK108"/>
  <c r="J108"/>
  <c r="J68"/>
  <c r="R154"/>
  <c r="BK209"/>
  <c r="J209"/>
  <c r="J73"/>
  <c r="R223"/>
  <c r="BK255"/>
  <c r="J255"/>
  <c r="J78"/>
  <c i="8" r="R103"/>
  <c r="R102"/>
  <c r="R188"/>
  <c r="T227"/>
  <c i="9" r="P115"/>
  <c i="10" r="P96"/>
  <c r="P95"/>
  <c r="P94"/>
  <c i="1" r="AU64"/>
  <c i="10" r="BK122"/>
  <c r="J122"/>
  <c r="J68"/>
  <c i="11" r="P93"/>
  <c r="T93"/>
  <c r="R334"/>
  <c r="T379"/>
  <c i="12" r="P86"/>
  <c r="P85"/>
  <c r="P84"/>
  <c i="1" r="AU66"/>
  <c i="12" r="T91"/>
  <c i="2" r="BK192"/>
  <c r="J192"/>
  <c r="J68"/>
  <c i="5" r="BK789"/>
  <c r="J789"/>
  <c r="J71"/>
  <c i="8" r="BK134"/>
  <c r="J134"/>
  <c r="J66"/>
  <c i="10" r="BK127"/>
  <c r="J127"/>
  <c r="J70"/>
  <c i="9" r="BK148"/>
  <c r="J148"/>
  <c r="J71"/>
  <c i="8" r="BK157"/>
  <c r="J157"/>
  <c r="J69"/>
  <c i="10" r="BK125"/>
  <c r="J125"/>
  <c r="J69"/>
  <c i="2" r="BK171"/>
  <c r="J171"/>
  <c r="J64"/>
  <c i="3" r="BK212"/>
  <c r="J212"/>
  <c r="J63"/>
  <c i="11" r="BK216"/>
  <c r="J216"/>
  <c r="J63"/>
  <c r="BK221"/>
  <c r="J221"/>
  <c r="J64"/>
  <c i="2" r="BK188"/>
  <c r="J188"/>
  <c r="J67"/>
  <c i="8" r="BK155"/>
  <c r="J155"/>
  <c r="J68"/>
  <c i="9" r="BK146"/>
  <c r="J146"/>
  <c r="J70"/>
  <c r="BK150"/>
  <c r="J150"/>
  <c r="J72"/>
  <c i="10" r="BK129"/>
  <c r="J129"/>
  <c r="J71"/>
  <c r="BK131"/>
  <c r="J131"/>
  <c r="J72"/>
  <c i="2" r="BK90"/>
  <c i="4" r="BK300"/>
  <c r="J300"/>
  <c r="J67"/>
  <c i="8" r="BK241"/>
  <c r="J241"/>
  <c r="J77"/>
  <c i="9" r="BK152"/>
  <c r="J152"/>
  <c r="J73"/>
  <c i="3" r="BK209"/>
  <c r="J209"/>
  <c r="J62"/>
  <c i="6" r="BK97"/>
  <c r="J97"/>
  <c r="J65"/>
  <c i="8" r="BK243"/>
  <c r="J243"/>
  <c r="J78"/>
  <c r="BK245"/>
  <c r="J245"/>
  <c r="J79"/>
  <c i="12" r="BK89"/>
  <c r="J89"/>
  <c r="J62"/>
  <c r="BK97"/>
  <c r="J97"/>
  <c r="J64"/>
  <c r="J52"/>
  <c r="BE87"/>
  <c r="BE92"/>
  <c r="BE95"/>
  <c r="F55"/>
  <c r="BE98"/>
  <c r="E74"/>
  <c r="BE88"/>
  <c r="BE90"/>
  <c i="11" r="J93"/>
  <c r="J61"/>
  <c r="BK224"/>
  <c r="J224"/>
  <c r="J65"/>
  <c i="12" r="BE94"/>
  <c i="10" r="BK121"/>
  <c r="J121"/>
  <c r="J67"/>
  <c i="11" r="BE94"/>
  <c r="BE102"/>
  <c r="BE131"/>
  <c r="BE199"/>
  <c r="BE213"/>
  <c r="BE309"/>
  <c r="BE372"/>
  <c r="BE384"/>
  <c r="BE386"/>
  <c r="BE388"/>
  <c r="BE390"/>
  <c r="BE401"/>
  <c r="BE420"/>
  <c r="J85"/>
  <c r="BE129"/>
  <c r="BE285"/>
  <c r="BE332"/>
  <c r="BE335"/>
  <c r="BE377"/>
  <c r="BE403"/>
  <c r="BE406"/>
  <c r="BE415"/>
  <c r="F55"/>
  <c r="BE107"/>
  <c r="BE181"/>
  <c r="BE184"/>
  <c r="BE241"/>
  <c r="BE371"/>
  <c r="BE376"/>
  <c r="BE380"/>
  <c r="BE424"/>
  <c r="BE432"/>
  <c r="BE172"/>
  <c r="BE316"/>
  <c i="10" r="J96"/>
  <c r="J65"/>
  <c i="11" r="BE208"/>
  <c r="BE217"/>
  <c r="BE226"/>
  <c r="BE291"/>
  <c r="BE324"/>
  <c r="BE428"/>
  <c r="BE233"/>
  <c r="BE320"/>
  <c r="BE356"/>
  <c r="BE367"/>
  <c r="BE135"/>
  <c r="BE365"/>
  <c r="BE104"/>
  <c r="BE120"/>
  <c r="BE159"/>
  <c r="BE254"/>
  <c r="BE298"/>
  <c r="BE301"/>
  <c r="BE325"/>
  <c r="BE169"/>
  <c r="BE178"/>
  <c r="BE202"/>
  <c r="BE215"/>
  <c r="BE239"/>
  <c r="BE305"/>
  <c r="BE175"/>
  <c r="BE196"/>
  <c r="BE222"/>
  <c r="BE277"/>
  <c r="BE358"/>
  <c r="E48"/>
  <c r="BE161"/>
  <c r="BE205"/>
  <c r="BE261"/>
  <c r="BE267"/>
  <c r="BE289"/>
  <c r="BE312"/>
  <c r="BE329"/>
  <c r="BE354"/>
  <c r="BE361"/>
  <c i="10" r="BE97"/>
  <c r="BE123"/>
  <c r="J56"/>
  <c r="BE113"/>
  <c r="BE115"/>
  <c r="BE120"/>
  <c r="BE106"/>
  <c r="BE111"/>
  <c r="BE132"/>
  <c r="BE103"/>
  <c r="BE119"/>
  <c r="BE130"/>
  <c i="9" r="BK142"/>
  <c r="J142"/>
  <c r="J68"/>
  <c i="10" r="E82"/>
  <c r="BE100"/>
  <c r="F59"/>
  <c r="BE99"/>
  <c r="BE108"/>
  <c r="BE124"/>
  <c i="9" r="BK96"/>
  <c r="BK95"/>
  <c r="J95"/>
  <c i="10" r="BE109"/>
  <c r="BE117"/>
  <c r="BE128"/>
  <c r="BE101"/>
  <c r="BE104"/>
  <c r="BE126"/>
  <c i="9" r="J56"/>
  <c r="BE135"/>
  <c r="BE149"/>
  <c r="BE128"/>
  <c r="BE133"/>
  <c r="BE98"/>
  <c r="BE113"/>
  <c r="BE117"/>
  <c r="BE123"/>
  <c r="BE151"/>
  <c r="BE153"/>
  <c r="E50"/>
  <c r="BE100"/>
  <c r="BE116"/>
  <c r="BE122"/>
  <c r="BE125"/>
  <c r="BE134"/>
  <c r="BE139"/>
  <c i="8" r="J103"/>
  <c r="J65"/>
  <c r="BK159"/>
  <c r="J159"/>
  <c r="J70"/>
  <c r="BK237"/>
  <c r="J237"/>
  <c r="J75"/>
  <c i="9" r="BE102"/>
  <c r="BE138"/>
  <c r="BE127"/>
  <c r="BE124"/>
  <c r="BE129"/>
  <c r="BE121"/>
  <c r="BE126"/>
  <c r="F92"/>
  <c r="BE104"/>
  <c r="BE136"/>
  <c r="BE145"/>
  <c r="BE130"/>
  <c r="BE118"/>
  <c r="BE131"/>
  <c r="BE140"/>
  <c r="BE144"/>
  <c r="BE106"/>
  <c r="BE132"/>
  <c r="BE137"/>
  <c r="BE147"/>
  <c i="8" r="BE122"/>
  <c r="BE178"/>
  <c r="BE181"/>
  <c r="BE186"/>
  <c r="BE198"/>
  <c r="BE209"/>
  <c r="BE228"/>
  <c r="BE234"/>
  <c r="F59"/>
  <c r="BE135"/>
  <c r="BE152"/>
  <c r="BE165"/>
  <c r="BE168"/>
  <c r="BE172"/>
  <c r="BE187"/>
  <c r="BE196"/>
  <c r="BE239"/>
  <c r="BE242"/>
  <c r="BE244"/>
  <c i="7" r="BK104"/>
  <c r="J104"/>
  <c r="J66"/>
  <c i="8" r="BE140"/>
  <c r="BE144"/>
  <c r="BE146"/>
  <c r="BE158"/>
  <c r="BE229"/>
  <c i="7" r="J242"/>
  <c r="J77"/>
  <c i="8" r="BE147"/>
  <c r="BE222"/>
  <c r="BE236"/>
  <c r="BE246"/>
  <c r="BE104"/>
  <c r="BE118"/>
  <c r="BE124"/>
  <c r="BE150"/>
  <c r="BE154"/>
  <c r="BE161"/>
  <c r="BE170"/>
  <c r="BE175"/>
  <c r="BE200"/>
  <c r="BE208"/>
  <c r="BE232"/>
  <c r="J56"/>
  <c r="BE109"/>
  <c r="BE128"/>
  <c r="BE132"/>
  <c r="BE145"/>
  <c r="BE201"/>
  <c r="BE216"/>
  <c r="BE223"/>
  <c r="BE231"/>
  <c r="BE142"/>
  <c r="BE163"/>
  <c r="BE204"/>
  <c r="BE214"/>
  <c r="E89"/>
  <c r="BE189"/>
  <c r="BE192"/>
  <c r="BE211"/>
  <c r="BE212"/>
  <c r="BE183"/>
  <c r="BE218"/>
  <c r="BE219"/>
  <c r="BE220"/>
  <c r="BE114"/>
  <c r="BE120"/>
  <c r="BE126"/>
  <c r="BE143"/>
  <c r="BE156"/>
  <c r="BE112"/>
  <c r="BE115"/>
  <c r="BE141"/>
  <c r="BE148"/>
  <c r="BE194"/>
  <c r="BE202"/>
  <c r="BE206"/>
  <c r="BE217"/>
  <c r="BE226"/>
  <c r="BE235"/>
  <c r="BE240"/>
  <c i="6" r="J105"/>
  <c r="J69"/>
  <c i="7" r="BE135"/>
  <c r="BE137"/>
  <c r="BE143"/>
  <c r="BE145"/>
  <c r="BE146"/>
  <c r="BE147"/>
  <c r="BE149"/>
  <c r="BE168"/>
  <c r="BE169"/>
  <c r="BE177"/>
  <c r="BE185"/>
  <c r="BE190"/>
  <c r="BE195"/>
  <c r="BE202"/>
  <c r="BE203"/>
  <c r="BE220"/>
  <c r="BE233"/>
  <c r="BE245"/>
  <c r="BE248"/>
  <c r="BE249"/>
  <c r="BE167"/>
  <c r="BE205"/>
  <c r="BE206"/>
  <c r="BE207"/>
  <c r="BE208"/>
  <c r="BE224"/>
  <c r="BE227"/>
  <c r="BE229"/>
  <c r="BE230"/>
  <c r="BE258"/>
  <c r="BE260"/>
  <c r="BE262"/>
  <c r="BE264"/>
  <c r="J58"/>
  <c r="F97"/>
  <c r="BE117"/>
  <c r="BE124"/>
  <c r="BE126"/>
  <c r="BE173"/>
  <c r="BE181"/>
  <c r="BE234"/>
  <c r="BE236"/>
  <c r="BE239"/>
  <c r="BE259"/>
  <c r="BE261"/>
  <c r="BE265"/>
  <c r="BE268"/>
  <c r="J98"/>
  <c r="BE113"/>
  <c r="BE116"/>
  <c r="BE122"/>
  <c r="BE125"/>
  <c r="BE129"/>
  <c r="BE130"/>
  <c r="BE155"/>
  <c r="BE163"/>
  <c r="BE164"/>
  <c r="BE228"/>
  <c r="BE267"/>
  <c r="BE269"/>
  <c r="BE270"/>
  <c r="E50"/>
  <c r="F98"/>
  <c r="BE109"/>
  <c r="BE118"/>
  <c r="BE246"/>
  <c r="BE250"/>
  <c r="BE253"/>
  <c r="BE266"/>
  <c r="BE106"/>
  <c r="BE107"/>
  <c r="BE110"/>
  <c r="BE111"/>
  <c r="BE121"/>
  <c r="BE140"/>
  <c r="BE159"/>
  <c r="BE160"/>
  <c r="BE166"/>
  <c r="BE178"/>
  <c r="BE179"/>
  <c r="BE180"/>
  <c r="BE186"/>
  <c r="BE198"/>
  <c r="BE211"/>
  <c r="BE216"/>
  <c r="BE217"/>
  <c r="BE218"/>
  <c r="BE237"/>
  <c r="BE240"/>
  <c r="BE244"/>
  <c r="BE251"/>
  <c r="BE257"/>
  <c i="6" r="BK140"/>
  <c r="J140"/>
  <c r="J72"/>
  <c i="7" r="BE128"/>
  <c r="BE150"/>
  <c r="BE153"/>
  <c r="BE157"/>
  <c r="BE158"/>
  <c r="BE161"/>
  <c r="BE162"/>
  <c r="BE175"/>
  <c r="BE192"/>
  <c r="BE197"/>
  <c r="BE204"/>
  <c r="BE213"/>
  <c r="BE225"/>
  <c r="BE243"/>
  <c r="BE252"/>
  <c r="BE138"/>
  <c r="BE139"/>
  <c r="BE144"/>
  <c r="BE148"/>
  <c r="BE152"/>
  <c r="BE170"/>
  <c r="BE176"/>
  <c r="BE184"/>
  <c r="BE187"/>
  <c r="J95"/>
  <c r="BE141"/>
  <c r="BE142"/>
  <c r="BE165"/>
  <c r="BE183"/>
  <c r="BE231"/>
  <c r="BE235"/>
  <c r="BE238"/>
  <c r="BE112"/>
  <c r="BE115"/>
  <c r="BE119"/>
  <c r="BE120"/>
  <c r="BE127"/>
  <c r="BE134"/>
  <c r="BE151"/>
  <c r="BE191"/>
  <c r="BE196"/>
  <c r="BE201"/>
  <c r="BE210"/>
  <c r="BE212"/>
  <c r="BE215"/>
  <c r="BE254"/>
  <c r="BE114"/>
  <c r="BE123"/>
  <c r="BE131"/>
  <c r="BE132"/>
  <c r="BE133"/>
  <c r="BE156"/>
  <c r="BE171"/>
  <c r="BE174"/>
  <c r="BE182"/>
  <c r="BE189"/>
  <c r="BE193"/>
  <c r="BE194"/>
  <c r="BE199"/>
  <c r="BE200"/>
  <c r="BE214"/>
  <c r="BE219"/>
  <c r="BE221"/>
  <c r="BE222"/>
  <c r="BE226"/>
  <c r="BE247"/>
  <c r="BE256"/>
  <c i="6" r="J58"/>
  <c r="F91"/>
  <c r="BE103"/>
  <c r="BE115"/>
  <c r="BE120"/>
  <c r="BE124"/>
  <c r="BE138"/>
  <c r="BE106"/>
  <c r="BE109"/>
  <c r="BE117"/>
  <c r="BE126"/>
  <c r="BE130"/>
  <c i="5" r="J111"/>
  <c r="J65"/>
  <c i="6" r="E83"/>
  <c r="BE101"/>
  <c r="BE107"/>
  <c r="BE123"/>
  <c r="BE128"/>
  <c r="BE132"/>
  <c r="F59"/>
  <c r="J92"/>
  <c r="BE121"/>
  <c r="BE127"/>
  <c r="BE111"/>
  <c r="BE122"/>
  <c r="J89"/>
  <c r="BE102"/>
  <c r="BE108"/>
  <c r="BE112"/>
  <c r="BE110"/>
  <c r="BE118"/>
  <c r="BE98"/>
  <c r="BE113"/>
  <c r="BE114"/>
  <c r="BE119"/>
  <c r="BE133"/>
  <c r="BE136"/>
  <c r="BE137"/>
  <c r="BE142"/>
  <c r="BE116"/>
  <c r="BE129"/>
  <c r="BE139"/>
  <c r="BE143"/>
  <c r="BE144"/>
  <c r="BE145"/>
  <c r="BE146"/>
  <c i="5" r="BK792"/>
  <c r="J792"/>
  <c r="J72"/>
  <c i="6" r="BE131"/>
  <c r="BE135"/>
  <c i="5" r="J56"/>
  <c r="BE112"/>
  <c r="BE124"/>
  <c r="BE127"/>
  <c r="BE168"/>
  <c r="BE346"/>
  <c r="BE428"/>
  <c r="BE535"/>
  <c r="BE660"/>
  <c r="BE664"/>
  <c r="BE685"/>
  <c r="BE823"/>
  <c r="BE832"/>
  <c r="BE919"/>
  <c r="BE982"/>
  <c r="BE1026"/>
  <c r="BE1090"/>
  <c r="BE1139"/>
  <c r="BE1141"/>
  <c r="BE1163"/>
  <c r="BE1164"/>
  <c r="BE1165"/>
  <c r="BE1166"/>
  <c r="BE1233"/>
  <c r="BE1235"/>
  <c r="E97"/>
  <c r="BE531"/>
  <c r="BE676"/>
  <c r="BE1100"/>
  <c r="BE1119"/>
  <c r="BE1137"/>
  <c r="BE1146"/>
  <c r="BE1159"/>
  <c r="BE1170"/>
  <c r="BE1171"/>
  <c r="BE1172"/>
  <c r="BE1173"/>
  <c r="BE1180"/>
  <c r="BE1310"/>
  <c r="BE1345"/>
  <c r="BE1380"/>
  <c r="BE1415"/>
  <c r="BE1440"/>
  <c r="BE1475"/>
  <c r="BE1477"/>
  <c r="BE1539"/>
  <c r="BE1545"/>
  <c r="BE1582"/>
  <c r="BE1598"/>
  <c r="BE1679"/>
  <c r="BE1732"/>
  <c r="BE1735"/>
  <c r="BE199"/>
  <c r="BE247"/>
  <c r="BE412"/>
  <c r="BE419"/>
  <c r="BE585"/>
  <c r="BE592"/>
  <c r="BE643"/>
  <c r="BE687"/>
  <c r="BE691"/>
  <c r="BE753"/>
  <c r="BE790"/>
  <c r="BE1136"/>
  <c r="BE1156"/>
  <c r="BE1201"/>
  <c r="BE1269"/>
  <c r="BE1537"/>
  <c r="BE1547"/>
  <c r="BE1585"/>
  <c r="BE1611"/>
  <c r="BE1668"/>
  <c r="BE1671"/>
  <c r="BE1692"/>
  <c r="BE1759"/>
  <c i="4" r="BK88"/>
  <c r="J88"/>
  <c r="J60"/>
  <c i="5" r="BE163"/>
  <c r="BE173"/>
  <c r="BE558"/>
  <c r="BE686"/>
  <c r="BE759"/>
  <c r="BE1133"/>
  <c r="BE1222"/>
  <c r="BE1271"/>
  <c r="BE1286"/>
  <c r="BE1307"/>
  <c r="BE1502"/>
  <c r="BE1635"/>
  <c r="BE1648"/>
  <c r="BE1683"/>
  <c r="BE1687"/>
  <c r="BE1758"/>
  <c r="BE423"/>
  <c r="BE533"/>
  <c r="BE816"/>
  <c r="BE818"/>
  <c r="BE913"/>
  <c r="BE1004"/>
  <c r="BE1073"/>
  <c r="BE1144"/>
  <c r="BE1150"/>
  <c r="BE1154"/>
  <c r="BE1161"/>
  <c r="BE1175"/>
  <c r="BE1177"/>
  <c r="BE1248"/>
  <c r="BE1622"/>
  <c r="BE1650"/>
  <c r="BE1655"/>
  <c r="BE1675"/>
  <c r="BE1712"/>
  <c r="BE1738"/>
  <c r="F59"/>
  <c r="BE158"/>
  <c r="BE491"/>
  <c r="BE600"/>
  <c r="BE679"/>
  <c r="BE768"/>
  <c r="BE777"/>
  <c r="BE841"/>
  <c r="BE1079"/>
  <c r="BE1112"/>
  <c r="BE1138"/>
  <c r="BE1142"/>
  <c r="BE214"/>
  <c r="BE313"/>
  <c r="BE432"/>
  <c r="BE541"/>
  <c r="BE588"/>
  <c r="BE596"/>
  <c r="BE636"/>
  <c r="BE821"/>
  <c r="BE829"/>
  <c r="BE845"/>
  <c r="BE849"/>
  <c r="BE887"/>
  <c r="BE906"/>
  <c r="BE926"/>
  <c r="BE1018"/>
  <c r="BE1095"/>
  <c r="BE121"/>
  <c r="BE189"/>
  <c r="BE206"/>
  <c r="BE350"/>
  <c r="BE381"/>
  <c r="BE826"/>
  <c r="BE932"/>
  <c r="BE976"/>
  <c r="BE1016"/>
  <c r="BE1123"/>
  <c r="BE1143"/>
  <c r="BE1145"/>
  <c r="BE1155"/>
  <c r="BE1157"/>
  <c r="BE119"/>
  <c r="BE153"/>
  <c r="BE197"/>
  <c r="BE536"/>
  <c r="BE539"/>
  <c r="BE674"/>
  <c r="BE750"/>
  <c r="BE780"/>
  <c r="BE837"/>
  <c r="BE1087"/>
  <c r="BE1130"/>
  <c r="BE1140"/>
  <c r="BE116"/>
  <c r="BE150"/>
  <c r="BE452"/>
  <c r="BE537"/>
  <c r="BE538"/>
  <c r="BE540"/>
  <c r="BE652"/>
  <c r="BE751"/>
  <c r="BE752"/>
  <c r="BE755"/>
  <c r="BE783"/>
  <c r="BE786"/>
  <c r="BE936"/>
  <c r="BE942"/>
  <c r="BE946"/>
  <c r="BE1033"/>
  <c r="BE1083"/>
  <c r="BE675"/>
  <c r="BE757"/>
  <c r="BE794"/>
  <c r="BE835"/>
  <c r="BE953"/>
  <c r="BE1060"/>
  <c r="BE1108"/>
  <c r="BE1115"/>
  <c r="BE1126"/>
  <c r="BE1147"/>
  <c r="BE1160"/>
  <c r="BE1162"/>
  <c r="BE1169"/>
  <c r="BE1176"/>
  <c r="BE178"/>
  <c r="BE280"/>
  <c r="BE762"/>
  <c r="BE774"/>
  <c r="BE950"/>
  <c r="BE1045"/>
  <c r="BE1049"/>
  <c r="BE1075"/>
  <c r="BE1093"/>
  <c r="BE1102"/>
  <c r="BE1105"/>
  <c r="BE1158"/>
  <c r="BE1167"/>
  <c r="BE1168"/>
  <c r="BE1174"/>
  <c i="4" r="F55"/>
  <c r="BE129"/>
  <c r="J52"/>
  <c r="BE232"/>
  <c r="BE293"/>
  <c r="BE298"/>
  <c r="BE107"/>
  <c r="BE123"/>
  <c r="BE126"/>
  <c r="BE213"/>
  <c r="BE246"/>
  <c r="BE297"/>
  <c r="BE301"/>
  <c r="BE94"/>
  <c r="BE180"/>
  <c r="BE215"/>
  <c r="BE259"/>
  <c r="BE277"/>
  <c r="BE295"/>
  <c r="BE299"/>
  <c i="3" r="BK86"/>
  <c r="J86"/>
  <c r="J60"/>
  <c i="4" r="BE163"/>
  <c r="BE221"/>
  <c r="BE268"/>
  <c i="3" r="J216"/>
  <c r="J65"/>
  <c i="4" r="BE157"/>
  <c r="BE197"/>
  <c r="BE229"/>
  <c r="E77"/>
  <c r="BE90"/>
  <c r="BE103"/>
  <c r="BE121"/>
  <c r="BE150"/>
  <c r="BE154"/>
  <c r="BE208"/>
  <c r="BE210"/>
  <c r="BE216"/>
  <c r="BE264"/>
  <c r="BE145"/>
  <c r="BE225"/>
  <c r="BE239"/>
  <c r="BE270"/>
  <c r="BE118"/>
  <c r="BE135"/>
  <c r="BE142"/>
  <c r="BE284"/>
  <c r="BE218"/>
  <c r="BE253"/>
  <c r="BE99"/>
  <c r="BE138"/>
  <c r="BE148"/>
  <c r="BE169"/>
  <c r="BE186"/>
  <c i="3" r="E75"/>
  <c r="F82"/>
  <c r="BE120"/>
  <c r="BE122"/>
  <c r="BE142"/>
  <c r="BE144"/>
  <c r="BE178"/>
  <c i="2" r="BK174"/>
  <c r="J174"/>
  <c r="J65"/>
  <c i="3" r="J52"/>
  <c r="BE146"/>
  <c r="BE239"/>
  <c r="BE302"/>
  <c r="BE300"/>
  <c r="BE312"/>
  <c i="2" r="J90"/>
  <c r="J61"/>
  <c i="3" r="BE100"/>
  <c r="BE190"/>
  <c r="BE283"/>
  <c r="BE288"/>
  <c r="BE314"/>
  <c r="BE116"/>
  <c r="BE263"/>
  <c r="BE194"/>
  <c r="BE210"/>
  <c r="BE217"/>
  <c r="BE247"/>
  <c r="BE265"/>
  <c r="BE184"/>
  <c r="BE243"/>
  <c r="BE114"/>
  <c r="BE181"/>
  <c r="BE241"/>
  <c r="BE92"/>
  <c r="BE96"/>
  <c r="BE187"/>
  <c r="BE198"/>
  <c r="BE249"/>
  <c r="BE269"/>
  <c r="BE88"/>
  <c r="BE132"/>
  <c r="BE213"/>
  <c r="BE271"/>
  <c r="BE290"/>
  <c i="2" r="BE193"/>
  <c r="BE135"/>
  <c r="E78"/>
  <c r="BE145"/>
  <c r="BE148"/>
  <c r="BE151"/>
  <c r="BE154"/>
  <c r="BE157"/>
  <c r="BE169"/>
  <c r="BE176"/>
  <c r="BE180"/>
  <c r="BE189"/>
  <c r="F55"/>
  <c r="J82"/>
  <c r="BE98"/>
  <c r="BE110"/>
  <c r="BE91"/>
  <c r="BE122"/>
  <c r="BE106"/>
  <c r="BE131"/>
  <c r="BE133"/>
  <c r="BE137"/>
  <c r="BE172"/>
  <c r="BE119"/>
  <c r="BE139"/>
  <c r="BE142"/>
  <c r="BE160"/>
  <c r="BE164"/>
  <c r="BE167"/>
  <c r="BE182"/>
  <c r="BE184"/>
  <c i="10" r="F37"/>
  <c i="1" r="BB64"/>
  <c i="7" r="F37"/>
  <c i="1" r="BB61"/>
  <c i="12" r="F36"/>
  <c i="1" r="BC66"/>
  <c i="3" r="J34"/>
  <c i="1" r="AW56"/>
  <c i="11" r="F36"/>
  <c i="1" r="BC65"/>
  <c i="9" r="F36"/>
  <c i="1" r="BA63"/>
  <c i="9" r="F38"/>
  <c i="1" r="BC63"/>
  <c i="10" r="F39"/>
  <c i="1" r="BD64"/>
  <c i="11" r="J34"/>
  <c i="1" r="AW65"/>
  <c i="10" r="F38"/>
  <c i="1" r="BC64"/>
  <c i="8" r="F39"/>
  <c i="1" r="BD62"/>
  <c i="11" r="F35"/>
  <c i="1" r="BB65"/>
  <c i="6" r="F37"/>
  <c i="1" r="BB60"/>
  <c i="4" r="J34"/>
  <c i="1" r="AW57"/>
  <c i="10" r="F36"/>
  <c i="1" r="BA64"/>
  <c i="3" r="F34"/>
  <c i="1" r="BA56"/>
  <c i="9" r="F39"/>
  <c i="1" r="BD63"/>
  <c i="9" r="J32"/>
  <c i="11" r="F34"/>
  <c i="1" r="BA65"/>
  <c i="4" r="F37"/>
  <c i="1" r="BD57"/>
  <c i="8" r="F38"/>
  <c i="1" r="BC62"/>
  <c i="2" r="F36"/>
  <c i="1" r="BC55"/>
  <c i="7" r="F38"/>
  <c i="1" r="BC61"/>
  <c i="2" r="F34"/>
  <c i="1" r="BA55"/>
  <c i="3" r="F35"/>
  <c i="1" r="BB56"/>
  <c i="6" r="F36"/>
  <c i="1" r="BA60"/>
  <c i="12" r="J34"/>
  <c i="1" r="AW66"/>
  <c r="AS54"/>
  <c i="6" r="F39"/>
  <c i="1" r="BD60"/>
  <c i="4" r="F36"/>
  <c i="1" r="BC57"/>
  <c i="7" r="F36"/>
  <c i="1" r="BA61"/>
  <c i="5" r="F39"/>
  <c i="1" r="BD59"/>
  <c i="6" r="F38"/>
  <c i="1" r="BC60"/>
  <c i="6" r="J36"/>
  <c i="1" r="AW60"/>
  <c i="3" r="F36"/>
  <c i="1" r="BC56"/>
  <c i="4" r="F35"/>
  <c i="1" r="BB57"/>
  <c i="4" r="F34"/>
  <c i="1" r="BA57"/>
  <c i="8" r="F36"/>
  <c i="1" r="BA62"/>
  <c i="3" r="F37"/>
  <c i="1" r="BD56"/>
  <c i="5" r="J36"/>
  <c i="1" r="AW59"/>
  <c i="5" r="F36"/>
  <c i="1" r="BA59"/>
  <c i="2" r="F37"/>
  <c i="1" r="BD55"/>
  <c i="11" r="F37"/>
  <c i="1" r="BD65"/>
  <c i="9" r="J36"/>
  <c i="1" r="AW63"/>
  <c i="12" r="F34"/>
  <c i="1" r="BA66"/>
  <c i="5" r="F38"/>
  <c i="1" r="BC59"/>
  <c i="8" r="J36"/>
  <c i="1" r="AW62"/>
  <c i="12" r="F37"/>
  <c i="1" r="BD66"/>
  <c i="7" r="F39"/>
  <c i="1" r="BD61"/>
  <c i="2" r="J34"/>
  <c i="1" r="AW55"/>
  <c i="8" r="F37"/>
  <c i="1" r="BB62"/>
  <c i="2" r="F35"/>
  <c i="1" r="BB55"/>
  <c i="10" r="J36"/>
  <c i="1" r="AW64"/>
  <c i="12" r="F35"/>
  <c i="1" r="BB66"/>
  <c i="9" r="F37"/>
  <c i="1" r="BB63"/>
  <c i="7" r="J36"/>
  <c i="1" r="AW61"/>
  <c i="5" r="F37"/>
  <c i="1" r="BB59"/>
  <c i="5" l="1" r="T792"/>
  <c i="2" r="BK89"/>
  <c r="J89"/>
  <c r="J60"/>
  <c i="5" r="T110"/>
  <c i="4" r="R88"/>
  <c r="R87"/>
  <c i="12" r="BK85"/>
  <c r="J85"/>
  <c r="J60"/>
  <c i="7" r="R104"/>
  <c r="T241"/>
  <c i="11" r="P92"/>
  <c i="5" r="P110"/>
  <c i="6" r="R104"/>
  <c r="R95"/>
  <c i="7" r="T104"/>
  <c r="T103"/>
  <c r="T101"/>
  <c i="5" r="T109"/>
  <c r="P792"/>
  <c i="7" r="R241"/>
  <c r="P104"/>
  <c i="9" r="P96"/>
  <c r="P95"/>
  <c i="1" r="AU63"/>
  <c i="11" r="BK92"/>
  <c r="J92"/>
  <c r="J60"/>
  <c r="T224"/>
  <c i="12" r="T85"/>
  <c r="T84"/>
  <c i="11" r="T92"/>
  <c r="T91"/>
  <c i="5" r="R792"/>
  <c r="R109"/>
  <c i="2" r="R89"/>
  <c r="R88"/>
  <c r="T88"/>
  <c r="P89"/>
  <c r="P88"/>
  <c i="1" r="AU55"/>
  <c i="7" r="P241"/>
  <c i="6" r="T104"/>
  <c r="T95"/>
  <c i="9" r="R96"/>
  <c r="R95"/>
  <c i="6" r="P104"/>
  <c r="P95"/>
  <c i="1" r="AU60"/>
  <c i="5" r="BK110"/>
  <c r="J110"/>
  <c r="J64"/>
  <c i="8" r="T159"/>
  <c r="T101"/>
  <c i="6" r="BK104"/>
  <c r="J104"/>
  <c r="J68"/>
  <c i="8" r="R159"/>
  <c r="R101"/>
  <c i="11" r="P224"/>
  <c i="8" r="BK102"/>
  <c r="J102"/>
  <c r="J64"/>
  <c i="11" r="R224"/>
  <c r="R91"/>
  <c i="7" r="BK241"/>
  <c r="J241"/>
  <c r="J76"/>
  <c i="4" r="T88"/>
  <c r="T87"/>
  <c i="6" r="BK99"/>
  <c r="J99"/>
  <c r="J66"/>
  <c i="12" r="J86"/>
  <c r="J61"/>
  <c i="6" r="BK96"/>
  <c r="J96"/>
  <c r="J64"/>
  <c i="11" r="BK91"/>
  <c r="J91"/>
  <c i="10" r="BK94"/>
  <c r="J94"/>
  <c r="J63"/>
  <c i="1" r="AG63"/>
  <c i="9" r="J96"/>
  <c r="J64"/>
  <c r="J63"/>
  <c i="8" r="BK101"/>
  <c r="J101"/>
  <c i="7" r="BK103"/>
  <c r="BK101"/>
  <c r="J101"/>
  <c r="J63"/>
  <c i="6" r="BK95"/>
  <c r="J95"/>
  <c r="J63"/>
  <c i="5" r="BK109"/>
  <c r="J109"/>
  <c r="J63"/>
  <c i="4" r="BK87"/>
  <c r="J87"/>
  <c i="3" r="BK85"/>
  <c r="J85"/>
  <c r="J59"/>
  <c i="2" r="BK88"/>
  <c r="J88"/>
  <c i="5" r="J35"/>
  <c i="1" r="AV59"/>
  <c r="AT59"/>
  <c i="2" r="J33"/>
  <c i="1" r="AV55"/>
  <c r="AT55"/>
  <c i="12" r="J33"/>
  <c i="1" r="AV66"/>
  <c r="AT66"/>
  <c i="8" r="J35"/>
  <c i="1" r="AV62"/>
  <c r="AT62"/>
  <c i="4" r="J30"/>
  <c i="1" r="AG57"/>
  <c i="7" r="F35"/>
  <c i="1" r="AZ61"/>
  <c i="11" r="F33"/>
  <c i="1" r="AZ65"/>
  <c i="9" r="F35"/>
  <c i="1" r="AZ63"/>
  <c i="4" r="F33"/>
  <c i="1" r="AZ57"/>
  <c i="2" r="J30"/>
  <c i="1" r="AG55"/>
  <c i="8" r="F35"/>
  <c i="1" r="AZ62"/>
  <c i="5" r="F35"/>
  <c i="1" r="AZ59"/>
  <c i="7" r="J35"/>
  <c i="1" r="AV61"/>
  <c r="AT61"/>
  <c i="3" r="F33"/>
  <c i="1" r="AZ56"/>
  <c i="6" r="F35"/>
  <c i="1" r="AZ60"/>
  <c i="2" r="F33"/>
  <c i="1" r="AZ55"/>
  <c r="BD58"/>
  <c i="10" r="J35"/>
  <c i="1" r="AV64"/>
  <c r="AT64"/>
  <c i="6" r="J35"/>
  <c i="1" r="AV60"/>
  <c r="AT60"/>
  <c r="BA58"/>
  <c r="AW58"/>
  <c i="10" r="F35"/>
  <c i="1" r="AZ64"/>
  <c r="BB58"/>
  <c r="AX58"/>
  <c i="3" r="J33"/>
  <c i="1" r="AV56"/>
  <c r="AT56"/>
  <c i="11" r="J33"/>
  <c i="1" r="AV65"/>
  <c r="AT65"/>
  <c i="4" r="J33"/>
  <c i="1" r="AV57"/>
  <c r="AT57"/>
  <c i="11" r="J30"/>
  <c i="1" r="AG65"/>
  <c r="BC58"/>
  <c r="AY58"/>
  <c i="12" r="F33"/>
  <c i="1" r="AZ66"/>
  <c i="8" r="J32"/>
  <c i="1" r="AG62"/>
  <c i="9" r="J35"/>
  <c i="1" r="AV63"/>
  <c r="AT63"/>
  <c r="AN63"/>
  <c i="11" l="1" r="P91"/>
  <c i="1" r="AU65"/>
  <c i="7" r="P103"/>
  <c r="P101"/>
  <c i="1" r="AU61"/>
  <c i="5" r="P109"/>
  <c i="1" r="AU59"/>
  <c i="7" r="R103"/>
  <c r="R101"/>
  <c i="12" r="BK84"/>
  <c r="J84"/>
  <c r="J59"/>
  <c i="1" r="AN65"/>
  <c i="11" r="J59"/>
  <c r="J39"/>
  <c i="1" r="AN62"/>
  <c i="8" r="J63"/>
  <c i="9" r="J41"/>
  <c i="7" r="J103"/>
  <c r="J65"/>
  <c i="8" r="J41"/>
  <c i="1" r="AN57"/>
  <c i="4" r="J59"/>
  <c r="J39"/>
  <c i="1" r="AN55"/>
  <c i="2" r="J59"/>
  <c r="J39"/>
  <c i="1" r="BD54"/>
  <c r="W33"/>
  <c r="AZ58"/>
  <c r="AV58"/>
  <c r="AT58"/>
  <c i="5" r="J32"/>
  <c i="1" r="AG59"/>
  <c r="BA54"/>
  <c r="AW54"/>
  <c r="AK30"/>
  <c i="6" r="J32"/>
  <c i="1" r="AG60"/>
  <c r="AN60"/>
  <c i="10" r="J32"/>
  <c i="1" r="AG64"/>
  <c r="AN64"/>
  <c r="BC54"/>
  <c r="W32"/>
  <c i="3" r="J30"/>
  <c i="1" r="AG56"/>
  <c r="AN56"/>
  <c r="BB54"/>
  <c r="W31"/>
  <c i="7" r="J32"/>
  <c i="1" r="AG61"/>
  <c r="AN61"/>
  <c i="10" l="1" r="J41"/>
  <c i="7" r="J41"/>
  <c i="6" r="J41"/>
  <c i="5" r="J41"/>
  <c i="1" r="AN59"/>
  <c i="3" r="J39"/>
  <c i="1" r="AU58"/>
  <c r="AU54"/>
  <c r="AX54"/>
  <c i="12" r="J30"/>
  <c i="1" r="AG66"/>
  <c r="AG58"/>
  <c r="AY54"/>
  <c r="W30"/>
  <c r="AZ54"/>
  <c r="AV54"/>
  <c r="AK29"/>
  <c i="12" l="1" r="J39"/>
  <c i="1" r="AN58"/>
  <c r="AN66"/>
  <c r="AT54"/>
  <c r="W2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<sst xmlns="http://schemas.openxmlformats.org/spreadsheetml/2006/main">
  <si>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</si>
  <si>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</si>
  <si>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</si>
  <si>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</si>
  <si>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</si>
  <si>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</si>
  <si>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</si>
  <si>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</si>
  <si>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</si>
  <si>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</si>
  <si>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</si>
  <si>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</si>
  <si>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</si>
  <si>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</si>
  <si>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</si>
  <si>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</si>
  <si>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</si>
  <si>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</si>
  <si>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</si>
  <si>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</si>
  <si>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</si>
  <si>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</si>
  <si>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</si>
  <si>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</si>
  <si>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</si>
  <si>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</si>
  <si>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</si>
  <si>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</si>
  <si>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</si>
  <si>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</si>
  <si>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</si>
  <si>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</si>
  <si>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</si>
  <si>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</si>
  <si>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</si>
  <si>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</si>
  <si>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</si>
  <si>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</si>
  <si>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</si>
  <si>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</si>
  <si>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</si>
  <si>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</si>
  <si>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</si>
  <si>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</si>
  <si>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</si>
  <si>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</si>
  <si>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</si>
  <si>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</si>
  <si>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</si>
  <si>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</si>
  <si>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</si>
  <si>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</si>
  <si>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</si>
  <si>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</si>
  <si>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</si>
  <si>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</si>
  <si>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</si>
  <si>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</si>
  <si>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</si>
  <si>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</si>
  <si>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</si>
  <si>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</si>
  <si>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</si>
  <si>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</si>
  <si>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</si>
  <si>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</si>
  <si>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</si>
  <si>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</si>
  <si>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</si>
  <si>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</si>
  <si>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</si>
  <si>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</si>
  <si>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</si>
  <si>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</si>
  <si>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</si>
  <si>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</si>
  <si>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</si>
  <si>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</si>
  <si>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</si>
  <si>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</si>
  <si>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</si>
  <si>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</si>
  <si>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</si>
  <si>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</si>
  <si>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</si>
  <si>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</si>
  <si>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</si>
  <si>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</si>
  <si>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</si>
  <si>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</si>
  <si>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</si>
  <si>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</si>
  <si>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</si>
  <si>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</si>
  <si>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</si>
  <si>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</si>
  <si>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</si>
  <si>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 - práce</t>
  </si>
  <si>
    <t>{a8cb3958-8358-4be3-86cf-fecd7dee5772}</t>
  </si>
  <si>
    <t>SO 04.c</t>
  </si>
  <si>
    <t>Elektro - materiál</t>
  </si>
  <si>
    <t>{2ef45258-2a8d-4694-8117-26983d17a6e2}</t>
  </si>
  <si>
    <t>SO 04.d</t>
  </si>
  <si>
    <t>ZTI</t>
  </si>
  <si>
    <t>{549dbed0-8a13-4ea3-8eb3-64f0e7280a39}</t>
  </si>
  <si>
    <t>SO 04.e</t>
  </si>
  <si>
    <t>Vytápění</t>
  </si>
  <si>
    <t>{7126b83c-1ad6-4337-a003-8deed3283ea7}</t>
  </si>
  <si>
    <t>SO 04.f</t>
  </si>
  <si>
    <t>VZT</t>
  </si>
  <si>
    <t>{05659127-d5a0-414b-9950-d7f9059b7140}</t>
  </si>
  <si>
    <t>SO 05</t>
  </si>
  <si>
    <t>Střecha</t>
  </si>
  <si>
    <t>{6d466cc4-21fc-4fcd-895e-d3ca8d2e8681}</t>
  </si>
  <si>
    <t>VRN</t>
  </si>
  <si>
    <t>Vedlejší rozpočtové náklady a ostatní náklady</t>
  </si>
  <si>
    <t>{c326d623-48d8-41e3-8c6f-dd2f408a16a1}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</si>
  <si>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</si>
  <si>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</si>
  <si>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</si>
  <si>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</si>
  <si>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</si>
  <si>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</si>
  <si>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</si>
  <si>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</si>
  <si>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</si>
  <si>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</si>
  <si>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</si>
  <si>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</si>
  <si>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</si>
  <si>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</si>
  <si>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</si>
  <si>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</si>
  <si>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</si>
  <si>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</si>
  <si>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</si>
  <si>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</si>
  <si>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</si>
  <si>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</si>
  <si>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</si>
  <si>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</si>
  <si>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</si>
  <si>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</si>
  <si>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</si>
  <si>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</si>
  <si>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</si>
  <si>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</si>
  <si>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</si>
  <si>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</si>
  <si>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</si>
  <si>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</si>
  <si>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</si>
  <si>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</si>
  <si>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</si>
  <si>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</si>
  <si>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</si>
  <si>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</si>
  <si>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</si>
  <si>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</si>
  <si>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</si>
  <si>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</si>
  <si>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</si>
  <si>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</si>
  <si>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</si>
  <si>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</si>
  <si>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</si>
  <si>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</si>
  <si>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</si>
  <si>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</si>
  <si>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</si>
  <si>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</si>
  <si>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</si>
  <si>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</si>
  <si>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</si>
  <si>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</si>
  <si>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</si>
  <si>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</si>
  <si>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</si>
  <si>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</si>
  <si>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</si>
  <si>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</si>
  <si>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</si>
  <si>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</si>
  <si>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</si>
  <si>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</si>
  <si>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</si>
  <si>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</si>
  <si>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</si>
  <si>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</si>
  <si>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</si>
  <si>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</si>
  <si>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</si>
  <si>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</si>
  <si>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</si>
  <si>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</si>
  <si>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</si>
  <si>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</si>
  <si>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</si>
  <si>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</si>
  <si>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R78451</t>
  </si>
  <si>
    <t>Odpojení a zaslepení přípojek inženýrských sítí</t>
  </si>
  <si>
    <t>kpl</t>
  </si>
  <si>
    <t>-1570308075</t>
  </si>
  <si>
    <t>997</t>
  </si>
  <si>
    <t>Přesun sutě</t>
  </si>
  <si>
    <t>8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</si>
  <si>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</si>
  <si>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</si>
  <si>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</si>
  <si>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</si>
  <si>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</si>
  <si>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</si>
  <si>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</si>
  <si>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</si>
  <si>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</si>
  <si>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10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</si>
  <si>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</si>
  <si>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</si>
  <si>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</si>
  <si>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</si>
  <si>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11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</si>
  <si>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</si>
  <si>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</si>
  <si>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</si>
  <si>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</si>
  <si>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504,077*14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</si>
  <si>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</si>
  <si>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</si>
  <si>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</si>
  <si>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</si>
  <si>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13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</si>
  <si>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</si>
  <si>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</si>
  <si>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</si>
  <si>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</si>
  <si>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14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</si>
  <si>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</si>
  <si>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</si>
  <si>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</si>
  <si>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</si>
  <si>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15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</si>
  <si>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</si>
  <si>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</si>
  <si>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</si>
  <si>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</si>
  <si>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16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</si>
  <si>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</si>
  <si>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</si>
  <si>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</si>
  <si>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</si>
  <si>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17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</si>
  <si>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</si>
  <si>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</si>
  <si>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</si>
  <si>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</si>
  <si>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18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</si>
  <si>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</si>
  <si>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</si>
  <si>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73864588</t>
  </si>
  <si>
    <t>https://podminky.urs.cz/item/CS_URS_2022_01/997013843</t>
  </si>
  <si>
    <t>azbestová krytina</t>
  </si>
  <si>
    <t>6,223</t>
  </si>
  <si>
    <t>19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</si>
  <si>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</si>
  <si>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</si>
  <si>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</si>
  <si>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</si>
  <si>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</si>
  <si>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20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</si>
  <si>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</si>
  <si>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</si>
  <si>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</si>
  <si>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</si>
  <si>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</si>
  <si>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</si>
  <si>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</si>
  <si>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</si>
  <si>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</si>
  <si>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</si>
  <si>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22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</si>
  <si>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</si>
  <si>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</si>
  <si>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</si>
  <si>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</si>
  <si>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</si>
  <si>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</si>
  <si>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</si>
  <si>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</si>
  <si>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23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</si>
  <si>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</si>
  <si>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</si>
  <si>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</si>
  <si>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</si>
  <si>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</si>
  <si>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</si>
  <si>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24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</si>
  <si>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</si>
  <si>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</si>
  <si>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</si>
  <si>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</si>
  <si>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</si>
  <si>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25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</si>
  <si>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</si>
  <si>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</si>
  <si>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</si>
  <si>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</si>
  <si>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26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</si>
  <si>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</si>
  <si>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</si>
  <si>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</si>
  <si>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</si>
  <si>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</si>
  <si>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</si>
  <si>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27</t>
  </si>
  <si>
    <t>765131803</t>
  </si>
  <si>
    <t>Demontáž azbestocementové krytiny skládané sklonu do 30° do suti</t>
  </si>
  <si>
    <t>2118762628</t>
  </si>
  <si>
    <t>https://podminky.urs.cz/item/CS_URS_2022_01/765131803</t>
  </si>
  <si>
    <t>P</t>
  </si>
  <si>
    <t>Poznámka k položce:_x000d_
Demontáž krytiny bude provedena specializovanou firmou, krytina bude demontována včetně enkapsulačního postřiku.</t>
  </si>
  <si>
    <t>767</t>
  </si>
  <si>
    <t>Konstrukce zámečnické</t>
  </si>
  <si>
    <t>28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</si>
  <si>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</si>
  <si>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</si>
  <si>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</si>
  <si>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</si>
  <si>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</si>
  <si>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</si>
  <si>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</si>
  <si>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</si>
  <si>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</si>
  <si>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</si>
  <si>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</si>
  <si>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</si>
  <si>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</si>
  <si>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</si>
  <si>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</si>
  <si>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</si>
  <si>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</si>
  <si>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</si>
  <si>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</si>
  <si>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</si>
  <si>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</si>
  <si>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</si>
  <si>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</si>
  <si>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</si>
  <si>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</si>
  <si>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</si>
  <si>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</si>
  <si>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</si>
  <si>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</si>
  <si>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</si>
  <si>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</si>
  <si>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</si>
  <si>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</si>
  <si>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</si>
  <si>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</si>
  <si>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</si>
  <si>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</si>
  <si>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</si>
  <si>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</si>
  <si>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</si>
  <si>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</si>
  <si>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</si>
  <si>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</si>
  <si>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</si>
  <si>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</si>
  <si>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</si>
  <si>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</si>
  <si>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</si>
  <si>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</si>
  <si>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</si>
  <si>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</si>
  <si>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</si>
  <si>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</si>
  <si>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</si>
  <si>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</si>
  <si>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</si>
  <si>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</si>
  <si>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</si>
  <si>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</si>
  <si>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</si>
  <si>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</si>
  <si>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</si>
  <si>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</si>
  <si>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</si>
  <si>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</si>
  <si>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</si>
  <si>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</si>
  <si>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</si>
  <si>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</si>
  <si>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</si>
  <si>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</si>
  <si>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</si>
  <si>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</si>
  <si>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</si>
  <si>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</si>
  <si>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</si>
  <si>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</si>
  <si>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</si>
  <si>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</si>
  <si>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</si>
  <si>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</si>
  <si>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</si>
  <si>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</si>
  <si>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</si>
  <si>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</si>
  <si>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</si>
  <si>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</si>
  <si>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</si>
  <si>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</si>
  <si>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</si>
  <si>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</si>
  <si>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</si>
  <si>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</si>
  <si>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</si>
  <si>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</si>
  <si>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</si>
  <si>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</si>
  <si>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</si>
  <si>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</si>
  <si>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</si>
  <si>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</si>
  <si>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</si>
  <si>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</si>
  <si>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</si>
  <si>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</si>
  <si>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</si>
  <si>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</si>
  <si>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</si>
  <si>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</si>
  <si>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</si>
  <si>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</si>
  <si>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</si>
  <si>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</si>
  <si>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</si>
  <si>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</si>
  <si>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</si>
  <si>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</si>
  <si>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</si>
  <si>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</si>
  <si>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</si>
  <si>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</si>
  <si>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</si>
  <si>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</si>
  <si>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</si>
  <si>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</si>
  <si>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</si>
  <si>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</si>
  <si>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</si>
  <si>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</si>
  <si>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</si>
  <si>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</si>
  <si>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</si>
  <si>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</si>
  <si>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</si>
  <si>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</si>
  <si>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</si>
  <si>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</si>
  <si>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</si>
  <si>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</si>
  <si>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</si>
  <si>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</si>
  <si>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</si>
  <si>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</si>
  <si>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</si>
  <si>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</si>
  <si>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</si>
  <si>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</si>
  <si>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</si>
  <si>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</si>
  <si>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</si>
  <si>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</si>
  <si>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</si>
  <si>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</si>
  <si>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</si>
  <si>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</si>
  <si>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</si>
  <si>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</si>
  <si>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</si>
  <si>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</si>
  <si>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</si>
  <si>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</si>
  <si>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</si>
  <si>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</si>
  <si>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</si>
  <si>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</si>
  <si>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</si>
  <si>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</si>
  <si>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</si>
  <si>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</si>
  <si>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</si>
  <si>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</si>
  <si>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</si>
  <si>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</si>
  <si>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</si>
  <si>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</si>
  <si>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</si>
  <si>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</si>
  <si>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</si>
  <si>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</si>
  <si>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</si>
  <si>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</si>
  <si>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</si>
  <si>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</si>
  <si>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32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</si>
  <si>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</si>
  <si>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</si>
  <si>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</si>
  <si>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</si>
  <si>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</si>
  <si>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</si>
  <si>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</si>
  <si>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</si>
  <si>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</si>
  <si>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</si>
  <si>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</si>
  <si>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</si>
  <si>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</si>
  <si>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</si>
  <si>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</si>
  <si>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</si>
  <si>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</si>
  <si>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</si>
  <si>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</si>
  <si>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</si>
  <si>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</si>
  <si>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</si>
  <si>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</si>
  <si>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</si>
  <si>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</si>
  <si>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</si>
  <si>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</si>
  <si>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</si>
  <si>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</si>
  <si>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</si>
  <si>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</si>
  <si>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</si>
  <si>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29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</si>
  <si>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</si>
  <si>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</si>
  <si>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</si>
  <si>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</si>
  <si>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</si>
  <si>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</si>
  <si>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30</t>
  </si>
  <si>
    <t>28376010</t>
  </si>
  <si>
    <t>deska perimetrická fasádní soklová 150kPa λ=0,035 tl 20mm</t>
  </si>
  <si>
    <t>303499194</t>
  </si>
  <si>
    <t>14*1,05 'Přepočtené koeficientem množství</t>
  </si>
  <si>
    <t>31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</si>
  <si>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</si>
  <si>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</si>
  <si>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</si>
  <si>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</si>
  <si>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</si>
  <si>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</si>
  <si>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</si>
  <si>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</si>
  <si>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</si>
  <si>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</si>
  <si>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</si>
  <si>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</si>
  <si>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</si>
  <si>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</si>
  <si>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</si>
  <si>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</si>
  <si>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</si>
  <si>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</si>
  <si>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</si>
  <si>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33</t>
  </si>
  <si>
    <t>63148104</t>
  </si>
  <si>
    <t>deska tepelně izolační minerální univerzální λ=0,038-0,039 tl 100mm</t>
  </si>
  <si>
    <t>-1647268036</t>
  </si>
  <si>
    <t>92,67*1,05 'Přepočtené koeficientem množství</t>
  </si>
  <si>
    <t>34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</si>
  <si>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</si>
  <si>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</si>
  <si>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</si>
  <si>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</si>
  <si>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</si>
  <si>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</si>
  <si>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</si>
  <si>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</si>
  <si>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</si>
  <si>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</si>
  <si>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</si>
  <si>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35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</si>
  <si>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</si>
  <si>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</si>
  <si>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</si>
  <si>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</si>
  <si>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</si>
  <si>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</si>
  <si>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</si>
  <si>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</si>
  <si>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</si>
  <si>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</si>
  <si>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</si>
  <si>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</si>
  <si>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</si>
  <si>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</si>
  <si>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</si>
  <si>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</si>
  <si>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</si>
  <si>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</si>
  <si>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</si>
  <si>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</si>
  <si>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</si>
  <si>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</si>
  <si>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</si>
  <si>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</si>
  <si>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</si>
  <si>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</si>
  <si>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</si>
  <si>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</si>
  <si>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</si>
  <si>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</si>
  <si>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</si>
  <si>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</si>
  <si>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</si>
  <si>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</si>
  <si>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</si>
  <si>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</si>
  <si>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</si>
  <si>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</si>
  <si>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</si>
  <si>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</si>
  <si>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</si>
  <si>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</si>
  <si>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</si>
  <si>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</si>
  <si>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</si>
  <si>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</si>
  <si>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</si>
  <si>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</si>
  <si>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</si>
  <si>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</si>
  <si>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</si>
  <si>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</si>
  <si>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</si>
  <si>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</si>
  <si>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</si>
  <si>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</si>
  <si>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</si>
  <si>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</si>
  <si>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</si>
  <si>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</si>
  <si>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</si>
  <si>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</si>
  <si>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</si>
  <si>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</si>
  <si>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</si>
  <si>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</si>
  <si>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</si>
  <si>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</si>
  <si>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</si>
  <si>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</si>
  <si>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</si>
  <si>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</si>
  <si>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</si>
  <si>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</si>
  <si>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</si>
  <si>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</si>
  <si>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</si>
  <si>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</si>
  <si>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</si>
  <si>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</si>
  <si>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</si>
  <si>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</si>
  <si>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</si>
  <si>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</si>
  <si>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</si>
  <si>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</si>
  <si>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</si>
  <si>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</si>
  <si>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</si>
  <si>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</si>
  <si>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</si>
  <si>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</si>
  <si>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</si>
  <si>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</si>
  <si>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</si>
  <si>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</si>
  <si>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</si>
  <si>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</si>
  <si>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</si>
  <si>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</si>
  <si>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</si>
  <si>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</si>
  <si>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</si>
  <si>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</si>
  <si>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</si>
  <si>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</si>
  <si>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</si>
  <si>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</si>
  <si>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</si>
  <si>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</si>
  <si>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</si>
  <si>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</si>
  <si>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</si>
  <si>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</si>
  <si>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</si>
  <si>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</si>
  <si>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</si>
  <si>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</si>
  <si>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</si>
  <si>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</si>
  <si>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</si>
  <si>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</si>
  <si>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</si>
  <si>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</si>
  <si>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</si>
  <si>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</si>
  <si>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</si>
  <si>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</si>
  <si>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</si>
  <si>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</si>
  <si>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</si>
  <si>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</si>
  <si>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</si>
  <si>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</si>
  <si>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</si>
  <si>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</si>
  <si>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</si>
  <si>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</si>
  <si>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</si>
  <si>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</si>
  <si>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</si>
  <si>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</si>
  <si>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</si>
  <si>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</si>
  <si>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</si>
  <si>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</si>
  <si>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</si>
  <si>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</si>
  <si>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</si>
  <si>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</si>
  <si>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</si>
  <si>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</si>
  <si>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</si>
  <si>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</si>
  <si>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</si>
  <si>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</si>
  <si>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</si>
  <si>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</si>
  <si>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</si>
  <si>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</si>
  <si>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</si>
  <si>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</si>
  <si>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</si>
  <si>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</si>
  <si>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</si>
  <si>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</si>
  <si>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</si>
  <si>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</si>
  <si>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</si>
  <si>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</si>
  <si>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</si>
  <si>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</si>
  <si>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</si>
  <si>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</si>
  <si>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</si>
  <si>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</si>
  <si>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</si>
  <si>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</si>
  <si>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</si>
  <si>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</si>
  <si>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</si>
  <si>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</si>
  <si>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</si>
  <si>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</si>
  <si>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</si>
  <si>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</si>
  <si>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</si>
  <si>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</si>
  <si>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</si>
  <si>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</si>
  <si>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</si>
  <si>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</si>
  <si>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</si>
  <si>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</si>
  <si>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</si>
  <si>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</si>
  <si>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</si>
  <si>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</si>
  <si>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</si>
  <si>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</si>
  <si>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</si>
  <si>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</si>
  <si>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</si>
  <si>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</si>
  <si>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</si>
  <si>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</si>
  <si>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</si>
  <si>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</si>
  <si>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</si>
  <si>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</si>
  <si>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</si>
  <si>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</si>
  <si>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</si>
  <si>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</si>
  <si>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</si>
  <si>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</si>
  <si>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</si>
  <si>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</si>
  <si>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</si>
  <si>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</si>
  <si>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</si>
  <si>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</si>
  <si>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</si>
  <si>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</si>
  <si>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</si>
  <si>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</si>
  <si>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</si>
  <si>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</si>
  <si>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</si>
  <si>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</si>
  <si>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</si>
  <si>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</si>
  <si>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</si>
  <si>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</si>
  <si>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</si>
  <si>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</si>
  <si>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</si>
  <si>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</si>
  <si>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</si>
  <si>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</si>
  <si>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</si>
  <si>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</si>
  <si>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</si>
  <si>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</si>
  <si>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</si>
  <si>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</si>
  <si>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</si>
  <si>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</si>
  <si>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</si>
  <si>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</si>
  <si>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</si>
  <si>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</si>
  <si>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</si>
  <si>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</si>
  <si>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</si>
  <si>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</si>
  <si>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</si>
  <si>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</si>
  <si>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</si>
  <si>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</si>
  <si>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</si>
  <si>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</si>
  <si>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</si>
  <si>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</si>
  <si>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</si>
  <si>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</si>
  <si>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</si>
  <si>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</si>
  <si>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</si>
  <si>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</si>
  <si>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</si>
  <si>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</si>
  <si>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</si>
  <si>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</si>
  <si>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</si>
  <si>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</si>
  <si>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</si>
  <si>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</si>
  <si>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</si>
  <si>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</si>
  <si>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</si>
  <si>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</si>
  <si>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</si>
  <si>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</si>
  <si>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</si>
  <si>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</si>
  <si>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</si>
  <si>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</si>
  <si>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</si>
  <si>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</si>
  <si>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</si>
  <si>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</si>
  <si>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</si>
  <si>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</si>
  <si>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</si>
  <si>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</si>
  <si>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</si>
  <si>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</si>
  <si>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</si>
  <si>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</si>
  <si>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</si>
  <si>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</si>
  <si>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</si>
  <si>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</si>
  <si>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</si>
  <si>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</si>
  <si>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</si>
  <si>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</si>
  <si>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</si>
  <si>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</si>
  <si>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</si>
  <si>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</si>
  <si>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</si>
  <si>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</si>
  <si>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</si>
  <si>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</si>
  <si>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</si>
  <si>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</si>
  <si>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</si>
  <si>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</si>
  <si>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</si>
  <si>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</si>
  <si>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</si>
  <si>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</si>
  <si>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</si>
  <si>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</si>
  <si>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</si>
  <si>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</si>
  <si>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</si>
  <si>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</si>
  <si>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</si>
  <si>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</si>
  <si>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</si>
  <si>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</si>
  <si>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</si>
  <si>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</si>
  <si>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</si>
  <si>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</si>
  <si>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</si>
  <si>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</si>
  <si>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</si>
  <si>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</si>
  <si>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</si>
  <si>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</si>
  <si>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</si>
  <si>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</si>
  <si>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</si>
  <si>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</si>
  <si>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</si>
  <si>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</si>
  <si>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</si>
  <si>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</si>
  <si>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</si>
  <si>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</si>
  <si>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</si>
  <si>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</si>
  <si>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</si>
  <si>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</si>
  <si>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</si>
  <si>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</si>
  <si>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</si>
  <si>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</si>
  <si>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</si>
  <si>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</si>
  <si>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</si>
  <si>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</si>
  <si>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</si>
  <si>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</si>
  <si>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</si>
  <si>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</si>
  <si>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</si>
  <si>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</si>
  <si>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</si>
  <si>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</si>
  <si>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</si>
  <si>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</si>
  <si>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</si>
  <si>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</si>
  <si>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</si>
  <si>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</si>
  <si>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</si>
  <si>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</si>
  <si>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</si>
  <si>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</si>
  <si>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</si>
  <si>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</si>
  <si>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</si>
  <si>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</si>
  <si>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</si>
  <si>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</si>
  <si>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</si>
  <si>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</si>
  <si>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</si>
  <si>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</si>
  <si>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</si>
  <si>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</si>
  <si>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</si>
  <si>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</si>
  <si>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</si>
  <si>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</si>
  <si>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</si>
  <si>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</si>
  <si>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</si>
  <si>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</si>
  <si>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</si>
  <si>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</si>
  <si>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</si>
  <si>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</si>
  <si>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</si>
  <si>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</si>
  <si>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</si>
  <si>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</si>
  <si>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</si>
  <si>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</si>
  <si>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</si>
  <si>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</si>
  <si>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</si>
  <si>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</si>
  <si>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</si>
  <si>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</si>
  <si>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</si>
  <si>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</si>
  <si>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</si>
  <si>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</si>
  <si>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</si>
  <si>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</si>
  <si>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</si>
  <si>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</si>
  <si>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</si>
  <si>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</si>
  <si>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</si>
  <si>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</si>
  <si>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</si>
  <si>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</si>
  <si>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</si>
  <si>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</si>
  <si>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</si>
  <si>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</si>
  <si>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</si>
  <si>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</si>
  <si>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</si>
  <si>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</si>
  <si>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</si>
  <si>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</si>
  <si>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</si>
  <si>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</si>
  <si>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</si>
  <si>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</si>
  <si>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</si>
  <si>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</si>
  <si>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</si>
  <si>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</si>
  <si>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</si>
  <si>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</si>
  <si>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</si>
  <si>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</si>
  <si>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</si>
  <si>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</si>
  <si>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</si>
  <si>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</si>
  <si>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</si>
  <si>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</si>
  <si>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</si>
  <si>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</si>
  <si>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</si>
  <si>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</si>
  <si>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</si>
  <si>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</si>
  <si>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</si>
  <si>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</si>
  <si>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</si>
  <si>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</si>
  <si>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</si>
  <si>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</si>
  <si>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</si>
  <si>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</si>
  <si>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</si>
  <si>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</si>
  <si>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</si>
  <si>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</si>
  <si>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</si>
  <si>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</si>
  <si>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</si>
  <si>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</si>
  <si>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</si>
  <si>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</si>
  <si>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</si>
  <si>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</si>
  <si>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</si>
  <si>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</si>
  <si>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</si>
  <si>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</si>
  <si>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</si>
  <si>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</si>
  <si>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</si>
  <si>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</si>
  <si>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</si>
  <si>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</si>
  <si>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</si>
  <si>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</si>
  <si>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</si>
  <si>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</si>
  <si>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</si>
  <si>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</si>
  <si>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</si>
  <si>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</si>
  <si>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</si>
  <si>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</si>
  <si>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</si>
  <si>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</si>
  <si>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</si>
  <si>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</si>
  <si>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</si>
  <si>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</si>
  <si>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</si>
  <si>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</si>
  <si>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</si>
  <si>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</si>
  <si>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</si>
  <si>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</si>
  <si>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</si>
  <si>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</si>
  <si>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</si>
  <si>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</si>
  <si>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</si>
  <si>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</si>
  <si>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</si>
  <si>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</si>
  <si>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</si>
  <si>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</si>
  <si>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</si>
  <si>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</si>
  <si>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</si>
  <si>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</si>
  <si>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</si>
  <si>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</si>
  <si>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</si>
  <si>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</si>
  <si>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</si>
  <si>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</si>
  <si>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</si>
  <si>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</si>
  <si>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</si>
  <si>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</si>
  <si>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</si>
  <si>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</si>
  <si>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</si>
  <si>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</si>
  <si>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</si>
  <si>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</si>
  <si>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</si>
  <si>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</si>
  <si>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</si>
  <si>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</si>
  <si>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</si>
  <si>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</si>
  <si>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</si>
  <si>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vybourání stěn podesty u vstupu do m.č. 1.10</t>
  </si>
  <si>
    <t>(4,9+2+2)*0,5*1</t>
  </si>
  <si>
    <t>962081141</t>
  </si>
  <si>
    <t>Bourání zdiva příček nebo vybourání otvorů ze skleněných tvárnic, tl. do 150 mm</t>
  </si>
  <si>
    <t>484164880</t>
  </si>
  <si>
    <t>https://podminky.urs.cz/item/CS_URS_2023_01/962081141</t>
  </si>
  <si>
    <t>1*1,45*3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</si>
  <si>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</si>
  <si>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</si>
  <si>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</si>
  <si>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</si>
  <si>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</si>
  <si>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</si>
  <si>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</si>
  <si>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</si>
  <si>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</si>
  <si>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</si>
  <si>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</si>
  <si>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</si>
  <si>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</si>
  <si>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</si>
  <si>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</si>
  <si>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</si>
  <si>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</si>
  <si>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</si>
  <si>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</si>
  <si>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</si>
  <si>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</si>
  <si>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</si>
  <si>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</si>
  <si>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</si>
  <si>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</si>
  <si>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</si>
  <si>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</si>
  <si>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</si>
  <si>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</si>
  <si>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</si>
  <si>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</si>
  <si>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</si>
  <si>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</si>
  <si>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</si>
  <si>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</si>
  <si>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</si>
  <si>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</si>
  <si>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</si>
  <si>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</si>
  <si>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</si>
  <si>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</si>
  <si>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</si>
  <si>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</si>
  <si>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</si>
  <si>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vybourání podesty u vstupu do m.č. 1.10</t>
  </si>
  <si>
    <t>4,9*2*1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</si>
  <si>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</si>
  <si>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</si>
  <si>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</si>
  <si>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</si>
  <si>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</si>
  <si>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</si>
  <si>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</si>
  <si>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1,27*1,47*3</t>
  </si>
  <si>
    <t>49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</si>
  <si>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</si>
  <si>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</si>
  <si>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</si>
  <si>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</si>
  <si>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</si>
  <si>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</si>
  <si>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</si>
  <si>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50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</si>
  <si>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</si>
  <si>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</si>
  <si>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</si>
  <si>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</si>
  <si>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</si>
  <si>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51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</si>
  <si>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</si>
  <si>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</si>
  <si>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</si>
  <si>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</si>
  <si>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</si>
  <si>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</si>
  <si>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</si>
  <si>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</si>
  <si>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52</t>
  </si>
  <si>
    <t>973032616</t>
  </si>
  <si>
    <t>Vysekání kapes ve zdivu z dutých cihel nebo tvárnic pro špalíky a krabice, velikosti do 100x100x50 mm</t>
  </si>
  <si>
    <t>1950101734</t>
  </si>
  <si>
    <t>53</t>
  </si>
  <si>
    <t>974032121</t>
  </si>
  <si>
    <t>Vysekání rýh ve stěnách nebo příčkách z dutých cihel, tvárnic, desek z dutých cihel nebo tvárnic do hl. 30 mm a šířky do 30 mm</t>
  </si>
  <si>
    <t>1936511874</t>
  </si>
  <si>
    <t>54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</si>
  <si>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</si>
  <si>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</si>
  <si>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</si>
  <si>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</si>
  <si>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</si>
  <si>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</si>
  <si>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</si>
  <si>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</si>
  <si>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</si>
  <si>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</si>
  <si>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</si>
  <si>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56</t>
  </si>
  <si>
    <t>977151111</t>
  </si>
  <si>
    <t>Jádrové vrty diamantovými korunkami do stavebních materiálů (železobetonu, betonu, cihel, obkladů, dlažeb, kamene) průměru do 35 mm</t>
  </si>
  <si>
    <t>-1321807733</t>
  </si>
  <si>
    <t>57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</si>
  <si>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</si>
  <si>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</si>
  <si>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</si>
  <si>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58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</si>
  <si>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</si>
  <si>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</si>
  <si>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</si>
  <si>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</si>
  <si>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</si>
  <si>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</si>
  <si>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59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</si>
  <si>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</si>
  <si>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</si>
  <si>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</si>
  <si>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</si>
  <si>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</si>
  <si>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</si>
  <si>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</si>
  <si>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</si>
  <si>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</si>
  <si>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</si>
  <si>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</si>
  <si>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</si>
  <si>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</si>
  <si>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</si>
  <si>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</si>
  <si>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</si>
  <si>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</si>
  <si>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</si>
  <si>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</si>
  <si>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</si>
  <si>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</si>
  <si>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</si>
  <si>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</si>
  <si>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</si>
  <si>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</si>
  <si>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</si>
  <si>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</si>
  <si>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</si>
  <si>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</si>
  <si>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</si>
  <si>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</si>
  <si>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61</t>
  </si>
  <si>
    <t>R035646</t>
  </si>
  <si>
    <t>M+D konstrukce ocelového schodiště, včetně zábradlí, nášlapů a nátěru dle PD</t>
  </si>
  <si>
    <t>-1997717944</t>
  </si>
  <si>
    <t>62</t>
  </si>
  <si>
    <t>R99115</t>
  </si>
  <si>
    <t>M+D Dočasný billboard 5100x2400 mm, informace o stavbě</t>
  </si>
  <si>
    <t>743802316</t>
  </si>
  <si>
    <t>63</t>
  </si>
  <si>
    <t>R99116</t>
  </si>
  <si>
    <t>M+D Pamětní deska 300x400 mm, kompletní dodávka</t>
  </si>
  <si>
    <t>700539207</t>
  </si>
  <si>
    <t>64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</si>
  <si>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</si>
  <si>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</si>
  <si>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</si>
  <si>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</si>
  <si>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</si>
  <si>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</si>
  <si>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</si>
  <si>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</si>
  <si>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66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</si>
  <si>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</si>
  <si>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</si>
  <si>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</si>
  <si>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</si>
  <si>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277,616*19</t>
  </si>
  <si>
    <t>67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</si>
  <si>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</si>
  <si>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</si>
  <si>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</si>
  <si>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</si>
  <si>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</si>
  <si>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</si>
  <si>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</si>
  <si>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68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</si>
  <si>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</si>
  <si>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</si>
  <si>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</si>
  <si>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</si>
  <si>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</si>
  <si>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</si>
  <si>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</si>
  <si>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69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</si>
  <si>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</si>
  <si>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</si>
  <si>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</si>
  <si>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</si>
  <si>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</si>
  <si>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</si>
  <si>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</si>
  <si>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</si>
  <si>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</si>
  <si>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</si>
  <si>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23,284</t>
  </si>
  <si>
    <t>71</t>
  </si>
  <si>
    <t>997013655</t>
  </si>
  <si>
    <t>-931775858</t>
  </si>
  <si>
    <t>https://podminky.urs.cz/item/CS_URS_2023_01/997013655</t>
  </si>
  <si>
    <t>21,75</t>
  </si>
  <si>
    <t>72</t>
  </si>
  <si>
    <t>1438279569</t>
  </si>
  <si>
    <t>https://podminky.urs.cz/item/CS_URS_2023_01/997013811</t>
  </si>
  <si>
    <t>1,875+14,662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</si>
  <si>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</si>
  <si>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</si>
  <si>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</si>
  <si>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</si>
  <si>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</si>
  <si>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</si>
  <si>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74</t>
  </si>
  <si>
    <t>361766107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</si>
  <si>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</si>
  <si>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</si>
  <si>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</si>
  <si>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</si>
  <si>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</si>
  <si>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</si>
  <si>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</si>
  <si>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76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</si>
  <si>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</si>
  <si>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</si>
  <si>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</si>
  <si>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</si>
  <si>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77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</si>
  <si>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</si>
  <si>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</si>
  <si>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</si>
  <si>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</si>
  <si>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</si>
  <si>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</si>
  <si>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</si>
  <si>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</si>
  <si>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</si>
  <si>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</si>
  <si>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79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</si>
  <si>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</si>
  <si>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</si>
  <si>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</si>
  <si>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</si>
  <si>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</si>
  <si>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</si>
  <si>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80</t>
  </si>
  <si>
    <t>725110814</t>
  </si>
  <si>
    <t>Demontáž klozetů kombi</t>
  </si>
  <si>
    <t>soubor</t>
  </si>
  <si>
    <t>1088561192</t>
  </si>
  <si>
    <t>https://podminky.urs.cz/item/CS_URS_2023_01/725110814</t>
  </si>
  <si>
    <t>81</t>
  </si>
  <si>
    <t>725210821</t>
  </si>
  <si>
    <t>Demontáž umyvadel bez výtokových armatur umyvadel</t>
  </si>
  <si>
    <t>1715257514</t>
  </si>
  <si>
    <t>https://podminky.urs.cz/item/CS_URS_2023_01/725210821</t>
  </si>
  <si>
    <t>82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</si>
  <si>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</si>
  <si>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</si>
  <si>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</si>
  <si>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</si>
  <si>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83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</si>
  <si>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</si>
  <si>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</si>
  <si>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</si>
  <si>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</si>
  <si>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84</t>
  </si>
  <si>
    <t>725820802</t>
  </si>
  <si>
    <t>Demontáž baterií stojánkových do 1 otvoru</t>
  </si>
  <si>
    <t>-1131961902</t>
  </si>
  <si>
    <t>https://podminky.urs.cz/item/CS_URS_2023_01/725820802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</si>
  <si>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</si>
  <si>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</si>
  <si>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</si>
  <si>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</si>
  <si>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</si>
  <si>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</si>
  <si>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86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</si>
  <si>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</si>
  <si>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</si>
  <si>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</si>
  <si>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</si>
  <si>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</si>
  <si>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87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</si>
  <si>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</si>
  <si>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</si>
  <si>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</si>
  <si>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</si>
  <si>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</si>
  <si>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</si>
  <si>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</si>
  <si>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</si>
  <si>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</si>
  <si>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</si>
  <si>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</si>
  <si>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</si>
  <si>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</si>
  <si>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</si>
  <si>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</si>
  <si>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</si>
  <si>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</si>
  <si>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</si>
  <si>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</si>
  <si>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</si>
  <si>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</si>
  <si>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88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</si>
  <si>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</si>
  <si>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</si>
  <si>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</si>
  <si>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</si>
  <si>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</si>
  <si>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</si>
  <si>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</si>
  <si>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</si>
  <si>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</si>
  <si>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</si>
  <si>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</si>
  <si>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</si>
  <si>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</si>
  <si>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</si>
  <si>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</si>
  <si>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</si>
  <si>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</si>
  <si>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</si>
  <si>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</si>
  <si>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</si>
  <si>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89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</si>
  <si>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</si>
  <si>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</si>
  <si>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</si>
  <si>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</si>
  <si>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</si>
  <si>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</si>
  <si>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</si>
  <si>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</si>
  <si>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90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</si>
  <si>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</si>
  <si>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</si>
  <si>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</si>
  <si>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</si>
  <si>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</si>
  <si>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</si>
  <si>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91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</si>
  <si>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</si>
  <si>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</si>
  <si>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</si>
  <si>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</si>
  <si>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</si>
  <si>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92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</si>
  <si>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</si>
  <si>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</si>
  <si>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</si>
  <si>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</si>
  <si>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</si>
  <si>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</si>
  <si>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</si>
  <si>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93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</si>
  <si>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</si>
  <si>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</si>
  <si>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</si>
  <si>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</si>
  <si>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94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</si>
  <si>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</si>
  <si>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</si>
  <si>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</si>
  <si>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</si>
  <si>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</si>
  <si>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</si>
  <si>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</si>
  <si>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95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</si>
  <si>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</si>
  <si>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</si>
  <si>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</si>
  <si>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</si>
  <si>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</si>
  <si>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</si>
  <si>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</si>
  <si>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</si>
  <si>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</si>
  <si>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</si>
  <si>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</si>
  <si>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</si>
  <si>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</si>
  <si>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</si>
  <si>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</si>
  <si>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</si>
  <si>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</si>
  <si>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</si>
  <si>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</si>
  <si>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</si>
  <si>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</si>
  <si>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</si>
  <si>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</si>
  <si>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</si>
  <si>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</si>
  <si>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</si>
  <si>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</si>
  <si>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</si>
  <si>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</si>
  <si>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</si>
  <si>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</si>
  <si>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</si>
  <si>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</si>
  <si>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</si>
  <si>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</si>
  <si>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</si>
  <si>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99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</si>
  <si>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</si>
  <si>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</si>
  <si>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</si>
  <si>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</si>
  <si>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</si>
  <si>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</si>
  <si>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</si>
  <si>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</si>
  <si>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</si>
  <si>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</si>
  <si>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</si>
  <si>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</si>
  <si>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</si>
  <si>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</si>
  <si>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</si>
  <si>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</si>
  <si>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</si>
  <si>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</si>
  <si>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</si>
  <si>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</si>
  <si>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</si>
  <si>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</si>
  <si>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</si>
  <si>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</si>
  <si>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</si>
  <si>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</si>
  <si>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</si>
  <si>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</si>
  <si>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</si>
  <si>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</si>
  <si>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</si>
  <si>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</si>
  <si>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</si>
  <si>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</si>
  <si>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</si>
  <si>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</si>
  <si>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</si>
  <si>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</si>
  <si>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</si>
  <si>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</si>
  <si>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</si>
  <si>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</si>
  <si>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</si>
  <si>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</si>
  <si>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</si>
  <si>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</si>
  <si>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</si>
  <si>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</si>
  <si>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</si>
  <si>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</si>
  <si>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</si>
  <si>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</si>
  <si>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</si>
  <si>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</si>
  <si>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</si>
  <si>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</si>
  <si>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</si>
  <si>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</si>
  <si>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</si>
  <si>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</si>
  <si>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</si>
  <si>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</si>
  <si>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</si>
  <si>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</si>
  <si>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</si>
  <si>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</si>
  <si>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</si>
  <si>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</si>
  <si>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</si>
  <si>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</si>
  <si>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</si>
  <si>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</si>
  <si>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</si>
  <si>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</si>
  <si>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</si>
  <si>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</si>
  <si>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</si>
  <si>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</si>
  <si>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</si>
  <si>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</si>
  <si>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109</t>
  </si>
  <si>
    <t>-764640513</t>
  </si>
  <si>
    <t>484,718*1,1235 'Přepočtené koeficientem množství</t>
  </si>
  <si>
    <t>110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</si>
  <si>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</si>
  <si>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</si>
  <si>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</si>
  <si>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</si>
  <si>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</si>
  <si>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208</t>
  </si>
  <si>
    <t>763411111</t>
  </si>
  <si>
    <t>Sanitární příčky vhodné do mokrého prostředí dělící z dřevotřískových desek s HPL-laminátem tl. 19,6 mm</t>
  </si>
  <si>
    <t>-946491726</t>
  </si>
  <si>
    <t>https://podminky.urs.cz/item/CS_URS_2023_01/763411111</t>
  </si>
  <si>
    <t>T04</t>
  </si>
  <si>
    <t>1,75*2,05</t>
  </si>
  <si>
    <t>209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</si>
  <si>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</si>
  <si>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</si>
  <si>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761413405</t>
  </si>
  <si>
    <t>https://podminky.urs.cz/item/CS_URS_2023_01/763411121</t>
  </si>
  <si>
    <t>111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</si>
  <si>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</si>
  <si>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</si>
  <si>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</si>
  <si>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</si>
  <si>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</si>
  <si>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</si>
  <si>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764002801</t>
  </si>
  <si>
    <t>Demontáž klempířských konstrukcí závětrné lišty do suti</t>
  </si>
  <si>
    <t>-399876405</t>
  </si>
  <si>
    <t>https://podminky.urs.cz/item/CS_URS_2023_01/764002801</t>
  </si>
  <si>
    <t>18,2+11,5</t>
  </si>
  <si>
    <t>113</t>
  </si>
  <si>
    <t>764002812</t>
  </si>
  <si>
    <t>Demontáž klempířských konstrukcí okapového plechu do suti, v krytině skládané</t>
  </si>
  <si>
    <t>-317577017</t>
  </si>
  <si>
    <t>https://podminky.urs.cz/item/CS_URS_2023_01/764002812</t>
  </si>
  <si>
    <t>114</t>
  </si>
  <si>
    <t>764002851</t>
  </si>
  <si>
    <t>Demontáž klempířských konstrukcí oplechování parapetů do suti</t>
  </si>
  <si>
    <t>843893430</t>
  </si>
  <si>
    <t>https://podminky.urs.cz/item/CS_URS_2022_01/764002851</t>
  </si>
  <si>
    <t>1,1+1,1+1,1+0,9+0,9+0,9</t>
  </si>
  <si>
    <t>1+1+1+3,09+3,09+1,3+1,3+1,3+1,4</t>
  </si>
  <si>
    <t>115</t>
  </si>
  <si>
    <t>764002871</t>
  </si>
  <si>
    <t>Demontáž klempířských konstrukcí lemování zdí do suti</t>
  </si>
  <si>
    <t>1306498759</t>
  </si>
  <si>
    <t>https://podminky.urs.cz/item/CS_URS_2023_01/764002871</t>
  </si>
  <si>
    <t>116</t>
  </si>
  <si>
    <t>764004801</t>
  </si>
  <si>
    <t>Demontáž klempířských konstrukcí žlabu podokapního do suti</t>
  </si>
  <si>
    <t>1550137500</t>
  </si>
  <si>
    <t>https://podminky.urs.cz/item/CS_URS_2023_01/764004801</t>
  </si>
  <si>
    <t>18,2</t>
  </si>
  <si>
    <t>117</t>
  </si>
  <si>
    <t>764004861</t>
  </si>
  <si>
    <t>Demontáž klempířských konstrukcí svodu do suti</t>
  </si>
  <si>
    <t>1788869439</t>
  </si>
  <si>
    <t>https://podminky.urs.cz/item/CS_URS_2023_01/764004861</t>
  </si>
  <si>
    <t>6,5*2</t>
  </si>
  <si>
    <t>118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</si>
  <si>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</si>
  <si>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</si>
  <si>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</si>
  <si>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</si>
  <si>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</si>
  <si>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</si>
  <si>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</si>
  <si>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</si>
  <si>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</si>
  <si>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</si>
  <si>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120</t>
  </si>
  <si>
    <t>765131857</t>
  </si>
  <si>
    <t>Demontáž azbestocementové krytiny vlnité sklonu do 30° do suti</t>
  </si>
  <si>
    <t>1267819951</t>
  </si>
  <si>
    <t>https://podminky.urs.cz/item/CS_URS_2023_01/765131857</t>
  </si>
  <si>
    <t>121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</si>
  <si>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</si>
  <si>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</si>
  <si>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</si>
  <si>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</si>
  <si>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</si>
  <si>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122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</si>
  <si>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</si>
  <si>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</si>
  <si>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</si>
  <si>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</si>
  <si>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</si>
  <si>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</si>
  <si>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123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</si>
  <si>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</si>
  <si>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</si>
  <si>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</si>
  <si>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</si>
  <si>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</si>
  <si>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124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</si>
  <si>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</si>
  <si>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</si>
  <si>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</si>
  <si>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</si>
  <si>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125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</si>
  <si>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</si>
  <si>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</si>
  <si>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</si>
  <si>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</si>
  <si>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126</t>
  </si>
  <si>
    <t>DT1</t>
  </si>
  <si>
    <t>M+D dveře dřevěné 900x1970mm, otočné plné, protipožární, včetně kovové zárubně, samozavírače, kování dle tabulky výplně prvků</t>
  </si>
  <si>
    <t>1794088819</t>
  </si>
  <si>
    <t>127</t>
  </si>
  <si>
    <t>DT2</t>
  </si>
  <si>
    <t>-1253609803</t>
  </si>
  <si>
    <t>128</t>
  </si>
  <si>
    <t>DT3</t>
  </si>
  <si>
    <t>M+D dveře dřevěné 900x1970mm, otočné plné, včetně kovové zárubně, kování dle tabulky výplně prvků</t>
  </si>
  <si>
    <t>-1273679138</t>
  </si>
  <si>
    <t>129</t>
  </si>
  <si>
    <t>DT4</t>
  </si>
  <si>
    <t>M+D dveře dřevěné 800x1970mm, otočné plné, protipožární, včetně kovové zárubně, samozavírače, kování dle tabulky výplně prvků</t>
  </si>
  <si>
    <t>-103311699</t>
  </si>
  <si>
    <t>130</t>
  </si>
  <si>
    <t>DT5</t>
  </si>
  <si>
    <t>-939340515</t>
  </si>
  <si>
    <t>131</t>
  </si>
  <si>
    <t>DT6</t>
  </si>
  <si>
    <t>M+D dveře dřevěné 700x1970mm, otočné plné, protipožární, včetně kovové zárubně, samozavírače, kování dle tabulky výplně prvků</t>
  </si>
  <si>
    <t>-1787765656</t>
  </si>
  <si>
    <t>132</t>
  </si>
  <si>
    <t>DT7</t>
  </si>
  <si>
    <t>-305814863</t>
  </si>
  <si>
    <t>133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</si>
  <si>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</si>
  <si>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</si>
  <si>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</si>
  <si>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134</t>
  </si>
  <si>
    <t>T01</t>
  </si>
  <si>
    <t>M+D Kuchyňská linka, délky 3000 mm, horní i dolní skříňky uzavřené, včetně spotřebičů dle výpisu truhlářských prvků</t>
  </si>
  <si>
    <t>-287006054</t>
  </si>
  <si>
    <t>135</t>
  </si>
  <si>
    <t>T02</t>
  </si>
  <si>
    <t>738135058</t>
  </si>
  <si>
    <t>136</t>
  </si>
  <si>
    <t>T03</t>
  </si>
  <si>
    <t>M+D Kuchyňská linka, délky 1800 mm, horní i dolní skříňky uzavřené, včetně spotřebičů dle výpisu truhlářských prvků</t>
  </si>
  <si>
    <t>512194092</t>
  </si>
  <si>
    <t>138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</si>
  <si>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</si>
  <si>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</si>
  <si>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</si>
  <si>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</si>
  <si>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139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</si>
  <si>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</si>
  <si>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</si>
  <si>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</si>
  <si>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</si>
  <si>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</si>
  <si>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</si>
  <si>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140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</si>
  <si>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</si>
  <si>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</si>
  <si>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</si>
  <si>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141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</si>
  <si>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</si>
  <si>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</si>
  <si>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</si>
  <si>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142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</si>
  <si>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</si>
  <si>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</si>
  <si>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</si>
  <si>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143</t>
  </si>
  <si>
    <t>A04</t>
  </si>
  <si>
    <t>M+D Okno z ALu profilů 2400x2500mm, členěné, aktivní křídlo 1200x1650mm otevíravé sklopné, izolační trojsklo/vnitřní sklo bezpečnostní, včetně vnitřního parapetu, kovaní, vybavit exteriérovou žaluzií dle tabulky výplně otvorů</t>
  </si>
  <si>
    <t>552091987</t>
  </si>
  <si>
    <t>144</t>
  </si>
  <si>
    <t>A05</t>
  </si>
  <si>
    <t>M+D Okno z ALu profilů 1100x2500mm, členěné, aktivní křídlo 1100x1650mm otevíravé sklopné, izolační trojsklo/vnitřní sklo bezpečnostní, včetně a vnitřního parapetu, kovaní, vybavit exteriérovou žaluzií dle tabulky výplně otvorů</t>
  </si>
  <si>
    <t>-915802062</t>
  </si>
  <si>
    <t>145</t>
  </si>
  <si>
    <t>A06</t>
  </si>
  <si>
    <t>M+D Okno z ALu profilů 2100x1100mm, otevíravé sklopné, dvoudílné, izolační trojsklo, včetně vnitřního parapetu, kovaní, vybavit exteriérovou žaluzií dle tabulky výplně otvorů</t>
  </si>
  <si>
    <t>-921313508</t>
  </si>
  <si>
    <t>146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</si>
  <si>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</si>
  <si>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</si>
  <si>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</si>
  <si>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147</t>
  </si>
  <si>
    <t>A08</t>
  </si>
  <si>
    <t>M+D Okno z ALu profilů 1000x1450mm, členěné, aktivní křídlo 1000x440mm sklopné, izolační trojsklo, včetně vnitřního parapetu, kovaní, vybavit exteriérovou žaluzií dle tabulky výplně otvorů</t>
  </si>
  <si>
    <t>-1353770348</t>
  </si>
  <si>
    <t>148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</si>
  <si>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</si>
  <si>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</si>
  <si>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</si>
  <si>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149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</si>
  <si>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</si>
  <si>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</si>
  <si>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</si>
  <si>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150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</si>
  <si>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</si>
  <si>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</si>
  <si>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</si>
  <si>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151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</si>
  <si>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</si>
  <si>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</si>
  <si>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</si>
  <si>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152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</si>
  <si>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</si>
  <si>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</si>
  <si>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</si>
  <si>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153</t>
  </si>
  <si>
    <t>DK2</t>
  </si>
  <si>
    <t>M+D kovové dveře 1100x2100mm, jednokřídlé plné, tepelně izolované, včetně kování dle tabulky výplně otvorů</t>
  </si>
  <si>
    <t>-136152072</t>
  </si>
  <si>
    <t>154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</si>
  <si>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</si>
  <si>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</si>
  <si>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</si>
  <si>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155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</si>
  <si>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</si>
  <si>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</si>
  <si>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</si>
  <si>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156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</si>
  <si>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</si>
  <si>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</si>
  <si>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</si>
  <si>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157</t>
  </si>
  <si>
    <t>SP3</t>
  </si>
  <si>
    <t>-653849526</t>
  </si>
  <si>
    <t>158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</si>
  <si>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</si>
  <si>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</si>
  <si>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</si>
  <si>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159</t>
  </si>
  <si>
    <t>Z01</t>
  </si>
  <si>
    <t>M+D zábradlí vstupní rampy, výška 900mm, sloupky 40x40mm, madlo a vodorovná zábrana 40x20mm, včetně nátěru</t>
  </si>
  <si>
    <t>84941329</t>
  </si>
  <si>
    <t>160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</si>
  <si>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</si>
  <si>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</si>
  <si>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</si>
  <si>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161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</si>
  <si>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</si>
  <si>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</si>
  <si>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</si>
  <si>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162</t>
  </si>
  <si>
    <t>Z04</t>
  </si>
  <si>
    <t>M+D čistící rohož 1100x750mm, zapuštěná, včetně ALu rámečku (např. GAPA Topwel 27 mm)</t>
  </si>
  <si>
    <t>1358660997</t>
  </si>
  <si>
    <t>163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</si>
  <si>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</si>
  <si>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</si>
  <si>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</si>
  <si>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</si>
  <si>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</si>
  <si>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</si>
  <si>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164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</si>
  <si>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</si>
  <si>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</si>
  <si>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</si>
  <si>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</si>
  <si>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</si>
  <si>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165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</si>
  <si>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</si>
  <si>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</si>
  <si>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</si>
  <si>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</si>
  <si>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166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</si>
  <si>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</si>
  <si>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</si>
  <si>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</si>
  <si>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</si>
  <si>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</si>
  <si>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167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</si>
  <si>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</si>
  <si>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</si>
  <si>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</si>
  <si>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</si>
  <si>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168</t>
  </si>
  <si>
    <t>771571810</t>
  </si>
  <si>
    <t>Demontáž podlah z dlaždic keramických kladených do malty</t>
  </si>
  <si>
    <t>1618146195</t>
  </si>
  <si>
    <t>https://podminky.urs.cz/item/CS_URS_2023_01/771571810</t>
  </si>
  <si>
    <t>169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</si>
  <si>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</si>
  <si>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</si>
  <si>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</si>
  <si>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</si>
  <si>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170</t>
  </si>
  <si>
    <t>59761011</t>
  </si>
  <si>
    <t>dlažba keramická slinutá hladká do interiéru i exteriéru do 9ks/m2</t>
  </si>
  <si>
    <t>-1265762401</t>
  </si>
  <si>
    <t>60,92*1,1 'Přepočtené koeficientem množství</t>
  </si>
  <si>
    <t>171</t>
  </si>
  <si>
    <t>771591112</t>
  </si>
  <si>
    <t>Izolace podlahy pod dlažbu nátěrem nebo stěrkou ve dvou vrstvách</t>
  </si>
  <si>
    <t>-1177189824</t>
  </si>
  <si>
    <t>https://podminky.urs.cz/item/CS_URS_2023_01/771591112</t>
  </si>
  <si>
    <t>172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</si>
  <si>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</si>
  <si>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</si>
  <si>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</si>
  <si>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</si>
  <si>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173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</si>
  <si>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</si>
  <si>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</si>
  <si>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</si>
  <si>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</si>
  <si>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</si>
  <si>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</si>
  <si>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174</t>
  </si>
  <si>
    <t>776111311</t>
  </si>
  <si>
    <t>Příprava podkladu vysátí podlah</t>
  </si>
  <si>
    <t>-996209411</t>
  </si>
  <si>
    <t>https://podminky.urs.cz/item/CS_URS_2023_01/776111311</t>
  </si>
  <si>
    <t>175</t>
  </si>
  <si>
    <t>776121112</t>
  </si>
  <si>
    <t>Příprava podkladu penetrace vodou ředitelná podlah</t>
  </si>
  <si>
    <t>213014311</t>
  </si>
  <si>
    <t>https://podminky.urs.cz/item/CS_URS_2023_01/776121112</t>
  </si>
  <si>
    <t>176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</si>
  <si>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</si>
  <si>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</si>
  <si>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</si>
  <si>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</si>
  <si>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177</t>
  </si>
  <si>
    <t>776201812</t>
  </si>
  <si>
    <t>Demontáž povlakových podlahovin lepených ručně s podložkou</t>
  </si>
  <si>
    <t>-631060211</t>
  </si>
  <si>
    <t>https://podminky.urs.cz/item/CS_URS_2023_01/776201812</t>
  </si>
  <si>
    <t>178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</si>
  <si>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</si>
  <si>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</si>
  <si>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</si>
  <si>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</si>
  <si>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179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</si>
  <si>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</si>
  <si>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</si>
  <si>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</si>
  <si>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</si>
  <si>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180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</si>
  <si>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</si>
  <si>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</si>
  <si>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</si>
  <si>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</si>
  <si>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</si>
  <si>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</si>
  <si>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</si>
  <si>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</si>
  <si>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</si>
  <si>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</si>
  <si>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</si>
  <si>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</si>
  <si>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</si>
  <si>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</si>
  <si>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181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</si>
  <si>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</si>
  <si>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</si>
  <si>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</si>
  <si>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</si>
  <si>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</si>
  <si>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</si>
  <si>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</si>
  <si>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</si>
  <si>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</si>
  <si>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</si>
  <si>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</si>
  <si>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</si>
  <si>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</si>
  <si>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</si>
  <si>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</si>
  <si>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</si>
  <si>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182</t>
  </si>
  <si>
    <t>28411008</t>
  </si>
  <si>
    <t>lišta soklová PVC 16x60mm</t>
  </si>
  <si>
    <t>-822557466</t>
  </si>
  <si>
    <t>301,5*1,02 'Přepočtené koeficientem množství</t>
  </si>
  <si>
    <t>183</t>
  </si>
  <si>
    <t>776421312</t>
  </si>
  <si>
    <t>Montáž lišt přechodových šroubovaných</t>
  </si>
  <si>
    <t>606363410</t>
  </si>
  <si>
    <t>https://podminky.urs.cz/item/CS_URS_2023_01/776421312</t>
  </si>
  <si>
    <t>184</t>
  </si>
  <si>
    <t>55343110</t>
  </si>
  <si>
    <t>profil přechodový Al narážecí 30mm stříbro</t>
  </si>
  <si>
    <t>-1586389247</t>
  </si>
  <si>
    <t>9*1,02 'Přepočtené koeficientem množství</t>
  </si>
  <si>
    <t>185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</si>
  <si>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</si>
  <si>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</si>
  <si>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</si>
  <si>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</si>
  <si>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186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</si>
  <si>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</si>
  <si>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</si>
  <si>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</si>
  <si>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</si>
  <si>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</si>
  <si>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</si>
  <si>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187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</si>
  <si>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</si>
  <si>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</si>
  <si>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</si>
  <si>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</si>
  <si>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</si>
  <si>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</si>
  <si>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</si>
  <si>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</si>
  <si>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</si>
  <si>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188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</si>
  <si>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</si>
  <si>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</si>
  <si>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</si>
  <si>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</si>
  <si>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189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</si>
  <si>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</si>
  <si>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</si>
  <si>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</si>
  <si>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</si>
  <si>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</si>
  <si>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</si>
  <si>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</si>
  <si>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</si>
  <si>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190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</si>
  <si>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</si>
  <si>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</si>
  <si>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</si>
  <si>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</si>
  <si>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</si>
  <si>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</si>
  <si>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</si>
  <si>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</si>
  <si>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</si>
  <si>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191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</si>
  <si>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</si>
  <si>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</si>
  <si>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</si>
  <si>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</si>
  <si>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192</t>
  </si>
  <si>
    <t>R61026</t>
  </si>
  <si>
    <t>obklad keramický hladký do 9ks/m2</t>
  </si>
  <si>
    <t>-1733132113</t>
  </si>
  <si>
    <t>135,8*1,1 'Přepočtené koeficientem množství</t>
  </si>
  <si>
    <t>193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</si>
  <si>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</si>
  <si>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</si>
  <si>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</si>
  <si>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</si>
  <si>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</si>
  <si>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194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</si>
  <si>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</si>
  <si>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</si>
  <si>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</si>
  <si>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</si>
  <si>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195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</si>
  <si>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</si>
  <si>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</si>
  <si>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</si>
  <si>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</si>
  <si>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</si>
  <si>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</si>
  <si>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196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</si>
  <si>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</si>
  <si>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</si>
  <si>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</si>
  <si>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</si>
  <si>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</si>
  <si>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197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</si>
  <si>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</si>
  <si>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</si>
  <si>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</si>
  <si>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</si>
  <si>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198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</si>
  <si>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</si>
  <si>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</si>
  <si>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</si>
  <si>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</si>
  <si>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199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</si>
  <si>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</si>
  <si>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</si>
  <si>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</si>
  <si>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</si>
  <si>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200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</si>
  <si>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</si>
  <si>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</si>
  <si>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</si>
  <si>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</si>
  <si>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</si>
  <si>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</si>
  <si>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201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</si>
  <si>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</si>
  <si>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</si>
  <si>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</si>
  <si>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</si>
  <si>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</si>
  <si>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</si>
  <si>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</si>
  <si>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</si>
  <si>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</si>
  <si>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</si>
  <si>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</si>
  <si>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</si>
  <si>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</si>
  <si>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</si>
  <si>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</si>
  <si>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</si>
  <si>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</si>
  <si>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</si>
  <si>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</si>
  <si>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202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</si>
  <si>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</si>
  <si>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</si>
  <si>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</si>
  <si>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</si>
  <si>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203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</si>
  <si>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</si>
  <si>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</si>
  <si>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</si>
  <si>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</si>
  <si>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204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</si>
  <si>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</si>
  <si>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</si>
  <si>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</si>
  <si>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</si>
  <si>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</si>
  <si>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205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</si>
  <si>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</si>
  <si>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</si>
  <si>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</si>
  <si>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</si>
  <si>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</si>
  <si>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206</t>
  </si>
  <si>
    <t>512</t>
  </si>
  <si>
    <t>1850139821</t>
  </si>
  <si>
    <t>207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</si>
  <si>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</si>
  <si>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</si>
  <si>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</si>
  <si>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</si>
  <si>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SO 04.b - Elektro - práce</t>
  </si>
  <si>
    <t xml:space="preserve"> </t>
  </si>
  <si>
    <t>HSV - HSV</t>
  </si>
  <si>
    <t xml:space="preserve">    99 - Přesun hmot</t>
  </si>
  <si>
    <t xml:space="preserve">    743 - Elektromontáže - hrubá montáž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</si>
  <si>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</si>
  <si>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</si>
  <si>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</si>
  <si>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</si>
  <si>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0 - Vedlejší rozpočtové náklady</t>
  </si>
  <si>
    <t>997013861</t>
  </si>
  <si>
    <t>Poplatek za uložení stavebního odpadu na recyklační skládce (skládkovné) z prostého betonu kód odpadu 17 01 01</t>
  </si>
  <si>
    <t>743</t>
  </si>
  <si>
    <t>Elektromontáže - hrubá montáž</t>
  </si>
  <si>
    <t>741110501</t>
  </si>
  <si>
    <t>Montáž lišta a kanálek protahovací šířky do 60 mm</t>
  </si>
  <si>
    <t>741112001</t>
  </si>
  <si>
    <t>Montáž krabice zapuštěná plastová kruhová</t>
  </si>
  <si>
    <t>741112101</t>
  </si>
  <si>
    <t>Montáž rozvodka zapuštěná plastová kruhová</t>
  </si>
  <si>
    <t>Práce a dodávky M</t>
  </si>
  <si>
    <t>21-M</t>
  </si>
  <si>
    <t>Elektromontáže</t>
  </si>
  <si>
    <t>210100258</t>
  </si>
  <si>
    <t>Ukončení kabelů smršťovací záklopkou nebo páskou se zapojením bez letování žíly do 5x4 mm2</t>
  </si>
  <si>
    <t>210800411</t>
  </si>
  <si>
    <t>Montáž vodiče Cu izolovaný plný a laněný s PVC pláštěm do 1 kV žíla 0,15 až 16 mm2 zatažený (CY, CHAH-R(V))</t>
  </si>
  <si>
    <t>741122031</t>
  </si>
  <si>
    <t>Montáž kabel Cu bez ukončení uložený pod omítku plný kulatý 5x1,5 až 2,5 mm2 (CYKY)</t>
  </si>
  <si>
    <t>741122134</t>
  </si>
  <si>
    <t>Montáž kabel Cu plný kulatý žíla 4x16 až 25 mm2 zatažený v trubkách (např. CYKY)</t>
  </si>
  <si>
    <t>220280206</t>
  </si>
  <si>
    <t>Montáž kabely bytové uložené v trubkách nebo lištách SEKU, SYKY do D 7 mm</t>
  </si>
  <si>
    <t>210111042</t>
  </si>
  <si>
    <t>Montáž zásuvka (polo)zapuštěná bezšroubové připojení 2P+PE dvojí zapojení - průběžná</t>
  </si>
  <si>
    <t>741210006</t>
  </si>
  <si>
    <t>Montáž rozvodnice oceloplechová nebo plastová běžná do 300 kg</t>
  </si>
  <si>
    <t>741372112</t>
  </si>
  <si>
    <t>Montáž svítidlo LED bytové vestavné podhledové čtvercové do 0,36 m2</t>
  </si>
  <si>
    <t>741310001</t>
  </si>
  <si>
    <t>Montáž vypínač nástěnný 1-jednopólový prostředí normální</t>
  </si>
  <si>
    <t>741310021</t>
  </si>
  <si>
    <t>Montáž přepínač nástěnný 5-sériový prostředí normální</t>
  </si>
  <si>
    <t>741311004</t>
  </si>
  <si>
    <t>Montáž čidlo pohybu nástěnné se zapojením vodičů</t>
  </si>
  <si>
    <t>741310402</t>
  </si>
  <si>
    <t>Montáž spínač tří/čtyřpólový nástěnný do 25 A prostředí normální se zapojením vodičů</t>
  </si>
  <si>
    <t>210280003</t>
  </si>
  <si>
    <t>Zkoušky a prohlídky el rozvodů a zařízení celková prohlídka pro objem mtž prací do 1 000 000 Kč</t>
  </si>
  <si>
    <t>210280010</t>
  </si>
  <si>
    <t>Příplatek k celkové prohlídce za dalších i započatých 500 000 Kč přes 1 000 000 Kč</t>
  </si>
  <si>
    <t>210280712</t>
  </si>
  <si>
    <t>Měření intenzity osvětlení na pracovišti do 50 svítidel</t>
  </si>
  <si>
    <t>210220001</t>
  </si>
  <si>
    <t>Montáž uzemňovacího vedení vodičů FeZn pomocí svorek na povrchu páskou do 120 mm2</t>
  </si>
  <si>
    <t>210220101</t>
  </si>
  <si>
    <t>Montáž hromosvodného vedení svodových vodičů s podpěrami průměru do 10 mm</t>
  </si>
  <si>
    <t>210220201</t>
  </si>
  <si>
    <t>Montáž tyčí jímacích délky do 3 m na střešní hřeben</t>
  </si>
  <si>
    <t>210220302</t>
  </si>
  <si>
    <t>Montáž svorek hromosvodných typu ST, SJ, SK, SZ, SR 01, 02 se 3 a více šrouby</t>
  </si>
  <si>
    <t>46-M</t>
  </si>
  <si>
    <t>Zemní práce při extr.mont.pracích</t>
  </si>
  <si>
    <t>460600061</t>
  </si>
  <si>
    <t>Odvoz suti a vybouraných hmot do 1 km</t>
  </si>
  <si>
    <t>460600071</t>
  </si>
  <si>
    <t>Příplatek k odvozu suti a vybouraných hmot za každý další 1 km</t>
  </si>
  <si>
    <t>460680112</t>
  </si>
  <si>
    <t>Vybourání otvorů ve zdivu z lehkých betonů plochy do 0,25 m2, tloušťky do 30 cm</t>
  </si>
  <si>
    <t>460680401</t>
  </si>
  <si>
    <t>Vysekání kapes a výklenků ve zdivu z lehkých betonů, dutých cihel a tvárnic pro krabice 7x7x5 cm</t>
  </si>
  <si>
    <t>460680485</t>
  </si>
  <si>
    <t>Vysekání kapes a výklenků ve zdivu cihelném pro elinstalační zařízení plochy přes 0,25 m2</t>
  </si>
  <si>
    <t>460680615</t>
  </si>
  <si>
    <t>Vysekání rýh pro montáž trubek a kabelů v omítce vápenné a vápenocementové stěn šířky do 15 cm</t>
  </si>
  <si>
    <t>460680612</t>
  </si>
  <si>
    <t>Vysekání rýh pro montáž trubek a kabelů v omítce vápenné a vápenocementové stěn šířky do 5 cm</t>
  </si>
  <si>
    <t>460941212</t>
  </si>
  <si>
    <t>Vyplnění a omítnutí rýh při elektroinstalacích ve stěnách hl do 3 cm a š přes 3 do 5 cm</t>
  </si>
  <si>
    <t>Hodinová zúčtovací sazba zedník</t>
  </si>
  <si>
    <t>262144</t>
  </si>
  <si>
    <t>59042125</t>
  </si>
  <si>
    <t>sádra šedá</t>
  </si>
  <si>
    <t>HZS2221</t>
  </si>
  <si>
    <t>Hodinová zúčtovací sazba elektrikář-demontáž stávající el.inst.</t>
  </si>
  <si>
    <t>HZS2222</t>
  </si>
  <si>
    <t>Hodinová zúčtovací sazba elektrikář odborný-ostatní práce jinde nespecifikované</t>
  </si>
  <si>
    <t>HZS2232</t>
  </si>
  <si>
    <t>Hodinová zúčtovací sazba elektrikář odborný (slaboproud)</t>
  </si>
  <si>
    <t>Vedlejší rozpočtové náklady</t>
  </si>
  <si>
    <t>013254000</t>
  </si>
  <si>
    <t>Dokumentace skutečného provedení stavby</t>
  </si>
  <si>
    <t>Kč</t>
  </si>
  <si>
    <t>045002000</t>
  </si>
  <si>
    <t>Kompletační a koordinační činnost</t>
  </si>
  <si>
    <t>065002000</t>
  </si>
  <si>
    <t>Mimostaveništní doprava materiálů</t>
  </si>
  <si>
    <t>081002000</t>
  </si>
  <si>
    <t>Doprava zaměstnanců na staveniště</t>
  </si>
  <si>
    <t>091002000</t>
  </si>
  <si>
    <t>Ostatní náklady související s objektem</t>
  </si>
  <si>
    <t>SO 04.c - Elektro - materiál</t>
  </si>
  <si>
    <t xml:space="preserve">    741 - Elektroinstalace - silnoproud</t>
  </si>
  <si>
    <t xml:space="preserve">      E1 - ROZPIS DOPLNĚNÍ ROZVADĚČE RE	_x000d_
</t>
  </si>
  <si>
    <t xml:space="preserve">      E2 - ROZPIS ROZVADĚČE HR	_x000d_
</t>
  </si>
  <si>
    <t xml:space="preserve">      E3 - ROZPIS ROZVADĚČE 2R1	_x000d_
</t>
  </si>
  <si>
    <t xml:space="preserve">      E4 - ROZPIS ROZVADĚČE 3R1	_x000d_
</t>
  </si>
  <si>
    <t xml:space="preserve">      E5 - SVÍTIDLA</t>
  </si>
  <si>
    <t xml:space="preserve">      E6 - ZÁSUVKY,OVLADAČE,KRABICE,MOTORY,LIŠTY</t>
  </si>
  <si>
    <t xml:space="preserve">      E7 - KABELY,VODIČE</t>
  </si>
  <si>
    <t xml:space="preserve">      E8 - BLESKOSVOD</t>
  </si>
  <si>
    <t xml:space="preserve">      E9 - ZÁKLADOVÝ ZEMNIČ</t>
  </si>
  <si>
    <t xml:space="preserve">    742 - Elektroinstalace - slaboproud</t>
  </si>
  <si>
    <t xml:space="preserve">      D3 -  EZS </t>
  </si>
  <si>
    <t xml:space="preserve">      D4 -  STRUKTUROVANÁ KABELÁŽ </t>
  </si>
  <si>
    <t xml:space="preserve">      D5 -  DOMÁCÍ VIDEOTELEFON </t>
  </si>
  <si>
    <t>741</t>
  </si>
  <si>
    <t>Elektroinstalace - silnoproud</t>
  </si>
  <si>
    <t>E1</t>
  </si>
  <si>
    <t xml:space="preserve">ROZPIS DOPLNĚNÍ ROZVADĚČE RE	_x000d_
</t>
  </si>
  <si>
    <t>Pol5</t>
  </si>
  <si>
    <t>jistič 50A/3f/B/10kA</t>
  </si>
  <si>
    <t>Pol6</t>
  </si>
  <si>
    <t>pojistka nožová 63AgG ( do PPS)</t>
  </si>
  <si>
    <t>E2</t>
  </si>
  <si>
    <t xml:space="preserve">ROZPIS ROZVADĚČE HR	_x000d_
</t>
  </si>
  <si>
    <t>Pol7</t>
  </si>
  <si>
    <t xml:space="preserve">OCELOPLECHOVÝ  ROZVADĚČ POD OMÍTKU 216 MODULŮ, 780x1070x140 IP43/20</t>
  </si>
  <si>
    <t>Pol8</t>
  </si>
  <si>
    <t xml:space="preserve">vypínač  80A/3f+vypínací spoušť 10kA</t>
  </si>
  <si>
    <t>Pol9</t>
  </si>
  <si>
    <t>I.+II.stupeň přep.ochrany</t>
  </si>
  <si>
    <t>Pol10</t>
  </si>
  <si>
    <t>vypínač SA 16A na DIN lištu</t>
  </si>
  <si>
    <t>Pol11</t>
  </si>
  <si>
    <t>instalační relé 10A,2x přepínací kontakt</t>
  </si>
  <si>
    <t>Pol12</t>
  </si>
  <si>
    <t>stykač 16A,2x spínací kontakt</t>
  </si>
  <si>
    <t>Pol13</t>
  </si>
  <si>
    <t>jistič 2A/1f/B/6kA</t>
  </si>
  <si>
    <t>Pol14</t>
  </si>
  <si>
    <t>jistič 6A/1f/B/6kA</t>
  </si>
  <si>
    <t>Pol15</t>
  </si>
  <si>
    <t>jistič 10A/1f/C/6kA</t>
  </si>
  <si>
    <t>Pol16</t>
  </si>
  <si>
    <t>jistič 16A/1f/B/6kA</t>
  </si>
  <si>
    <t>Pol17</t>
  </si>
  <si>
    <t>jistič 20A/3f/B 6kA</t>
  </si>
  <si>
    <t>Pol18</t>
  </si>
  <si>
    <t>jistič 32A/3f/B 6kA</t>
  </si>
  <si>
    <t>Pol19</t>
  </si>
  <si>
    <t>jistič 40A/3f/B 6kA</t>
  </si>
  <si>
    <t>Pol20</t>
  </si>
  <si>
    <t>HAGER EPS 450B</t>
  </si>
  <si>
    <t>Pol21</t>
  </si>
  <si>
    <t>hlídač proudového maxima HJ113RX</t>
  </si>
  <si>
    <t>Pol22</t>
  </si>
  <si>
    <t>MTP 50/5A</t>
  </si>
  <si>
    <t>Pol23</t>
  </si>
  <si>
    <t>chránič s nadproud.ochranou 10A/C/30mA,6kA-1TE</t>
  </si>
  <si>
    <t>Pol24</t>
  </si>
  <si>
    <t>chránič s nadproud.ochranou 16A/B/30mA,6kA-1TE</t>
  </si>
  <si>
    <t>Pol25</t>
  </si>
  <si>
    <t>sběrnice fázové (propojovací lišty)80A (kpl)</t>
  </si>
  <si>
    <t>Pol26</t>
  </si>
  <si>
    <t>motorový spouštěč MSE 0,4-10A(Elektrodesign)</t>
  </si>
  <si>
    <t>Pol27</t>
  </si>
  <si>
    <t>síťový napáječ-dodávka dom.tel.</t>
  </si>
  <si>
    <t>Pol28</t>
  </si>
  <si>
    <t>časové relé</t>
  </si>
  <si>
    <t>Pol29</t>
  </si>
  <si>
    <t>svorkovnice PE</t>
  </si>
  <si>
    <t>Pol30</t>
  </si>
  <si>
    <t>svorkovnice N</t>
  </si>
  <si>
    <t>Pol31</t>
  </si>
  <si>
    <t>vývodní svorky</t>
  </si>
  <si>
    <t>Pol32</t>
  </si>
  <si>
    <t>podružný materiál</t>
  </si>
  <si>
    <t>Pol100</t>
  </si>
  <si>
    <t>Výroba rozvaděče HR</t>
  </si>
  <si>
    <t>2032791598</t>
  </si>
  <si>
    <t>E3</t>
  </si>
  <si>
    <t xml:space="preserve">ROZPIS ROZVADĚČE 2R1	_x000d_
</t>
  </si>
  <si>
    <t>Pol33</t>
  </si>
  <si>
    <t>OCELOPLECHOVÝ ROZVADĚČ POD OMÍTKU 144 MODULŮ, 550x1070x140,IP43/20</t>
  </si>
  <si>
    <t>Pol34</t>
  </si>
  <si>
    <t xml:space="preserve">vypínač  63A/3f</t>
  </si>
  <si>
    <t>Pol35</t>
  </si>
  <si>
    <t>II.stupeň přep.ochrany</t>
  </si>
  <si>
    <t>Pol36</t>
  </si>
  <si>
    <t>sběrnice fázové (propojovací lišty) 63A (kpl)</t>
  </si>
  <si>
    <t>Pol37</t>
  </si>
  <si>
    <t>Pol200</t>
  </si>
  <si>
    <t>Výroba rozvaděče 2R1</t>
  </si>
  <si>
    <t>-2051949091</t>
  </si>
  <si>
    <t>E4</t>
  </si>
  <si>
    <t xml:space="preserve">ROZPIS ROZVADĚČE 3R1	_x000d_
</t>
  </si>
  <si>
    <t>Pol38</t>
  </si>
  <si>
    <t>jistič 16A/1f/C/6kA</t>
  </si>
  <si>
    <t>Pol300</t>
  </si>
  <si>
    <t>Výroba rozvaděče 3R1</t>
  </si>
  <si>
    <t>1352557603</t>
  </si>
  <si>
    <t>E5</t>
  </si>
  <si>
    <t>SVÍTIDLA</t>
  </si>
  <si>
    <t>Pol39</t>
  </si>
  <si>
    <t>A-MODUS QN C 700,35W/4000lm+UQRAM</t>
  </si>
  <si>
    <t>Pol40</t>
  </si>
  <si>
    <t>B-MODUS BRS KO375V2,27W,2700lm,4000K</t>
  </si>
  <si>
    <t>Pol41</t>
  </si>
  <si>
    <t>B-SM MODUS BRS KO375V2,27W,2700lm,4000K+SENZOR MIKROVLNNÝ</t>
  </si>
  <si>
    <t>Pol42</t>
  </si>
  <si>
    <t>C-MODUS BRSB KO375V2,27W,2700lm,4000K</t>
  </si>
  <si>
    <t>Pol43</t>
  </si>
  <si>
    <t>C-SM MODUS BRSB KO375V2,27W,2700lm,4000K+SENZOR MIKROVLNNÝ</t>
  </si>
  <si>
    <t>Pol44</t>
  </si>
  <si>
    <t>D-OFFICE LINE 12 PW 36W 4000K MICROPRISMATIC,36W,4000K,RA90</t>
  </si>
  <si>
    <t>Pol45</t>
  </si>
  <si>
    <t>E-OFFICE LINE 12 PW 36W 4000K MICROPRISMATIC,36W,4000K,RA80</t>
  </si>
  <si>
    <t>Pol46</t>
  </si>
  <si>
    <t>H-VENKOVNÍ SVÍTIDLO DLE VÝBĚRU INVESTORA</t>
  </si>
  <si>
    <t>Pol47</t>
  </si>
  <si>
    <t>NO1-MODUS HWD 3x1W S PIKTOGRAMEM,340lm - DOBA ZÁLOHY 1 HODINA</t>
  </si>
  <si>
    <t>Pol48</t>
  </si>
  <si>
    <t>NO2-MODUS LV2U/1W,1W,120lm-DOBA ZÁLOHY 1 HODINA</t>
  </si>
  <si>
    <t>Pol49</t>
  </si>
  <si>
    <t>NO3-MODUS LV2R/1W,1W,120lm-DOBA ZÁLOHY 1 HODINA</t>
  </si>
  <si>
    <t>Pol50</t>
  </si>
  <si>
    <t>NO4-MODUS HWD 3x1W+KONZOLE NA ZEĎ,340lm - DOBA ZÁLOHY 1 HODINA</t>
  </si>
  <si>
    <t>Pol125</t>
  </si>
  <si>
    <t>příspěvek na recyklaci</t>
  </si>
  <si>
    <t xml:space="preserve">kus </t>
  </si>
  <si>
    <t>544059640</t>
  </si>
  <si>
    <t>Pol126</t>
  </si>
  <si>
    <t>materiál pro zavěšení svítidel typu D,E kroucený kabel (kpl)</t>
  </si>
  <si>
    <t>898651176</t>
  </si>
  <si>
    <t>Pol127</t>
  </si>
  <si>
    <t>podružný materiál pro uchycení svítidel</t>
  </si>
  <si>
    <t>1795397631</t>
  </si>
  <si>
    <t>E6</t>
  </si>
  <si>
    <t>ZÁSUVKY,OVLADAČE,KRABICE,MOTORY,LIŠTY</t>
  </si>
  <si>
    <t>Pol51</t>
  </si>
  <si>
    <t>ovladač, řazení 1(vypínač), IP20,komplet</t>
  </si>
  <si>
    <t>Pol52</t>
  </si>
  <si>
    <t>ovladač, řazení 5(sériový), IP20,komplet</t>
  </si>
  <si>
    <t>Pol53</t>
  </si>
  <si>
    <t>ovladač, řazení 6(střídavý),IP20,komplet</t>
  </si>
  <si>
    <t>Pol54</t>
  </si>
  <si>
    <t>ovladač, řazení 7(křížový), IP20,komplet</t>
  </si>
  <si>
    <t>Pol55</t>
  </si>
  <si>
    <t>tlačítko s orient.signálkou,IP20,komplet</t>
  </si>
  <si>
    <t>Pol56</t>
  </si>
  <si>
    <t>pohybový spínač spínací prvek relé</t>
  </si>
  <si>
    <t>Pol57</t>
  </si>
  <si>
    <t>zásuvka 230V/16A - bílá IP20</t>
  </si>
  <si>
    <t>Pol58</t>
  </si>
  <si>
    <t>zásuvka s víčkem 230V/16A - bílá IP20</t>
  </si>
  <si>
    <t>Pol59</t>
  </si>
  <si>
    <t>dvojzásuvka 230V/16A - bílá IP20</t>
  </si>
  <si>
    <t>Pol60</t>
  </si>
  <si>
    <t>dvojzásuvka 230V/16A - bordó IP20</t>
  </si>
  <si>
    <t>Pol61</t>
  </si>
  <si>
    <t>zásuvka 230V/16A s 3.st.přep.ochrany IP20</t>
  </si>
  <si>
    <t>Pol62</t>
  </si>
  <si>
    <t>dvojrámeček</t>
  </si>
  <si>
    <t>Pol63</t>
  </si>
  <si>
    <t>vypínač 3f/40A IP65</t>
  </si>
  <si>
    <t>Pol64</t>
  </si>
  <si>
    <t>krabice přístrojová pod omítku KP</t>
  </si>
  <si>
    <t>Pol65</t>
  </si>
  <si>
    <t>krabice rozvodná pod omítku KR</t>
  </si>
  <si>
    <t>Pol66</t>
  </si>
  <si>
    <t>svorkovnice doplň.pospojení např.EROCOMM obj.č.1243</t>
  </si>
  <si>
    <t>Pol67</t>
  </si>
  <si>
    <t>prostorový termostat</t>
  </si>
  <si>
    <t>Pol68</t>
  </si>
  <si>
    <t>chráničky pro kabely pod obklady,SDK stěn</t>
  </si>
  <si>
    <t>Pol69</t>
  </si>
  <si>
    <t>SVORKOVNICE HOP V SAMOSTATNÉ SKŘÍNI</t>
  </si>
  <si>
    <t>Pol70</t>
  </si>
  <si>
    <t>TLAČÍTKO TOTAL STOP S OCHRANOU PROTI NÁHODNÉMU STISKU</t>
  </si>
  <si>
    <t>E7</t>
  </si>
  <si>
    <t>KABELY,VODIČE</t>
  </si>
  <si>
    <t>Pol71</t>
  </si>
  <si>
    <t>CYKY 3Cx1,5</t>
  </si>
  <si>
    <t>Pol72</t>
  </si>
  <si>
    <t>CYKY 5Cx1,5</t>
  </si>
  <si>
    <t>Pol73</t>
  </si>
  <si>
    <t>CYKY 2Ax1,5</t>
  </si>
  <si>
    <t>Pol74</t>
  </si>
  <si>
    <t>CYKY 3Ax1,5</t>
  </si>
  <si>
    <t>Pol75</t>
  </si>
  <si>
    <t>CYKY 3Cx2,5</t>
  </si>
  <si>
    <t>Pol76</t>
  </si>
  <si>
    <t>CYKY 5Cx4</t>
  </si>
  <si>
    <t>Pol77</t>
  </si>
  <si>
    <t>CYKY 5Cx10</t>
  </si>
  <si>
    <t>Pol78</t>
  </si>
  <si>
    <t>CYKY 5Cx16</t>
  </si>
  <si>
    <t>Pol79</t>
  </si>
  <si>
    <t>CYKY 4Bx25</t>
  </si>
  <si>
    <t>210</t>
  </si>
  <si>
    <t>Pol80</t>
  </si>
  <si>
    <t>CY 1x6 Z/Ž</t>
  </si>
  <si>
    <t>212</t>
  </si>
  <si>
    <t>Pol81</t>
  </si>
  <si>
    <t>CY 1x10 Z/Ž</t>
  </si>
  <si>
    <t>214</t>
  </si>
  <si>
    <t>Pol82</t>
  </si>
  <si>
    <t>CY 1x25 Z/Ž</t>
  </si>
  <si>
    <t>216</t>
  </si>
  <si>
    <t>Pol83</t>
  </si>
  <si>
    <t>CXKH-V 2Ax1,5</t>
  </si>
  <si>
    <t>218</t>
  </si>
  <si>
    <t>E8</t>
  </si>
  <si>
    <t>BLESKOSVOD</t>
  </si>
  <si>
    <t>Pol84</t>
  </si>
  <si>
    <t>AlMgSi pr.8mm</t>
  </si>
  <si>
    <t>220</t>
  </si>
  <si>
    <t>Pol85</t>
  </si>
  <si>
    <t>PV</t>
  </si>
  <si>
    <t>222</t>
  </si>
  <si>
    <t>Pol86</t>
  </si>
  <si>
    <t>PV01</t>
  </si>
  <si>
    <t>224</t>
  </si>
  <si>
    <t>Pol87</t>
  </si>
  <si>
    <t>SZ</t>
  </si>
  <si>
    <t>226</t>
  </si>
  <si>
    <t>Pol88</t>
  </si>
  <si>
    <t>SS</t>
  </si>
  <si>
    <t>228</t>
  </si>
  <si>
    <t>Pol89</t>
  </si>
  <si>
    <t>SK</t>
  </si>
  <si>
    <t>230</t>
  </si>
  <si>
    <t>Pol90</t>
  </si>
  <si>
    <t>SO</t>
  </si>
  <si>
    <t>232</t>
  </si>
  <si>
    <t>Pol91</t>
  </si>
  <si>
    <t>jímací tyč 1m +SJ01</t>
  </si>
  <si>
    <t>234</t>
  </si>
  <si>
    <t>E9</t>
  </si>
  <si>
    <t>ZÁKLADOVÝ ZEMNIČ</t>
  </si>
  <si>
    <t>Pol92</t>
  </si>
  <si>
    <t>FeZn 30/4</t>
  </si>
  <si>
    <t>236</t>
  </si>
  <si>
    <t>Pol93</t>
  </si>
  <si>
    <t>FeZn pr.10mm</t>
  </si>
  <si>
    <t>238</t>
  </si>
  <si>
    <t>Pol94</t>
  </si>
  <si>
    <t>SR 02</t>
  </si>
  <si>
    <t>240</t>
  </si>
  <si>
    <t>Pol95</t>
  </si>
  <si>
    <t>SR 03</t>
  </si>
  <si>
    <t>242</t>
  </si>
  <si>
    <t>Pol96</t>
  </si>
  <si>
    <t>SP</t>
  </si>
  <si>
    <t>244</t>
  </si>
  <si>
    <t>Pol97</t>
  </si>
  <si>
    <t>ZT01 vč.přip.svorky</t>
  </si>
  <si>
    <t>246</t>
  </si>
  <si>
    <t>Pol98</t>
  </si>
  <si>
    <t>zaváděcí tyč nerez 2m</t>
  </si>
  <si>
    <t>248</t>
  </si>
  <si>
    <t>Pol99</t>
  </si>
  <si>
    <t>asfaltový nátěr 10kg</t>
  </si>
  <si>
    <t>250</t>
  </si>
  <si>
    <t>742</t>
  </si>
  <si>
    <t>Elektroinstalace - slaboproud</t>
  </si>
  <si>
    <t>D3</t>
  </si>
  <si>
    <t xml:space="preserve"> EZS </t>
  </si>
  <si>
    <t>ústředna EZS (dop.standard paradox digiplex)</t>
  </si>
  <si>
    <t>252</t>
  </si>
  <si>
    <t>Pol101</t>
  </si>
  <si>
    <t>komunikátor do ústředny</t>
  </si>
  <si>
    <t>254</t>
  </si>
  <si>
    <t>Pol102</t>
  </si>
  <si>
    <t>skříň pro ústřednu</t>
  </si>
  <si>
    <t>256</t>
  </si>
  <si>
    <t>Pol103</t>
  </si>
  <si>
    <t>zálohovaný napájecí zdroj vč.akumulátoru</t>
  </si>
  <si>
    <t>258</t>
  </si>
  <si>
    <t>Pol104</t>
  </si>
  <si>
    <t>klávesnice EZS</t>
  </si>
  <si>
    <t>260</t>
  </si>
  <si>
    <t>Pol105</t>
  </si>
  <si>
    <t>detektor PIR vč.držáku</t>
  </si>
  <si>
    <t>262</t>
  </si>
  <si>
    <t>Pol106</t>
  </si>
  <si>
    <t>magnetický kontakt</t>
  </si>
  <si>
    <t>264</t>
  </si>
  <si>
    <t>Pol107</t>
  </si>
  <si>
    <t>Siréna venkovní vč.držáku</t>
  </si>
  <si>
    <t>266</t>
  </si>
  <si>
    <t>Pol108</t>
  </si>
  <si>
    <t>expander + svorkovnice 12V + krabice pro uložení pod omítku</t>
  </si>
  <si>
    <t>268</t>
  </si>
  <si>
    <t>137</t>
  </si>
  <si>
    <t>Pol109</t>
  </si>
  <si>
    <t>přídavný zdroj k expanderu</t>
  </si>
  <si>
    <t>270</t>
  </si>
  <si>
    <t>Pol110</t>
  </si>
  <si>
    <t>VEZ 2x0,5+6x0,22 (upřesní dodavatel)</t>
  </si>
  <si>
    <t>272</t>
  </si>
  <si>
    <t>Pol111</t>
  </si>
  <si>
    <t>podružný mat.(plast.příchytky, popis.štítky,spojovací mat.,atd.)</t>
  </si>
  <si>
    <t>274</t>
  </si>
  <si>
    <t>D4</t>
  </si>
  <si>
    <t xml:space="preserve"> STRUKTUROVANÁ KABELÁŽ </t>
  </si>
  <si>
    <t>Pol112</t>
  </si>
  <si>
    <t>datový rozvaděč vč.zakončovacích prvků, aktivní prvky budou dodávkou investora</t>
  </si>
  <si>
    <t>276</t>
  </si>
  <si>
    <t>Pol113</t>
  </si>
  <si>
    <t>dvojzásuvka RJ45 vč.krabice</t>
  </si>
  <si>
    <t>278</t>
  </si>
  <si>
    <t>Pol114</t>
  </si>
  <si>
    <t>UTP kabel cat 6 vč.chráničky</t>
  </si>
  <si>
    <t>280</t>
  </si>
  <si>
    <t>Pol115</t>
  </si>
  <si>
    <t>chránička na střechu</t>
  </si>
  <si>
    <t>282</t>
  </si>
  <si>
    <t>284</t>
  </si>
  <si>
    <t>Pol116</t>
  </si>
  <si>
    <t>SYKFY 20x2x0,5</t>
  </si>
  <si>
    <t>286</t>
  </si>
  <si>
    <t>Pol117</t>
  </si>
  <si>
    <t>ANT.STOŽÁR</t>
  </si>
  <si>
    <t>288</t>
  </si>
  <si>
    <t>D5</t>
  </si>
  <si>
    <t xml:space="preserve"> DOMÁCÍ VIDEOTELEFON </t>
  </si>
  <si>
    <t>Pol118</t>
  </si>
  <si>
    <t>tlačítkové tablo + kamera</t>
  </si>
  <si>
    <t>290</t>
  </si>
  <si>
    <t>Pol119</t>
  </si>
  <si>
    <t>domácí video telefon</t>
  </si>
  <si>
    <t>292</t>
  </si>
  <si>
    <t>Pol120</t>
  </si>
  <si>
    <t>síťový napáječ</t>
  </si>
  <si>
    <t>294</t>
  </si>
  <si>
    <t>Pol121</t>
  </si>
  <si>
    <t>el.magn.zámek</t>
  </si>
  <si>
    <t>296</t>
  </si>
  <si>
    <t>Pol122</t>
  </si>
  <si>
    <t>CYKY 2Bx1,5</t>
  </si>
  <si>
    <t>298</t>
  </si>
  <si>
    <t>Pol123</t>
  </si>
  <si>
    <t>SYKFY 10x2x0,5 VČ.CHRÁNIČKY</t>
  </si>
  <si>
    <t>300</t>
  </si>
  <si>
    <t>Pol124</t>
  </si>
  <si>
    <t>KOAX.75 OHM.VČ.CHRÁNIČKY</t>
  </si>
  <si>
    <t>302</t>
  </si>
  <si>
    <t>SO 04.d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</si>
  <si>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</si>
  <si>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</si>
  <si>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</si>
  <si>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</si>
  <si>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</si>
  <si>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</si>
  <si>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</si>
  <si>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</si>
  <si>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</si>
  <si>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</si>
  <si>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</si>
  <si>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</si>
  <si>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</si>
  <si>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</si>
  <si>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</si>
  <si>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</si>
  <si>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</si>
  <si>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</si>
  <si>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</si>
  <si>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</si>
  <si>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</si>
  <si>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</si>
  <si>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</si>
  <si>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</si>
  <si>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</si>
  <si>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</si>
  <si>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</si>
  <si>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</si>
  <si>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</si>
  <si>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</si>
  <si>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</si>
  <si>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</si>
  <si>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</si>
  <si>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</si>
  <si>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</si>
  <si>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</si>
  <si>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</si>
  <si>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</si>
  <si>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</si>
  <si>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</si>
  <si>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</si>
  <si>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</si>
  <si>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</si>
  <si>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</si>
  <si>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</si>
  <si>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</si>
  <si>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</si>
  <si>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</si>
  <si>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</si>
  <si>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</si>
  <si>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</si>
  <si>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</si>
  <si>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</si>
  <si>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</si>
  <si>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</si>
  <si>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</si>
  <si>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</si>
  <si>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</si>
  <si>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</si>
  <si>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</si>
  <si>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</si>
  <si>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</si>
  <si>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</si>
  <si>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</si>
  <si>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100x115x15cm, včetně šachtového těsnění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</si>
  <si>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</si>
  <si>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</si>
  <si>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</si>
  <si>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</si>
  <si>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</si>
  <si>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</si>
  <si>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</si>
  <si>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</si>
  <si>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</si>
  <si>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</si>
  <si>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</si>
  <si>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</si>
  <si>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</si>
  <si>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</si>
  <si>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</si>
  <si>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</si>
  <si>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</si>
  <si>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 xml:space="preserve"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</si>
  <si>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</si>
  <si>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</si>
  <si>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</si>
  <si>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</si>
  <si>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</si>
  <si>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</si>
  <si>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</si>
  <si>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</si>
  <si>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</si>
  <si>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</si>
  <si>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</si>
  <si>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</si>
  <si>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</si>
  <si>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</si>
  <si>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</si>
  <si>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</si>
  <si>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</si>
  <si>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</si>
  <si>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</si>
  <si>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</si>
  <si>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</si>
  <si>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</si>
  <si>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</si>
  <si>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</si>
  <si>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</si>
  <si>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</si>
  <si>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</si>
  <si>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</si>
  <si>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</si>
  <si>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</si>
  <si>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</si>
  <si>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</si>
  <si>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</si>
  <si>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</si>
  <si>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</si>
  <si>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</si>
  <si>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</si>
  <si>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</si>
  <si>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</si>
  <si>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</si>
  <si>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</si>
  <si>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</si>
  <si>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</si>
  <si>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</si>
  <si>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</si>
  <si>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</si>
  <si>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</si>
  <si>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</si>
  <si>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</si>
  <si>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</si>
  <si>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</si>
  <si>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</si>
  <si>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</si>
  <si>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</si>
  <si>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</si>
  <si>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</si>
  <si>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</si>
  <si>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</si>
  <si>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</si>
  <si>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</si>
  <si>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</si>
  <si>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</si>
  <si>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</si>
  <si>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</si>
  <si>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</si>
  <si>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</si>
  <si>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</si>
  <si>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</si>
  <si>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</si>
  <si>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</si>
  <si>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</si>
  <si>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(23,6+2,3+5,7+2,4+1,5+0,2+1,3+1,3+1+0,7+1,8+0,45+1+1,78+0,82+0,85+10)*1,1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</si>
  <si>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</si>
  <si>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</si>
  <si>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</si>
  <si>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</si>
  <si>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</si>
  <si>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</si>
  <si>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</si>
  <si>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</si>
  <si>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</si>
  <si>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</si>
  <si>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</si>
  <si>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(2,3+1+5,7+1,7+4,5+8+10)*2*1,1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</si>
  <si>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</si>
  <si>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</si>
  <si>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</si>
  <si>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62,37+50,05+33,1+73,04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</si>
  <si>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</si>
  <si>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</si>
  <si>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</si>
  <si>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</si>
  <si>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</si>
  <si>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</si>
  <si>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</si>
  <si>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</si>
  <si>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</si>
  <si>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</si>
  <si>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</si>
  <si>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</si>
  <si>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</si>
  <si>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</si>
  <si>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</si>
  <si>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</si>
  <si>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</si>
  <si>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</si>
  <si>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</si>
  <si>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</si>
  <si>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</si>
  <si>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</si>
  <si>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</si>
  <si>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</si>
  <si>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</si>
  <si>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</si>
  <si>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</si>
  <si>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</si>
  <si>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</si>
  <si>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</si>
  <si>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</si>
  <si>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</si>
  <si>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</si>
  <si>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</si>
  <si>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</si>
  <si>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</si>
  <si>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</si>
  <si>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</si>
  <si>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</si>
  <si>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</si>
  <si>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</si>
  <si>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</si>
  <si>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</si>
  <si>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</si>
  <si>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</si>
  <si>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</si>
  <si>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</si>
  <si>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</si>
  <si>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</si>
  <si>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</si>
  <si>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</si>
  <si>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</si>
  <si>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</si>
  <si>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</si>
  <si>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</si>
  <si>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</si>
  <si>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</si>
  <si>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</si>
  <si>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</si>
  <si>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</si>
  <si>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</si>
  <si>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</si>
  <si>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</si>
  <si>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</si>
  <si>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</si>
  <si>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</si>
  <si>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</si>
  <si>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</si>
  <si>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</si>
  <si>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</si>
  <si>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</si>
  <si>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</si>
  <si>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</si>
  <si>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</si>
  <si>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</si>
  <si>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</si>
  <si>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</si>
  <si>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</si>
  <si>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</si>
  <si>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</si>
  <si>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</si>
  <si>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</si>
  <si>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</si>
  <si>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</si>
  <si>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</si>
  <si>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</si>
  <si>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VRN1</t>
  </si>
  <si>
    <t>Průzkumné, geodetické a projektové práce</t>
  </si>
  <si>
    <t>012002000</t>
  </si>
  <si>
    <t>Vytyčení, zameření stavby</t>
  </si>
  <si>
    <t>1024</t>
  </si>
  <si>
    <t>-1644702678</t>
  </si>
  <si>
    <t>Průzkumné, geodetické a projektové práce projektové práce dokumentace stavby (výkresová a textová) skutečného provedení stavby</t>
  </si>
  <si>
    <t>-884695223</t>
  </si>
  <si>
    <t>VRN3</t>
  </si>
  <si>
    <t>Zařízení staveniště</t>
  </si>
  <si>
    <t>030001000.1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</si>
  <si>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</si>
  <si>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</si>
  <si>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VRN4</t>
  </si>
  <si>
    <t>Inženýrská činnost</t>
  </si>
  <si>
    <t>Hlavní tituly průvodních činností a nákladů inženýrská činnost kompletační a koordinační činnost</t>
  </si>
  <si>
    <t>270184653</t>
  </si>
  <si>
    <t>VRN9</t>
  </si>
  <si>
    <t>Ostatní náklady</t>
  </si>
  <si>
    <t>090001000.1</t>
  </si>
  <si>
    <t>Posudky, měření, kontrolní a revizní zkoušky stávajících a nově vybudovaných konstrukcí a objektů</t>
  </si>
  <si>
    <t>-478409860</t>
  </si>
  <si>
    <t>SO 04.e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</si>
  <si>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</si>
  <si>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</si>
  <si>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</si>
  <si>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</si>
  <si>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</si>
  <si>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</si>
  <si>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</si>
  <si>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</si>
  <si>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</si>
  <si>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</si>
  <si>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</si>
  <si>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</si>
  <si>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</si>
  <si>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</si>
  <si>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</si>
  <si>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</si>
  <si>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</si>
  <si>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</si>
  <si>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</si>
  <si>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</si>
  <si>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</si>
  <si>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</si>
  <si>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</si>
  <si>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</si>
  <si>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</si>
  <si>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</si>
  <si>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</si>
  <si>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</si>
  <si>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28,62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</si>
  <si>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</si>
  <si>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</si>
  <si>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</si>
  <si>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</si>
  <si>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</si>
  <si>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</si>
  <si>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</si>
  <si>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</si>
  <si>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</si>
  <si>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V3</t>
  </si>
  <si>
    <t>M+D Termostatická hlavice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</si>
  <si>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</si>
  <si>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</si>
  <si>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</si>
  <si>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</si>
  <si>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</si>
  <si>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</si>
  <si>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</si>
  <si>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</si>
  <si>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W, včetně ventilu KORADO 2015, DN 15, kvs m3 x h-1,0,75</t>
  </si>
  <si>
    <t>-716415466</t>
  </si>
  <si>
    <t>735152252X</t>
  </si>
  <si>
    <t>Otopná tělesa panelová VKM8 jednodesková PN 1,0 MPa, T do 110°C s jednou přídavnou přestupní plochou výšky tělesa 500 mm stavební délky / výkonu 500 mm / 429 W, včetně ventilu KORADO 2015, DN 15, kvs m3 x h-1,0,75</t>
  </si>
  <si>
    <t>1932580539</t>
  </si>
  <si>
    <t>735152271X</t>
  </si>
  <si>
    <t>Otopná tělesa panelová VKM8 jednodesková PN 1,0 MPa, T do 110°C s jednou přídavnou přestupní plochou výšky tělesa 700 mm stavební délky / výkonu 400 mm / 401 W, včetně ventilu KORADO 2015, DN 15, kvs m3 x h-1,0,75</t>
  </si>
  <si>
    <t>-740480081</t>
  </si>
  <si>
    <t>735152273X</t>
  </si>
  <si>
    <t>Otopná tělesa panelová VKM8 jednodesková PN 1,0 MPa, T do 110°C s jednou přídavnou přestupní plochou výšky tělesa 700 mm stavební délky / výkonu 600 mm / 601 W, včetně ventilu KORADO 2015, DN 15, kvs m3 x h-1,0,75</t>
  </si>
  <si>
    <t>1699603219</t>
  </si>
  <si>
    <t>735152274X</t>
  </si>
  <si>
    <t>Otopná tělesa panelová VKM8 jednodesková PN 1,0 MPa, T do 110°C s jednou přídavnou přestupní plochou výšky tělesa 700 mm stavební délky / výkonu 700 mm / 701 W, včetně ventilu KORADO 2015, DN 15, kvs m3 x h-1,0,75</t>
  </si>
  <si>
    <t>1520223859</t>
  </si>
  <si>
    <t>735152275X</t>
  </si>
  <si>
    <t>Otopná tělesa panelová VKM8 jednodesková PN 1,0 MPa, T do 110°C s jednou přídavnou přestupní plochou výšky tělesa 600 mm stavební délky / výkonu 800 mm / 802 W, včetně ventilu KORADO 2015, DN 15, kvs m3 x h-1,0,75</t>
  </si>
  <si>
    <t>-18475469</t>
  </si>
  <si>
    <t>735152292X</t>
  </si>
  <si>
    <t>Otopná tělesa panelová VKM8 jednodesková PN 1,0 MPa, T do 110°C s jednou přídavnou přestupní plochou výšky tělesa 900 mm stavební délky / výkonu 500 mm / 697 W, včetně ventilu KORADO 2015, DN 15, kvs m3 x h-1,0,75, včetně ventilu KORADO 2015, DN 15, kvs m3 x h-1,0,75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</si>
  <si>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</si>
  <si>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</si>
  <si>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</si>
  <si>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</si>
  <si>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</si>
  <si>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W, včetně ventilu KORADO 2015, DN 15, kvs m3 x h-1,0,75</t>
  </si>
  <si>
    <t>-186329448</t>
  </si>
  <si>
    <t>735152378X</t>
  </si>
  <si>
    <t>Otopná tělesa panelová VKM8 dvoudesková PN 1,0 MPa, T do 110°C bez přídavné přestupní plochy výšky tělesa 600 mm stavební délky / výkonu 1100 mm / 1076 W, včetně ventilu KORADO 2015, DN 15, kvs m3 x h-1,0,75</t>
  </si>
  <si>
    <t>927472980</t>
  </si>
  <si>
    <t>7351523X</t>
  </si>
  <si>
    <t>Otopná tělesa panelová VKM8 jednodesková PN 1,0 MPa, T do 110°C s jednou přídavnou přestupní plochou výšky tělesa 600 mm stavební délky / výkonu 600 mm / 601 W, včetně ventilu KORADO 2015, DN 15, kvs m3 x h-1,0,75</t>
  </si>
  <si>
    <t>383075600</t>
  </si>
  <si>
    <t>735152459X</t>
  </si>
  <si>
    <t>Otopná tělesa panelová VKM8 dvoudesková PN 1,0 MPa, T do 110°C s jednou přídavnou přestupní plochou výšky tělesa 500 mm stavební délky / výkonu 1200 mm / 1340 W, včetně ventilu KORADO 2015, DN 15, kvs m3 x h-1,0,75</t>
  </si>
  <si>
    <t>1967271007</t>
  </si>
  <si>
    <t>735152496X</t>
  </si>
  <si>
    <t>Otopná tělesa panelová VKM8 dvoudesková PN 1,0 MPa, T do 110°C s jednou přídavnou přestupní plochou výšky tělesa 900 mm stavební délky / výkonu 900 mm / 1579 W, včetně ventilu KORADO 2015, DN 15, kvs m3 x h-1,0,75</t>
  </si>
  <si>
    <t>-1445019215</t>
  </si>
  <si>
    <t>735152497X</t>
  </si>
  <si>
    <t>Otopná tělesa panelová VKM8 dvoudesková PN 1,0 MPa, T do 110°C s jednou přídavnou přestupní plochou výšky tělesa 900 mm stavební délky / výkonu 1000 mm / 1754 W, včetně ventilu KORADO 2015, DN 15, kvs m3 x h-1,0,75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</si>
  <si>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</si>
  <si>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</si>
  <si>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W, včetně ventilu KORADO 2015, DN 15, kvs m3 x h-1,0,75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</si>
  <si>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</si>
  <si>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</si>
  <si>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W, včetně ventilu KORADO 2015, DN 15, kvs m3 x h-1,0,75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</si>
  <si>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</si>
  <si>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</si>
  <si>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W, včetně ventilu KORADO 2015, DN 15, kvs m3 x h-1,0,75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</si>
  <si>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</si>
  <si>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</si>
  <si>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W, včetně ventilu KORADO 2015, DN 15, kvs m3 x h-1,0,75</t>
  </si>
  <si>
    <t>-2096959684</t>
  </si>
  <si>
    <t>7352274X</t>
  </si>
  <si>
    <t>Otopná tělesa panelová VKM8 jednodesková PN 1,0 MPa, T do 110°C s jednou přídavnou přestupní plochou výšky tělesa 600 mm stavební délky / výkonu 700 mm / 701 W, včetně ventilu KORADO 2015, DN 15, kvs m3 x h-1,0,75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</si>
  <si>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</si>
  <si>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</si>
  <si>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</si>
  <si>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</si>
  <si>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</si>
  <si>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</si>
  <si>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</si>
  <si>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</si>
  <si>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</si>
  <si>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</si>
  <si>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</si>
  <si>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211182385</t>
  </si>
  <si>
    <t>1916002744</t>
  </si>
  <si>
    <t>SO 04.f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</si>
  <si>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</si>
  <si>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</si>
  <si>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</si>
  <si>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</si>
  <si>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</si>
  <si>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</si>
  <si>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</si>
  <si>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</si>
  <si>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</si>
  <si>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</si>
  <si>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</si>
  <si>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</si>
  <si>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</si>
  <si>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</si>
  <si>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</si>
  <si>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</si>
  <si>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</si>
  <si>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</si>
  <si>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</si>
  <si>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</si>
  <si>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</si>
  <si>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</si>
  <si>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</si>
  <si>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</si>
  <si>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</si>
  <si>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</si>
  <si>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</si>
  <si>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</si>
  <si>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</si>
  <si>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</si>
  <si>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</si>
  <si>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</si>
  <si>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</si>
  <si>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</si>
  <si>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</si>
  <si>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</si>
  <si>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</si>
  <si>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</si>
  <si>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</si>
  <si>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</si>
  <si>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</si>
  <si>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</si>
  <si>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</si>
  <si>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</si>
  <si>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</si>
  <si>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</si>
  <si>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</si>
  <si>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</si>
  <si>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</si>
  <si>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</si>
  <si>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</si>
  <si>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</si>
  <si>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</si>
  <si>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</si>
  <si>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</si>
  <si>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</si>
  <si>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</si>
  <si>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</si>
  <si>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</si>
  <si>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</si>
  <si>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</si>
  <si>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</si>
  <si>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</si>
  <si>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</si>
  <si>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</si>
  <si>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</si>
  <si>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</si>
  <si>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</si>
  <si>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</si>
  <si>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</si>
  <si>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</si>
  <si>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</si>
  <si>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</si>
  <si>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</si>
  <si>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</si>
  <si>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</si>
  <si>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</si>
  <si>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</si>
  <si>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</si>
  <si>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</si>
  <si>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</si>
  <si>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</si>
  <si>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</si>
  <si>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</si>
  <si>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</si>
  <si>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</si>
  <si>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</si>
  <si>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</si>
  <si>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</si>
  <si>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</si>
  <si>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</si>
  <si>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</si>
  <si>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</si>
  <si>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</si>
  <si>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</si>
  <si>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</si>
  <si>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</si>
  <si>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</si>
  <si>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</si>
  <si>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</si>
  <si>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</si>
  <si>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</si>
  <si>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</si>
  <si>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</si>
  <si>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</si>
  <si>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</si>
  <si>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</si>
  <si>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</si>
  <si>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</si>
  <si>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</si>
  <si>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</si>
  <si>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</si>
  <si>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</si>
  <si>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</si>
  <si>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</si>
  <si>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</si>
  <si>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</si>
  <si>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</si>
  <si>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</si>
  <si>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</si>
  <si>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</si>
  <si>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</si>
  <si>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</si>
  <si>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</si>
  <si>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</si>
  <si>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</si>
  <si>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</si>
  <si>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</si>
  <si>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</si>
  <si>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</si>
  <si>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</si>
  <si>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</si>
  <si>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</si>
  <si>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</si>
  <si>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</si>
  <si>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</si>
  <si>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</si>
  <si>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</si>
  <si>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</si>
  <si>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</si>
  <si>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</si>
  <si>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</si>
  <si>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</si>
  <si>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</si>
  <si>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</si>
  <si>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</si>
  <si>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</si>
  <si>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</si>
  <si>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</si>
  <si>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</si>
  <si>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</si>
  <si>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</si>
  <si>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</si>
  <si>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</si>
  <si>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</si>
  <si>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</si>
  <si>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</si>
  <si>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</si>
  <si>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</si>
  <si>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</si>
  <si>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</si>
  <si>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</si>
  <si>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</si>
  <si>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</si>
  <si>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</si>
  <si>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</si>
  <si>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</si>
  <si>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</si>
  <si>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</si>
  <si>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</si>
  <si>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</si>
  <si>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</si>
  <si>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</si>
  <si>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</si>
  <si>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</si>
  <si>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</si>
  <si>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</si>
  <si>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</si>
  <si>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</si>
  <si>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</si>
  <si>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</si>
  <si>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</si>
  <si>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</si>
  <si>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</si>
  <si>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</si>
  <si>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</si>
  <si>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</si>
  <si>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</si>
  <si>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</si>
  <si>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</si>
  <si>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</si>
  <si>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</si>
  <si>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</si>
  <si>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</si>
  <si>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</si>
  <si>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</si>
  <si>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</si>
  <si>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</si>
  <si>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</si>
  <si>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</si>
  <si>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</si>
  <si>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</si>
  <si>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</si>
  <si>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</si>
  <si>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</si>
  <si>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</si>
  <si>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</si>
  <si>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</si>
  <si>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</si>
  <si>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</si>
  <si>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</si>
  <si>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</si>
  <si>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</si>
  <si>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</si>
  <si>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</si>
  <si>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</si>
  <si>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</si>
  <si>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</si>
  <si>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</si>
  <si>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</si>
  <si>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</si>
  <si>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</si>
  <si>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</si>
  <si>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</si>
  <si>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</si>
  <si>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</si>
  <si>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</si>
  <si>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</si>
  <si>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</si>
  <si>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</si>
  <si>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</si>
  <si>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</si>
  <si>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</si>
  <si>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</si>
  <si>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</si>
  <si>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</si>
  <si>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</si>
  <si>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</si>
  <si>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</si>
  <si>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</si>
  <si>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</si>
  <si>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</si>
  <si>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</si>
  <si>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</si>
  <si>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</si>
  <si>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</si>
  <si>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</si>
  <si>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</si>
  <si>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</si>
  <si>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</si>
  <si>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</si>
  <si>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</si>
  <si>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</si>
  <si>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</si>
  <si>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</si>
  <si>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</si>
  <si>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</si>
  <si>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</si>
  <si>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</si>
  <si>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</si>
  <si>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</si>
  <si>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</si>
  <si>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</si>
  <si>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</si>
  <si>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</si>
  <si>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</si>
  <si>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</si>
  <si>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</si>
  <si>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</si>
  <si>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</si>
  <si>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</si>
  <si>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</si>
  <si>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</si>
  <si>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</si>
  <si>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</si>
  <si>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</si>
  <si>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</si>
  <si>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</si>
  <si>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</si>
  <si>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</si>
  <si>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</si>
  <si>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</si>
  <si>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</si>
  <si>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</si>
  <si>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</si>
  <si>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</si>
  <si>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</si>
  <si>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</si>
  <si>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</si>
  <si>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</si>
  <si>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</si>
  <si>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</si>
  <si>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</si>
  <si>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</si>
  <si>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</si>
  <si>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</si>
  <si>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</si>
  <si>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</si>
  <si>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</si>
  <si>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</si>
  <si>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</si>
  <si>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</si>
  <si>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</si>
  <si>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</si>
  <si>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</si>
  <si>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</si>
  <si>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</si>
  <si>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</si>
  <si>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</si>
  <si>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</si>
  <si>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</si>
  <si>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</si>
  <si>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</si>
  <si>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</si>
  <si>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</si>
  <si>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</si>
  <si>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</si>
  <si>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</si>
  <si>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</si>
  <si>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</si>
  <si>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</si>
  <si>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</si>
  <si>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</si>
  <si>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</si>
  <si>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</si>
  <si>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</si>
  <si>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</si>
  <si>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R642443</t>
  </si>
  <si>
    <t>M+D Plechová příložka pro kotvení vodorovných latí 300x150 mm</t>
  </si>
  <si>
    <t>-556188895</t>
  </si>
  <si>
    <t>Předpoklad pokládky á - 0,5 m</t>
  </si>
  <si>
    <t>(10+13,9+22,8)*13/0,5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</si>
  <si>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</si>
  <si>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</si>
  <si>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</si>
  <si>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</si>
  <si>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</si>
  <si>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</si>
  <si>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</si>
  <si>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</si>
  <si>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</si>
  <si>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</si>
  <si>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</si>
  <si>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</si>
  <si>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</si>
  <si>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</si>
  <si>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</si>
  <si>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</si>
  <si>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</si>
  <si>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</si>
  <si>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</si>
  <si>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</si>
  <si>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</si>
  <si>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</si>
  <si>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</si>
  <si>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</si>
  <si>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</si>
  <si>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</si>
  <si>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</si>
  <si>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</si>
  <si>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</si>
  <si>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</si>
  <si>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</si>
  <si>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</si>
  <si>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</si>
  <si>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</si>
  <si>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</si>
  <si>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</si>
  <si>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</si>
  <si>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</si>
  <si>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</si>
  <si>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</si>
  <si>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</si>
  <si>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</si>
  <si>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</si>
  <si>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</si>
  <si>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</si>
  <si>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</si>
  <si>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</si>
  <si>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</si>
  <si>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</si>
  <si>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</si>
  <si>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</si>
  <si>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</si>
  <si>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</si>
  <si>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</si>
  <si>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</si>
  <si>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</si>
  <si>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</si>
  <si>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</si>
  <si>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</si>
  <si>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</si>
  <si>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</si>
  <si>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</si>
  <si>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</si>
  <si>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</si>
  <si>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</si>
  <si>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</si>
  <si>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</si>
  <si>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</si>
  <si>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</si>
  <si>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</si>
  <si>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</si>
  <si>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</si>
  <si>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</si>
  <si>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</si>
  <si>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</si>
  <si>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</si>
  <si>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</si>
  <si>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</si>
  <si>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VRN - Vedlejší rozpočtové náklady a ostatní náklady</t>
  </si>
  <si>
    <t>-838747557</t>
  </si>
  <si>
    <t>-824909593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</si>
  <si>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</si>
  <si>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-390645706</t>
  </si>
  <si>
    <t>042503000</t>
  </si>
  <si>
    <t>Plán BOZP na staveništi</t>
  </si>
  <si>
    <t>-1933737150</t>
  </si>
  <si>
    <t>https://podminky.urs.cz/item/CS_URS_2022_01/042503000</t>
  </si>
  <si>
    <t>-1601466200</t>
  </si>
  <si>
    <t>049002000</t>
  </si>
  <si>
    <t>Ostatní inženýrská činnost</t>
  </si>
  <si>
    <t>1979267645</t>
  </si>
  <si>
    <t>https://podminky.urs.cz/item/CS_URS_2022_01/049002000</t>
  </si>
  <si>
    <t>125605855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</si>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</sst>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411354313" TargetMode="External" /><Relationship Id="rId2" Type="http://schemas.openxmlformats.org/officeDocument/2006/relationships/hyperlink" Target="https://podminky.urs.cz/item/CS_URS_2022_01/411354314" TargetMode="External" /><Relationship Id="rId3" Type="http://schemas.openxmlformats.org/officeDocument/2006/relationships/hyperlink" Target="https://podminky.urs.cz/item/CS_URS_2022_01/938908411" TargetMode="External" /><Relationship Id="rId4" Type="http://schemas.openxmlformats.org/officeDocument/2006/relationships/hyperlink" Target="https://podminky.urs.cz/item/CS_URS_2022_01/949101112" TargetMode="External" /><Relationship Id="rId5" Type="http://schemas.openxmlformats.org/officeDocument/2006/relationships/hyperlink" Target="https://podminky.urs.cz/item/CS_URS_2022_01/961044111" TargetMode="External" /><Relationship Id="rId6" Type="http://schemas.openxmlformats.org/officeDocument/2006/relationships/hyperlink" Target="https://podminky.urs.cz/item/CS_URS_2022_01/981011414" TargetMode="External" /><Relationship Id="rId7" Type="http://schemas.openxmlformats.org/officeDocument/2006/relationships/hyperlink" Target="https://podminky.urs.cz/item/CS_URS_2022_01/997006002" TargetMode="External" /><Relationship Id="rId8" Type="http://schemas.openxmlformats.org/officeDocument/2006/relationships/hyperlink" Target="https://podminky.urs.cz/item/CS_URS_2022_01/997006005" TargetMode="External" /><Relationship Id="rId9" Type="http://schemas.openxmlformats.org/officeDocument/2006/relationships/hyperlink" Target="https://podminky.urs.cz/item/CS_URS_2022_01/997006512" TargetMode="External" /><Relationship Id="rId10" Type="http://schemas.openxmlformats.org/officeDocument/2006/relationships/hyperlink" Target="https://podminky.urs.cz/item/CS_URS_2022_01/997006519" TargetMode="External" /><Relationship Id="rId11" Type="http://schemas.openxmlformats.org/officeDocument/2006/relationships/hyperlink" Target="https://podminky.urs.cz/item/CS_URS_2022_01/997013635" TargetMode="External" /><Relationship Id="rId12" Type="http://schemas.openxmlformats.org/officeDocument/2006/relationships/hyperlink" Target="https://podminky.urs.cz/item/CS_URS_2022_01/997013804" TargetMode="External" /><Relationship Id="rId13" Type="http://schemas.openxmlformats.org/officeDocument/2006/relationships/hyperlink" Target="https://podminky.urs.cz/item/CS_URS_2022_01/997013811" TargetMode="External" /><Relationship Id="rId14" Type="http://schemas.openxmlformats.org/officeDocument/2006/relationships/hyperlink" Target="https://podminky.urs.cz/item/CS_URS_2022_01/997013812" TargetMode="External" /><Relationship Id="rId15" Type="http://schemas.openxmlformats.org/officeDocument/2006/relationships/hyperlink" Target="https://podminky.urs.cz/item/CS_URS_2022_01/997013813" TargetMode="External" /><Relationship Id="rId16" Type="http://schemas.openxmlformats.org/officeDocument/2006/relationships/hyperlink" Target="https://podminky.urs.cz/item/CS_URS_2022_01/997013814" TargetMode="External" /><Relationship Id="rId17" Type="http://schemas.openxmlformats.org/officeDocument/2006/relationships/hyperlink" Target="https://podminky.urs.cz/item/CS_URS_2022_01/997013843" TargetMode="External" /><Relationship Id="rId18" Type="http://schemas.openxmlformats.org/officeDocument/2006/relationships/hyperlink" Target="https://podminky.urs.cz/item/CS_URS_2022_01/997013869" TargetMode="External" /><Relationship Id="rId19" Type="http://schemas.openxmlformats.org/officeDocument/2006/relationships/hyperlink" Target="https://podminky.urs.cz/item/CS_URS_2022_01/997013871" TargetMode="External" /><Relationship Id="rId20" Type="http://schemas.openxmlformats.org/officeDocument/2006/relationships/hyperlink" Target="https://podminky.urs.cz/item/CS_URS_2022_01/997013875" TargetMode="External" /><Relationship Id="rId21" Type="http://schemas.openxmlformats.org/officeDocument/2006/relationships/hyperlink" Target="https://podminky.urs.cz/item/CS_URS_2022_01/998001123" TargetMode="External" /><Relationship Id="rId22" Type="http://schemas.openxmlformats.org/officeDocument/2006/relationships/hyperlink" Target="https://podminky.urs.cz/item/CS_URS_2022_01/762111811" TargetMode="External" /><Relationship Id="rId23" Type="http://schemas.openxmlformats.org/officeDocument/2006/relationships/hyperlink" Target="https://podminky.urs.cz/item/CS_URS_2022_01/762331812" TargetMode="External" /><Relationship Id="rId24" Type="http://schemas.openxmlformats.org/officeDocument/2006/relationships/hyperlink" Target="https://podminky.urs.cz/item/CS_URS_2022_01/762341811" TargetMode="External" /><Relationship Id="rId25" Type="http://schemas.openxmlformats.org/officeDocument/2006/relationships/hyperlink" Target="https://podminky.urs.cz/item/CS_URS_2022_01/762431818" TargetMode="External" /><Relationship Id="rId26" Type="http://schemas.openxmlformats.org/officeDocument/2006/relationships/hyperlink" Target="https://podminky.urs.cz/item/CS_URS_2022_01/765131803" TargetMode="External" /><Relationship Id="rId27" Type="http://schemas.openxmlformats.org/officeDocument/2006/relationships/hyperlink" Target="https://podminky.urs.cz/item/CS_URS_2022_01/767134802" TargetMode="External" /><Relationship Id="rId2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2131121" TargetMode="External" /><Relationship Id="rId2" Type="http://schemas.openxmlformats.org/officeDocument/2006/relationships/hyperlink" Target="https://podminky.urs.cz/item/CS_URS_2024_01/622151001" TargetMode="External" /><Relationship Id="rId3" Type="http://schemas.openxmlformats.org/officeDocument/2006/relationships/hyperlink" Target="https://podminky.urs.cz/item/CS_URS_2024_01/622151011" TargetMode="External" /><Relationship Id="rId4" Type="http://schemas.openxmlformats.org/officeDocument/2006/relationships/hyperlink" Target="https://podminky.urs.cz/item/CS_URS_2024_01/622211021" TargetMode="External" /><Relationship Id="rId5" Type="http://schemas.openxmlformats.org/officeDocument/2006/relationships/hyperlink" Target="https://podminky.urs.cz/item/CS_URS_2024_01/622211021" TargetMode="External" /><Relationship Id="rId6" Type="http://schemas.openxmlformats.org/officeDocument/2006/relationships/hyperlink" Target="https://podminky.urs.cz/item/CS_URS_2024_01/622212051" TargetMode="External" /><Relationship Id="rId7" Type="http://schemas.openxmlformats.org/officeDocument/2006/relationships/hyperlink" Target="https://podminky.urs.cz/item/CS_URS_2024_01/622252001" TargetMode="External" /><Relationship Id="rId8" Type="http://schemas.openxmlformats.org/officeDocument/2006/relationships/hyperlink" Target="https://podminky.urs.cz/item/CS_URS_2024_01/622252002" TargetMode="External" /><Relationship Id="rId9" Type="http://schemas.openxmlformats.org/officeDocument/2006/relationships/hyperlink" Target="https://podminky.urs.cz/item/CS_URS_2024_01/622511102" TargetMode="External" /><Relationship Id="rId10" Type="http://schemas.openxmlformats.org/officeDocument/2006/relationships/hyperlink" Target="https://podminky.urs.cz/item/CS_URS_2024_01/622521012" TargetMode="External" /><Relationship Id="rId11" Type="http://schemas.openxmlformats.org/officeDocument/2006/relationships/hyperlink" Target="https://podminky.urs.cz/item/CS_URS_2024_01/629991012" TargetMode="External" /><Relationship Id="rId12" Type="http://schemas.openxmlformats.org/officeDocument/2006/relationships/hyperlink" Target="https://podminky.urs.cz/item/CS_URS_2024_01/941211111" TargetMode="External" /><Relationship Id="rId13" Type="http://schemas.openxmlformats.org/officeDocument/2006/relationships/hyperlink" Target="https://podminky.urs.cz/item/CS_URS_2024_01/998011003" TargetMode="External" /><Relationship Id="rId14" Type="http://schemas.openxmlformats.org/officeDocument/2006/relationships/hyperlink" Target="https://podminky.urs.cz/item/CS_URS_2024_01/713121111" TargetMode="External" /><Relationship Id="rId15" Type="http://schemas.openxmlformats.org/officeDocument/2006/relationships/hyperlink" Target="https://podminky.urs.cz/item/CS_URS_2024_01/713121111" TargetMode="External" /><Relationship Id="rId16" Type="http://schemas.openxmlformats.org/officeDocument/2006/relationships/hyperlink" Target="https://podminky.urs.cz/item/CS_URS_2024_01/713121112" TargetMode="External" /><Relationship Id="rId17" Type="http://schemas.openxmlformats.org/officeDocument/2006/relationships/hyperlink" Target="https://podminky.urs.cz/item/CS_URS_2024_01/713131145" TargetMode="External" /><Relationship Id="rId18" Type="http://schemas.openxmlformats.org/officeDocument/2006/relationships/hyperlink" Target="https://podminky.urs.cz/item/CS_URS_2024_01/713131151" TargetMode="External" /><Relationship Id="rId19" Type="http://schemas.openxmlformats.org/officeDocument/2006/relationships/hyperlink" Target="https://podminky.urs.cz/item/CS_URS_2024_01/713151111" TargetMode="External" /><Relationship Id="rId20" Type="http://schemas.openxmlformats.org/officeDocument/2006/relationships/hyperlink" Target="https://podminky.urs.cz/item/CS_URS_2024_01/713151132" TargetMode="External" /><Relationship Id="rId21" Type="http://schemas.openxmlformats.org/officeDocument/2006/relationships/hyperlink" Target="https://podminky.urs.cz/item/CS_URS_2024_01/998713103" TargetMode="External" /><Relationship Id="rId2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123" TargetMode="External" /><Relationship Id="rId2" Type="http://schemas.openxmlformats.org/officeDocument/2006/relationships/hyperlink" Target="https://podminky.urs.cz/item/CS_URS_2023_01/113107222" TargetMode="External" /><Relationship Id="rId3" Type="http://schemas.openxmlformats.org/officeDocument/2006/relationships/hyperlink" Target="https://podminky.urs.cz/item/CS_URS_2023_01/113201111" TargetMode="External" /><Relationship Id="rId4" Type="http://schemas.openxmlformats.org/officeDocument/2006/relationships/hyperlink" Target="https://podminky.urs.cz/item/CS_URS_2023_01/131213701" TargetMode="External" /><Relationship Id="rId5" Type="http://schemas.openxmlformats.org/officeDocument/2006/relationships/hyperlink" Target="https://podminky.urs.cz/item/CS_URS_2023_01/132251101" TargetMode="External" /><Relationship Id="rId6" Type="http://schemas.openxmlformats.org/officeDocument/2006/relationships/hyperlink" Target="https://podminky.urs.cz/item/CS_URS_2023_01/162251102" TargetMode="External" /><Relationship Id="rId7" Type="http://schemas.openxmlformats.org/officeDocument/2006/relationships/hyperlink" Target="https://podminky.urs.cz/item/CS_URS_2023_01/162751117" TargetMode="External" /><Relationship Id="rId8" Type="http://schemas.openxmlformats.org/officeDocument/2006/relationships/hyperlink" Target="https://podminky.urs.cz/item/CS_URS_2023_01/162751119" TargetMode="External" /><Relationship Id="rId9" Type="http://schemas.openxmlformats.org/officeDocument/2006/relationships/hyperlink" Target="https://podminky.urs.cz/item/CS_URS_2023_01/167151101" TargetMode="External" /><Relationship Id="rId10" Type="http://schemas.openxmlformats.org/officeDocument/2006/relationships/hyperlink" Target="https://podminky.urs.cz/item/CS_URS_2023_01/171201221" TargetMode="External" /><Relationship Id="rId11" Type="http://schemas.openxmlformats.org/officeDocument/2006/relationships/hyperlink" Target="https://podminky.urs.cz/item/CS_URS_2023_01/174111102" TargetMode="External" /><Relationship Id="rId12" Type="http://schemas.openxmlformats.org/officeDocument/2006/relationships/hyperlink" Target="https://podminky.urs.cz/item/CS_URS_2023_01/181411131" TargetMode="External" /><Relationship Id="rId13" Type="http://schemas.openxmlformats.org/officeDocument/2006/relationships/hyperlink" Target="https://podminky.urs.cz/item/CS_URS_2023_01/182303111" TargetMode="External" /><Relationship Id="rId14" Type="http://schemas.openxmlformats.org/officeDocument/2006/relationships/hyperlink" Target="https://podminky.urs.cz/item/CS_URS_2023_01/212750101" TargetMode="External" /><Relationship Id="rId15" Type="http://schemas.openxmlformats.org/officeDocument/2006/relationships/hyperlink" Target="https://podminky.urs.cz/item/CS_URS_2023_01/271542211" TargetMode="External" /><Relationship Id="rId16" Type="http://schemas.openxmlformats.org/officeDocument/2006/relationships/hyperlink" Target="https://podminky.urs.cz/item/CS_URS_2023_01/272322511" TargetMode="External" /><Relationship Id="rId17" Type="http://schemas.openxmlformats.org/officeDocument/2006/relationships/hyperlink" Target="https://podminky.urs.cz/item/CS_URS_2023_01/272362021" TargetMode="External" /><Relationship Id="rId18" Type="http://schemas.openxmlformats.org/officeDocument/2006/relationships/hyperlink" Target="https://podminky.urs.cz/item/CS_URS_2023_01/311321817" TargetMode="External" /><Relationship Id="rId19" Type="http://schemas.openxmlformats.org/officeDocument/2006/relationships/hyperlink" Target="https://podminky.urs.cz/item/CS_URS_2023_01/311351121" TargetMode="External" /><Relationship Id="rId20" Type="http://schemas.openxmlformats.org/officeDocument/2006/relationships/hyperlink" Target="https://podminky.urs.cz/item/CS_URS_2023_01/311351122" TargetMode="External" /><Relationship Id="rId21" Type="http://schemas.openxmlformats.org/officeDocument/2006/relationships/hyperlink" Target="https://podminky.urs.cz/item/CS_URS_2023_01/311362021" TargetMode="External" /><Relationship Id="rId22" Type="http://schemas.openxmlformats.org/officeDocument/2006/relationships/hyperlink" Target="https://podminky.urs.cz/item/CS_URS_2023_01/338171123" TargetMode="External" /><Relationship Id="rId23" Type="http://schemas.openxmlformats.org/officeDocument/2006/relationships/hyperlink" Target="https://podminky.urs.cz/item/CS_URS_2023_01/348171146" TargetMode="External" /><Relationship Id="rId24" Type="http://schemas.openxmlformats.org/officeDocument/2006/relationships/hyperlink" Target="https://podminky.urs.cz/item/CS_URS_2023_01/564851011" TargetMode="External" /><Relationship Id="rId25" Type="http://schemas.openxmlformats.org/officeDocument/2006/relationships/hyperlink" Target="https://podminky.urs.cz/item/CS_URS_2023_01/591241111" TargetMode="External" /><Relationship Id="rId26" Type="http://schemas.openxmlformats.org/officeDocument/2006/relationships/hyperlink" Target="https://podminky.urs.cz/item/CS_URS_2023_01/622131101" TargetMode="External" /><Relationship Id="rId27" Type="http://schemas.openxmlformats.org/officeDocument/2006/relationships/hyperlink" Target="https://podminky.urs.cz/item/CS_URS_2023_01/622331111" TargetMode="External" /><Relationship Id="rId28" Type="http://schemas.openxmlformats.org/officeDocument/2006/relationships/hyperlink" Target="https://podminky.urs.cz/item/CS_URS_2023_01/629995101" TargetMode="External" /><Relationship Id="rId29" Type="http://schemas.openxmlformats.org/officeDocument/2006/relationships/hyperlink" Target="https://podminky.urs.cz/item/CS_URS_2023_01/631311234" TargetMode="External" /><Relationship Id="rId30" Type="http://schemas.openxmlformats.org/officeDocument/2006/relationships/hyperlink" Target="https://podminky.urs.cz/item/CS_URS_2023_01/631351101" TargetMode="External" /><Relationship Id="rId31" Type="http://schemas.openxmlformats.org/officeDocument/2006/relationships/hyperlink" Target="https://podminky.urs.cz/item/CS_URS_2023_01/631351102" TargetMode="External" /><Relationship Id="rId32" Type="http://schemas.openxmlformats.org/officeDocument/2006/relationships/hyperlink" Target="https://podminky.urs.cz/item/CS_URS_2023_01/631362021" TargetMode="External" /><Relationship Id="rId33" Type="http://schemas.openxmlformats.org/officeDocument/2006/relationships/hyperlink" Target="https://podminky.urs.cz/item/CS_URS_2023_01/637121111" TargetMode="External" /><Relationship Id="rId34" Type="http://schemas.openxmlformats.org/officeDocument/2006/relationships/hyperlink" Target="https://podminky.urs.cz/item/CS_URS_2023_01/916231213" TargetMode="External" /><Relationship Id="rId35" Type="http://schemas.openxmlformats.org/officeDocument/2006/relationships/hyperlink" Target="https://podminky.urs.cz/item/CS_URS_2023_01/935113112" TargetMode="External" /><Relationship Id="rId36" Type="http://schemas.openxmlformats.org/officeDocument/2006/relationships/hyperlink" Target="https://podminky.urs.cz/item/CS_URS_2023_01/998011003" TargetMode="External" /><Relationship Id="rId3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11101" TargetMode="External" /><Relationship Id="rId2" Type="http://schemas.openxmlformats.org/officeDocument/2006/relationships/hyperlink" Target="https://podminky.urs.cz/item/CS_URS_2023_01/162251102" TargetMode="External" /><Relationship Id="rId3" Type="http://schemas.openxmlformats.org/officeDocument/2006/relationships/hyperlink" Target="https://podminky.urs.cz/item/CS_URS_2023_01/162751117" TargetMode="External" /><Relationship Id="rId4" Type="http://schemas.openxmlformats.org/officeDocument/2006/relationships/hyperlink" Target="https://podminky.urs.cz/item/CS_URS_2023_01/162751119" TargetMode="External" /><Relationship Id="rId5" Type="http://schemas.openxmlformats.org/officeDocument/2006/relationships/hyperlink" Target="https://podminky.urs.cz/item/CS_URS_2023_01/167151101" TargetMode="External" /><Relationship Id="rId6" Type="http://schemas.openxmlformats.org/officeDocument/2006/relationships/hyperlink" Target="https://podminky.urs.cz/item/CS_URS_2023_01/171201221" TargetMode="External" /><Relationship Id="rId7" Type="http://schemas.openxmlformats.org/officeDocument/2006/relationships/hyperlink" Target="https://podminky.urs.cz/item/CS_URS_2023_01/181912112" TargetMode="External" /><Relationship Id="rId8" Type="http://schemas.openxmlformats.org/officeDocument/2006/relationships/hyperlink" Target="https://podminky.urs.cz/item/CS_URS_2023_01/271562211" TargetMode="External" /><Relationship Id="rId9" Type="http://schemas.openxmlformats.org/officeDocument/2006/relationships/hyperlink" Target="https://podminky.urs.cz/item/CS_URS_2023_01/271572211" TargetMode="External" /><Relationship Id="rId10" Type="http://schemas.openxmlformats.org/officeDocument/2006/relationships/hyperlink" Target="https://podminky.urs.cz/item/CS_URS_2023_01/273322511" TargetMode="External" /><Relationship Id="rId11" Type="http://schemas.openxmlformats.org/officeDocument/2006/relationships/hyperlink" Target="https://podminky.urs.cz/item/CS_URS_2023_01/273362021" TargetMode="External" /><Relationship Id="rId12" Type="http://schemas.openxmlformats.org/officeDocument/2006/relationships/hyperlink" Target="https://podminky.urs.cz/item/CS_URS_2023_01/311272131" TargetMode="External" /><Relationship Id="rId13" Type="http://schemas.openxmlformats.org/officeDocument/2006/relationships/hyperlink" Target="https://podminky.urs.cz/item/CS_URS_2023_01/317941123" TargetMode="External" /><Relationship Id="rId14" Type="http://schemas.openxmlformats.org/officeDocument/2006/relationships/hyperlink" Target="https://podminky.urs.cz/item/CS_URS_2023_01/346244381" TargetMode="External" /><Relationship Id="rId15" Type="http://schemas.openxmlformats.org/officeDocument/2006/relationships/hyperlink" Target="https://podminky.urs.cz/item/CS_URS_2023_01/346481111" TargetMode="External" /><Relationship Id="rId16" Type="http://schemas.openxmlformats.org/officeDocument/2006/relationships/hyperlink" Target="https://podminky.urs.cz/item/CS_URS_2023_01/611131121" TargetMode="External" /><Relationship Id="rId17" Type="http://schemas.openxmlformats.org/officeDocument/2006/relationships/hyperlink" Target="https://podminky.urs.cz/item/CS_URS_2023_01/611311131" TargetMode="External" /><Relationship Id="rId18" Type="http://schemas.openxmlformats.org/officeDocument/2006/relationships/hyperlink" Target="https://podminky.urs.cz/item/CS_URS_2023_01/611325402" TargetMode="External" /><Relationship Id="rId19" Type="http://schemas.openxmlformats.org/officeDocument/2006/relationships/hyperlink" Target="https://podminky.urs.cz/item/CS_URS_2023_01/612131121" TargetMode="External" /><Relationship Id="rId20" Type="http://schemas.openxmlformats.org/officeDocument/2006/relationships/hyperlink" Target="https://podminky.urs.cz/item/CS_URS_2023_01/612142001" TargetMode="External" /><Relationship Id="rId21" Type="http://schemas.openxmlformats.org/officeDocument/2006/relationships/hyperlink" Target="https://podminky.urs.cz/item/CS_URS_2023_01/612311131" TargetMode="External" /><Relationship Id="rId22" Type="http://schemas.openxmlformats.org/officeDocument/2006/relationships/hyperlink" Target="https://podminky.urs.cz/item/CS_URS_2023_01/612325402" TargetMode="External" /><Relationship Id="rId23" Type="http://schemas.openxmlformats.org/officeDocument/2006/relationships/hyperlink" Target="https://podminky.urs.cz/item/CS_URS_2023_01/622125101" TargetMode="External" /><Relationship Id="rId24" Type="http://schemas.openxmlformats.org/officeDocument/2006/relationships/hyperlink" Target="https://podminky.urs.cz/item/CS_URS_2023_01/629995101" TargetMode="External" /><Relationship Id="rId25" Type="http://schemas.openxmlformats.org/officeDocument/2006/relationships/hyperlink" Target="https://podminky.urs.cz/item/CS_URS_2023_01/631319012" TargetMode="External" /><Relationship Id="rId26" Type="http://schemas.openxmlformats.org/officeDocument/2006/relationships/hyperlink" Target="https://podminky.urs.cz/item/CS_URS_2023_01/631362021" TargetMode="External" /><Relationship Id="rId27" Type="http://schemas.openxmlformats.org/officeDocument/2006/relationships/hyperlink" Target="https://podminky.urs.cz/item/CS_URS_2023_01/632481213" TargetMode="External" /><Relationship Id="rId28" Type="http://schemas.openxmlformats.org/officeDocument/2006/relationships/hyperlink" Target="https://podminky.urs.cz/item/CS_URS_2023_01/632481215" TargetMode="External" /><Relationship Id="rId29" Type="http://schemas.openxmlformats.org/officeDocument/2006/relationships/hyperlink" Target="https://podminky.urs.cz/item/CS_URS_2023_01/635211121" TargetMode="External" /><Relationship Id="rId30" Type="http://schemas.openxmlformats.org/officeDocument/2006/relationships/hyperlink" Target="https://podminky.urs.cz/item/CS_URS_2023_01/962031133" TargetMode="External" /><Relationship Id="rId31" Type="http://schemas.openxmlformats.org/officeDocument/2006/relationships/hyperlink" Target="https://podminky.urs.cz/item/CS_URS_2023_01/962032241" TargetMode="External" /><Relationship Id="rId32" Type="http://schemas.openxmlformats.org/officeDocument/2006/relationships/hyperlink" Target="https://podminky.urs.cz/item/CS_URS_2023_01/962081141" TargetMode="External" /><Relationship Id="rId33" Type="http://schemas.openxmlformats.org/officeDocument/2006/relationships/hyperlink" Target="https://podminky.urs.cz/item/CS_URS_2023_01/963031434" TargetMode="External" /><Relationship Id="rId34" Type="http://schemas.openxmlformats.org/officeDocument/2006/relationships/hyperlink" Target="https://podminky.urs.cz/item/CS_URS_2023_01/963042819" TargetMode="External" /><Relationship Id="rId35" Type="http://schemas.openxmlformats.org/officeDocument/2006/relationships/hyperlink" Target="https://podminky.urs.cz/item/CS_URS_2023_01/965042241" TargetMode="External" /><Relationship Id="rId36" Type="http://schemas.openxmlformats.org/officeDocument/2006/relationships/hyperlink" Target="https://podminky.urs.cz/item/CS_URS_2023_01/965043441" TargetMode="External" /><Relationship Id="rId37" Type="http://schemas.openxmlformats.org/officeDocument/2006/relationships/hyperlink" Target="https://podminky.urs.cz/item/CS_URS_2022_01/965082941" TargetMode="External" /><Relationship Id="rId38" Type="http://schemas.openxmlformats.org/officeDocument/2006/relationships/hyperlink" Target="https://podminky.urs.cz/item/CS_URS_2023_01/968072355" TargetMode="External" /><Relationship Id="rId39" Type="http://schemas.openxmlformats.org/officeDocument/2006/relationships/hyperlink" Target="https://podminky.urs.cz/item/CS_URS_2023_01/968072356" TargetMode="External" /><Relationship Id="rId40" Type="http://schemas.openxmlformats.org/officeDocument/2006/relationships/hyperlink" Target="https://podminky.urs.cz/item/CS_URS_2023_01/968072357" TargetMode="External" /><Relationship Id="rId41" Type="http://schemas.openxmlformats.org/officeDocument/2006/relationships/hyperlink" Target="https://podminky.urs.cz/item/CS_URS_2023_01/968072455" TargetMode="External" /><Relationship Id="rId42" Type="http://schemas.openxmlformats.org/officeDocument/2006/relationships/hyperlink" Target="https://podminky.urs.cz/item/CS_URS_2023_01/974032165" TargetMode="External" /><Relationship Id="rId43" Type="http://schemas.openxmlformats.org/officeDocument/2006/relationships/hyperlink" Target="https://podminky.urs.cz/item/CS_URS_2023_01/975021311" TargetMode="External" /><Relationship Id="rId44" Type="http://schemas.openxmlformats.org/officeDocument/2006/relationships/hyperlink" Target="https://podminky.urs.cz/item/CS_URS_2023_01/978012191" TargetMode="External" /><Relationship Id="rId45" Type="http://schemas.openxmlformats.org/officeDocument/2006/relationships/hyperlink" Target="https://podminky.urs.cz/item/CS_URS_2023_01/978035117" TargetMode="External" /><Relationship Id="rId46" Type="http://schemas.openxmlformats.org/officeDocument/2006/relationships/hyperlink" Target="https://podminky.urs.cz/item/CS_URS_2023_01/997013112" TargetMode="External" /><Relationship Id="rId47" Type="http://schemas.openxmlformats.org/officeDocument/2006/relationships/hyperlink" Target="https://podminky.urs.cz/item/CS_URS_2023_01/997013501" TargetMode="External" /><Relationship Id="rId48" Type="http://schemas.openxmlformats.org/officeDocument/2006/relationships/hyperlink" Target="https://podminky.urs.cz/item/CS_URS_2023_01/997013509" TargetMode="External" /><Relationship Id="rId49" Type="http://schemas.openxmlformats.org/officeDocument/2006/relationships/hyperlink" Target="https://podminky.urs.cz/item/CS_URS_2023_01/997013601" TargetMode="External" /><Relationship Id="rId50" Type="http://schemas.openxmlformats.org/officeDocument/2006/relationships/hyperlink" Target="https://podminky.urs.cz/item/CS_URS_2023_01/997013603" TargetMode="External" /><Relationship Id="rId51" Type="http://schemas.openxmlformats.org/officeDocument/2006/relationships/hyperlink" Target="https://podminky.urs.cz/item/CS_URS_2023_01/997013607" TargetMode="External" /><Relationship Id="rId52" Type="http://schemas.openxmlformats.org/officeDocument/2006/relationships/hyperlink" Target="https://podminky.urs.cz/item/CS_URS_2023_01/997013631" TargetMode="External" /><Relationship Id="rId53" Type="http://schemas.openxmlformats.org/officeDocument/2006/relationships/hyperlink" Target="https://podminky.urs.cz/item/CS_URS_2023_01/997013655" TargetMode="External" /><Relationship Id="rId54" Type="http://schemas.openxmlformats.org/officeDocument/2006/relationships/hyperlink" Target="https://podminky.urs.cz/item/CS_URS_2023_01/997013811" TargetMode="External" /><Relationship Id="rId55" Type="http://schemas.openxmlformats.org/officeDocument/2006/relationships/hyperlink" Target="https://podminky.urs.cz/item/CS_URS_2023_01/997013821" TargetMode="External" /><Relationship Id="rId56" Type="http://schemas.openxmlformats.org/officeDocument/2006/relationships/hyperlink" Target="https://podminky.urs.cz/item/CS_URS_2023_01/998011003" TargetMode="External" /><Relationship Id="rId57" Type="http://schemas.openxmlformats.org/officeDocument/2006/relationships/hyperlink" Target="https://podminky.urs.cz/item/CS_URS_2023_01/711471053" TargetMode="External" /><Relationship Id="rId58" Type="http://schemas.openxmlformats.org/officeDocument/2006/relationships/hyperlink" Target="https://podminky.urs.cz/item/CS_URS_2023_01/998711103" TargetMode="External" /><Relationship Id="rId59" Type="http://schemas.openxmlformats.org/officeDocument/2006/relationships/hyperlink" Target="https://podminky.urs.cz/item/CS_URS_2023_01/721242105" TargetMode="External" /><Relationship Id="rId60" Type="http://schemas.openxmlformats.org/officeDocument/2006/relationships/hyperlink" Target="https://podminky.urs.cz/item/CS_URS_2023_01/998721103" TargetMode="External" /><Relationship Id="rId61" Type="http://schemas.openxmlformats.org/officeDocument/2006/relationships/hyperlink" Target="https://podminky.urs.cz/item/CS_URS_2023_01/725110814" TargetMode="External" /><Relationship Id="rId62" Type="http://schemas.openxmlformats.org/officeDocument/2006/relationships/hyperlink" Target="https://podminky.urs.cz/item/CS_URS_2023_01/725210821" TargetMode="External" /><Relationship Id="rId63" Type="http://schemas.openxmlformats.org/officeDocument/2006/relationships/hyperlink" Target="https://podminky.urs.cz/item/CS_URS_2023_01/725310823" TargetMode="External" /><Relationship Id="rId64" Type="http://schemas.openxmlformats.org/officeDocument/2006/relationships/hyperlink" Target="https://podminky.urs.cz/item/CS_URS_2022_01/725590813" TargetMode="External" /><Relationship Id="rId65" Type="http://schemas.openxmlformats.org/officeDocument/2006/relationships/hyperlink" Target="https://podminky.urs.cz/item/CS_URS_2023_01/725820802" TargetMode="External" /><Relationship Id="rId66" Type="http://schemas.openxmlformats.org/officeDocument/2006/relationships/hyperlink" Target="https://podminky.urs.cz/item/CS_URS_2023_01/762331813" TargetMode="External" /><Relationship Id="rId67" Type="http://schemas.openxmlformats.org/officeDocument/2006/relationships/hyperlink" Target="https://podminky.urs.cz/item/CS_URS_2023_01/762341821" TargetMode="External" /><Relationship Id="rId68" Type="http://schemas.openxmlformats.org/officeDocument/2006/relationships/hyperlink" Target="https://podminky.urs.cz/item/CS_URS_2023_01/762512261" TargetMode="External" /><Relationship Id="rId69" Type="http://schemas.openxmlformats.org/officeDocument/2006/relationships/hyperlink" Target="https://podminky.urs.cz/item/CS_URS_2023_01/762521812" TargetMode="External" /><Relationship Id="rId70" Type="http://schemas.openxmlformats.org/officeDocument/2006/relationships/hyperlink" Target="https://podminky.urs.cz/item/CS_URS_2023_01/762795000" TargetMode="External" /><Relationship Id="rId71" Type="http://schemas.openxmlformats.org/officeDocument/2006/relationships/hyperlink" Target="https://podminky.urs.cz/item/CS_URS_2023_01/762811811" TargetMode="External" /><Relationship Id="rId72" Type="http://schemas.openxmlformats.org/officeDocument/2006/relationships/hyperlink" Target="https://podminky.urs.cz/item/CS_URS_2023_01/762822820" TargetMode="External" /><Relationship Id="rId73" Type="http://schemas.openxmlformats.org/officeDocument/2006/relationships/hyperlink" Target="https://podminky.urs.cz/item/CS_URS_2023_01/762822840" TargetMode="External" /><Relationship Id="rId74" Type="http://schemas.openxmlformats.org/officeDocument/2006/relationships/hyperlink" Target="https://podminky.urs.cz/item/CS_URS_2023_01/762822850" TargetMode="External" /><Relationship Id="rId75" Type="http://schemas.openxmlformats.org/officeDocument/2006/relationships/hyperlink" Target="https://podminky.urs.cz/item/CS_URS_2023_01/998762103" TargetMode="External" /><Relationship Id="rId76" Type="http://schemas.openxmlformats.org/officeDocument/2006/relationships/hyperlink" Target="https://podminky.urs.cz/item/CS_URS_2023_01/763111411" TargetMode="External" /><Relationship Id="rId77" Type="http://schemas.openxmlformats.org/officeDocument/2006/relationships/hyperlink" Target="https://podminky.urs.cz/item/CS_URS_2023_01/763111414" TargetMode="External" /><Relationship Id="rId78" Type="http://schemas.openxmlformats.org/officeDocument/2006/relationships/hyperlink" Target="https://podminky.urs.cz/item/CS_URS_2023_01/763111431" TargetMode="External" /><Relationship Id="rId79" Type="http://schemas.openxmlformats.org/officeDocument/2006/relationships/hyperlink" Target="https://podminky.urs.cz/item/CS_URS_2023_01/763111741" TargetMode="External" /><Relationship Id="rId80" Type="http://schemas.openxmlformats.org/officeDocument/2006/relationships/hyperlink" Target="https://podminky.urs.cz/item/CS_URS_2023_01/763113323" TargetMode="External" /><Relationship Id="rId81" Type="http://schemas.openxmlformats.org/officeDocument/2006/relationships/hyperlink" Target="https://podminky.urs.cz/item/CS_URS_2023_01/763113341" TargetMode="External" /><Relationship Id="rId82" Type="http://schemas.openxmlformats.org/officeDocument/2006/relationships/hyperlink" Target="https://podminky.urs.cz/item/CS_URS_2023_01/763121411" TargetMode="External" /><Relationship Id="rId83" Type="http://schemas.openxmlformats.org/officeDocument/2006/relationships/hyperlink" Target="https://podminky.urs.cz/item/CS_URS_2023_01/763131431" TargetMode="External" /><Relationship Id="rId84" Type="http://schemas.openxmlformats.org/officeDocument/2006/relationships/hyperlink" Target="https://podminky.urs.cz/item/CS_URS_2023_01/763131452" TargetMode="External" /><Relationship Id="rId85" Type="http://schemas.openxmlformats.org/officeDocument/2006/relationships/hyperlink" Target="https://podminky.urs.cz/item/CS_URS_2023_01/763131751" TargetMode="External" /><Relationship Id="rId86" Type="http://schemas.openxmlformats.org/officeDocument/2006/relationships/hyperlink" Target="https://podminky.urs.cz/item/CS_URS_2023_01/763161721" TargetMode="External" /><Relationship Id="rId87" Type="http://schemas.openxmlformats.org/officeDocument/2006/relationships/hyperlink" Target="https://podminky.urs.cz/item/CS_URS_2023_01/763411111" TargetMode="External" /><Relationship Id="rId88" Type="http://schemas.openxmlformats.org/officeDocument/2006/relationships/hyperlink" Target="https://podminky.urs.cz/item/CS_URS_2023_01/763411121" TargetMode="External" /><Relationship Id="rId89" Type="http://schemas.openxmlformats.org/officeDocument/2006/relationships/hyperlink" Target="https://podminky.urs.cz/item/CS_URS_2023_01/998763303" TargetMode="External" /><Relationship Id="rId90" Type="http://schemas.openxmlformats.org/officeDocument/2006/relationships/hyperlink" Target="https://podminky.urs.cz/item/CS_URS_2023_01/764002801" TargetMode="External" /><Relationship Id="rId91" Type="http://schemas.openxmlformats.org/officeDocument/2006/relationships/hyperlink" Target="https://podminky.urs.cz/item/CS_URS_2023_01/764002812" TargetMode="External" /><Relationship Id="rId92" Type="http://schemas.openxmlformats.org/officeDocument/2006/relationships/hyperlink" Target="https://podminky.urs.cz/item/CS_URS_2022_01/764002851" TargetMode="External" /><Relationship Id="rId93" Type="http://schemas.openxmlformats.org/officeDocument/2006/relationships/hyperlink" Target="https://podminky.urs.cz/item/CS_URS_2023_01/764002871" TargetMode="External" /><Relationship Id="rId94" Type="http://schemas.openxmlformats.org/officeDocument/2006/relationships/hyperlink" Target="https://podminky.urs.cz/item/CS_URS_2023_01/764004801" TargetMode="External" /><Relationship Id="rId95" Type="http://schemas.openxmlformats.org/officeDocument/2006/relationships/hyperlink" Target="https://podminky.urs.cz/item/CS_URS_2023_01/764004861" TargetMode="External" /><Relationship Id="rId96" Type="http://schemas.openxmlformats.org/officeDocument/2006/relationships/hyperlink" Target="https://podminky.urs.cz/item/CS_URS_2023_01/764246446" TargetMode="External" /><Relationship Id="rId97" Type="http://schemas.openxmlformats.org/officeDocument/2006/relationships/hyperlink" Target="https://podminky.urs.cz/item/CS_URS_2023_01/998764103" TargetMode="External" /><Relationship Id="rId98" Type="http://schemas.openxmlformats.org/officeDocument/2006/relationships/hyperlink" Target="https://podminky.urs.cz/item/CS_URS_2023_01/765131857" TargetMode="External" /><Relationship Id="rId99" Type="http://schemas.openxmlformats.org/officeDocument/2006/relationships/hyperlink" Target="https://podminky.urs.cz/item/CS_URS_2023_01/765231851" TargetMode="External" /><Relationship Id="rId100" Type="http://schemas.openxmlformats.org/officeDocument/2006/relationships/hyperlink" Target="https://podminky.urs.cz/item/CS_URS_2023_01/998765103" TargetMode="External" /><Relationship Id="rId101" Type="http://schemas.openxmlformats.org/officeDocument/2006/relationships/hyperlink" Target="https://podminky.urs.cz/item/CS_URS_2023_01/766221811" TargetMode="External" /><Relationship Id="rId102" Type="http://schemas.openxmlformats.org/officeDocument/2006/relationships/hyperlink" Target="https://podminky.urs.cz/item/CS_URS_2023_01/766691914" TargetMode="External" /><Relationship Id="rId103" Type="http://schemas.openxmlformats.org/officeDocument/2006/relationships/hyperlink" Target="https://podminky.urs.cz/item/CS_URS_2023_01/766812840" TargetMode="External" /><Relationship Id="rId104" Type="http://schemas.openxmlformats.org/officeDocument/2006/relationships/hyperlink" Target="https://podminky.urs.cz/item/CS_URS_2023_01/998766103" TargetMode="External" /><Relationship Id="rId105" Type="http://schemas.openxmlformats.org/officeDocument/2006/relationships/hyperlink" Target="https://podminky.urs.cz/item/CS_URS_2023_01/767161813" TargetMode="External" /><Relationship Id="rId106" Type="http://schemas.openxmlformats.org/officeDocument/2006/relationships/hyperlink" Target="https://podminky.urs.cz/item/CS_URS_2023_01/998767103" TargetMode="External" /><Relationship Id="rId107" Type="http://schemas.openxmlformats.org/officeDocument/2006/relationships/hyperlink" Target="https://podminky.urs.cz/item/CS_URS_2023_01/771111011" TargetMode="External" /><Relationship Id="rId108" Type="http://schemas.openxmlformats.org/officeDocument/2006/relationships/hyperlink" Target="https://podminky.urs.cz/item/CS_URS_2023_01/771121011" TargetMode="External" /><Relationship Id="rId109" Type="http://schemas.openxmlformats.org/officeDocument/2006/relationships/hyperlink" Target="https://podminky.urs.cz/item/CS_URS_2023_01/771474112" TargetMode="External" /><Relationship Id="rId110" Type="http://schemas.openxmlformats.org/officeDocument/2006/relationships/hyperlink" Target="https://podminky.urs.cz/item/CS_URS_2023_01/771571810" TargetMode="External" /><Relationship Id="rId111" Type="http://schemas.openxmlformats.org/officeDocument/2006/relationships/hyperlink" Target="https://podminky.urs.cz/item/CS_URS_2023_01/771574111" TargetMode="External" /><Relationship Id="rId112" Type="http://schemas.openxmlformats.org/officeDocument/2006/relationships/hyperlink" Target="https://podminky.urs.cz/item/CS_URS_2023_01/771591112" TargetMode="External" /><Relationship Id="rId113" Type="http://schemas.openxmlformats.org/officeDocument/2006/relationships/hyperlink" Target="https://podminky.urs.cz/item/CS_URS_2023_01/771592011" TargetMode="External" /><Relationship Id="rId114" Type="http://schemas.openxmlformats.org/officeDocument/2006/relationships/hyperlink" Target="https://podminky.urs.cz/item/CS_URS_2023_01/998771103" TargetMode="External" /><Relationship Id="rId115" Type="http://schemas.openxmlformats.org/officeDocument/2006/relationships/hyperlink" Target="https://podminky.urs.cz/item/CS_URS_2023_01/776111311" TargetMode="External" /><Relationship Id="rId116" Type="http://schemas.openxmlformats.org/officeDocument/2006/relationships/hyperlink" Target="https://podminky.urs.cz/item/CS_URS_2023_01/776121112" TargetMode="External" /><Relationship Id="rId117" Type="http://schemas.openxmlformats.org/officeDocument/2006/relationships/hyperlink" Target="https://podminky.urs.cz/item/CS_URS_2023_01/776141122" TargetMode="External" /><Relationship Id="rId118" Type="http://schemas.openxmlformats.org/officeDocument/2006/relationships/hyperlink" Target="https://podminky.urs.cz/item/CS_URS_2023_01/776201812" TargetMode="External" /><Relationship Id="rId119" Type="http://schemas.openxmlformats.org/officeDocument/2006/relationships/hyperlink" Target="https://podminky.urs.cz/item/CS_URS_2023_01/776251111" TargetMode="External" /><Relationship Id="rId120" Type="http://schemas.openxmlformats.org/officeDocument/2006/relationships/hyperlink" Target="https://podminky.urs.cz/item/CS_URS_2023_01/776410811" TargetMode="External" /><Relationship Id="rId121" Type="http://schemas.openxmlformats.org/officeDocument/2006/relationships/hyperlink" Target="https://podminky.urs.cz/item/CS_URS_2023_01/776411111" TargetMode="External" /><Relationship Id="rId122" Type="http://schemas.openxmlformats.org/officeDocument/2006/relationships/hyperlink" Target="https://podminky.urs.cz/item/CS_URS_2023_01/776421312" TargetMode="External" /><Relationship Id="rId123" Type="http://schemas.openxmlformats.org/officeDocument/2006/relationships/hyperlink" Target="https://podminky.urs.cz/item/CS_URS_2023_01/776991121" TargetMode="External" /><Relationship Id="rId124" Type="http://schemas.openxmlformats.org/officeDocument/2006/relationships/hyperlink" Target="https://podminky.urs.cz/item/CS_URS_2023_01/998776103" TargetMode="External" /><Relationship Id="rId125" Type="http://schemas.openxmlformats.org/officeDocument/2006/relationships/hyperlink" Target="https://podminky.urs.cz/item/CS_URS_2023_01/781111011" TargetMode="External" /><Relationship Id="rId126" Type="http://schemas.openxmlformats.org/officeDocument/2006/relationships/hyperlink" Target="https://podminky.urs.cz/item/CS_URS_2023_01/781121011" TargetMode="External" /><Relationship Id="rId127" Type="http://schemas.openxmlformats.org/officeDocument/2006/relationships/hyperlink" Target="https://podminky.urs.cz/item/CS_URS_2023_01/781151031" TargetMode="External" /><Relationship Id="rId128" Type="http://schemas.openxmlformats.org/officeDocument/2006/relationships/hyperlink" Target="https://podminky.urs.cz/item/CS_URS_2023_01/781471810" TargetMode="External" /><Relationship Id="rId129" Type="http://schemas.openxmlformats.org/officeDocument/2006/relationships/hyperlink" Target="https://podminky.urs.cz/item/CS_URS_2023_01/781474111" TargetMode="External" /><Relationship Id="rId130" Type="http://schemas.openxmlformats.org/officeDocument/2006/relationships/hyperlink" Target="https://podminky.urs.cz/item/CS_URS_2023_01/781494111" TargetMode="External" /><Relationship Id="rId131" Type="http://schemas.openxmlformats.org/officeDocument/2006/relationships/hyperlink" Target="https://podminky.urs.cz/item/CS_URS_2023_01/781495211" TargetMode="External" /><Relationship Id="rId132" Type="http://schemas.openxmlformats.org/officeDocument/2006/relationships/hyperlink" Target="https://podminky.urs.cz/item/CS_URS_2023_01/998781103" TargetMode="External" /><Relationship Id="rId133" Type="http://schemas.openxmlformats.org/officeDocument/2006/relationships/hyperlink" Target="https://podminky.urs.cz/item/CS_URS_2023_01/783301303" TargetMode="External" /><Relationship Id="rId134" Type="http://schemas.openxmlformats.org/officeDocument/2006/relationships/hyperlink" Target="https://podminky.urs.cz/item/CS_URS_2023_01/783301313" TargetMode="External" /><Relationship Id="rId135" Type="http://schemas.openxmlformats.org/officeDocument/2006/relationships/hyperlink" Target="https://podminky.urs.cz/item/CS_URS_2023_01/783314101" TargetMode="External" /><Relationship Id="rId136" Type="http://schemas.openxmlformats.org/officeDocument/2006/relationships/hyperlink" Target="https://podminky.urs.cz/item/CS_URS_2023_01/783315101" TargetMode="External" /><Relationship Id="rId137" Type="http://schemas.openxmlformats.org/officeDocument/2006/relationships/hyperlink" Target="https://podminky.urs.cz/item/CS_URS_2023_01/783317101" TargetMode="External" /><Relationship Id="rId138" Type="http://schemas.openxmlformats.org/officeDocument/2006/relationships/hyperlink" Target="https://podminky.urs.cz/item/CS_URS_2023_01/784111001" TargetMode="External" /><Relationship Id="rId139" Type="http://schemas.openxmlformats.org/officeDocument/2006/relationships/hyperlink" Target="https://podminky.urs.cz/item/CS_URS_2023_01/784181112" TargetMode="External" /><Relationship Id="rId140" Type="http://schemas.openxmlformats.org/officeDocument/2006/relationships/hyperlink" Target="https://podminky.urs.cz/item/CS_URS_2023_01/784191001" TargetMode="External" /><Relationship Id="rId141" Type="http://schemas.openxmlformats.org/officeDocument/2006/relationships/hyperlink" Target="https://podminky.urs.cz/item/CS_URS_2023_01/784191007" TargetMode="External" /><Relationship Id="rId142" Type="http://schemas.openxmlformats.org/officeDocument/2006/relationships/hyperlink" Target="https://podminky.urs.cz/item/CS_URS_2023_01/HZS1331" TargetMode="External" /><Relationship Id="rId14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12131" TargetMode="External" /><Relationship Id="rId2" Type="http://schemas.openxmlformats.org/officeDocument/2006/relationships/hyperlink" Target="https://podminky.urs.cz/item/CS_URS_2022_01/132254203" TargetMode="External" /><Relationship Id="rId3" Type="http://schemas.openxmlformats.org/officeDocument/2006/relationships/hyperlink" Target="https://podminky.urs.cz/item/CS_URS_2022_01/721173317" TargetMode="External" /><Relationship Id="rId4" Type="http://schemas.openxmlformats.org/officeDocument/2006/relationships/hyperlink" Target="https://podminky.urs.cz/item/CS_URS_2022_01/721173402" TargetMode="External" /><Relationship Id="rId5" Type="http://schemas.openxmlformats.org/officeDocument/2006/relationships/hyperlink" Target="https://podminky.urs.cz/item/CS_URS_2022_01/721173403" TargetMode="External" /><Relationship Id="rId6" Type="http://schemas.openxmlformats.org/officeDocument/2006/relationships/hyperlink" Target="https://podminky.urs.cz/item/CS_URS_2022_01/721173404" TargetMode="External" /><Relationship Id="rId7" Type="http://schemas.openxmlformats.org/officeDocument/2006/relationships/hyperlink" Target="https://podminky.urs.cz/item/CS_URS_2022_01/721174026" TargetMode="External" /><Relationship Id="rId8" Type="http://schemas.openxmlformats.org/officeDocument/2006/relationships/hyperlink" Target="https://podminky.urs.cz/item/CS_URS_2022_01/721174043" TargetMode="External" /><Relationship Id="rId9" Type="http://schemas.openxmlformats.org/officeDocument/2006/relationships/hyperlink" Target="https://podminky.urs.cz/item/CS_URS_2022_01/721174045" TargetMode="External" /><Relationship Id="rId10" Type="http://schemas.openxmlformats.org/officeDocument/2006/relationships/hyperlink" Target="https://podminky.urs.cz/item/CS_URS_2022_01/721290112" TargetMode="External" /><Relationship Id="rId11" Type="http://schemas.openxmlformats.org/officeDocument/2006/relationships/hyperlink" Target="https://podminky.urs.cz/item/CS_URS_2022_01/722174021" TargetMode="External" /><Relationship Id="rId12" Type="http://schemas.openxmlformats.org/officeDocument/2006/relationships/hyperlink" Target="https://podminky.urs.cz/item/CS_URS_2022_01/722270102" TargetMode="External" /><Relationship Id="rId13" Type="http://schemas.openxmlformats.org/officeDocument/2006/relationships/hyperlink" Target="https://podminky.urs.cz/item/CS_URS_2022_01/725121001" TargetMode="External" /><Relationship Id="rId14" Type="http://schemas.openxmlformats.org/officeDocument/2006/relationships/hyperlink" Target="https://podminky.urs.cz/item/CS_URS_2022_01/725241513" TargetMode="External" /><Relationship Id="rId15" Type="http://schemas.openxmlformats.org/officeDocument/2006/relationships/hyperlink" Target="https://podminky.urs.cz/item/CS_URS_2022_01/725244523" TargetMode="External" /><Relationship Id="rId16" Type="http://schemas.openxmlformats.org/officeDocument/2006/relationships/hyperlink" Target="https://podminky.urs.cz/item/CS_URS_2022_01/725821329" TargetMode="External" /><Relationship Id="rId17" Type="http://schemas.openxmlformats.org/officeDocument/2006/relationships/hyperlink" Target="https://podminky.urs.cz/item/CS_URS_2022_01/726131021" TargetMode="External" /><Relationship Id="rId18" Type="http://schemas.openxmlformats.org/officeDocument/2006/relationships/hyperlink" Target="https://podminky.urs.cz/item/CS_URS_2022_01/726131043" TargetMode="External" /><Relationship Id="rId1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33322221" TargetMode="External" /><Relationship Id="rId2" Type="http://schemas.openxmlformats.org/officeDocument/2006/relationships/hyperlink" Target="https://podminky.urs.cz/item/CS_URS_2022_01/733322222" TargetMode="External" /><Relationship Id="rId3" Type="http://schemas.openxmlformats.org/officeDocument/2006/relationships/hyperlink" Target="https://podminky.urs.cz/item/CS_URS_2022_01/733322223" TargetMode="External" /><Relationship Id="rId4" Type="http://schemas.openxmlformats.org/officeDocument/2006/relationships/hyperlink" Target="https://podminky.urs.cz/item/CS_URS_2022_01/733322224" TargetMode="External" /><Relationship Id="rId5" Type="http://schemas.openxmlformats.org/officeDocument/2006/relationships/hyperlink" Target="https://podminky.urs.cz/item/CS_URS_2022_01/733811232" TargetMode="External" /><Relationship Id="rId6" Type="http://schemas.openxmlformats.org/officeDocument/2006/relationships/hyperlink" Target="https://podminky.urs.cz/item/CS_URS_2022_01/998733103" TargetMode="External" /><Relationship Id="rId7" Type="http://schemas.openxmlformats.org/officeDocument/2006/relationships/hyperlink" Target="https://podminky.urs.cz/item/CS_URS_2022_01/998734103" TargetMode="External" /><Relationship Id="rId8" Type="http://schemas.openxmlformats.org/officeDocument/2006/relationships/hyperlink" Target="https://podminky.urs.cz/item/CS_URS_2022_01/998735103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51122011" TargetMode="External" /><Relationship Id="rId2" Type="http://schemas.openxmlformats.org/officeDocument/2006/relationships/hyperlink" Target="https://podminky.urs.cz/item/CS_URS_2022_01/751398041" TargetMode="External" /><Relationship Id="rId3" Type="http://schemas.openxmlformats.org/officeDocument/2006/relationships/hyperlink" Target="https://podminky.urs.cz/item/CS_URS_2022_01/751510041" TargetMode="External" /><Relationship Id="rId4" Type="http://schemas.openxmlformats.org/officeDocument/2006/relationships/hyperlink" Target="https://podminky.urs.cz/item/CS_URS_2022_01/751514761" TargetMode="External" /><Relationship Id="rId5" Type="http://schemas.openxmlformats.org/officeDocument/2006/relationships/hyperlink" Target="https://podminky.urs.cz/item/CS_URS_2022_01/751525051" TargetMode="External" /><Relationship Id="rId6" Type="http://schemas.openxmlformats.org/officeDocument/2006/relationships/hyperlink" Target="https://podminky.urs.cz/item/CS_URS_2022_01/751691111" TargetMode="External" /><Relationship Id="rId7" Type="http://schemas.openxmlformats.org/officeDocument/2006/relationships/hyperlink" Target="https://podminky.urs.cz/item/CS_URS_2022_01/998751102" TargetMode="External" /><Relationship Id="rId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42272215" TargetMode="External" /><Relationship Id="rId2" Type="http://schemas.openxmlformats.org/officeDocument/2006/relationships/hyperlink" Target="https://podminky.urs.cz/item/CS_URS_2023_01/411354204" TargetMode="External" /><Relationship Id="rId3" Type="http://schemas.openxmlformats.org/officeDocument/2006/relationships/hyperlink" Target="https://podminky.urs.cz/item/CS_URS_2023_01/417321414" TargetMode="External" /><Relationship Id="rId4" Type="http://schemas.openxmlformats.org/officeDocument/2006/relationships/hyperlink" Target="https://podminky.urs.cz/item/CS_URS_2023_01/417351115" TargetMode="External" /><Relationship Id="rId5" Type="http://schemas.openxmlformats.org/officeDocument/2006/relationships/hyperlink" Target="https://podminky.urs.cz/item/CS_URS_2023_01/417351116" TargetMode="External" /><Relationship Id="rId6" Type="http://schemas.openxmlformats.org/officeDocument/2006/relationships/hyperlink" Target="https://podminky.urs.cz/item/CS_URS_2023_01/417361821" TargetMode="External" /><Relationship Id="rId7" Type="http://schemas.openxmlformats.org/officeDocument/2006/relationships/hyperlink" Target="https://podminky.urs.cz/item/CS_URS_2023_01/441171112" TargetMode="External" /><Relationship Id="rId8" Type="http://schemas.openxmlformats.org/officeDocument/2006/relationships/hyperlink" Target="https://podminky.urs.cz/item/CS_URS_2023_01/441171122" TargetMode="External" /><Relationship Id="rId9" Type="http://schemas.openxmlformats.org/officeDocument/2006/relationships/hyperlink" Target="https://podminky.urs.cz/item/CS_URS_2023_01/441171132" TargetMode="External" /><Relationship Id="rId10" Type="http://schemas.openxmlformats.org/officeDocument/2006/relationships/hyperlink" Target="https://podminky.urs.cz/item/CS_URS_2023_01/631311114" TargetMode="External" /><Relationship Id="rId11" Type="http://schemas.openxmlformats.org/officeDocument/2006/relationships/hyperlink" Target="https://podminky.urs.cz/item/CS_URS_2023_01/998011003" TargetMode="External" /><Relationship Id="rId12" Type="http://schemas.openxmlformats.org/officeDocument/2006/relationships/hyperlink" Target="https://podminky.urs.cz/item/CS_URS_2023_01/762083121" TargetMode="External" /><Relationship Id="rId13" Type="http://schemas.openxmlformats.org/officeDocument/2006/relationships/hyperlink" Target="https://podminky.urs.cz/item/CS_URS_2023_01/762332132" TargetMode="External" /><Relationship Id="rId14" Type="http://schemas.openxmlformats.org/officeDocument/2006/relationships/hyperlink" Target="https://podminky.urs.cz/item/CS_URS_2023_01/762342216" TargetMode="External" /><Relationship Id="rId15" Type="http://schemas.openxmlformats.org/officeDocument/2006/relationships/hyperlink" Target="https://podminky.urs.cz/item/CS_URS_2023_01/762342511" TargetMode="External" /><Relationship Id="rId16" Type="http://schemas.openxmlformats.org/officeDocument/2006/relationships/hyperlink" Target="https://podminky.urs.cz/item/CS_URS_2023_01/762395000" TargetMode="External" /><Relationship Id="rId17" Type="http://schemas.openxmlformats.org/officeDocument/2006/relationships/hyperlink" Target="https://podminky.urs.cz/item/CS_URS_2022_01/998762103" TargetMode="External" /><Relationship Id="rId18" Type="http://schemas.openxmlformats.org/officeDocument/2006/relationships/hyperlink" Target="https://podminky.urs.cz/item/CS_URS_2023_01/764241406" TargetMode="External" /><Relationship Id="rId19" Type="http://schemas.openxmlformats.org/officeDocument/2006/relationships/hyperlink" Target="https://podminky.urs.cz/item/CS_URS_2023_01/764242434" TargetMode="External" /><Relationship Id="rId20" Type="http://schemas.openxmlformats.org/officeDocument/2006/relationships/hyperlink" Target="https://podminky.urs.cz/item/CS_URS_2023_01/764545411" TargetMode="External" /><Relationship Id="rId21" Type="http://schemas.openxmlformats.org/officeDocument/2006/relationships/hyperlink" Target="https://podminky.urs.cz/item/CS_URS_2023_01/764546411" TargetMode="External" /><Relationship Id="rId22" Type="http://schemas.openxmlformats.org/officeDocument/2006/relationships/hyperlink" Target="https://podminky.urs.cz/item/CS_URS_2023_01/764548423" TargetMode="External" /><Relationship Id="rId23" Type="http://schemas.openxmlformats.org/officeDocument/2006/relationships/hyperlink" Target="https://podminky.urs.cz/item/CS_URS_2023_01/998764103" TargetMode="External" /><Relationship Id="rId24" Type="http://schemas.openxmlformats.org/officeDocument/2006/relationships/hyperlink" Target="https://podminky.urs.cz/item/CS_URS_2023_01/765191021" TargetMode="External" /><Relationship Id="rId25" Type="http://schemas.openxmlformats.org/officeDocument/2006/relationships/hyperlink" Target="https://podminky.urs.cz/item/CS_URS_2023_01/765191091" TargetMode="External" /><Relationship Id="rId26" Type="http://schemas.openxmlformats.org/officeDocument/2006/relationships/hyperlink" Target="https://podminky.urs.cz/item/CS_URS_2023_01/998765103" TargetMode="External" /><Relationship Id="rId27" Type="http://schemas.openxmlformats.org/officeDocument/2006/relationships/hyperlink" Target="https://podminky.urs.cz/item/CS_URS_2023_01/766412234" TargetMode="External" /><Relationship Id="rId28" Type="http://schemas.openxmlformats.org/officeDocument/2006/relationships/hyperlink" Target="https://podminky.urs.cz/item/CS_URS_2023_01/766671008" TargetMode="External" /><Relationship Id="rId29" Type="http://schemas.openxmlformats.org/officeDocument/2006/relationships/hyperlink" Target="https://podminky.urs.cz/item/CS_URS_2023_01/766671009" TargetMode="External" /><Relationship Id="rId30" Type="http://schemas.openxmlformats.org/officeDocument/2006/relationships/hyperlink" Target="https://podminky.urs.cz/item/CS_URS_2022_01/998766103" TargetMode="External" /><Relationship Id="rId31" Type="http://schemas.openxmlformats.org/officeDocument/2006/relationships/hyperlink" Target="https://podminky.urs.cz/item/CS_URS_2023_01/767391112" TargetMode="External" /><Relationship Id="rId32" Type="http://schemas.openxmlformats.org/officeDocument/2006/relationships/hyperlink" Target="https://podminky.urs.cz/item/CS_URS_2023_01/998767103" TargetMode="External" /><Relationship Id="rId33" Type="http://schemas.openxmlformats.org/officeDocument/2006/relationships/hyperlink" Target="https://podminky.urs.cz/item/CS_URS_2023_01/783168101" TargetMode="External" /><Relationship Id="rId34" Type="http://schemas.openxmlformats.org/officeDocument/2006/relationships/hyperlink" Target="https://podminky.urs.cz/item/CS_URS_2023_01/783301303" TargetMode="External" /><Relationship Id="rId35" Type="http://schemas.openxmlformats.org/officeDocument/2006/relationships/hyperlink" Target="https://podminky.urs.cz/item/CS_URS_2023_01/783301313" TargetMode="External" /><Relationship Id="rId36" Type="http://schemas.openxmlformats.org/officeDocument/2006/relationships/hyperlink" Target="https://podminky.urs.cz/item/CS_URS_2023_01/783314101" TargetMode="External" /><Relationship Id="rId37" Type="http://schemas.openxmlformats.org/officeDocument/2006/relationships/hyperlink" Target="https://podminky.urs.cz/item/CS_URS_2023_01/783315101" TargetMode="External" /><Relationship Id="rId38" Type="http://schemas.openxmlformats.org/officeDocument/2006/relationships/hyperlink" Target="https://podminky.urs.cz/item/CS_URS_2023_01/783317101" TargetMode="External" /><Relationship Id="rId39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42503000" TargetMode="External" /><Relationship Id="rId2" Type="http://schemas.openxmlformats.org/officeDocument/2006/relationships/hyperlink" Target="https://podminky.urs.cz/item/CS_URS_2022_01/049002000" TargetMode="External" /><Relationship Id="rId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21-27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č.p. 224, Hálkova ulice, Chomutov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Chomutov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5. 5. 2022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SM 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Jaroslav Kudláček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ROUND(AG55+SUM(AG56:AG58)+AG65+AG66,2)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ROUND(AS55+SUM(AS56:AS58)+AS65+AS66,2)</f>
        <v>0</v>
      </c>
      <c r="AT54" s="108">
        <f>ROUND(SUM(AV54:AW54),2)</f>
        <v>0</v>
      </c>
      <c r="AU54" s="109">
        <f>ROUND(AU55+SUM(AU56:AU58)+AU65+AU66,5)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ROUND(AZ55+SUM(AZ56:AZ58)+AZ65+AZ66,2)</f>
        <v>0</v>
      </c>
      <c r="BA54" s="108">
        <f>ROUND(BA55+SUM(BA56:BA58)+BA65+BA66,2)</f>
        <v>0</v>
      </c>
      <c r="BB54" s="108">
        <f>ROUND(BB55+SUM(BB56:BB58)+BB65+BB66,2)</f>
        <v>0</v>
      </c>
      <c r="BC54" s="108">
        <f>ROUND(BC55+SUM(BC56:BC58)+BC65+BC66,2)</f>
        <v>0</v>
      </c>
      <c r="BD54" s="110">
        <f>ROUND(BD55+SUM(BD56:BD58)+BD65+BD66,2)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Demolice'!J30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Demolice'!P88</f>
        <v>0</v>
      </c>
      <c r="AV55" s="122">
        <f>'SO 01 - Demolice'!J33</f>
        <v>0</v>
      </c>
      <c r="AW55" s="122">
        <f>'SO 01 - Demolice'!J34</f>
        <v>0</v>
      </c>
      <c r="AX55" s="122">
        <f>'SO 01 - Demolice'!J35</f>
        <v>0</v>
      </c>
      <c r="AY55" s="122">
        <f>'SO 01 - Demolice'!J36</f>
        <v>0</v>
      </c>
      <c r="AZ55" s="122">
        <f>'SO 01 - Demolice'!F33</f>
        <v>0</v>
      </c>
      <c r="BA55" s="122">
        <f>'SO 01 - Demolice'!F34</f>
        <v>0</v>
      </c>
      <c r="BB55" s="122">
        <f>'SO 01 - Demolice'!F35</f>
        <v>0</v>
      </c>
      <c r="BC55" s="122">
        <f>'SO 01 - Demolice'!F36</f>
        <v>0</v>
      </c>
      <c r="BD55" s="124">
        <f>'SO 01 - Demolice'!F37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Opatření ke sníže...'!J30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Opatření ke sníže...'!P85</f>
        <v>0</v>
      </c>
      <c r="AV56" s="122">
        <f>'SO 02 - Opatření ke sníže...'!J33</f>
        <v>0</v>
      </c>
      <c r="AW56" s="122">
        <f>'SO 02 - Opatření ke sníže...'!J34</f>
        <v>0</v>
      </c>
      <c r="AX56" s="122">
        <f>'SO 02 - Opatření ke sníže...'!J35</f>
        <v>0</v>
      </c>
      <c r="AY56" s="122">
        <f>'SO 02 - Opatření ke sníže...'!J36</f>
        <v>0</v>
      </c>
      <c r="AZ56" s="122">
        <f>'SO 02 - Opatření ke sníže...'!F33</f>
        <v>0</v>
      </c>
      <c r="BA56" s="122">
        <f>'SO 02 - Opatření ke sníže...'!F34</f>
        <v>0</v>
      </c>
      <c r="BB56" s="122">
        <f>'SO 02 - Opatření ke sníže...'!F35</f>
        <v>0</v>
      </c>
      <c r="BC56" s="122">
        <f>'SO 02 - Opatření ke sníže...'!F36</f>
        <v>0</v>
      </c>
      <c r="BD56" s="124">
        <f>'SO 02 - Opatření ke sníže...'!F37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03 - Venkovní úpravy'!J30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03 - Venkovní úpravy'!P87</f>
        <v>0</v>
      </c>
      <c r="AV57" s="122">
        <f>'SO 03 - Venkovní úpravy'!J33</f>
        <v>0</v>
      </c>
      <c r="AW57" s="122">
        <f>'SO 03 - Venkovní úpravy'!J34</f>
        <v>0</v>
      </c>
      <c r="AX57" s="122">
        <f>'SO 03 - Venkovní úpravy'!J35</f>
        <v>0</v>
      </c>
      <c r="AY57" s="122">
        <f>'SO 03 - Venkovní úpravy'!J36</f>
        <v>0</v>
      </c>
      <c r="AZ57" s="122">
        <f>'SO 03 - Venkovní úpravy'!F33</f>
        <v>0</v>
      </c>
      <c r="BA57" s="122">
        <f>'SO 03 - Venkovní úpravy'!F34</f>
        <v>0</v>
      </c>
      <c r="BB57" s="122">
        <f>'SO 03 - Venkovní úpravy'!F35</f>
        <v>0</v>
      </c>
      <c r="BC57" s="122">
        <f>'SO 03 - Venkovní úpravy'!F36</f>
        <v>0</v>
      </c>
      <c r="BD57" s="124">
        <f>'SO 03 - Venkovní úpravy'!F37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7"/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26">
        <f>ROUND(SUM(AG59:AG64),2)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f>ROUND(SUM(AS59:AS64),2)</f>
        <v>0</v>
      </c>
      <c r="AT58" s="122">
        <f>ROUND(SUM(AV58:AW58),2)</f>
        <v>0</v>
      </c>
      <c r="AU58" s="123">
        <f>ROUND(SUM(AU59:AU64),5)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ROUND(SUM(AZ59:AZ64),2)</f>
        <v>0</v>
      </c>
      <c r="BA58" s="122">
        <f>ROUND(SUM(BA59:BA64),2)</f>
        <v>0</v>
      </c>
      <c r="BB58" s="122">
        <f>ROUND(SUM(BB59:BB64),2)</f>
        <v>0</v>
      </c>
      <c r="BC58" s="122">
        <f>ROUND(SUM(BC59:BC64),2)</f>
        <v>0</v>
      </c>
      <c r="BD58" s="124">
        <f>ROUND(SUM(BD59:BD64),2)</f>
        <v>0</v>
      </c>
      <c r="BE58" s="7"/>
      <c r="BS58" s="125" t="s">
        <v>71</v>
      </c>
      <c r="BT58" s="125" t="s">
        <v>80</v>
      </c>
      <c r="BU58" s="125" t="s">
        <v>73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4" customFormat="1" ht="16.5" customHeight="1">
      <c r="A59" s="113" t="s">
        <v>76</v>
      </c>
      <c r="B59" s="65"/>
      <c r="C59" s="127"/>
      <c r="D59" s="127"/>
      <c r="E59" s="128" t="s">
        <v>92</v>
      </c>
      <c r="F59" s="128"/>
      <c r="G59" s="128"/>
      <c r="H59" s="128"/>
      <c r="I59" s="128"/>
      <c r="J59" s="127"/>
      <c r="K59" s="128" t="s">
        <v>93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'SO 04.a - Stavební část'!J32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94</v>
      </c>
      <c r="AR59" s="67"/>
      <c r="AS59" s="131">
        <v>0</v>
      </c>
      <c r="AT59" s="132">
        <f>ROUND(SUM(AV59:AW59),2)</f>
        <v>0</v>
      </c>
      <c r="AU59" s="133">
        <f>'SO 04.a - Stavební část'!P109</f>
        <v>0</v>
      </c>
      <c r="AV59" s="132">
        <f>'SO 04.a - Stavební část'!J35</f>
        <v>0</v>
      </c>
      <c r="AW59" s="132">
        <f>'SO 04.a - Stavební část'!J36</f>
        <v>0</v>
      </c>
      <c r="AX59" s="132">
        <f>'SO 04.a - Stavební část'!J37</f>
        <v>0</v>
      </c>
      <c r="AY59" s="132">
        <f>'SO 04.a - Stavební část'!J38</f>
        <v>0</v>
      </c>
      <c r="AZ59" s="132">
        <f>'SO 04.a - Stavební část'!F35</f>
        <v>0</v>
      </c>
      <c r="BA59" s="132">
        <f>'SO 04.a - Stavební část'!F36</f>
        <v>0</v>
      </c>
      <c r="BB59" s="132">
        <f>'SO 04.a - Stavební část'!F37</f>
        <v>0</v>
      </c>
      <c r="BC59" s="132">
        <f>'SO 04.a - Stavební část'!F38</f>
        <v>0</v>
      </c>
      <c r="BD59" s="134">
        <f>'SO 04.a - Stavební část'!F39</f>
        <v>0</v>
      </c>
      <c r="BE59" s="4"/>
      <c r="BT59" s="135" t="s">
        <v>82</v>
      </c>
      <c r="BV59" s="135" t="s">
        <v>74</v>
      </c>
      <c r="BW59" s="135" t="s">
        <v>95</v>
      </c>
      <c r="BX59" s="135" t="s">
        <v>91</v>
      </c>
      <c r="CL59" s="135" t="s">
        <v>19</v>
      </c>
    </row>
    <row r="60" s="4" customFormat="1" ht="16.5" customHeight="1">
      <c r="A60" s="113" t="s">
        <v>76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04.b - Elektro -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94</v>
      </c>
      <c r="AR60" s="67"/>
      <c r="AS60" s="131">
        <v>0</v>
      </c>
      <c r="AT60" s="132">
        <f>ROUND(SUM(AV60:AW60),2)</f>
        <v>0</v>
      </c>
      <c r="AU60" s="133">
        <f>'SO 04.b - Elektro - práce'!P95</f>
        <v>0</v>
      </c>
      <c r="AV60" s="132">
        <f>'SO 04.b - Elektro - práce'!J35</f>
        <v>0</v>
      </c>
      <c r="AW60" s="132">
        <f>'SO 04.b - Elektro - práce'!J36</f>
        <v>0</v>
      </c>
      <c r="AX60" s="132">
        <f>'SO 04.b - Elektro - práce'!J37</f>
        <v>0</v>
      </c>
      <c r="AY60" s="132">
        <f>'SO 04.b - Elektro - práce'!J38</f>
        <v>0</v>
      </c>
      <c r="AZ60" s="132">
        <f>'SO 04.b - Elektro - práce'!F35</f>
        <v>0</v>
      </c>
      <c r="BA60" s="132">
        <f>'SO 04.b - Elektro - práce'!F36</f>
        <v>0</v>
      </c>
      <c r="BB60" s="132">
        <f>'SO 04.b - Elektro - práce'!F37</f>
        <v>0</v>
      </c>
      <c r="BC60" s="132">
        <f>'SO 04.b - Elektro - práce'!F38</f>
        <v>0</v>
      </c>
      <c r="BD60" s="134">
        <f>'SO 04.b - Elektro - práce'!F39</f>
        <v>0</v>
      </c>
      <c r="BE60" s="4"/>
      <c r="BT60" s="135" t="s">
        <v>82</v>
      </c>
      <c r="BV60" s="135" t="s">
        <v>74</v>
      </c>
      <c r="BW60" s="135" t="s">
        <v>98</v>
      </c>
      <c r="BX60" s="135" t="s">
        <v>91</v>
      </c>
      <c r="CL60" s="135" t="s">
        <v>19</v>
      </c>
    </row>
    <row r="61" s="4" customFormat="1" ht="16.5" customHeight="1">
      <c r="A61" s="113" t="s">
        <v>76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100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04.c - Elektro - materiál'!J32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94</v>
      </c>
      <c r="AR61" s="67"/>
      <c r="AS61" s="131">
        <v>0</v>
      </c>
      <c r="AT61" s="132">
        <f>ROUND(SUM(AV61:AW61),2)</f>
        <v>0</v>
      </c>
      <c r="AU61" s="133">
        <f>'SO 04.c - Elektro - materiál'!P101</f>
        <v>0</v>
      </c>
      <c r="AV61" s="132">
        <f>'SO 04.c - Elektro - materiál'!J35</f>
        <v>0</v>
      </c>
      <c r="AW61" s="132">
        <f>'SO 04.c - Elektro - materiál'!J36</f>
        <v>0</v>
      </c>
      <c r="AX61" s="132">
        <f>'SO 04.c - Elektro - materiál'!J37</f>
        <v>0</v>
      </c>
      <c r="AY61" s="132">
        <f>'SO 04.c - Elektro - materiál'!J38</f>
        <v>0</v>
      </c>
      <c r="AZ61" s="132">
        <f>'SO 04.c - Elektro - materiál'!F35</f>
        <v>0</v>
      </c>
      <c r="BA61" s="132">
        <f>'SO 04.c - Elektro - materiál'!F36</f>
        <v>0</v>
      </c>
      <c r="BB61" s="132">
        <f>'SO 04.c - Elektro - materiál'!F37</f>
        <v>0</v>
      </c>
      <c r="BC61" s="132">
        <f>'SO 04.c - Elektro - materiál'!F38</f>
        <v>0</v>
      </c>
      <c r="BD61" s="134">
        <f>'SO 04.c - Elektro - materiál'!F39</f>
        <v>0</v>
      </c>
      <c r="BE61" s="4"/>
      <c r="BT61" s="135" t="s">
        <v>82</v>
      </c>
      <c r="BV61" s="135" t="s">
        <v>74</v>
      </c>
      <c r="BW61" s="135" t="s">
        <v>101</v>
      </c>
      <c r="BX61" s="135" t="s">
        <v>91</v>
      </c>
      <c r="CL61" s="135" t="s">
        <v>19</v>
      </c>
    </row>
    <row r="62" s="4" customFormat="1" ht="16.5" customHeight="1">
      <c r="A62" s="113" t="s">
        <v>76</v>
      </c>
      <c r="B62" s="65"/>
      <c r="C62" s="127"/>
      <c r="D62" s="127"/>
      <c r="E62" s="128" t="s">
        <v>102</v>
      </c>
      <c r="F62" s="128"/>
      <c r="G62" s="128"/>
      <c r="H62" s="128"/>
      <c r="I62" s="128"/>
      <c r="J62" s="127"/>
      <c r="K62" s="128" t="s">
        <v>103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04.d - ZTI'!J32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94</v>
      </c>
      <c r="AR62" s="67"/>
      <c r="AS62" s="131">
        <v>0</v>
      </c>
      <c r="AT62" s="132">
        <f>ROUND(SUM(AV62:AW62),2)</f>
        <v>0</v>
      </c>
      <c r="AU62" s="133">
        <f>'SO 04.d - ZTI'!P101</f>
        <v>0</v>
      </c>
      <c r="AV62" s="132">
        <f>'SO 04.d - ZTI'!J35</f>
        <v>0</v>
      </c>
      <c r="AW62" s="132">
        <f>'SO 04.d - ZTI'!J36</f>
        <v>0</v>
      </c>
      <c r="AX62" s="132">
        <f>'SO 04.d - ZTI'!J37</f>
        <v>0</v>
      </c>
      <c r="AY62" s="132">
        <f>'SO 04.d - ZTI'!J38</f>
        <v>0</v>
      </c>
      <c r="AZ62" s="132">
        <f>'SO 04.d - ZTI'!F35</f>
        <v>0</v>
      </c>
      <c r="BA62" s="132">
        <f>'SO 04.d - ZTI'!F36</f>
        <v>0</v>
      </c>
      <c r="BB62" s="132">
        <f>'SO 04.d - ZTI'!F37</f>
        <v>0</v>
      </c>
      <c r="BC62" s="132">
        <f>'SO 04.d - ZTI'!F38</f>
        <v>0</v>
      </c>
      <c r="BD62" s="134">
        <f>'SO 04.d - ZTI'!F39</f>
        <v>0</v>
      </c>
      <c r="BE62" s="4"/>
      <c r="BT62" s="135" t="s">
        <v>82</v>
      </c>
      <c r="BV62" s="135" t="s">
        <v>74</v>
      </c>
      <c r="BW62" s="135" t="s">
        <v>104</v>
      </c>
      <c r="BX62" s="135" t="s">
        <v>91</v>
      </c>
      <c r="CL62" s="135" t="s">
        <v>19</v>
      </c>
    </row>
    <row r="63" s="4" customFormat="1" ht="16.5" customHeight="1">
      <c r="A63" s="113" t="s">
        <v>76</v>
      </c>
      <c r="B63" s="65"/>
      <c r="C63" s="127"/>
      <c r="D63" s="127"/>
      <c r="E63" s="128" t="s">
        <v>105</v>
      </c>
      <c r="F63" s="128"/>
      <c r="G63" s="128"/>
      <c r="H63" s="128"/>
      <c r="I63" s="128"/>
      <c r="J63" s="127"/>
      <c r="K63" s="128" t="s">
        <v>106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'SO 04.e - Vytápění'!J32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94</v>
      </c>
      <c r="AR63" s="67"/>
      <c r="AS63" s="131">
        <v>0</v>
      </c>
      <c r="AT63" s="132">
        <f>ROUND(SUM(AV63:AW63),2)</f>
        <v>0</v>
      </c>
      <c r="AU63" s="133">
        <f>'SO 04.e - Vytápění'!P95</f>
        <v>0</v>
      </c>
      <c r="AV63" s="132">
        <f>'SO 04.e - Vytápění'!J35</f>
        <v>0</v>
      </c>
      <c r="AW63" s="132">
        <f>'SO 04.e - Vytápění'!J36</f>
        <v>0</v>
      </c>
      <c r="AX63" s="132">
        <f>'SO 04.e - Vytápění'!J37</f>
        <v>0</v>
      </c>
      <c r="AY63" s="132">
        <f>'SO 04.e - Vytápění'!J38</f>
        <v>0</v>
      </c>
      <c r="AZ63" s="132">
        <f>'SO 04.e - Vytápění'!F35</f>
        <v>0</v>
      </c>
      <c r="BA63" s="132">
        <f>'SO 04.e - Vytápění'!F36</f>
        <v>0</v>
      </c>
      <c r="BB63" s="132">
        <f>'SO 04.e - Vytápění'!F37</f>
        <v>0</v>
      </c>
      <c r="BC63" s="132">
        <f>'SO 04.e - Vytápění'!F38</f>
        <v>0</v>
      </c>
      <c r="BD63" s="134">
        <f>'SO 04.e - Vytápění'!F39</f>
        <v>0</v>
      </c>
      <c r="BE63" s="4"/>
      <c r="BT63" s="135" t="s">
        <v>82</v>
      </c>
      <c r="BV63" s="135" t="s">
        <v>74</v>
      </c>
      <c r="BW63" s="135" t="s">
        <v>107</v>
      </c>
      <c r="BX63" s="135" t="s">
        <v>91</v>
      </c>
      <c r="CL63" s="135" t="s">
        <v>19</v>
      </c>
    </row>
    <row r="64" s="4" customFormat="1" ht="16.5" customHeight="1">
      <c r="A64" s="113" t="s">
        <v>76</v>
      </c>
      <c r="B64" s="65"/>
      <c r="C64" s="127"/>
      <c r="D64" s="127"/>
      <c r="E64" s="128" t="s">
        <v>108</v>
      </c>
      <c r="F64" s="128"/>
      <c r="G64" s="128"/>
      <c r="H64" s="128"/>
      <c r="I64" s="128"/>
      <c r="J64" s="127"/>
      <c r="K64" s="128" t="s">
        <v>109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04.f - VZT'!J32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94</v>
      </c>
      <c r="AR64" s="67"/>
      <c r="AS64" s="131">
        <v>0</v>
      </c>
      <c r="AT64" s="132">
        <f>ROUND(SUM(AV64:AW64),2)</f>
        <v>0</v>
      </c>
      <c r="AU64" s="133">
        <f>'SO 04.f - VZT'!P94</f>
        <v>0</v>
      </c>
      <c r="AV64" s="132">
        <f>'SO 04.f - VZT'!J35</f>
        <v>0</v>
      </c>
      <c r="AW64" s="132">
        <f>'SO 04.f - VZT'!J36</f>
        <v>0</v>
      </c>
      <c r="AX64" s="132">
        <f>'SO 04.f - VZT'!J37</f>
        <v>0</v>
      </c>
      <c r="AY64" s="132">
        <f>'SO 04.f - VZT'!J38</f>
        <v>0</v>
      </c>
      <c r="AZ64" s="132">
        <f>'SO 04.f - VZT'!F35</f>
        <v>0</v>
      </c>
      <c r="BA64" s="132">
        <f>'SO 04.f - VZT'!F36</f>
        <v>0</v>
      </c>
      <c r="BB64" s="132">
        <f>'SO 04.f - VZT'!F37</f>
        <v>0</v>
      </c>
      <c r="BC64" s="132">
        <f>'SO 04.f - VZT'!F38</f>
        <v>0</v>
      </c>
      <c r="BD64" s="134">
        <f>'SO 04.f - VZT'!F39</f>
        <v>0</v>
      </c>
      <c r="BE64" s="4"/>
      <c r="BT64" s="135" t="s">
        <v>82</v>
      </c>
      <c r="BV64" s="135" t="s">
        <v>74</v>
      </c>
      <c r="BW64" s="135" t="s">
        <v>110</v>
      </c>
      <c r="BX64" s="135" t="s">
        <v>91</v>
      </c>
      <c r="CL64" s="135" t="s">
        <v>19</v>
      </c>
    </row>
    <row r="65" s="7" customFormat="1" ht="16.5" customHeight="1">
      <c r="A65" s="113" t="s">
        <v>76</v>
      </c>
      <c r="B65" s="114"/>
      <c r="C65" s="115"/>
      <c r="D65" s="116" t="s">
        <v>111</v>
      </c>
      <c r="E65" s="116"/>
      <c r="F65" s="116"/>
      <c r="G65" s="116"/>
      <c r="H65" s="116"/>
      <c r="I65" s="117"/>
      <c r="J65" s="116" t="s">
        <v>112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'SO 05 - Střecha'!J30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'SO 05 - Střecha'!P91</f>
        <v>0</v>
      </c>
      <c r="AV65" s="122">
        <f>'SO 05 - Střecha'!J33</f>
        <v>0</v>
      </c>
      <c r="AW65" s="122">
        <f>'SO 05 - Střecha'!J34</f>
        <v>0</v>
      </c>
      <c r="AX65" s="122">
        <f>'SO 05 - Střecha'!J35</f>
        <v>0</v>
      </c>
      <c r="AY65" s="122">
        <f>'SO 05 - Střecha'!J36</f>
        <v>0</v>
      </c>
      <c r="AZ65" s="122">
        <f>'SO 05 - Střecha'!F33</f>
        <v>0</v>
      </c>
      <c r="BA65" s="122">
        <f>'SO 05 - Střecha'!F34</f>
        <v>0</v>
      </c>
      <c r="BB65" s="122">
        <f>'SO 05 - Střecha'!F35</f>
        <v>0</v>
      </c>
      <c r="BC65" s="122">
        <f>'SO 05 - Střecha'!F36</f>
        <v>0</v>
      </c>
      <c r="BD65" s="124">
        <f>'SO 05 - Střecha'!F37</f>
        <v>0</v>
      </c>
      <c r="BE65" s="7"/>
      <c r="BT65" s="125" t="s">
        <v>80</v>
      </c>
      <c r="BV65" s="125" t="s">
        <v>74</v>
      </c>
      <c r="BW65" s="125" t="s">
        <v>113</v>
      </c>
      <c r="BX65" s="125" t="s">
        <v>5</v>
      </c>
      <c r="CL65" s="125" t="s">
        <v>19</v>
      </c>
      <c r="CM65" s="125" t="s">
        <v>82</v>
      </c>
    </row>
    <row r="66" s="7" customFormat="1" ht="24.75" customHeight="1">
      <c r="A66" s="113" t="s">
        <v>76</v>
      </c>
      <c r="B66" s="114"/>
      <c r="C66" s="115"/>
      <c r="D66" s="116" t="s">
        <v>114</v>
      </c>
      <c r="E66" s="116"/>
      <c r="F66" s="116"/>
      <c r="G66" s="116"/>
      <c r="H66" s="116"/>
      <c r="I66" s="117"/>
      <c r="J66" s="116" t="s">
        <v>115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'VRN - Vedlejší rozpočtové...'!J30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36">
        <v>0</v>
      </c>
      <c r="AT66" s="137">
        <f>ROUND(SUM(AV66:AW66),2)</f>
        <v>0</v>
      </c>
      <c r="AU66" s="138">
        <f>'VRN - Vedlejší rozpočtové...'!P84</f>
        <v>0</v>
      </c>
      <c r="AV66" s="137">
        <f>'VRN - Vedlejší rozpočtové...'!J33</f>
        <v>0</v>
      </c>
      <c r="AW66" s="137">
        <f>'VRN - Vedlejší rozpočtové...'!J34</f>
        <v>0</v>
      </c>
      <c r="AX66" s="137">
        <f>'VRN - Vedlejší rozpočtové...'!J35</f>
        <v>0</v>
      </c>
      <c r="AY66" s="137">
        <f>'VRN - Vedlejší rozpočtové...'!J36</f>
        <v>0</v>
      </c>
      <c r="AZ66" s="137">
        <f>'VRN - Vedlejší rozpočtové...'!F33</f>
        <v>0</v>
      </c>
      <c r="BA66" s="137">
        <f>'VRN - Vedlejší rozpočtové...'!F34</f>
        <v>0</v>
      </c>
      <c r="BB66" s="137">
        <f>'VRN - Vedlejší rozpočtové...'!F35</f>
        <v>0</v>
      </c>
      <c r="BC66" s="137">
        <f>'VRN - Vedlejší rozpočtové...'!F36</f>
        <v>0</v>
      </c>
      <c r="BD66" s="139">
        <f>'VRN - Vedlejší rozpočtové...'!F37</f>
        <v>0</v>
      </c>
      <c r="BE66" s="7"/>
      <c r="BT66" s="125" t="s">
        <v>80</v>
      </c>
      <c r="BV66" s="125" t="s">
        <v>74</v>
      </c>
      <c r="BW66" s="125" t="s">
        <v>116</v>
      </c>
      <c r="BX66" s="125" t="s">
        <v>5</v>
      </c>
      <c r="CL66" s="125" t="s">
        <v>19</v>
      </c>
      <c r="CM66" s="125" t="s">
        <v>82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g7inSKJd8BZodi4DqvG98qDvqPFy2T3/hzckm9U8Kpwr4b7sb9kucoDN3eSwc+Vv5VVQlkADcA/oddcjf+YNvA==" hashValue="LOy9YgNoWzSXOatoADGigUGJcbFYXc3pwmWEDFOIHh3zvRBIRT3bMFJjRIn+L/lCscTsDd/eE7QL7jQYy93qUg==" algorithmName="SHA-512" password="CC35"/>
  <mergeCells count="86">
    <mergeCell ref="C52:G52"/>
    <mergeCell ref="D58:H58"/>
    <mergeCell ref="D57:H57"/>
    <mergeCell ref="D55:H55"/>
    <mergeCell ref="D56:H56"/>
    <mergeCell ref="E64:I64"/>
    <mergeCell ref="E63:I63"/>
    <mergeCell ref="E62:I62"/>
    <mergeCell ref="E61:I61"/>
    <mergeCell ref="E60:I60"/>
    <mergeCell ref="E59:I59"/>
    <mergeCell ref="I52:AF52"/>
    <mergeCell ref="J57:AF57"/>
    <mergeCell ref="J56:AF56"/>
    <mergeCell ref="J58:AF58"/>
    <mergeCell ref="J55:AF55"/>
    <mergeCell ref="K60:AF60"/>
    <mergeCell ref="K61:AF61"/>
    <mergeCell ref="K62:AF62"/>
    <mergeCell ref="K63:AF63"/>
    <mergeCell ref="K59:AF59"/>
    <mergeCell ref="K64:AF64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2:AM52"/>
    <mergeCell ref="AG62:AM62"/>
    <mergeCell ref="AG57:AM57"/>
    <mergeCell ref="AG63:AM63"/>
    <mergeCell ref="AG60:AM60"/>
    <mergeCell ref="AG61:AM61"/>
    <mergeCell ref="AG55:AM55"/>
    <mergeCell ref="AG56:AM56"/>
    <mergeCell ref="AG58:AM58"/>
    <mergeCell ref="AG64:AM64"/>
    <mergeCell ref="AG59:AM59"/>
    <mergeCell ref="AM49:AP49"/>
    <mergeCell ref="AM47:AN47"/>
    <mergeCell ref="AM50:AP50"/>
    <mergeCell ref="AN63:AP63"/>
    <mergeCell ref="AN64:AP64"/>
    <mergeCell ref="AN57:AP57"/>
    <mergeCell ref="AN62:AP62"/>
    <mergeCell ref="AN61:AP61"/>
    <mergeCell ref="AN60:AP60"/>
    <mergeCell ref="AN55:AP55"/>
    <mergeCell ref="AN59:AP59"/>
    <mergeCell ref="AN56:AP56"/>
    <mergeCell ref="AN52:AP5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5" location="'SO 01 - Demolice'!C2" display="/"/>
    <hyperlink ref="A56" location="'SO 02 - Opatření ke sníže...'!C2" display="/"/>
    <hyperlink ref="A57" location="'SO 03 - Venkovní úpravy'!C2" display="/"/>
    <hyperlink ref="A59" location="'SO 04.a - Stavební část'!C2" display="/"/>
    <hyperlink ref="A60" location="'SO 04.b - Elektro - práce'!C2" display="/"/>
    <hyperlink ref="A61" location="'SO 04.c - Elektro - materiál'!C2" display="/"/>
    <hyperlink ref="A62" location="'SO 04.d - ZTI'!C2" display="/"/>
    <hyperlink ref="A63" location="'SO 04.e - Vytápění'!C2" display="/"/>
    <hyperlink ref="A64" location="'SO 04.f - VZT'!C2" display="/"/>
    <hyperlink ref="A65" location="'SO 05 - Střecha'!C2" display="/"/>
    <hyperlink ref="A6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119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ROUND(J88,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ROUND((SUM(BE88:BE196)),  2)</f>
        <v>0</v>
      </c>
      <c r="G33" s="40"/>
      <c r="H33" s="40"/>
      <c r="I33" s="159">
        <v>0.20999999999999999</v>
      </c>
      <c r="J33" s="158">
        <f>ROUND(((SUM(BE88:BE196))*I33),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ROUND((SUM(BF88:BF196)),  2)</f>
        <v>0</v>
      </c>
      <c r="G34" s="40"/>
      <c r="H34" s="40"/>
      <c r="I34" s="159">
        <v>0.12</v>
      </c>
      <c r="J34" s="158">
        <f>ROUND(((SUM(BF88:BF196))*I34),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ROUND((SUM(BG88:BG196)),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ROUND((SUM(BH88:BH196)),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ROUND((SUM(BI88:BI196)),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Demolice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J89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125</v>
      </c>
      <c r="E61" s="184"/>
      <c r="F61" s="184"/>
      <c r="G61" s="184"/>
      <c r="H61" s="184"/>
      <c r="I61" s="184"/>
      <c r="J61" s="185">
        <f>J90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126</v>
      </c>
      <c r="E62" s="184"/>
      <c r="F62" s="184"/>
      <c r="G62" s="184"/>
      <c r="H62" s="184"/>
      <c r="I62" s="184"/>
      <c r="J62" s="185">
        <f>J105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127</v>
      </c>
      <c r="E63" s="184"/>
      <c r="F63" s="184"/>
      <c r="G63" s="184"/>
      <c r="H63" s="184"/>
      <c r="I63" s="184"/>
      <c r="J63" s="185">
        <f>J132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128</v>
      </c>
      <c r="E64" s="184"/>
      <c r="F64" s="184"/>
      <c r="G64" s="184"/>
      <c r="H64" s="184"/>
      <c r="I64" s="184"/>
      <c r="J64" s="185">
        <f>J171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6"/>
      <c r="C65" s="177"/>
      <c r="D65" s="178" t="s">
        <v>129</v>
      </c>
      <c r="E65" s="179"/>
      <c r="F65" s="179"/>
      <c r="G65" s="179"/>
      <c r="H65" s="179"/>
      <c r="I65" s="179"/>
      <c r="J65" s="180">
        <f>J174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130</v>
      </c>
      <c r="E66" s="184"/>
      <c r="F66" s="184"/>
      <c r="G66" s="184"/>
      <c r="H66" s="184"/>
      <c r="I66" s="184"/>
      <c r="J66" s="185">
        <f>J175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131</v>
      </c>
      <c r="E67" s="184"/>
      <c r="F67" s="184"/>
      <c r="G67" s="184"/>
      <c r="H67" s="184"/>
      <c r="I67" s="184"/>
      <c r="J67" s="185">
        <f>J188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132</v>
      </c>
      <c r="E68" s="184"/>
      <c r="F68" s="184"/>
      <c r="G68" s="184"/>
      <c r="H68" s="184"/>
      <c r="I68" s="184"/>
      <c r="J68" s="185">
        <f>J192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133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1" t="str">
        <f>E7</f>
        <v>Rekonstrukce č.p. 224, Hálkova ulice, Chomutov</v>
      </c>
      <c r="F78" s="34"/>
      <c r="G78" s="34"/>
      <c r="H78" s="34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118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01 - Demolice</v>
      </c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Chomutov</v>
      </c>
      <c r="G82" s="42"/>
      <c r="H82" s="42"/>
      <c r="I82" s="34" t="s">
        <v>23</v>
      </c>
      <c r="J82" s="74" t="str">
        <f>IF(J12="","",J12)</f>
        <v>5. 5. 2022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Statutární město Chomutov</v>
      </c>
      <c r="G84" s="42"/>
      <c r="H84" s="42"/>
      <c r="I84" s="34" t="s">
        <v>31</v>
      </c>
      <c r="J84" s="38" t="str">
        <f>E21</f>
        <v>SM Projekt s.r.o.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>Jaroslav Kudláček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7"/>
      <c r="B87" s="188"/>
      <c r="C87" s="189" t="s">
        <v>134</v>
      </c>
      <c r="D87" s="190" t="s">
        <v>57</v>
      </c>
      <c r="E87" s="190" t="s">
        <v>53</v>
      </c>
      <c r="F87" s="190" t="s">
        <v>54</v>
      </c>
      <c r="G87" s="190" t="s">
        <v>135</v>
      </c>
      <c r="H87" s="190" t="s">
        <v>136</v>
      </c>
      <c r="I87" s="190" t="s">
        <v>137</v>
      </c>
      <c r="J87" s="190" t="s">
        <v>122</v>
      </c>
      <c r="K87" s="191" t="s">
        <v>138</v>
      </c>
      <c r="L87" s="192"/>
      <c r="M87" s="94" t="s">
        <v>19</v>
      </c>
      <c r="N87" s="95" t="s">
        <v>42</v>
      </c>
      <c r="O87" s="95" t="s">
        <v>139</v>
      </c>
      <c r="P87" s="95" t="s">
        <v>140</v>
      </c>
      <c r="Q87" s="95" t="s">
        <v>141</v>
      </c>
      <c r="R87" s="95" t="s">
        <v>142</v>
      </c>
      <c r="S87" s="95" t="s">
        <v>143</v>
      </c>
      <c r="T87" s="96" t="s">
        <v>144</v>
      </c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</row>
    <row r="88" s="2" customFormat="1" ht="22.8" customHeight="1">
      <c r="A88" s="40"/>
      <c r="B88" s="41"/>
      <c r="C88" s="101" t="s">
        <v>145</v>
      </c>
      <c r="D88" s="42"/>
      <c r="E88" s="42"/>
      <c r="F88" s="42"/>
      <c r="G88" s="42"/>
      <c r="H88" s="42"/>
      <c r="I88" s="42"/>
      <c r="J88" s="193">
        <f>BK88</f>
        <v>0</v>
      </c>
      <c r="K88" s="42"/>
      <c r="L88" s="46"/>
      <c r="M88" s="97"/>
      <c r="N88" s="194"/>
      <c r="O88" s="98"/>
      <c r="P88" s="195">
        <f>P89+P174</f>
        <v>0</v>
      </c>
      <c r="Q88" s="98"/>
      <c r="R88" s="195">
        <f>R89+R174</f>
        <v>0.23522000000000001</v>
      </c>
      <c r="S88" s="98"/>
      <c r="T88" s="196">
        <f>T89+T174</f>
        <v>504.07715523999997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123</v>
      </c>
      <c r="BK88" s="197">
        <f>BK89+BK174</f>
        <v>0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146</v>
      </c>
      <c r="F89" s="201" t="s">
        <v>147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P90+P105+P132+P171</f>
        <v>0</v>
      </c>
      <c r="Q89" s="206"/>
      <c r="R89" s="207">
        <f>R90+R105+R132+R171</f>
        <v>0.16522000000000001</v>
      </c>
      <c r="S89" s="206"/>
      <c r="T89" s="208">
        <f>T90+T105+T132+T171</f>
        <v>493.16999999999996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72</v>
      </c>
      <c r="AY89" s="209" t="s">
        <v>148</v>
      </c>
      <c r="BK89" s="211">
        <f>BK90+BK105+BK132+BK171</f>
        <v>0</v>
      </c>
    </row>
    <row r="90" s="12" customFormat="1" ht="22.8" customHeight="1">
      <c r="A90" s="12"/>
      <c r="B90" s="198"/>
      <c r="C90" s="199"/>
      <c r="D90" s="200" t="s">
        <v>71</v>
      </c>
      <c r="E90" s="212" t="s">
        <v>149</v>
      </c>
      <c r="F90" s="212" t="s">
        <v>150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SUM(P91:P104)</f>
        <v>0</v>
      </c>
      <c r="Q90" s="206"/>
      <c r="R90" s="207">
        <f>SUM(R91:R104)</f>
        <v>0.1144</v>
      </c>
      <c r="S90" s="206"/>
      <c r="T90" s="208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80</v>
      </c>
      <c r="AT90" s="210" t="s">
        <v>71</v>
      </c>
      <c r="AU90" s="210" t="s">
        <v>80</v>
      </c>
      <c r="AY90" s="209" t="s">
        <v>148</v>
      </c>
      <c r="BK90" s="211">
        <f>SUM(BK91:BK104)</f>
        <v>0</v>
      </c>
    </row>
    <row r="91" s="2" customFormat="1" ht="24.15" customHeight="1">
      <c r="A91" s="40"/>
      <c r="B91" s="41"/>
      <c r="C91" s="214" t="s">
        <v>80</v>
      </c>
      <c r="D91" s="214" t="s">
        <v>151</v>
      </c>
      <c r="E91" s="215" t="s">
        <v>152</v>
      </c>
      <c r="F91" s="216" t="s">
        <v>153</v>
      </c>
      <c r="G91" s="217" t="s">
        <v>154</v>
      </c>
      <c r="H91" s="218">
        <v>130</v>
      </c>
      <c r="I91" s="219"/>
      <c r="J91" s="220">
        <f>ROUND(I91*H91,2)</f>
        <v>0</v>
      </c>
      <c r="K91" s="216" t="s">
        <v>155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0.00088000000000000003</v>
      </c>
      <c r="R91" s="223">
        <f>Q91*H91</f>
        <v>0.1144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149</v>
      </c>
      <c r="AT91" s="225" t="s">
        <v>151</v>
      </c>
      <c r="AU91" s="225" t="s">
        <v>82</v>
      </c>
      <c r="AY91" s="19" t="s">
        <v>148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80</v>
      </c>
      <c r="BK91" s="226">
        <f>ROUND(I91*H91,2)</f>
        <v>0</v>
      </c>
      <c r="BL91" s="19" t="s">
        <v>149</v>
      </c>
      <c r="BM91" s="225" t="s">
        <v>156</v>
      </c>
    </row>
    <row r="92" s="2" customFormat="1">
      <c r="A92" s="40"/>
      <c r="B92" s="41"/>
      <c r="C92" s="42"/>
      <c r="D92" s="227" t="s">
        <v>157</v>
      </c>
      <c r="E92" s="42"/>
      <c r="F92" s="228" t="s">
        <v>158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157</v>
      </c>
      <c r="AU92" s="19" t="s">
        <v>82</v>
      </c>
    </row>
    <row r="93" s="13" customFormat="1">
      <c r="A93" s="13"/>
      <c r="B93" s="232"/>
      <c r="C93" s="233"/>
      <c r="D93" s="234" t="s">
        <v>159</v>
      </c>
      <c r="E93" s="235" t="s">
        <v>19</v>
      </c>
      <c r="F93" s="236" t="s">
        <v>160</v>
      </c>
      <c r="G93" s="233"/>
      <c r="H93" s="235" t="s">
        <v>19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2" t="s">
        <v>159</v>
      </c>
      <c r="AU93" s="242" t="s">
        <v>82</v>
      </c>
      <c r="AV93" s="13" t="s">
        <v>80</v>
      </c>
      <c r="AW93" s="13" t="s">
        <v>33</v>
      </c>
      <c r="AX93" s="13" t="s">
        <v>72</v>
      </c>
      <c r="AY93" s="242" t="s">
        <v>148</v>
      </c>
    </row>
    <row r="94" s="14" customFormat="1">
      <c r="A94" s="14"/>
      <c r="B94" s="243"/>
      <c r="C94" s="244"/>
      <c r="D94" s="234" t="s">
        <v>159</v>
      </c>
      <c r="E94" s="245" t="s">
        <v>19</v>
      </c>
      <c r="F94" s="246" t="s">
        <v>161</v>
      </c>
      <c r="G94" s="244"/>
      <c r="H94" s="247">
        <v>65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3" t="s">
        <v>159</v>
      </c>
      <c r="AU94" s="253" t="s">
        <v>82</v>
      </c>
      <c r="AV94" s="14" t="s">
        <v>82</v>
      </c>
      <c r="AW94" s="14" t="s">
        <v>33</v>
      </c>
      <c r="AX94" s="14" t="s">
        <v>72</v>
      </c>
      <c r="AY94" s="253" t="s">
        <v>148</v>
      </c>
    </row>
    <row r="95" s="13" customFormat="1">
      <c r="A95" s="13"/>
      <c r="B95" s="232"/>
      <c r="C95" s="233"/>
      <c r="D95" s="234" t="s">
        <v>159</v>
      </c>
      <c r="E95" s="235" t="s">
        <v>19</v>
      </c>
      <c r="F95" s="236" t="s">
        <v>162</v>
      </c>
      <c r="G95" s="233"/>
      <c r="H95" s="235" t="s">
        <v>19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2" t="s">
        <v>159</v>
      </c>
      <c r="AU95" s="242" t="s">
        <v>82</v>
      </c>
      <c r="AV95" s="13" t="s">
        <v>80</v>
      </c>
      <c r="AW95" s="13" t="s">
        <v>33</v>
      </c>
      <c r="AX95" s="13" t="s">
        <v>72</v>
      </c>
      <c r="AY95" s="242" t="s">
        <v>148</v>
      </c>
    </row>
    <row r="96" s="14" customFormat="1">
      <c r="A96" s="14"/>
      <c r="B96" s="243"/>
      <c r="C96" s="244"/>
      <c r="D96" s="234" t="s">
        <v>159</v>
      </c>
      <c r="E96" s="245" t="s">
        <v>19</v>
      </c>
      <c r="F96" s="246" t="s">
        <v>161</v>
      </c>
      <c r="G96" s="244"/>
      <c r="H96" s="247">
        <v>65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159</v>
      </c>
      <c r="AU96" s="253" t="s">
        <v>82</v>
      </c>
      <c r="AV96" s="14" t="s">
        <v>82</v>
      </c>
      <c r="AW96" s="14" t="s">
        <v>33</v>
      </c>
      <c r="AX96" s="14" t="s">
        <v>72</v>
      </c>
      <c r="AY96" s="253" t="s">
        <v>148</v>
      </c>
    </row>
    <row r="97" s="15" customFormat="1">
      <c r="A97" s="15"/>
      <c r="B97" s="254"/>
      <c r="C97" s="255"/>
      <c r="D97" s="234" t="s">
        <v>159</v>
      </c>
      <c r="E97" s="256" t="s">
        <v>19</v>
      </c>
      <c r="F97" s="257" t="s">
        <v>163</v>
      </c>
      <c r="G97" s="255"/>
      <c r="H97" s="258">
        <v>130</v>
      </c>
      <c r="I97" s="259"/>
      <c r="J97" s="255"/>
      <c r="K97" s="255"/>
      <c r="L97" s="260"/>
      <c r="M97" s="261"/>
      <c r="N97" s="262"/>
      <c r="O97" s="262"/>
      <c r="P97" s="262"/>
      <c r="Q97" s="262"/>
      <c r="R97" s="262"/>
      <c r="S97" s="262"/>
      <c r="T97" s="263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4" t="s">
        <v>159</v>
      </c>
      <c r="AU97" s="264" t="s">
        <v>82</v>
      </c>
      <c r="AV97" s="15" t="s">
        <v>149</v>
      </c>
      <c r="AW97" s="15" t="s">
        <v>33</v>
      </c>
      <c r="AX97" s="15" t="s">
        <v>80</v>
      </c>
      <c r="AY97" s="264" t="s">
        <v>148</v>
      </c>
    </row>
    <row r="98" s="2" customFormat="1" ht="24.15" customHeight="1">
      <c r="A98" s="40"/>
      <c r="B98" s="41"/>
      <c r="C98" s="214" t="s">
        <v>82</v>
      </c>
      <c r="D98" s="214" t="s">
        <v>151</v>
      </c>
      <c r="E98" s="215" t="s">
        <v>164</v>
      </c>
      <c r="F98" s="216" t="s">
        <v>165</v>
      </c>
      <c r="G98" s="217" t="s">
        <v>154</v>
      </c>
      <c r="H98" s="218">
        <v>130</v>
      </c>
      <c r="I98" s="219"/>
      <c r="J98" s="220">
        <f>ROUND(I98*H98,2)</f>
        <v>0</v>
      </c>
      <c r="K98" s="216" t="s">
        <v>155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149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149</v>
      </c>
      <c r="BM98" s="225" t="s">
        <v>166</v>
      </c>
    </row>
    <row r="99" s="2" customFormat="1">
      <c r="A99" s="40"/>
      <c r="B99" s="41"/>
      <c r="C99" s="42"/>
      <c r="D99" s="227" t="s">
        <v>157</v>
      </c>
      <c r="E99" s="42"/>
      <c r="F99" s="228" t="s">
        <v>167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157</v>
      </c>
      <c r="AU99" s="19" t="s">
        <v>82</v>
      </c>
    </row>
    <row r="100" s="13" customFormat="1">
      <c r="A100" s="13"/>
      <c r="B100" s="232"/>
      <c r="C100" s="233"/>
      <c r="D100" s="234" t="s">
        <v>159</v>
      </c>
      <c r="E100" s="235" t="s">
        <v>19</v>
      </c>
      <c r="F100" s="236" t="s">
        <v>160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159</v>
      </c>
      <c r="AU100" s="242" t="s">
        <v>82</v>
      </c>
      <c r="AV100" s="13" t="s">
        <v>80</v>
      </c>
      <c r="AW100" s="13" t="s">
        <v>33</v>
      </c>
      <c r="AX100" s="13" t="s">
        <v>72</v>
      </c>
      <c r="AY100" s="242" t="s">
        <v>148</v>
      </c>
    </row>
    <row r="101" s="14" customFormat="1">
      <c r="A101" s="14"/>
      <c r="B101" s="243"/>
      <c r="C101" s="244"/>
      <c r="D101" s="234" t="s">
        <v>159</v>
      </c>
      <c r="E101" s="245" t="s">
        <v>19</v>
      </c>
      <c r="F101" s="246" t="s">
        <v>161</v>
      </c>
      <c r="G101" s="244"/>
      <c r="H101" s="247">
        <v>65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159</v>
      </c>
      <c r="AU101" s="253" t="s">
        <v>82</v>
      </c>
      <c r="AV101" s="14" t="s">
        <v>82</v>
      </c>
      <c r="AW101" s="14" t="s">
        <v>33</v>
      </c>
      <c r="AX101" s="14" t="s">
        <v>72</v>
      </c>
      <c r="AY101" s="253" t="s">
        <v>148</v>
      </c>
    </row>
    <row r="102" s="13" customFormat="1">
      <c r="A102" s="13"/>
      <c r="B102" s="232"/>
      <c r="C102" s="233"/>
      <c r="D102" s="234" t="s">
        <v>159</v>
      </c>
      <c r="E102" s="235" t="s">
        <v>19</v>
      </c>
      <c r="F102" s="236" t="s">
        <v>162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159</v>
      </c>
      <c r="AU102" s="242" t="s">
        <v>82</v>
      </c>
      <c r="AV102" s="13" t="s">
        <v>80</v>
      </c>
      <c r="AW102" s="13" t="s">
        <v>33</v>
      </c>
      <c r="AX102" s="13" t="s">
        <v>72</v>
      </c>
      <c r="AY102" s="242" t="s">
        <v>148</v>
      </c>
    </row>
    <row r="103" s="14" customFormat="1">
      <c r="A103" s="14"/>
      <c r="B103" s="243"/>
      <c r="C103" s="244"/>
      <c r="D103" s="234" t="s">
        <v>159</v>
      </c>
      <c r="E103" s="245" t="s">
        <v>19</v>
      </c>
      <c r="F103" s="246" t="s">
        <v>161</v>
      </c>
      <c r="G103" s="244"/>
      <c r="H103" s="247">
        <v>65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159</v>
      </c>
      <c r="AU103" s="253" t="s">
        <v>82</v>
      </c>
      <c r="AV103" s="14" t="s">
        <v>82</v>
      </c>
      <c r="AW103" s="14" t="s">
        <v>33</v>
      </c>
      <c r="AX103" s="14" t="s">
        <v>72</v>
      </c>
      <c r="AY103" s="253" t="s">
        <v>148</v>
      </c>
    </row>
    <row r="104" s="15" customFormat="1">
      <c r="A104" s="15"/>
      <c r="B104" s="254"/>
      <c r="C104" s="255"/>
      <c r="D104" s="234" t="s">
        <v>159</v>
      </c>
      <c r="E104" s="256" t="s">
        <v>19</v>
      </c>
      <c r="F104" s="257" t="s">
        <v>163</v>
      </c>
      <c r="G104" s="255"/>
      <c r="H104" s="258">
        <v>130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159</v>
      </c>
      <c r="AU104" s="264" t="s">
        <v>82</v>
      </c>
      <c r="AV104" s="15" t="s">
        <v>149</v>
      </c>
      <c r="AW104" s="15" t="s">
        <v>33</v>
      </c>
      <c r="AX104" s="15" t="s">
        <v>80</v>
      </c>
      <c r="AY104" s="264" t="s">
        <v>148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168</v>
      </c>
      <c r="F105" s="212" t="s">
        <v>169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SUM(P106:P131)</f>
        <v>0</v>
      </c>
      <c r="Q105" s="206"/>
      <c r="R105" s="207">
        <f>SUM(R106:R131)</f>
        <v>0.050820000000000004</v>
      </c>
      <c r="S105" s="206"/>
      <c r="T105" s="208">
        <f>SUM(T106:T131)</f>
        <v>493.16999999999996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80</v>
      </c>
      <c r="AY105" s="209" t="s">
        <v>148</v>
      </c>
      <c r="BK105" s="211">
        <f>SUM(BK106:BK131)</f>
        <v>0</v>
      </c>
    </row>
    <row r="106" s="2" customFormat="1" ht="21.75" customHeight="1">
      <c r="A106" s="40"/>
      <c r="B106" s="41"/>
      <c r="C106" s="214" t="s">
        <v>170</v>
      </c>
      <c r="D106" s="214" t="s">
        <v>151</v>
      </c>
      <c r="E106" s="215" t="s">
        <v>171</v>
      </c>
      <c r="F106" s="216" t="s">
        <v>172</v>
      </c>
      <c r="G106" s="217" t="s">
        <v>154</v>
      </c>
      <c r="H106" s="218">
        <v>500</v>
      </c>
      <c r="I106" s="219"/>
      <c r="J106" s="220">
        <f>ROUND(I106*H106,2)</f>
        <v>0</v>
      </c>
      <c r="K106" s="216" t="s">
        <v>155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0.01</v>
      </c>
      <c r="T106" s="224">
        <f>S106*H106</f>
        <v>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149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149</v>
      </c>
      <c r="BM106" s="225" t="s">
        <v>173</v>
      </c>
    </row>
    <row r="107" s="2" customFormat="1">
      <c r="A107" s="40"/>
      <c r="B107" s="41"/>
      <c r="C107" s="42"/>
      <c r="D107" s="227" t="s">
        <v>157</v>
      </c>
      <c r="E107" s="42"/>
      <c r="F107" s="228" t="s">
        <v>174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157</v>
      </c>
      <c r="AU107" s="19" t="s">
        <v>82</v>
      </c>
    </row>
    <row r="108" s="13" customFormat="1">
      <c r="A108" s="13"/>
      <c r="B108" s="232"/>
      <c r="C108" s="233"/>
      <c r="D108" s="234" t="s">
        <v>159</v>
      </c>
      <c r="E108" s="235" t="s">
        <v>19</v>
      </c>
      <c r="F108" s="236" t="s">
        <v>175</v>
      </c>
      <c r="G108" s="233"/>
      <c r="H108" s="235" t="s">
        <v>19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2" t="s">
        <v>159</v>
      </c>
      <c r="AU108" s="242" t="s">
        <v>82</v>
      </c>
      <c r="AV108" s="13" t="s">
        <v>80</v>
      </c>
      <c r="AW108" s="13" t="s">
        <v>33</v>
      </c>
      <c r="AX108" s="13" t="s">
        <v>72</v>
      </c>
      <c r="AY108" s="242" t="s">
        <v>148</v>
      </c>
    </row>
    <row r="109" s="14" customFormat="1">
      <c r="A109" s="14"/>
      <c r="B109" s="243"/>
      <c r="C109" s="244"/>
      <c r="D109" s="234" t="s">
        <v>159</v>
      </c>
      <c r="E109" s="245" t="s">
        <v>19</v>
      </c>
      <c r="F109" s="246" t="s">
        <v>176</v>
      </c>
      <c r="G109" s="244"/>
      <c r="H109" s="247">
        <v>500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159</v>
      </c>
      <c r="AU109" s="253" t="s">
        <v>82</v>
      </c>
      <c r="AV109" s="14" t="s">
        <v>82</v>
      </c>
      <c r="AW109" s="14" t="s">
        <v>33</v>
      </c>
      <c r="AX109" s="14" t="s">
        <v>80</v>
      </c>
      <c r="AY109" s="253" t="s">
        <v>148</v>
      </c>
    </row>
    <row r="110" s="2" customFormat="1" ht="24.15" customHeight="1">
      <c r="A110" s="40"/>
      <c r="B110" s="41"/>
      <c r="C110" s="214" t="s">
        <v>149</v>
      </c>
      <c r="D110" s="214" t="s">
        <v>151</v>
      </c>
      <c r="E110" s="215" t="s">
        <v>177</v>
      </c>
      <c r="F110" s="216" t="s">
        <v>178</v>
      </c>
      <c r="G110" s="217" t="s">
        <v>154</v>
      </c>
      <c r="H110" s="218">
        <v>242</v>
      </c>
      <c r="I110" s="219"/>
      <c r="J110" s="220">
        <f>ROUND(I110*H110,2)</f>
        <v>0</v>
      </c>
      <c r="K110" s="216" t="s">
        <v>155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0.00021000000000000001</v>
      </c>
      <c r="R110" s="223">
        <f>Q110*H110</f>
        <v>0.050820000000000004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149</v>
      </c>
      <c r="AT110" s="225" t="s">
        <v>151</v>
      </c>
      <c r="AU110" s="225" t="s">
        <v>82</v>
      </c>
      <c r="AY110" s="19" t="s">
        <v>148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149</v>
      </c>
      <c r="BM110" s="225" t="s">
        <v>179</v>
      </c>
    </row>
    <row r="111" s="2" customFormat="1">
      <c r="A111" s="40"/>
      <c r="B111" s="41"/>
      <c r="C111" s="42"/>
      <c r="D111" s="227" t="s">
        <v>157</v>
      </c>
      <c r="E111" s="42"/>
      <c r="F111" s="228" t="s">
        <v>180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157</v>
      </c>
      <c r="AU111" s="19" t="s">
        <v>82</v>
      </c>
    </row>
    <row r="112" s="13" customFormat="1">
      <c r="A112" s="13"/>
      <c r="B112" s="232"/>
      <c r="C112" s="233"/>
      <c r="D112" s="234" t="s">
        <v>159</v>
      </c>
      <c r="E112" s="235" t="s">
        <v>19</v>
      </c>
      <c r="F112" s="236" t="s">
        <v>160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159</v>
      </c>
      <c r="AU112" s="242" t="s">
        <v>82</v>
      </c>
      <c r="AV112" s="13" t="s">
        <v>80</v>
      </c>
      <c r="AW112" s="13" t="s">
        <v>33</v>
      </c>
      <c r="AX112" s="13" t="s">
        <v>72</v>
      </c>
      <c r="AY112" s="242" t="s">
        <v>148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161</v>
      </c>
      <c r="G113" s="244"/>
      <c r="H113" s="247">
        <v>65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148</v>
      </c>
    </row>
    <row r="114" s="13" customFormat="1">
      <c r="A114" s="13"/>
      <c r="B114" s="232"/>
      <c r="C114" s="233"/>
      <c r="D114" s="234" t="s">
        <v>159</v>
      </c>
      <c r="E114" s="235" t="s">
        <v>19</v>
      </c>
      <c r="F114" s="236" t="s">
        <v>162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159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161</v>
      </c>
      <c r="G115" s="244"/>
      <c r="H115" s="247">
        <v>65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148</v>
      </c>
    </row>
    <row r="116" s="13" customFormat="1">
      <c r="A116" s="13"/>
      <c r="B116" s="232"/>
      <c r="C116" s="233"/>
      <c r="D116" s="234" t="s">
        <v>159</v>
      </c>
      <c r="E116" s="235" t="s">
        <v>19</v>
      </c>
      <c r="F116" s="236" t="s">
        <v>181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159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148</v>
      </c>
    </row>
    <row r="117" s="14" customFormat="1">
      <c r="A117" s="14"/>
      <c r="B117" s="243"/>
      <c r="C117" s="244"/>
      <c r="D117" s="234" t="s">
        <v>159</v>
      </c>
      <c r="E117" s="245" t="s">
        <v>19</v>
      </c>
      <c r="F117" s="246" t="s">
        <v>182</v>
      </c>
      <c r="G117" s="244"/>
      <c r="H117" s="247">
        <v>112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159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148</v>
      </c>
    </row>
    <row r="118" s="15" customFormat="1">
      <c r="A118" s="15"/>
      <c r="B118" s="254"/>
      <c r="C118" s="255"/>
      <c r="D118" s="234" t="s">
        <v>159</v>
      </c>
      <c r="E118" s="256" t="s">
        <v>19</v>
      </c>
      <c r="F118" s="257" t="s">
        <v>163</v>
      </c>
      <c r="G118" s="255"/>
      <c r="H118" s="258">
        <v>242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4" t="s">
        <v>159</v>
      </c>
      <c r="AU118" s="264" t="s">
        <v>82</v>
      </c>
      <c r="AV118" s="15" t="s">
        <v>149</v>
      </c>
      <c r="AW118" s="15" t="s">
        <v>33</v>
      </c>
      <c r="AX118" s="15" t="s">
        <v>80</v>
      </c>
      <c r="AY118" s="264" t="s">
        <v>148</v>
      </c>
    </row>
    <row r="119" s="2" customFormat="1" ht="16.5" customHeight="1">
      <c r="A119" s="40"/>
      <c r="B119" s="41"/>
      <c r="C119" s="214" t="s">
        <v>183</v>
      </c>
      <c r="D119" s="214" t="s">
        <v>151</v>
      </c>
      <c r="E119" s="215" t="s">
        <v>184</v>
      </c>
      <c r="F119" s="216" t="s">
        <v>185</v>
      </c>
      <c r="G119" s="217" t="s">
        <v>186</v>
      </c>
      <c r="H119" s="218">
        <v>11.67</v>
      </c>
      <c r="I119" s="219"/>
      <c r="J119" s="220">
        <f>ROUND(I119*H119,2)</f>
        <v>0</v>
      </c>
      <c r="K119" s="216" t="s">
        <v>155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2</v>
      </c>
      <c r="T119" s="224">
        <f>S119*H119</f>
        <v>23.34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187</v>
      </c>
    </row>
    <row r="120" s="2" customFormat="1">
      <c r="A120" s="40"/>
      <c r="B120" s="41"/>
      <c r="C120" s="42"/>
      <c r="D120" s="227" t="s">
        <v>157</v>
      </c>
      <c r="E120" s="42"/>
      <c r="F120" s="228" t="s">
        <v>188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157</v>
      </c>
      <c r="AU120" s="19" t="s">
        <v>82</v>
      </c>
    </row>
    <row r="121" s="14" customFormat="1">
      <c r="A121" s="14"/>
      <c r="B121" s="243"/>
      <c r="C121" s="244"/>
      <c r="D121" s="234" t="s">
        <v>159</v>
      </c>
      <c r="E121" s="245" t="s">
        <v>19</v>
      </c>
      <c r="F121" s="246" t="s">
        <v>189</v>
      </c>
      <c r="G121" s="244"/>
      <c r="H121" s="247">
        <v>11.67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159</v>
      </c>
      <c r="AU121" s="253" t="s">
        <v>82</v>
      </c>
      <c r="AV121" s="14" t="s">
        <v>82</v>
      </c>
      <c r="AW121" s="14" t="s">
        <v>33</v>
      </c>
      <c r="AX121" s="14" t="s">
        <v>80</v>
      </c>
      <c r="AY121" s="253" t="s">
        <v>148</v>
      </c>
    </row>
    <row r="122" s="2" customFormat="1" ht="24.15" customHeight="1">
      <c r="A122" s="40"/>
      <c r="B122" s="41"/>
      <c r="C122" s="214" t="s">
        <v>190</v>
      </c>
      <c r="D122" s="214" t="s">
        <v>151</v>
      </c>
      <c r="E122" s="215" t="s">
        <v>191</v>
      </c>
      <c r="F122" s="216" t="s">
        <v>192</v>
      </c>
      <c r="G122" s="217" t="s">
        <v>186</v>
      </c>
      <c r="H122" s="218">
        <v>989</v>
      </c>
      <c r="I122" s="219"/>
      <c r="J122" s="220">
        <f>ROUND(I122*H122,2)</f>
        <v>0</v>
      </c>
      <c r="K122" s="216" t="s">
        <v>155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0.46999999999999997</v>
      </c>
      <c r="T122" s="224">
        <f>S122*H122</f>
        <v>464.82999999999998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193</v>
      </c>
    </row>
    <row r="123" s="2" customFormat="1">
      <c r="A123" s="40"/>
      <c r="B123" s="41"/>
      <c r="C123" s="42"/>
      <c r="D123" s="227" t="s">
        <v>157</v>
      </c>
      <c r="E123" s="42"/>
      <c r="F123" s="228" t="s">
        <v>194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157</v>
      </c>
      <c r="AU123" s="19" t="s">
        <v>82</v>
      </c>
    </row>
    <row r="124" s="13" customFormat="1">
      <c r="A124" s="13"/>
      <c r="B124" s="232"/>
      <c r="C124" s="233"/>
      <c r="D124" s="234" t="s">
        <v>159</v>
      </c>
      <c r="E124" s="235" t="s">
        <v>19</v>
      </c>
      <c r="F124" s="236" t="s">
        <v>160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159</v>
      </c>
      <c r="AU124" s="242" t="s">
        <v>82</v>
      </c>
      <c r="AV124" s="13" t="s">
        <v>80</v>
      </c>
      <c r="AW124" s="13" t="s">
        <v>33</v>
      </c>
      <c r="AX124" s="13" t="s">
        <v>72</v>
      </c>
      <c r="AY124" s="242" t="s">
        <v>148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195</v>
      </c>
      <c r="G125" s="244"/>
      <c r="H125" s="247">
        <v>227.5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148</v>
      </c>
    </row>
    <row r="126" s="13" customFormat="1">
      <c r="A126" s="13"/>
      <c r="B126" s="232"/>
      <c r="C126" s="233"/>
      <c r="D126" s="234" t="s">
        <v>159</v>
      </c>
      <c r="E126" s="235" t="s">
        <v>19</v>
      </c>
      <c r="F126" s="236" t="s">
        <v>162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159</v>
      </c>
      <c r="AU126" s="242" t="s">
        <v>82</v>
      </c>
      <c r="AV126" s="13" t="s">
        <v>80</v>
      </c>
      <c r="AW126" s="13" t="s">
        <v>33</v>
      </c>
      <c r="AX126" s="13" t="s">
        <v>72</v>
      </c>
      <c r="AY126" s="242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196</v>
      </c>
      <c r="G127" s="244"/>
      <c r="H127" s="247">
        <v>201.5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3" customFormat="1">
      <c r="A128" s="13"/>
      <c r="B128" s="232"/>
      <c r="C128" s="233"/>
      <c r="D128" s="234" t="s">
        <v>159</v>
      </c>
      <c r="E128" s="235" t="s">
        <v>19</v>
      </c>
      <c r="F128" s="236" t="s">
        <v>181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159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148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197</v>
      </c>
      <c r="G129" s="244"/>
      <c r="H129" s="247">
        <v>560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5" customFormat="1">
      <c r="A130" s="15"/>
      <c r="B130" s="254"/>
      <c r="C130" s="255"/>
      <c r="D130" s="234" t="s">
        <v>159</v>
      </c>
      <c r="E130" s="256" t="s">
        <v>19</v>
      </c>
      <c r="F130" s="257" t="s">
        <v>163</v>
      </c>
      <c r="G130" s="255"/>
      <c r="H130" s="258">
        <v>989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159</v>
      </c>
      <c r="AU130" s="264" t="s">
        <v>82</v>
      </c>
      <c r="AV130" s="15" t="s">
        <v>149</v>
      </c>
      <c r="AW130" s="15" t="s">
        <v>33</v>
      </c>
      <c r="AX130" s="15" t="s">
        <v>80</v>
      </c>
      <c r="AY130" s="264" t="s">
        <v>148</v>
      </c>
    </row>
    <row r="131" s="2" customFormat="1" ht="16.5" customHeight="1">
      <c r="A131" s="40"/>
      <c r="B131" s="41"/>
      <c r="C131" s="214" t="s">
        <v>198</v>
      </c>
      <c r="D131" s="214" t="s">
        <v>151</v>
      </c>
      <c r="E131" s="215" t="s">
        <v>199</v>
      </c>
      <c r="F131" s="216" t="s">
        <v>200</v>
      </c>
      <c r="G131" s="217" t="s">
        <v>201</v>
      </c>
      <c r="H131" s="218">
        <v>1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149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149</v>
      </c>
      <c r="BM131" s="225" t="s">
        <v>202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203</v>
      </c>
      <c r="F132" s="212" t="s">
        <v>204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SUM(P133:P170)</f>
        <v>0</v>
      </c>
      <c r="Q132" s="206"/>
      <c r="R132" s="207">
        <f>SUM(R133:R170)</f>
        <v>0</v>
      </c>
      <c r="S132" s="206"/>
      <c r="T132" s="208">
        <f>SUM(T133:T170)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80</v>
      </c>
      <c r="AT132" s="210" t="s">
        <v>71</v>
      </c>
      <c r="AU132" s="210" t="s">
        <v>80</v>
      </c>
      <c r="AY132" s="209" t="s">
        <v>148</v>
      </c>
      <c r="BK132" s="211">
        <f>SUM(BK133:BK170)</f>
        <v>0</v>
      </c>
    </row>
    <row r="133" s="2" customFormat="1" ht="16.5" customHeight="1">
      <c r="A133" s="40"/>
      <c r="B133" s="41"/>
      <c r="C133" s="214" t="s">
        <v>205</v>
      </c>
      <c r="D133" s="214" t="s">
        <v>151</v>
      </c>
      <c r="E133" s="215" t="s">
        <v>206</v>
      </c>
      <c r="F133" s="216" t="s">
        <v>207</v>
      </c>
      <c r="G133" s="217" t="s">
        <v>208</v>
      </c>
      <c r="H133" s="218">
        <v>504.077</v>
      </c>
      <c r="I133" s="219"/>
      <c r="J133" s="220">
        <f>ROUND(I133*H133,2)</f>
        <v>0</v>
      </c>
      <c r="K133" s="216" t="s">
        <v>155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149</v>
      </c>
      <c r="AT133" s="225" t="s">
        <v>151</v>
      </c>
      <c r="AU133" s="225" t="s">
        <v>82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149</v>
      </c>
      <c r="BM133" s="225" t="s">
        <v>209</v>
      </c>
    </row>
    <row r="134" s="2" customFormat="1">
      <c r="A134" s="40"/>
      <c r="B134" s="41"/>
      <c r="C134" s="42"/>
      <c r="D134" s="227" t="s">
        <v>157</v>
      </c>
      <c r="E134" s="42"/>
      <c r="F134" s="228" t="s">
        <v>210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157</v>
      </c>
      <c r="AU134" s="19" t="s">
        <v>82</v>
      </c>
    </row>
    <row r="135" s="2" customFormat="1" ht="24.15" customHeight="1">
      <c r="A135" s="40"/>
      <c r="B135" s="41"/>
      <c r="C135" s="214" t="s">
        <v>168</v>
      </c>
      <c r="D135" s="214" t="s">
        <v>151</v>
      </c>
      <c r="E135" s="215" t="s">
        <v>211</v>
      </c>
      <c r="F135" s="216" t="s">
        <v>212</v>
      </c>
      <c r="G135" s="217" t="s">
        <v>208</v>
      </c>
      <c r="H135" s="218">
        <v>504.077</v>
      </c>
      <c r="I135" s="219"/>
      <c r="J135" s="220">
        <f>ROUND(I135*H135,2)</f>
        <v>0</v>
      </c>
      <c r="K135" s="216" t="s">
        <v>155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213</v>
      </c>
    </row>
    <row r="136" s="2" customFormat="1">
      <c r="A136" s="40"/>
      <c r="B136" s="41"/>
      <c r="C136" s="42"/>
      <c r="D136" s="227" t="s">
        <v>157</v>
      </c>
      <c r="E136" s="42"/>
      <c r="F136" s="228" t="s">
        <v>214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2" customFormat="1" ht="21.75" customHeight="1">
      <c r="A137" s="40"/>
      <c r="B137" s="41"/>
      <c r="C137" s="214" t="s">
        <v>215</v>
      </c>
      <c r="D137" s="214" t="s">
        <v>151</v>
      </c>
      <c r="E137" s="215" t="s">
        <v>216</v>
      </c>
      <c r="F137" s="216" t="s">
        <v>217</v>
      </c>
      <c r="G137" s="217" t="s">
        <v>208</v>
      </c>
      <c r="H137" s="218">
        <v>504.077</v>
      </c>
      <c r="I137" s="219"/>
      <c r="J137" s="220">
        <f>ROUND(I137*H137,2)</f>
        <v>0</v>
      </c>
      <c r="K137" s="216" t="s">
        <v>155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149</v>
      </c>
      <c r="AT137" s="225" t="s">
        <v>151</v>
      </c>
      <c r="AU137" s="225" t="s">
        <v>82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149</v>
      </c>
      <c r="BM137" s="225" t="s">
        <v>218</v>
      </c>
    </row>
    <row r="138" s="2" customFormat="1">
      <c r="A138" s="40"/>
      <c r="B138" s="41"/>
      <c r="C138" s="42"/>
      <c r="D138" s="227" t="s">
        <v>157</v>
      </c>
      <c r="E138" s="42"/>
      <c r="F138" s="228" t="s">
        <v>219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157</v>
      </c>
      <c r="AU138" s="19" t="s">
        <v>82</v>
      </c>
    </row>
    <row r="139" s="2" customFormat="1" ht="16.5" customHeight="1">
      <c r="A139" s="40"/>
      <c r="B139" s="41"/>
      <c r="C139" s="214" t="s">
        <v>220</v>
      </c>
      <c r="D139" s="214" t="s">
        <v>151</v>
      </c>
      <c r="E139" s="215" t="s">
        <v>221</v>
      </c>
      <c r="F139" s="216" t="s">
        <v>222</v>
      </c>
      <c r="G139" s="217" t="s">
        <v>208</v>
      </c>
      <c r="H139" s="218">
        <v>7057.0780000000004</v>
      </c>
      <c r="I139" s="219"/>
      <c r="J139" s="220">
        <f>ROUND(I139*H139,2)</f>
        <v>0</v>
      </c>
      <c r="K139" s="216" t="s">
        <v>155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149</v>
      </c>
      <c r="AT139" s="225" t="s">
        <v>151</v>
      </c>
      <c r="AU139" s="225" t="s">
        <v>82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149</v>
      </c>
      <c r="BM139" s="225" t="s">
        <v>223</v>
      </c>
    </row>
    <row r="140" s="2" customFormat="1">
      <c r="A140" s="40"/>
      <c r="B140" s="41"/>
      <c r="C140" s="42"/>
      <c r="D140" s="227" t="s">
        <v>157</v>
      </c>
      <c r="E140" s="42"/>
      <c r="F140" s="228" t="s">
        <v>224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157</v>
      </c>
      <c r="AU140" s="19" t="s">
        <v>82</v>
      </c>
    </row>
    <row r="141" s="14" customFormat="1">
      <c r="A141" s="14"/>
      <c r="B141" s="243"/>
      <c r="C141" s="244"/>
      <c r="D141" s="234" t="s">
        <v>159</v>
      </c>
      <c r="E141" s="245" t="s">
        <v>19</v>
      </c>
      <c r="F141" s="246" t="s">
        <v>225</v>
      </c>
      <c r="G141" s="244"/>
      <c r="H141" s="247">
        <v>7057.0780000000004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33</v>
      </c>
      <c r="AX141" s="14" t="s">
        <v>80</v>
      </c>
      <c r="AY141" s="253" t="s">
        <v>148</v>
      </c>
    </row>
    <row r="142" s="2" customFormat="1" ht="24.15" customHeight="1">
      <c r="A142" s="40"/>
      <c r="B142" s="41"/>
      <c r="C142" s="214" t="s">
        <v>8</v>
      </c>
      <c r="D142" s="214" t="s">
        <v>151</v>
      </c>
      <c r="E142" s="215" t="s">
        <v>226</v>
      </c>
      <c r="F142" s="216" t="s">
        <v>227</v>
      </c>
      <c r="G142" s="217" t="s">
        <v>208</v>
      </c>
      <c r="H142" s="218">
        <v>4</v>
      </c>
      <c r="I142" s="219"/>
      <c r="J142" s="220">
        <f>ROUND(I142*H142,2)</f>
        <v>0</v>
      </c>
      <c r="K142" s="216" t="s">
        <v>155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151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228</v>
      </c>
    </row>
    <row r="143" s="2" customFormat="1">
      <c r="A143" s="40"/>
      <c r="B143" s="41"/>
      <c r="C143" s="42"/>
      <c r="D143" s="227" t="s">
        <v>157</v>
      </c>
      <c r="E143" s="42"/>
      <c r="F143" s="228" t="s">
        <v>229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157</v>
      </c>
      <c r="AU143" s="19" t="s">
        <v>82</v>
      </c>
    </row>
    <row r="144" s="14" customFormat="1">
      <c r="A144" s="14"/>
      <c r="B144" s="243"/>
      <c r="C144" s="244"/>
      <c r="D144" s="234" t="s">
        <v>159</v>
      </c>
      <c r="E144" s="245" t="s">
        <v>19</v>
      </c>
      <c r="F144" s="246" t="s">
        <v>149</v>
      </c>
      <c r="G144" s="244"/>
      <c r="H144" s="247">
        <v>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159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148</v>
      </c>
    </row>
    <row r="145" s="2" customFormat="1" ht="24.15" customHeight="1">
      <c r="A145" s="40"/>
      <c r="B145" s="41"/>
      <c r="C145" s="214" t="s">
        <v>230</v>
      </c>
      <c r="D145" s="214" t="s">
        <v>151</v>
      </c>
      <c r="E145" s="215" t="s">
        <v>231</v>
      </c>
      <c r="F145" s="216" t="s">
        <v>232</v>
      </c>
      <c r="G145" s="217" t="s">
        <v>208</v>
      </c>
      <c r="H145" s="218">
        <v>4</v>
      </c>
      <c r="I145" s="219"/>
      <c r="J145" s="220">
        <f>ROUND(I145*H145,2)</f>
        <v>0</v>
      </c>
      <c r="K145" s="216" t="s">
        <v>155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233</v>
      </c>
    </row>
    <row r="146" s="2" customFormat="1">
      <c r="A146" s="40"/>
      <c r="B146" s="41"/>
      <c r="C146" s="42"/>
      <c r="D146" s="227" t="s">
        <v>157</v>
      </c>
      <c r="E146" s="42"/>
      <c r="F146" s="228" t="s">
        <v>234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157</v>
      </c>
      <c r="AU146" s="19" t="s">
        <v>82</v>
      </c>
    </row>
    <row r="147" s="14" customFormat="1">
      <c r="A147" s="14"/>
      <c r="B147" s="243"/>
      <c r="C147" s="244"/>
      <c r="D147" s="234" t="s">
        <v>159</v>
      </c>
      <c r="E147" s="245" t="s">
        <v>19</v>
      </c>
      <c r="F147" s="246" t="s">
        <v>149</v>
      </c>
      <c r="G147" s="244"/>
      <c r="H147" s="247">
        <v>4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159</v>
      </c>
      <c r="AU147" s="253" t="s">
        <v>82</v>
      </c>
      <c r="AV147" s="14" t="s">
        <v>82</v>
      </c>
      <c r="AW147" s="14" t="s">
        <v>33</v>
      </c>
      <c r="AX147" s="14" t="s">
        <v>80</v>
      </c>
      <c r="AY147" s="253" t="s">
        <v>148</v>
      </c>
    </row>
    <row r="148" s="2" customFormat="1" ht="24.15" customHeight="1">
      <c r="A148" s="40"/>
      <c r="B148" s="41"/>
      <c r="C148" s="214" t="s">
        <v>235</v>
      </c>
      <c r="D148" s="214" t="s">
        <v>151</v>
      </c>
      <c r="E148" s="215" t="s">
        <v>236</v>
      </c>
      <c r="F148" s="216" t="s">
        <v>237</v>
      </c>
      <c r="G148" s="217" t="s">
        <v>208</v>
      </c>
      <c r="H148" s="218">
        <v>8</v>
      </c>
      <c r="I148" s="219"/>
      <c r="J148" s="220">
        <f>ROUND(I148*H148,2)</f>
        <v>0</v>
      </c>
      <c r="K148" s="216" t="s">
        <v>155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149</v>
      </c>
      <c r="AT148" s="225" t="s">
        <v>151</v>
      </c>
      <c r="AU148" s="225" t="s">
        <v>82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238</v>
      </c>
    </row>
    <row r="149" s="2" customFormat="1">
      <c r="A149" s="40"/>
      <c r="B149" s="41"/>
      <c r="C149" s="42"/>
      <c r="D149" s="227" t="s">
        <v>157</v>
      </c>
      <c r="E149" s="42"/>
      <c r="F149" s="228" t="s">
        <v>239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157</v>
      </c>
      <c r="AU149" s="19" t="s">
        <v>82</v>
      </c>
    </row>
    <row r="150" s="14" customFormat="1">
      <c r="A150" s="14"/>
      <c r="B150" s="243"/>
      <c r="C150" s="244"/>
      <c r="D150" s="234" t="s">
        <v>159</v>
      </c>
      <c r="E150" s="245" t="s">
        <v>19</v>
      </c>
      <c r="F150" s="246" t="s">
        <v>205</v>
      </c>
      <c r="G150" s="244"/>
      <c r="H150" s="247">
        <v>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159</v>
      </c>
      <c r="AU150" s="253" t="s">
        <v>82</v>
      </c>
      <c r="AV150" s="14" t="s">
        <v>82</v>
      </c>
      <c r="AW150" s="14" t="s">
        <v>33</v>
      </c>
      <c r="AX150" s="14" t="s">
        <v>80</v>
      </c>
      <c r="AY150" s="253" t="s">
        <v>148</v>
      </c>
    </row>
    <row r="151" s="2" customFormat="1" ht="24.15" customHeight="1">
      <c r="A151" s="40"/>
      <c r="B151" s="41"/>
      <c r="C151" s="214" t="s">
        <v>240</v>
      </c>
      <c r="D151" s="214" t="s">
        <v>151</v>
      </c>
      <c r="E151" s="215" t="s">
        <v>241</v>
      </c>
      <c r="F151" s="216" t="s">
        <v>242</v>
      </c>
      <c r="G151" s="217" t="s">
        <v>208</v>
      </c>
      <c r="H151" s="218">
        <v>5</v>
      </c>
      <c r="I151" s="219"/>
      <c r="J151" s="220">
        <f>ROUND(I151*H151,2)</f>
        <v>0</v>
      </c>
      <c r="K151" s="216" t="s">
        <v>155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149</v>
      </c>
      <c r="AT151" s="225" t="s">
        <v>151</v>
      </c>
      <c r="AU151" s="225" t="s">
        <v>82</v>
      </c>
      <c r="AY151" s="19" t="s">
        <v>148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149</v>
      </c>
      <c r="BM151" s="225" t="s">
        <v>243</v>
      </c>
    </row>
    <row r="152" s="2" customFormat="1">
      <c r="A152" s="40"/>
      <c r="B152" s="41"/>
      <c r="C152" s="42"/>
      <c r="D152" s="227" t="s">
        <v>157</v>
      </c>
      <c r="E152" s="42"/>
      <c r="F152" s="228" t="s">
        <v>244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157</v>
      </c>
      <c r="AU152" s="19" t="s">
        <v>82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183</v>
      </c>
      <c r="G153" s="244"/>
      <c r="H153" s="247">
        <v>5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80</v>
      </c>
      <c r="AY153" s="253" t="s">
        <v>148</v>
      </c>
    </row>
    <row r="154" s="2" customFormat="1" ht="24.15" customHeight="1">
      <c r="A154" s="40"/>
      <c r="B154" s="41"/>
      <c r="C154" s="214" t="s">
        <v>245</v>
      </c>
      <c r="D154" s="214" t="s">
        <v>151</v>
      </c>
      <c r="E154" s="215" t="s">
        <v>246</v>
      </c>
      <c r="F154" s="216" t="s">
        <v>247</v>
      </c>
      <c r="G154" s="217" t="s">
        <v>208</v>
      </c>
      <c r="H154" s="218">
        <v>1</v>
      </c>
      <c r="I154" s="219"/>
      <c r="J154" s="220">
        <f>ROUND(I154*H154,2)</f>
        <v>0</v>
      </c>
      <c r="K154" s="216" t="s">
        <v>155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149</v>
      </c>
      <c r="AT154" s="225" t="s">
        <v>151</v>
      </c>
      <c r="AU154" s="225" t="s">
        <v>82</v>
      </c>
      <c r="AY154" s="19" t="s">
        <v>148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149</v>
      </c>
      <c r="BM154" s="225" t="s">
        <v>248</v>
      </c>
    </row>
    <row r="155" s="2" customFormat="1">
      <c r="A155" s="40"/>
      <c r="B155" s="41"/>
      <c r="C155" s="42"/>
      <c r="D155" s="227" t="s">
        <v>157</v>
      </c>
      <c r="E155" s="42"/>
      <c r="F155" s="228" t="s">
        <v>249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157</v>
      </c>
      <c r="AU155" s="19" t="s">
        <v>82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80</v>
      </c>
      <c r="G156" s="244"/>
      <c r="H156" s="247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80</v>
      </c>
      <c r="AY156" s="253" t="s">
        <v>148</v>
      </c>
    </row>
    <row r="157" s="2" customFormat="1" ht="24.15" customHeight="1">
      <c r="A157" s="40"/>
      <c r="B157" s="41"/>
      <c r="C157" s="214" t="s">
        <v>250</v>
      </c>
      <c r="D157" s="214" t="s">
        <v>151</v>
      </c>
      <c r="E157" s="215" t="s">
        <v>251</v>
      </c>
      <c r="F157" s="216" t="s">
        <v>252</v>
      </c>
      <c r="G157" s="217" t="s">
        <v>208</v>
      </c>
      <c r="H157" s="218">
        <v>1</v>
      </c>
      <c r="I157" s="219"/>
      <c r="J157" s="220">
        <f>ROUND(I157*H157,2)</f>
        <v>0</v>
      </c>
      <c r="K157" s="216" t="s">
        <v>155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149</v>
      </c>
      <c r="AT157" s="225" t="s">
        <v>151</v>
      </c>
      <c r="AU157" s="225" t="s">
        <v>82</v>
      </c>
      <c r="AY157" s="19" t="s">
        <v>148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149</v>
      </c>
      <c r="BM157" s="225" t="s">
        <v>253</v>
      </c>
    </row>
    <row r="158" s="2" customFormat="1">
      <c r="A158" s="40"/>
      <c r="B158" s="41"/>
      <c r="C158" s="42"/>
      <c r="D158" s="227" t="s">
        <v>157</v>
      </c>
      <c r="E158" s="42"/>
      <c r="F158" s="228" t="s">
        <v>254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157</v>
      </c>
      <c r="AU158" s="19" t="s">
        <v>82</v>
      </c>
    </row>
    <row r="159" s="14" customFormat="1">
      <c r="A159" s="14"/>
      <c r="B159" s="243"/>
      <c r="C159" s="244"/>
      <c r="D159" s="234" t="s">
        <v>159</v>
      </c>
      <c r="E159" s="245" t="s">
        <v>19</v>
      </c>
      <c r="F159" s="246" t="s">
        <v>80</v>
      </c>
      <c r="G159" s="244"/>
      <c r="H159" s="247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159</v>
      </c>
      <c r="AU159" s="253" t="s">
        <v>82</v>
      </c>
      <c r="AV159" s="14" t="s">
        <v>82</v>
      </c>
      <c r="AW159" s="14" t="s">
        <v>33</v>
      </c>
      <c r="AX159" s="14" t="s">
        <v>80</v>
      </c>
      <c r="AY159" s="253" t="s">
        <v>148</v>
      </c>
    </row>
    <row r="160" s="2" customFormat="1" ht="33" customHeight="1">
      <c r="A160" s="40"/>
      <c r="B160" s="41"/>
      <c r="C160" s="214" t="s">
        <v>255</v>
      </c>
      <c r="D160" s="214" t="s">
        <v>151</v>
      </c>
      <c r="E160" s="215" t="s">
        <v>256</v>
      </c>
      <c r="F160" s="216" t="s">
        <v>257</v>
      </c>
      <c r="G160" s="217" t="s">
        <v>208</v>
      </c>
      <c r="H160" s="218">
        <v>6.2229999999999999</v>
      </c>
      <c r="I160" s="219"/>
      <c r="J160" s="220">
        <f>ROUND(I160*H160,2)</f>
        <v>0</v>
      </c>
      <c r="K160" s="216" t="s">
        <v>155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149</v>
      </c>
      <c r="AT160" s="225" t="s">
        <v>151</v>
      </c>
      <c r="AU160" s="225" t="s">
        <v>82</v>
      </c>
      <c r="AY160" s="19" t="s">
        <v>148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149</v>
      </c>
      <c r="BM160" s="225" t="s">
        <v>258</v>
      </c>
    </row>
    <row r="161" s="2" customFormat="1">
      <c r="A161" s="40"/>
      <c r="B161" s="41"/>
      <c r="C161" s="42"/>
      <c r="D161" s="227" t="s">
        <v>157</v>
      </c>
      <c r="E161" s="42"/>
      <c r="F161" s="228" t="s">
        <v>259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157</v>
      </c>
      <c r="AU161" s="19" t="s">
        <v>82</v>
      </c>
    </row>
    <row r="162" s="13" customFormat="1">
      <c r="A162" s="13"/>
      <c r="B162" s="232"/>
      <c r="C162" s="233"/>
      <c r="D162" s="234" t="s">
        <v>159</v>
      </c>
      <c r="E162" s="235" t="s">
        <v>19</v>
      </c>
      <c r="F162" s="236" t="s">
        <v>260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159</v>
      </c>
      <c r="AU162" s="242" t="s">
        <v>82</v>
      </c>
      <c r="AV162" s="13" t="s">
        <v>80</v>
      </c>
      <c r="AW162" s="13" t="s">
        <v>33</v>
      </c>
      <c r="AX162" s="13" t="s">
        <v>72</v>
      </c>
      <c r="AY162" s="242" t="s">
        <v>148</v>
      </c>
    </row>
    <row r="163" s="14" customFormat="1">
      <c r="A163" s="14"/>
      <c r="B163" s="243"/>
      <c r="C163" s="244"/>
      <c r="D163" s="234" t="s">
        <v>159</v>
      </c>
      <c r="E163" s="245" t="s">
        <v>19</v>
      </c>
      <c r="F163" s="246" t="s">
        <v>261</v>
      </c>
      <c r="G163" s="244"/>
      <c r="H163" s="247">
        <v>6.2229999999999999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159</v>
      </c>
      <c r="AU163" s="253" t="s">
        <v>82</v>
      </c>
      <c r="AV163" s="14" t="s">
        <v>82</v>
      </c>
      <c r="AW163" s="14" t="s">
        <v>33</v>
      </c>
      <c r="AX163" s="14" t="s">
        <v>80</v>
      </c>
      <c r="AY163" s="253" t="s">
        <v>148</v>
      </c>
    </row>
    <row r="164" s="2" customFormat="1" ht="33" customHeight="1">
      <c r="A164" s="40"/>
      <c r="B164" s="41"/>
      <c r="C164" s="214" t="s">
        <v>262</v>
      </c>
      <c r="D164" s="214" t="s">
        <v>151</v>
      </c>
      <c r="E164" s="215" t="s">
        <v>263</v>
      </c>
      <c r="F164" s="216" t="s">
        <v>264</v>
      </c>
      <c r="G164" s="217" t="s">
        <v>208</v>
      </c>
      <c r="H164" s="218">
        <v>458.57100000000003</v>
      </c>
      <c r="I164" s="219"/>
      <c r="J164" s="220">
        <f>ROUND(I164*H164,2)</f>
        <v>0</v>
      </c>
      <c r="K164" s="216" t="s">
        <v>155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149</v>
      </c>
      <c r="AT164" s="225" t="s">
        <v>151</v>
      </c>
      <c r="AU164" s="225" t="s">
        <v>82</v>
      </c>
      <c r="AY164" s="19" t="s">
        <v>148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149</v>
      </c>
      <c r="BM164" s="225" t="s">
        <v>265</v>
      </c>
    </row>
    <row r="165" s="2" customFormat="1">
      <c r="A165" s="40"/>
      <c r="B165" s="41"/>
      <c r="C165" s="42"/>
      <c r="D165" s="227" t="s">
        <v>157</v>
      </c>
      <c r="E165" s="42"/>
      <c r="F165" s="228" t="s">
        <v>266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157</v>
      </c>
      <c r="AU165" s="19" t="s">
        <v>82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267</v>
      </c>
      <c r="G166" s="244"/>
      <c r="H166" s="247">
        <v>458.57100000000003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80</v>
      </c>
      <c r="AY166" s="253" t="s">
        <v>148</v>
      </c>
    </row>
    <row r="167" s="2" customFormat="1" ht="24.15" customHeight="1">
      <c r="A167" s="40"/>
      <c r="B167" s="41"/>
      <c r="C167" s="214" t="s">
        <v>268</v>
      </c>
      <c r="D167" s="214" t="s">
        <v>151</v>
      </c>
      <c r="E167" s="215" t="s">
        <v>269</v>
      </c>
      <c r="F167" s="216" t="s">
        <v>270</v>
      </c>
      <c r="G167" s="217" t="s">
        <v>208</v>
      </c>
      <c r="H167" s="218">
        <v>10</v>
      </c>
      <c r="I167" s="219"/>
      <c r="J167" s="220">
        <f>ROUND(I167*H167,2)</f>
        <v>0</v>
      </c>
      <c r="K167" s="216" t="s">
        <v>155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149</v>
      </c>
      <c r="AT167" s="225" t="s">
        <v>151</v>
      </c>
      <c r="AU167" s="225" t="s">
        <v>82</v>
      </c>
      <c r="AY167" s="19" t="s">
        <v>148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149</v>
      </c>
      <c r="BM167" s="225" t="s">
        <v>271</v>
      </c>
    </row>
    <row r="168" s="2" customFormat="1">
      <c r="A168" s="40"/>
      <c r="B168" s="41"/>
      <c r="C168" s="42"/>
      <c r="D168" s="227" t="s">
        <v>157</v>
      </c>
      <c r="E168" s="42"/>
      <c r="F168" s="228" t="s">
        <v>272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157</v>
      </c>
      <c r="AU168" s="19" t="s">
        <v>82</v>
      </c>
    </row>
    <row r="169" s="2" customFormat="1" ht="24.15" customHeight="1">
      <c r="A169" s="40"/>
      <c r="B169" s="41"/>
      <c r="C169" s="214" t="s">
        <v>7</v>
      </c>
      <c r="D169" s="214" t="s">
        <v>151</v>
      </c>
      <c r="E169" s="215" t="s">
        <v>273</v>
      </c>
      <c r="F169" s="216" t="s">
        <v>274</v>
      </c>
      <c r="G169" s="217" t="s">
        <v>208</v>
      </c>
      <c r="H169" s="218">
        <v>6</v>
      </c>
      <c r="I169" s="219"/>
      <c r="J169" s="220">
        <f>ROUND(I169*H169,2)</f>
        <v>0</v>
      </c>
      <c r="K169" s="216" t="s">
        <v>155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151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275</v>
      </c>
    </row>
    <row r="170" s="2" customFormat="1">
      <c r="A170" s="40"/>
      <c r="B170" s="41"/>
      <c r="C170" s="42"/>
      <c r="D170" s="227" t="s">
        <v>157</v>
      </c>
      <c r="E170" s="42"/>
      <c r="F170" s="228" t="s">
        <v>276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157</v>
      </c>
      <c r="AU170" s="19" t="s">
        <v>82</v>
      </c>
    </row>
    <row r="171" s="12" customFormat="1" ht="22.8" customHeight="1">
      <c r="A171" s="12"/>
      <c r="B171" s="198"/>
      <c r="C171" s="199"/>
      <c r="D171" s="200" t="s">
        <v>71</v>
      </c>
      <c r="E171" s="212" t="s">
        <v>277</v>
      </c>
      <c r="F171" s="212" t="s">
        <v>278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SUM(P172:P173)</f>
        <v>0</v>
      </c>
      <c r="Q171" s="206"/>
      <c r="R171" s="207">
        <f>SUM(R172:R173)</f>
        <v>0</v>
      </c>
      <c r="S171" s="206"/>
      <c r="T171" s="208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80</v>
      </c>
      <c r="AT171" s="210" t="s">
        <v>71</v>
      </c>
      <c r="AU171" s="210" t="s">
        <v>80</v>
      </c>
      <c r="AY171" s="209" t="s">
        <v>148</v>
      </c>
      <c r="BK171" s="211">
        <f>SUM(BK172:BK173)</f>
        <v>0</v>
      </c>
    </row>
    <row r="172" s="2" customFormat="1" ht="16.5" customHeight="1">
      <c r="A172" s="40"/>
      <c r="B172" s="41"/>
      <c r="C172" s="214" t="s">
        <v>279</v>
      </c>
      <c r="D172" s="214" t="s">
        <v>151</v>
      </c>
      <c r="E172" s="215" t="s">
        <v>280</v>
      </c>
      <c r="F172" s="216" t="s">
        <v>281</v>
      </c>
      <c r="G172" s="217" t="s">
        <v>208</v>
      </c>
      <c r="H172" s="218">
        <v>0.16500000000000001</v>
      </c>
      <c r="I172" s="219"/>
      <c r="J172" s="220">
        <f>ROUND(I172*H172,2)</f>
        <v>0</v>
      </c>
      <c r="K172" s="216" t="s">
        <v>155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149</v>
      </c>
      <c r="AT172" s="225" t="s">
        <v>151</v>
      </c>
      <c r="AU172" s="225" t="s">
        <v>82</v>
      </c>
      <c r="AY172" s="19" t="s">
        <v>148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149</v>
      </c>
      <c r="BM172" s="225" t="s">
        <v>282</v>
      </c>
    </row>
    <row r="173" s="2" customFormat="1">
      <c r="A173" s="40"/>
      <c r="B173" s="41"/>
      <c r="C173" s="42"/>
      <c r="D173" s="227" t="s">
        <v>157</v>
      </c>
      <c r="E173" s="42"/>
      <c r="F173" s="228" t="s">
        <v>283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157</v>
      </c>
      <c r="AU173" s="19" t="s">
        <v>82</v>
      </c>
    </row>
    <row r="174" s="12" customFormat="1" ht="25.92" customHeight="1">
      <c r="A174" s="12"/>
      <c r="B174" s="198"/>
      <c r="C174" s="199"/>
      <c r="D174" s="200" t="s">
        <v>71</v>
      </c>
      <c r="E174" s="201" t="s">
        <v>284</v>
      </c>
      <c r="F174" s="201" t="s">
        <v>285</v>
      </c>
      <c r="G174" s="199"/>
      <c r="H174" s="199"/>
      <c r="I174" s="202"/>
      <c r="J174" s="203">
        <f>BK174</f>
        <v>0</v>
      </c>
      <c r="K174" s="199"/>
      <c r="L174" s="204"/>
      <c r="M174" s="205"/>
      <c r="N174" s="206"/>
      <c r="O174" s="206"/>
      <c r="P174" s="207">
        <f>P175+P188+P192</f>
        <v>0</v>
      </c>
      <c r="Q174" s="206"/>
      <c r="R174" s="207">
        <f>R175+R188+R192</f>
        <v>0.070000000000000007</v>
      </c>
      <c r="S174" s="206"/>
      <c r="T174" s="208">
        <f>T175+T188+T192</f>
        <v>10.90715524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82</v>
      </c>
      <c r="AT174" s="210" t="s">
        <v>71</v>
      </c>
      <c r="AU174" s="210" t="s">
        <v>72</v>
      </c>
      <c r="AY174" s="209" t="s">
        <v>148</v>
      </c>
      <c r="BK174" s="211">
        <f>BK175+BK188+BK192</f>
        <v>0</v>
      </c>
    </row>
    <row r="175" s="12" customFormat="1" ht="22.8" customHeight="1">
      <c r="A175" s="12"/>
      <c r="B175" s="198"/>
      <c r="C175" s="199"/>
      <c r="D175" s="200" t="s">
        <v>71</v>
      </c>
      <c r="E175" s="212" t="s">
        <v>286</v>
      </c>
      <c r="F175" s="212" t="s">
        <v>287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SUM(P176:P187)</f>
        <v>0</v>
      </c>
      <c r="Q175" s="206"/>
      <c r="R175" s="207">
        <f>SUM(R176:R187)</f>
        <v>0</v>
      </c>
      <c r="S175" s="206"/>
      <c r="T175" s="208">
        <f>SUM(T176:T187)</f>
        <v>4.4585162399999998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82</v>
      </c>
      <c r="AT175" s="210" t="s">
        <v>71</v>
      </c>
      <c r="AU175" s="210" t="s">
        <v>80</v>
      </c>
      <c r="AY175" s="209" t="s">
        <v>148</v>
      </c>
      <c r="BK175" s="211">
        <f>SUM(BK176:BK187)</f>
        <v>0</v>
      </c>
    </row>
    <row r="176" s="2" customFormat="1" ht="16.5" customHeight="1">
      <c r="A176" s="40"/>
      <c r="B176" s="41"/>
      <c r="C176" s="214" t="s">
        <v>288</v>
      </c>
      <c r="D176" s="214" t="s">
        <v>151</v>
      </c>
      <c r="E176" s="215" t="s">
        <v>289</v>
      </c>
      <c r="F176" s="216" t="s">
        <v>290</v>
      </c>
      <c r="G176" s="217" t="s">
        <v>154</v>
      </c>
      <c r="H176" s="218">
        <v>25.071000000000002</v>
      </c>
      <c r="I176" s="219"/>
      <c r="J176" s="220">
        <f>ROUND(I176*H176,2)</f>
        <v>0</v>
      </c>
      <c r="K176" s="216" t="s">
        <v>155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0.021999999999999999</v>
      </c>
      <c r="T176" s="224">
        <f>S176*H176</f>
        <v>0.551562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245</v>
      </c>
      <c r="AT176" s="225" t="s">
        <v>151</v>
      </c>
      <c r="AU176" s="225" t="s">
        <v>82</v>
      </c>
      <c r="AY176" s="19" t="s">
        <v>148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245</v>
      </c>
      <c r="BM176" s="225" t="s">
        <v>291</v>
      </c>
    </row>
    <row r="177" s="2" customFormat="1">
      <c r="A177" s="40"/>
      <c r="B177" s="41"/>
      <c r="C177" s="42"/>
      <c r="D177" s="227" t="s">
        <v>157</v>
      </c>
      <c r="E177" s="42"/>
      <c r="F177" s="228" t="s">
        <v>292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157</v>
      </c>
      <c r="AU177" s="19" t="s">
        <v>82</v>
      </c>
    </row>
    <row r="178" s="13" customFormat="1">
      <c r="A178" s="13"/>
      <c r="B178" s="232"/>
      <c r="C178" s="233"/>
      <c r="D178" s="234" t="s">
        <v>159</v>
      </c>
      <c r="E178" s="235" t="s">
        <v>19</v>
      </c>
      <c r="F178" s="236" t="s">
        <v>293</v>
      </c>
      <c r="G178" s="233"/>
      <c r="H178" s="235" t="s">
        <v>19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159</v>
      </c>
      <c r="AU178" s="242" t="s">
        <v>82</v>
      </c>
      <c r="AV178" s="13" t="s">
        <v>80</v>
      </c>
      <c r="AW178" s="13" t="s">
        <v>33</v>
      </c>
      <c r="AX178" s="13" t="s">
        <v>72</v>
      </c>
      <c r="AY178" s="242" t="s">
        <v>148</v>
      </c>
    </row>
    <row r="179" s="14" customFormat="1">
      <c r="A179" s="14"/>
      <c r="B179" s="243"/>
      <c r="C179" s="244"/>
      <c r="D179" s="234" t="s">
        <v>159</v>
      </c>
      <c r="E179" s="245" t="s">
        <v>19</v>
      </c>
      <c r="F179" s="246" t="s">
        <v>294</v>
      </c>
      <c r="G179" s="244"/>
      <c r="H179" s="247">
        <v>25.071000000000002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159</v>
      </c>
      <c r="AU179" s="253" t="s">
        <v>82</v>
      </c>
      <c r="AV179" s="14" t="s">
        <v>82</v>
      </c>
      <c r="AW179" s="14" t="s">
        <v>33</v>
      </c>
      <c r="AX179" s="14" t="s">
        <v>80</v>
      </c>
      <c r="AY179" s="253" t="s">
        <v>148</v>
      </c>
    </row>
    <row r="180" s="2" customFormat="1" ht="24.15" customHeight="1">
      <c r="A180" s="40"/>
      <c r="B180" s="41"/>
      <c r="C180" s="214" t="s">
        <v>295</v>
      </c>
      <c r="D180" s="214" t="s">
        <v>151</v>
      </c>
      <c r="E180" s="215" t="s">
        <v>296</v>
      </c>
      <c r="F180" s="216" t="s">
        <v>297</v>
      </c>
      <c r="G180" s="217" t="s">
        <v>298</v>
      </c>
      <c r="H180" s="218">
        <v>135</v>
      </c>
      <c r="I180" s="219"/>
      <c r="J180" s="220">
        <f>ROUND(I180*H180,2)</f>
        <v>0</v>
      </c>
      <c r="K180" s="216" t="s">
        <v>155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0.014</v>
      </c>
      <c r="T180" s="224">
        <f>S180*H180</f>
        <v>1.8900000000000001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245</v>
      </c>
      <c r="AT180" s="225" t="s">
        <v>151</v>
      </c>
      <c r="AU180" s="225" t="s">
        <v>82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245</v>
      </c>
      <c r="BM180" s="225" t="s">
        <v>299</v>
      </c>
    </row>
    <row r="181" s="2" customFormat="1">
      <c r="A181" s="40"/>
      <c r="B181" s="41"/>
      <c r="C181" s="42"/>
      <c r="D181" s="227" t="s">
        <v>157</v>
      </c>
      <c r="E181" s="42"/>
      <c r="F181" s="228" t="s">
        <v>300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157</v>
      </c>
      <c r="AU181" s="19" t="s">
        <v>82</v>
      </c>
    </row>
    <row r="182" s="2" customFormat="1" ht="24.15" customHeight="1">
      <c r="A182" s="40"/>
      <c r="B182" s="41"/>
      <c r="C182" s="214" t="s">
        <v>301</v>
      </c>
      <c r="D182" s="214" t="s">
        <v>151</v>
      </c>
      <c r="E182" s="215" t="s">
        <v>302</v>
      </c>
      <c r="F182" s="216" t="s">
        <v>303</v>
      </c>
      <c r="G182" s="217" t="s">
        <v>154</v>
      </c>
      <c r="H182" s="218">
        <v>112</v>
      </c>
      <c r="I182" s="219"/>
      <c r="J182" s="220">
        <f>ROUND(I182*H182,2)</f>
        <v>0</v>
      </c>
      <c r="K182" s="216" t="s">
        <v>155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0.014999999999999999</v>
      </c>
      <c r="T182" s="224">
        <f>S182*H182</f>
        <v>1.6799999999999999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245</v>
      </c>
      <c r="AT182" s="225" t="s">
        <v>151</v>
      </c>
      <c r="AU182" s="225" t="s">
        <v>82</v>
      </c>
      <c r="AY182" s="19" t="s">
        <v>148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245</v>
      </c>
      <c r="BM182" s="225" t="s">
        <v>304</v>
      </c>
    </row>
    <row r="183" s="2" customFormat="1">
      <c r="A183" s="40"/>
      <c r="B183" s="41"/>
      <c r="C183" s="42"/>
      <c r="D183" s="227" t="s">
        <v>157</v>
      </c>
      <c r="E183" s="42"/>
      <c r="F183" s="228" t="s">
        <v>305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157</v>
      </c>
      <c r="AU183" s="19" t="s">
        <v>82</v>
      </c>
    </row>
    <row r="184" s="2" customFormat="1" ht="21.75" customHeight="1">
      <c r="A184" s="40"/>
      <c r="B184" s="41"/>
      <c r="C184" s="214" t="s">
        <v>306</v>
      </c>
      <c r="D184" s="214" t="s">
        <v>151</v>
      </c>
      <c r="E184" s="215" t="s">
        <v>307</v>
      </c>
      <c r="F184" s="216" t="s">
        <v>308</v>
      </c>
      <c r="G184" s="217" t="s">
        <v>154</v>
      </c>
      <c r="H184" s="218">
        <v>25.071000000000002</v>
      </c>
      <c r="I184" s="219"/>
      <c r="J184" s="220">
        <f>ROUND(I184*H184,2)</f>
        <v>0</v>
      </c>
      <c r="K184" s="216" t="s">
        <v>155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0.013440000000000001</v>
      </c>
      <c r="T184" s="224">
        <f>S184*H184</f>
        <v>0.33695424000000002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245</v>
      </c>
      <c r="AT184" s="225" t="s">
        <v>151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245</v>
      </c>
      <c r="BM184" s="225" t="s">
        <v>309</v>
      </c>
    </row>
    <row r="185" s="2" customFormat="1">
      <c r="A185" s="40"/>
      <c r="B185" s="41"/>
      <c r="C185" s="42"/>
      <c r="D185" s="227" t="s">
        <v>157</v>
      </c>
      <c r="E185" s="42"/>
      <c r="F185" s="228" t="s">
        <v>310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157</v>
      </c>
      <c r="AU185" s="19" t="s">
        <v>82</v>
      </c>
    </row>
    <row r="186" s="13" customFormat="1">
      <c r="A186" s="13"/>
      <c r="B186" s="232"/>
      <c r="C186" s="233"/>
      <c r="D186" s="234" t="s">
        <v>159</v>
      </c>
      <c r="E186" s="235" t="s">
        <v>19</v>
      </c>
      <c r="F186" s="236" t="s">
        <v>293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159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148</v>
      </c>
    </row>
    <row r="187" s="14" customFormat="1">
      <c r="A187" s="14"/>
      <c r="B187" s="243"/>
      <c r="C187" s="244"/>
      <c r="D187" s="234" t="s">
        <v>159</v>
      </c>
      <c r="E187" s="245" t="s">
        <v>19</v>
      </c>
      <c r="F187" s="246" t="s">
        <v>294</v>
      </c>
      <c r="G187" s="244"/>
      <c r="H187" s="247">
        <v>25.071000000000002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159</v>
      </c>
      <c r="AU187" s="253" t="s">
        <v>82</v>
      </c>
      <c r="AV187" s="14" t="s">
        <v>82</v>
      </c>
      <c r="AW187" s="14" t="s">
        <v>33</v>
      </c>
      <c r="AX187" s="14" t="s">
        <v>80</v>
      </c>
      <c r="AY187" s="253" t="s">
        <v>148</v>
      </c>
    </row>
    <row r="188" s="12" customFormat="1" ht="22.8" customHeight="1">
      <c r="A188" s="12"/>
      <c r="B188" s="198"/>
      <c r="C188" s="199"/>
      <c r="D188" s="200" t="s">
        <v>71</v>
      </c>
      <c r="E188" s="212" t="s">
        <v>311</v>
      </c>
      <c r="F188" s="212" t="s">
        <v>312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SUM(P189:P191)</f>
        <v>0</v>
      </c>
      <c r="Q188" s="206"/>
      <c r="R188" s="207">
        <f>SUM(R189:R191)</f>
        <v>0.070000000000000007</v>
      </c>
      <c r="S188" s="206"/>
      <c r="T188" s="208">
        <f>SUM(T189:T191)</f>
        <v>6.2229999999999999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82</v>
      </c>
      <c r="AT188" s="210" t="s">
        <v>71</v>
      </c>
      <c r="AU188" s="210" t="s">
        <v>80</v>
      </c>
      <c r="AY188" s="209" t="s">
        <v>148</v>
      </c>
      <c r="BK188" s="211">
        <f>SUM(BK189:BK191)</f>
        <v>0</v>
      </c>
    </row>
    <row r="189" s="2" customFormat="1" ht="16.5" customHeight="1">
      <c r="A189" s="40"/>
      <c r="B189" s="41"/>
      <c r="C189" s="214" t="s">
        <v>313</v>
      </c>
      <c r="D189" s="214" t="s">
        <v>151</v>
      </c>
      <c r="E189" s="215" t="s">
        <v>314</v>
      </c>
      <c r="F189" s="216" t="s">
        <v>315</v>
      </c>
      <c r="G189" s="217" t="s">
        <v>154</v>
      </c>
      <c r="H189" s="218">
        <v>350</v>
      </c>
      <c r="I189" s="219"/>
      <c r="J189" s="220">
        <f>ROUND(I189*H189,2)</f>
        <v>0</v>
      </c>
      <c r="K189" s="216" t="s">
        <v>155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0.00020000000000000001</v>
      </c>
      <c r="R189" s="223">
        <f>Q189*H189</f>
        <v>0.070000000000000007</v>
      </c>
      <c r="S189" s="223">
        <v>0.017780000000000001</v>
      </c>
      <c r="T189" s="224">
        <f>S189*H189</f>
        <v>6.2229999999999999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245</v>
      </c>
      <c r="AT189" s="225" t="s">
        <v>151</v>
      </c>
      <c r="AU189" s="225" t="s">
        <v>82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245</v>
      </c>
      <c r="BM189" s="225" t="s">
        <v>316</v>
      </c>
    </row>
    <row r="190" s="2" customFormat="1">
      <c r="A190" s="40"/>
      <c r="B190" s="41"/>
      <c r="C190" s="42"/>
      <c r="D190" s="227" t="s">
        <v>157</v>
      </c>
      <c r="E190" s="42"/>
      <c r="F190" s="228" t="s">
        <v>317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157</v>
      </c>
      <c r="AU190" s="19" t="s">
        <v>82</v>
      </c>
    </row>
    <row r="191" s="2" customFormat="1">
      <c r="A191" s="40"/>
      <c r="B191" s="41"/>
      <c r="C191" s="42"/>
      <c r="D191" s="234" t="s">
        <v>318</v>
      </c>
      <c r="E191" s="42"/>
      <c r="F191" s="265" t="s">
        <v>319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318</v>
      </c>
      <c r="AU191" s="19" t="s">
        <v>82</v>
      </c>
    </row>
    <row r="192" s="12" customFormat="1" ht="22.8" customHeight="1">
      <c r="A192" s="12"/>
      <c r="B192" s="198"/>
      <c r="C192" s="199"/>
      <c r="D192" s="200" t="s">
        <v>71</v>
      </c>
      <c r="E192" s="212" t="s">
        <v>320</v>
      </c>
      <c r="F192" s="212" t="s">
        <v>321</v>
      </c>
      <c r="G192" s="199"/>
      <c r="H192" s="199"/>
      <c r="I192" s="202"/>
      <c r="J192" s="213">
        <f>BK192</f>
        <v>0</v>
      </c>
      <c r="K192" s="199"/>
      <c r="L192" s="204"/>
      <c r="M192" s="205"/>
      <c r="N192" s="206"/>
      <c r="O192" s="206"/>
      <c r="P192" s="207">
        <f>SUM(P193:P196)</f>
        <v>0</v>
      </c>
      <c r="Q192" s="206"/>
      <c r="R192" s="207">
        <f>SUM(R193:R196)</f>
        <v>0</v>
      </c>
      <c r="S192" s="206"/>
      <c r="T192" s="208">
        <f>SUM(T193:T196)</f>
        <v>0.22563900000000001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9" t="s">
        <v>82</v>
      </c>
      <c r="AT192" s="210" t="s">
        <v>71</v>
      </c>
      <c r="AU192" s="210" t="s">
        <v>80</v>
      </c>
      <c r="AY192" s="209" t="s">
        <v>148</v>
      </c>
      <c r="BK192" s="211">
        <f>SUM(BK193:BK196)</f>
        <v>0</v>
      </c>
    </row>
    <row r="193" s="2" customFormat="1" ht="16.5" customHeight="1">
      <c r="A193" s="40"/>
      <c r="B193" s="41"/>
      <c r="C193" s="214" t="s">
        <v>322</v>
      </c>
      <c r="D193" s="214" t="s">
        <v>151</v>
      </c>
      <c r="E193" s="215" t="s">
        <v>323</v>
      </c>
      <c r="F193" s="216" t="s">
        <v>324</v>
      </c>
      <c r="G193" s="217" t="s">
        <v>154</v>
      </c>
      <c r="H193" s="218">
        <v>25.071000000000002</v>
      </c>
      <c r="I193" s="219"/>
      <c r="J193" s="220">
        <f>ROUND(I193*H193,2)</f>
        <v>0</v>
      </c>
      <c r="K193" s="216" t="s">
        <v>155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0.0089999999999999993</v>
      </c>
      <c r="T193" s="224">
        <f>S193*H193</f>
        <v>0.22563900000000001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245</v>
      </c>
      <c r="AT193" s="225" t="s">
        <v>151</v>
      </c>
      <c r="AU193" s="225" t="s">
        <v>82</v>
      </c>
      <c r="AY193" s="19" t="s">
        <v>148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245</v>
      </c>
      <c r="BM193" s="225" t="s">
        <v>325</v>
      </c>
    </row>
    <row r="194" s="2" customFormat="1">
      <c r="A194" s="40"/>
      <c r="B194" s="41"/>
      <c r="C194" s="42"/>
      <c r="D194" s="227" t="s">
        <v>157</v>
      </c>
      <c r="E194" s="42"/>
      <c r="F194" s="228" t="s">
        <v>326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157</v>
      </c>
      <c r="AU194" s="19" t="s">
        <v>82</v>
      </c>
    </row>
    <row r="195" s="13" customFormat="1">
      <c r="A195" s="13"/>
      <c r="B195" s="232"/>
      <c r="C195" s="233"/>
      <c r="D195" s="234" t="s">
        <v>159</v>
      </c>
      <c r="E195" s="235" t="s">
        <v>19</v>
      </c>
      <c r="F195" s="236" t="s">
        <v>293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159</v>
      </c>
      <c r="AU195" s="242" t="s">
        <v>82</v>
      </c>
      <c r="AV195" s="13" t="s">
        <v>80</v>
      </c>
      <c r="AW195" s="13" t="s">
        <v>33</v>
      </c>
      <c r="AX195" s="13" t="s">
        <v>72</v>
      </c>
      <c r="AY195" s="242" t="s">
        <v>148</v>
      </c>
    </row>
    <row r="196" s="14" customFormat="1">
      <c r="A196" s="14"/>
      <c r="B196" s="243"/>
      <c r="C196" s="244"/>
      <c r="D196" s="234" t="s">
        <v>159</v>
      </c>
      <c r="E196" s="245" t="s">
        <v>19</v>
      </c>
      <c r="F196" s="246" t="s">
        <v>294</v>
      </c>
      <c r="G196" s="244"/>
      <c r="H196" s="247">
        <v>25.071000000000002</v>
      </c>
      <c r="I196" s="248"/>
      <c r="J196" s="244"/>
      <c r="K196" s="244"/>
      <c r="L196" s="249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159</v>
      </c>
      <c r="AU196" s="253" t="s">
        <v>82</v>
      </c>
      <c r="AV196" s="14" t="s">
        <v>82</v>
      </c>
      <c r="AW196" s="14" t="s">
        <v>33</v>
      </c>
      <c r="AX196" s="14" t="s">
        <v>80</v>
      </c>
      <c r="AY196" s="253" t="s">
        <v>148</v>
      </c>
    </row>
    <row r="197" s="2" customFormat="1" ht="6.96" customHeight="1">
      <c r="A197" s="40"/>
      <c r="B197" s="61"/>
      <c r="C197" s="62"/>
      <c r="D197" s="62"/>
      <c r="E197" s="62"/>
      <c r="F197" s="62"/>
      <c r="G197" s="62"/>
      <c r="H197" s="62"/>
      <c r="I197" s="62"/>
      <c r="J197" s="62"/>
      <c r="K197" s="62"/>
      <c r="L197" s="46"/>
      <c r="M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</row>
  </sheetData>
  <sheetProtection sheet="1" autoFilter="0" formatColumns="0" formatRows="0" objects="1" scenarios="1" spinCount="100000" saltValue="pQR/Ry6AYTjh1004uXBMzZH+xYdT+qgCbalfuco6Y0j7FT1KcG0tP2y6e7xn+pG/xmBwwlTc4pVXr92n5dRRDw==" hashValue="3y/c0+H7gjIPkjTHIOn5W57AIUySe82reee8DaHg+oUfj2CEA7UE35toNWEJcEHNd7Mkjy4T8oK8JhDqz6r0Xw==" algorithmName="SHA-512" password="CC35"/>
  <autoFilter ref="C87:K19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411354313"/>
    <hyperlink ref="F99" r:id="rId2" display="https://podminky.urs.cz/item/CS_URS_2022_01/411354314"/>
    <hyperlink ref="F107" r:id="rId3" display="https://podminky.urs.cz/item/CS_URS_2022_01/938908411"/>
    <hyperlink ref="F111" r:id="rId4" display="https://podminky.urs.cz/item/CS_URS_2022_01/949101112"/>
    <hyperlink ref="F120" r:id="rId5" display="https://podminky.urs.cz/item/CS_URS_2022_01/961044111"/>
    <hyperlink ref="F123" r:id="rId6" display="https://podminky.urs.cz/item/CS_URS_2022_01/981011414"/>
    <hyperlink ref="F134" r:id="rId7" display="https://podminky.urs.cz/item/CS_URS_2022_01/997006002"/>
    <hyperlink ref="F136" r:id="rId8" display="https://podminky.urs.cz/item/CS_URS_2022_01/997006005"/>
    <hyperlink ref="F138" r:id="rId9" display="https://podminky.urs.cz/item/CS_URS_2022_01/997006512"/>
    <hyperlink ref="F140" r:id="rId10" display="https://podminky.urs.cz/item/CS_URS_2022_01/997006519"/>
    <hyperlink ref="F143" r:id="rId11" display="https://podminky.urs.cz/item/CS_URS_2022_01/997013635"/>
    <hyperlink ref="F146" r:id="rId12" display="https://podminky.urs.cz/item/CS_URS_2022_01/997013804"/>
    <hyperlink ref="F149" r:id="rId13" display="https://podminky.urs.cz/item/CS_URS_2022_01/997013811"/>
    <hyperlink ref="F152" r:id="rId14" display="https://podminky.urs.cz/item/CS_URS_2022_01/997013812"/>
    <hyperlink ref="F155" r:id="rId15" display="https://podminky.urs.cz/item/CS_URS_2022_01/997013813"/>
    <hyperlink ref="F158" r:id="rId16" display="https://podminky.urs.cz/item/CS_URS_2022_01/997013814"/>
    <hyperlink ref="F161" r:id="rId17" display="https://podminky.urs.cz/item/CS_URS_2022_01/997013843"/>
    <hyperlink ref="F165" r:id="rId18" display="https://podminky.urs.cz/item/CS_URS_2022_01/997013869"/>
    <hyperlink ref="F168" r:id="rId19" display="https://podminky.urs.cz/item/CS_URS_2022_01/997013871"/>
    <hyperlink ref="F170" r:id="rId20" display="https://podminky.urs.cz/item/CS_URS_2022_01/997013875"/>
    <hyperlink ref="F173" r:id="rId21" display="https://podminky.urs.cz/item/CS_URS_2022_01/998001123"/>
    <hyperlink ref="F177" r:id="rId22" display="https://podminky.urs.cz/item/CS_URS_2022_01/762111811"/>
    <hyperlink ref="F181" r:id="rId23" display="https://podminky.urs.cz/item/CS_URS_2022_01/762331812"/>
    <hyperlink ref="F183" r:id="rId24" display="https://podminky.urs.cz/item/CS_URS_2022_01/762341811"/>
    <hyperlink ref="F185" r:id="rId25" display="https://podminky.urs.cz/item/CS_URS_2022_01/762431818"/>
    <hyperlink ref="F190" r:id="rId26" display="https://podminky.urs.cz/item/CS_URS_2022_01/765131803"/>
    <hyperlink ref="F194" r:id="rId27" display="https://podminky.urs.cz/item/CS_URS_2022_01/7671348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327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ROUND(J85,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ROUND((SUM(BE85:BE315)),  2)</f>
        <v>0</v>
      </c>
      <c r="G33" s="40"/>
      <c r="H33" s="40"/>
      <c r="I33" s="159">
        <v>0.20999999999999999</v>
      </c>
      <c r="J33" s="158">
        <f>ROUND(((SUM(BE85:BE315))*I33),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ROUND((SUM(BF85:BF315)),  2)</f>
        <v>0</v>
      </c>
      <c r="G34" s="40"/>
      <c r="H34" s="40"/>
      <c r="I34" s="159">
        <v>0.12</v>
      </c>
      <c r="J34" s="158">
        <f>ROUND(((SUM(BF85:BF315))*I34),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ROUND((SUM(BG85:BG315)),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ROUND((SUM(BH85:BH315)),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ROUND((SUM(BI85:BI315)),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Opatření ke snížení energetické náročnosti budov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J86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328</v>
      </c>
      <c r="E61" s="184"/>
      <c r="F61" s="184"/>
      <c r="G61" s="184"/>
      <c r="H61" s="184"/>
      <c r="I61" s="184"/>
      <c r="J61" s="185">
        <f>J87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126</v>
      </c>
      <c r="E62" s="184"/>
      <c r="F62" s="184"/>
      <c r="G62" s="184"/>
      <c r="H62" s="184"/>
      <c r="I62" s="184"/>
      <c r="J62" s="185">
        <f>J209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128</v>
      </c>
      <c r="E63" s="184"/>
      <c r="F63" s="184"/>
      <c r="G63" s="184"/>
      <c r="H63" s="184"/>
      <c r="I63" s="184"/>
      <c r="J63" s="185">
        <f>J212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J215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329</v>
      </c>
      <c r="E65" s="184"/>
      <c r="F65" s="184"/>
      <c r="G65" s="184"/>
      <c r="H65" s="184"/>
      <c r="I65" s="184"/>
      <c r="J65" s="185">
        <f>J216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133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Rekonstrukce č.p. 224, Hálkova ulice, Chomutov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118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02 - Opatření ke snížení energetické náročnosti budov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Chomutov</v>
      </c>
      <c r="G79" s="42"/>
      <c r="H79" s="42"/>
      <c r="I79" s="34" t="s">
        <v>23</v>
      </c>
      <c r="J79" s="74" t="str">
        <f>IF(J12="","",J12)</f>
        <v>5. 5. 2022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Statutární město Chomutov</v>
      </c>
      <c r="G81" s="42"/>
      <c r="H81" s="42"/>
      <c r="I81" s="34" t="s">
        <v>31</v>
      </c>
      <c r="J81" s="38" t="str">
        <f>E21</f>
        <v>SM Projekt s.r.o.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Jaroslav Kudláček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87"/>
      <c r="B84" s="188"/>
      <c r="C84" s="189" t="s">
        <v>134</v>
      </c>
      <c r="D84" s="190" t="s">
        <v>57</v>
      </c>
      <c r="E84" s="190" t="s">
        <v>53</v>
      </c>
      <c r="F84" s="190" t="s">
        <v>54</v>
      </c>
      <c r="G84" s="190" t="s">
        <v>135</v>
      </c>
      <c r="H84" s="190" t="s">
        <v>136</v>
      </c>
      <c r="I84" s="190" t="s">
        <v>137</v>
      </c>
      <c r="J84" s="190" t="s">
        <v>122</v>
      </c>
      <c r="K84" s="191" t="s">
        <v>138</v>
      </c>
      <c r="L84" s="192"/>
      <c r="M84" s="94" t="s">
        <v>19</v>
      </c>
      <c r="N84" s="95" t="s">
        <v>42</v>
      </c>
      <c r="O84" s="95" t="s">
        <v>139</v>
      </c>
      <c r="P84" s="95" t="s">
        <v>140</v>
      </c>
      <c r="Q84" s="95" t="s">
        <v>141</v>
      </c>
      <c r="R84" s="95" t="s">
        <v>142</v>
      </c>
      <c r="S84" s="95" t="s">
        <v>143</v>
      </c>
      <c r="T84" s="96" t="s">
        <v>144</v>
      </c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</row>
    <row r="85" s="2" customFormat="1" ht="22.8" customHeight="1">
      <c r="A85" s="40"/>
      <c r="B85" s="41"/>
      <c r="C85" s="101" t="s">
        <v>145</v>
      </c>
      <c r="D85" s="42"/>
      <c r="E85" s="42"/>
      <c r="F85" s="42"/>
      <c r="G85" s="42"/>
      <c r="H85" s="42"/>
      <c r="I85" s="42"/>
      <c r="J85" s="193">
        <f>BK85</f>
        <v>0</v>
      </c>
      <c r="K85" s="42"/>
      <c r="L85" s="46"/>
      <c r="M85" s="97"/>
      <c r="N85" s="194"/>
      <c r="O85" s="98"/>
      <c r="P85" s="195">
        <f>P86+P215</f>
        <v>0</v>
      </c>
      <c r="Q85" s="98"/>
      <c r="R85" s="195">
        <f>R86+R215</f>
        <v>11.08827331</v>
      </c>
      <c r="S85" s="98"/>
      <c r="T85" s="196">
        <f>T86+T215</f>
        <v>0.00028260000000000004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123</v>
      </c>
      <c r="BK85" s="197">
        <f>BK86+BK215</f>
        <v>0</v>
      </c>
    </row>
    <row r="86" s="12" customFormat="1" ht="25.92" customHeight="1">
      <c r="A86" s="12"/>
      <c r="B86" s="198"/>
      <c r="C86" s="199"/>
      <c r="D86" s="200" t="s">
        <v>71</v>
      </c>
      <c r="E86" s="201" t="s">
        <v>146</v>
      </c>
      <c r="F86" s="201" t="s">
        <v>147</v>
      </c>
      <c r="G86" s="199"/>
      <c r="H86" s="199"/>
      <c r="I86" s="202"/>
      <c r="J86" s="203">
        <f>BK86</f>
        <v>0</v>
      </c>
      <c r="K86" s="199"/>
      <c r="L86" s="204"/>
      <c r="M86" s="205"/>
      <c r="N86" s="206"/>
      <c r="O86" s="206"/>
      <c r="P86" s="207">
        <f>P87+P209+P212</f>
        <v>0</v>
      </c>
      <c r="Q86" s="206"/>
      <c r="R86" s="207">
        <f>R87+R209+R212</f>
        <v>5.4437894399999998</v>
      </c>
      <c r="S86" s="206"/>
      <c r="T86" s="208">
        <f>T87+T209+T212</f>
        <v>0.00028260000000000004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80</v>
      </c>
      <c r="AT86" s="210" t="s">
        <v>71</v>
      </c>
      <c r="AU86" s="210" t="s">
        <v>72</v>
      </c>
      <c r="AY86" s="209" t="s">
        <v>148</v>
      </c>
      <c r="BK86" s="211">
        <f>BK87+BK209+BK212</f>
        <v>0</v>
      </c>
    </row>
    <row r="87" s="12" customFormat="1" ht="22.8" customHeight="1">
      <c r="A87" s="12"/>
      <c r="B87" s="198"/>
      <c r="C87" s="199"/>
      <c r="D87" s="200" t="s">
        <v>71</v>
      </c>
      <c r="E87" s="212" t="s">
        <v>190</v>
      </c>
      <c r="F87" s="212" t="s">
        <v>330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SUM(P88:P208)</f>
        <v>0</v>
      </c>
      <c r="Q87" s="206"/>
      <c r="R87" s="207">
        <f>SUM(R88:R208)</f>
        <v>5.4437894399999998</v>
      </c>
      <c r="S87" s="206"/>
      <c r="T87" s="208">
        <f>SUM(T88:T208)</f>
        <v>0.00028260000000000004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80</v>
      </c>
      <c r="AT87" s="210" t="s">
        <v>71</v>
      </c>
      <c r="AU87" s="210" t="s">
        <v>80</v>
      </c>
      <c r="AY87" s="209" t="s">
        <v>148</v>
      </c>
      <c r="BK87" s="211">
        <f>SUM(BK88:BK208)</f>
        <v>0</v>
      </c>
    </row>
    <row r="88" s="2" customFormat="1" ht="16.5" customHeight="1">
      <c r="A88" s="40"/>
      <c r="B88" s="41"/>
      <c r="C88" s="214" t="s">
        <v>80</v>
      </c>
      <c r="D88" s="214" t="s">
        <v>151</v>
      </c>
      <c r="E88" s="215" t="s">
        <v>331</v>
      </c>
      <c r="F88" s="216" t="s">
        <v>332</v>
      </c>
      <c r="G88" s="217" t="s">
        <v>154</v>
      </c>
      <c r="H88" s="218">
        <v>413.55399999999997</v>
      </c>
      <c r="I88" s="219"/>
      <c r="J88" s="220">
        <f>ROUND(I88*H88,2)</f>
        <v>0</v>
      </c>
      <c r="K88" s="216" t="s">
        <v>333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0.00025999999999999998</v>
      </c>
      <c r="R88" s="223">
        <f>Q88*H88</f>
        <v>0.10752403999999999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149</v>
      </c>
      <c r="AT88" s="225" t="s">
        <v>151</v>
      </c>
      <c r="AU88" s="225" t="s">
        <v>82</v>
      </c>
      <c r="AY88" s="19" t="s">
        <v>148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149</v>
      </c>
      <c r="BM88" s="225" t="s">
        <v>334</v>
      </c>
    </row>
    <row r="89" s="2" customFormat="1">
      <c r="A89" s="40"/>
      <c r="B89" s="41"/>
      <c r="C89" s="42"/>
      <c r="D89" s="227" t="s">
        <v>157</v>
      </c>
      <c r="E89" s="42"/>
      <c r="F89" s="228" t="s">
        <v>335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157</v>
      </c>
      <c r="AU89" s="19" t="s">
        <v>82</v>
      </c>
    </row>
    <row r="90" s="13" customFormat="1">
      <c r="A90" s="13"/>
      <c r="B90" s="232"/>
      <c r="C90" s="233"/>
      <c r="D90" s="234" t="s">
        <v>159</v>
      </c>
      <c r="E90" s="235" t="s">
        <v>19</v>
      </c>
      <c r="F90" s="236" t="s">
        <v>336</v>
      </c>
      <c r="G90" s="233"/>
      <c r="H90" s="235" t="s">
        <v>19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2" t="s">
        <v>159</v>
      </c>
      <c r="AU90" s="242" t="s">
        <v>82</v>
      </c>
      <c r="AV90" s="13" t="s">
        <v>80</v>
      </c>
      <c r="AW90" s="13" t="s">
        <v>33</v>
      </c>
      <c r="AX90" s="13" t="s">
        <v>72</v>
      </c>
      <c r="AY90" s="242" t="s">
        <v>148</v>
      </c>
    </row>
    <row r="91" s="14" customFormat="1">
      <c r="A91" s="14"/>
      <c r="B91" s="243"/>
      <c r="C91" s="244"/>
      <c r="D91" s="234" t="s">
        <v>159</v>
      </c>
      <c r="E91" s="245" t="s">
        <v>19</v>
      </c>
      <c r="F91" s="246" t="s">
        <v>337</v>
      </c>
      <c r="G91" s="244"/>
      <c r="H91" s="247">
        <v>413.55399999999997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3" t="s">
        <v>159</v>
      </c>
      <c r="AU91" s="253" t="s">
        <v>82</v>
      </c>
      <c r="AV91" s="14" t="s">
        <v>82</v>
      </c>
      <c r="AW91" s="14" t="s">
        <v>33</v>
      </c>
      <c r="AX91" s="14" t="s">
        <v>80</v>
      </c>
      <c r="AY91" s="253" t="s">
        <v>148</v>
      </c>
    </row>
    <row r="92" s="2" customFormat="1" ht="16.5" customHeight="1">
      <c r="A92" s="40"/>
      <c r="B92" s="41"/>
      <c r="C92" s="214" t="s">
        <v>82</v>
      </c>
      <c r="D92" s="214" t="s">
        <v>151</v>
      </c>
      <c r="E92" s="215" t="s">
        <v>338</v>
      </c>
      <c r="F92" s="216" t="s">
        <v>339</v>
      </c>
      <c r="G92" s="217" t="s">
        <v>154</v>
      </c>
      <c r="H92" s="218">
        <v>20.699999999999999</v>
      </c>
      <c r="I92" s="219"/>
      <c r="J92" s="220">
        <f>ROUND(I92*H92,2)</f>
        <v>0</v>
      </c>
      <c r="K92" s="216" t="s">
        <v>333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0.00022000000000000001</v>
      </c>
      <c r="R92" s="223">
        <f>Q92*H92</f>
        <v>0.0045539999999999999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149</v>
      </c>
      <c r="AT92" s="225" t="s">
        <v>151</v>
      </c>
      <c r="AU92" s="225" t="s">
        <v>82</v>
      </c>
      <c r="AY92" s="19" t="s">
        <v>148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149</v>
      </c>
      <c r="BM92" s="225" t="s">
        <v>340</v>
      </c>
    </row>
    <row r="93" s="2" customFormat="1">
      <c r="A93" s="40"/>
      <c r="B93" s="41"/>
      <c r="C93" s="42"/>
      <c r="D93" s="227" t="s">
        <v>157</v>
      </c>
      <c r="E93" s="42"/>
      <c r="F93" s="228" t="s">
        <v>341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157</v>
      </c>
      <c r="AU93" s="19" t="s">
        <v>82</v>
      </c>
    </row>
    <row r="94" s="13" customFormat="1">
      <c r="A94" s="13"/>
      <c r="B94" s="232"/>
      <c r="C94" s="233"/>
      <c r="D94" s="234" t="s">
        <v>159</v>
      </c>
      <c r="E94" s="235" t="s">
        <v>19</v>
      </c>
      <c r="F94" s="236" t="s">
        <v>342</v>
      </c>
      <c r="G94" s="233"/>
      <c r="H94" s="235" t="s">
        <v>19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2" t="s">
        <v>159</v>
      </c>
      <c r="AU94" s="242" t="s">
        <v>82</v>
      </c>
      <c r="AV94" s="13" t="s">
        <v>80</v>
      </c>
      <c r="AW94" s="13" t="s">
        <v>33</v>
      </c>
      <c r="AX94" s="13" t="s">
        <v>72</v>
      </c>
      <c r="AY94" s="242" t="s">
        <v>148</v>
      </c>
    </row>
    <row r="95" s="14" customFormat="1">
      <c r="A95" s="14"/>
      <c r="B95" s="243"/>
      <c r="C95" s="244"/>
      <c r="D95" s="234" t="s">
        <v>159</v>
      </c>
      <c r="E95" s="245" t="s">
        <v>19</v>
      </c>
      <c r="F95" s="246" t="s">
        <v>343</v>
      </c>
      <c r="G95" s="244"/>
      <c r="H95" s="247">
        <v>20.699999999999999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3" t="s">
        <v>159</v>
      </c>
      <c r="AU95" s="253" t="s">
        <v>82</v>
      </c>
      <c r="AV95" s="14" t="s">
        <v>82</v>
      </c>
      <c r="AW95" s="14" t="s">
        <v>33</v>
      </c>
      <c r="AX95" s="14" t="s">
        <v>80</v>
      </c>
      <c r="AY95" s="253" t="s">
        <v>148</v>
      </c>
    </row>
    <row r="96" s="2" customFormat="1" ht="16.5" customHeight="1">
      <c r="A96" s="40"/>
      <c r="B96" s="41"/>
      <c r="C96" s="214" t="s">
        <v>170</v>
      </c>
      <c r="D96" s="214" t="s">
        <v>151</v>
      </c>
      <c r="E96" s="215" t="s">
        <v>344</v>
      </c>
      <c r="F96" s="216" t="s">
        <v>345</v>
      </c>
      <c r="G96" s="217" t="s">
        <v>154</v>
      </c>
      <c r="H96" s="218">
        <v>413.55399999999997</v>
      </c>
      <c r="I96" s="219"/>
      <c r="J96" s="220">
        <f>ROUND(I96*H96,2)</f>
        <v>0</v>
      </c>
      <c r="K96" s="216" t="s">
        <v>333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0.00020000000000000001</v>
      </c>
      <c r="R96" s="223">
        <f>Q96*H96</f>
        <v>0.082710800000000001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149</v>
      </c>
      <c r="AT96" s="225" t="s">
        <v>151</v>
      </c>
      <c r="AU96" s="225" t="s">
        <v>82</v>
      </c>
      <c r="AY96" s="19" t="s">
        <v>148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149</v>
      </c>
      <c r="BM96" s="225" t="s">
        <v>346</v>
      </c>
    </row>
    <row r="97" s="2" customFormat="1">
      <c r="A97" s="40"/>
      <c r="B97" s="41"/>
      <c r="C97" s="42"/>
      <c r="D97" s="227" t="s">
        <v>157</v>
      </c>
      <c r="E97" s="42"/>
      <c r="F97" s="228" t="s">
        <v>347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157</v>
      </c>
      <c r="AU97" s="19" t="s">
        <v>82</v>
      </c>
    </row>
    <row r="98" s="13" customFormat="1">
      <c r="A98" s="13"/>
      <c r="B98" s="232"/>
      <c r="C98" s="233"/>
      <c r="D98" s="234" t="s">
        <v>159</v>
      </c>
      <c r="E98" s="235" t="s">
        <v>19</v>
      </c>
      <c r="F98" s="236" t="s">
        <v>336</v>
      </c>
      <c r="G98" s="233"/>
      <c r="H98" s="235" t="s">
        <v>19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159</v>
      </c>
      <c r="AU98" s="242" t="s">
        <v>82</v>
      </c>
      <c r="AV98" s="13" t="s">
        <v>80</v>
      </c>
      <c r="AW98" s="13" t="s">
        <v>33</v>
      </c>
      <c r="AX98" s="13" t="s">
        <v>72</v>
      </c>
      <c r="AY98" s="242" t="s">
        <v>148</v>
      </c>
    </row>
    <row r="99" s="14" customFormat="1">
      <c r="A99" s="14"/>
      <c r="B99" s="243"/>
      <c r="C99" s="244"/>
      <c r="D99" s="234" t="s">
        <v>159</v>
      </c>
      <c r="E99" s="245" t="s">
        <v>19</v>
      </c>
      <c r="F99" s="246" t="s">
        <v>337</v>
      </c>
      <c r="G99" s="244"/>
      <c r="H99" s="247">
        <v>413.55399999999997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159</v>
      </c>
      <c r="AU99" s="253" t="s">
        <v>82</v>
      </c>
      <c r="AV99" s="14" t="s">
        <v>82</v>
      </c>
      <c r="AW99" s="14" t="s">
        <v>33</v>
      </c>
      <c r="AX99" s="14" t="s">
        <v>80</v>
      </c>
      <c r="AY99" s="253" t="s">
        <v>148</v>
      </c>
    </row>
    <row r="100" s="2" customFormat="1" ht="37.8" customHeight="1">
      <c r="A100" s="40"/>
      <c r="B100" s="41"/>
      <c r="C100" s="214" t="s">
        <v>149</v>
      </c>
      <c r="D100" s="214" t="s">
        <v>151</v>
      </c>
      <c r="E100" s="215" t="s">
        <v>348</v>
      </c>
      <c r="F100" s="216" t="s">
        <v>349</v>
      </c>
      <c r="G100" s="217" t="s">
        <v>154</v>
      </c>
      <c r="H100" s="218">
        <v>385.68400000000003</v>
      </c>
      <c r="I100" s="219"/>
      <c r="J100" s="220">
        <f>ROUND(I100*H100,2)</f>
        <v>0</v>
      </c>
      <c r="K100" s="216" t="s">
        <v>333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0.0085199999999999998</v>
      </c>
      <c r="R100" s="223">
        <f>Q100*H100</f>
        <v>3.2860276800000001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149</v>
      </c>
      <c r="AT100" s="225" t="s">
        <v>151</v>
      </c>
      <c r="AU100" s="225" t="s">
        <v>82</v>
      </c>
      <c r="AY100" s="19" t="s">
        <v>148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149</v>
      </c>
      <c r="BM100" s="225" t="s">
        <v>350</v>
      </c>
    </row>
    <row r="101" s="2" customFormat="1">
      <c r="A101" s="40"/>
      <c r="B101" s="41"/>
      <c r="C101" s="42"/>
      <c r="D101" s="227" t="s">
        <v>157</v>
      </c>
      <c r="E101" s="42"/>
      <c r="F101" s="228" t="s">
        <v>351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157</v>
      </c>
      <c r="AU101" s="19" t="s">
        <v>82</v>
      </c>
    </row>
    <row r="102" s="13" customFormat="1">
      <c r="A102" s="13"/>
      <c r="B102" s="232"/>
      <c r="C102" s="233"/>
      <c r="D102" s="234" t="s">
        <v>159</v>
      </c>
      <c r="E102" s="235" t="s">
        <v>19</v>
      </c>
      <c r="F102" s="236" t="s">
        <v>352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159</v>
      </c>
      <c r="AU102" s="242" t="s">
        <v>82</v>
      </c>
      <c r="AV102" s="13" t="s">
        <v>80</v>
      </c>
      <c r="AW102" s="13" t="s">
        <v>33</v>
      </c>
      <c r="AX102" s="13" t="s">
        <v>72</v>
      </c>
      <c r="AY102" s="242" t="s">
        <v>148</v>
      </c>
    </row>
    <row r="103" s="14" customFormat="1">
      <c r="A103" s="14"/>
      <c r="B103" s="243"/>
      <c r="C103" s="244"/>
      <c r="D103" s="234" t="s">
        <v>159</v>
      </c>
      <c r="E103" s="245" t="s">
        <v>19</v>
      </c>
      <c r="F103" s="246" t="s">
        <v>353</v>
      </c>
      <c r="G103" s="244"/>
      <c r="H103" s="247">
        <v>442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159</v>
      </c>
      <c r="AU103" s="253" t="s">
        <v>82</v>
      </c>
      <c r="AV103" s="14" t="s">
        <v>82</v>
      </c>
      <c r="AW103" s="14" t="s">
        <v>33</v>
      </c>
      <c r="AX103" s="14" t="s">
        <v>72</v>
      </c>
      <c r="AY103" s="253" t="s">
        <v>148</v>
      </c>
    </row>
    <row r="104" s="14" customFormat="1">
      <c r="A104" s="14"/>
      <c r="B104" s="243"/>
      <c r="C104" s="244"/>
      <c r="D104" s="234" t="s">
        <v>159</v>
      </c>
      <c r="E104" s="245" t="s">
        <v>19</v>
      </c>
      <c r="F104" s="246" t="s">
        <v>354</v>
      </c>
      <c r="G104" s="244"/>
      <c r="H104" s="247">
        <v>-4.2000000000000002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159</v>
      </c>
      <c r="AU104" s="253" t="s">
        <v>82</v>
      </c>
      <c r="AV104" s="14" t="s">
        <v>82</v>
      </c>
      <c r="AW104" s="14" t="s">
        <v>33</v>
      </c>
      <c r="AX104" s="14" t="s">
        <v>72</v>
      </c>
      <c r="AY104" s="253" t="s">
        <v>148</v>
      </c>
    </row>
    <row r="105" s="14" customFormat="1">
      <c r="A105" s="14"/>
      <c r="B105" s="243"/>
      <c r="C105" s="244"/>
      <c r="D105" s="234" t="s">
        <v>159</v>
      </c>
      <c r="E105" s="245" t="s">
        <v>19</v>
      </c>
      <c r="F105" s="246" t="s">
        <v>355</v>
      </c>
      <c r="G105" s="244"/>
      <c r="H105" s="247">
        <v>-3.1360000000000001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3" t="s">
        <v>159</v>
      </c>
      <c r="AU105" s="253" t="s">
        <v>82</v>
      </c>
      <c r="AV105" s="14" t="s">
        <v>82</v>
      </c>
      <c r="AW105" s="14" t="s">
        <v>33</v>
      </c>
      <c r="AX105" s="14" t="s">
        <v>72</v>
      </c>
      <c r="AY105" s="253" t="s">
        <v>148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356</v>
      </c>
      <c r="G106" s="244"/>
      <c r="H106" s="247">
        <v>-3.7799999999999998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72</v>
      </c>
      <c r="AY106" s="253" t="s">
        <v>148</v>
      </c>
    </row>
    <row r="107" s="14" customFormat="1">
      <c r="A107" s="14"/>
      <c r="B107" s="243"/>
      <c r="C107" s="244"/>
      <c r="D107" s="234" t="s">
        <v>159</v>
      </c>
      <c r="E107" s="245" t="s">
        <v>19</v>
      </c>
      <c r="F107" s="246" t="s">
        <v>357</v>
      </c>
      <c r="G107" s="244"/>
      <c r="H107" s="247">
        <v>-3.1200000000000001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159</v>
      </c>
      <c r="AU107" s="253" t="s">
        <v>82</v>
      </c>
      <c r="AV107" s="14" t="s">
        <v>82</v>
      </c>
      <c r="AW107" s="14" t="s">
        <v>33</v>
      </c>
      <c r="AX107" s="14" t="s">
        <v>72</v>
      </c>
      <c r="AY107" s="253" t="s">
        <v>148</v>
      </c>
    </row>
    <row r="108" s="14" customFormat="1">
      <c r="A108" s="14"/>
      <c r="B108" s="243"/>
      <c r="C108" s="244"/>
      <c r="D108" s="234" t="s">
        <v>159</v>
      </c>
      <c r="E108" s="245" t="s">
        <v>19</v>
      </c>
      <c r="F108" s="246" t="s">
        <v>358</v>
      </c>
      <c r="G108" s="244"/>
      <c r="H108" s="247">
        <v>-2.6400000000000001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159</v>
      </c>
      <c r="AU108" s="253" t="s">
        <v>82</v>
      </c>
      <c r="AV108" s="14" t="s">
        <v>82</v>
      </c>
      <c r="AW108" s="14" t="s">
        <v>33</v>
      </c>
      <c r="AX108" s="14" t="s">
        <v>72</v>
      </c>
      <c r="AY108" s="253" t="s">
        <v>148</v>
      </c>
    </row>
    <row r="109" s="14" customFormat="1">
      <c r="A109" s="14"/>
      <c r="B109" s="243"/>
      <c r="C109" s="244"/>
      <c r="D109" s="234" t="s">
        <v>159</v>
      </c>
      <c r="E109" s="245" t="s">
        <v>19</v>
      </c>
      <c r="F109" s="246" t="s">
        <v>359</v>
      </c>
      <c r="G109" s="244"/>
      <c r="H109" s="247">
        <v>-2.6400000000000001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159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360</v>
      </c>
      <c r="G110" s="244"/>
      <c r="H110" s="247">
        <v>-4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361</v>
      </c>
      <c r="G111" s="244"/>
      <c r="H111" s="247">
        <v>-4.2000000000000002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4" customFormat="1">
      <c r="A112" s="14"/>
      <c r="B112" s="243"/>
      <c r="C112" s="244"/>
      <c r="D112" s="234" t="s">
        <v>159</v>
      </c>
      <c r="E112" s="245" t="s">
        <v>19</v>
      </c>
      <c r="F112" s="246" t="s">
        <v>362</v>
      </c>
      <c r="G112" s="244"/>
      <c r="H112" s="247">
        <v>-28.600000000000001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148</v>
      </c>
    </row>
    <row r="113" s="15" customFormat="1">
      <c r="A113" s="15"/>
      <c r="B113" s="254"/>
      <c r="C113" s="255"/>
      <c r="D113" s="234" t="s">
        <v>159</v>
      </c>
      <c r="E113" s="256" t="s">
        <v>19</v>
      </c>
      <c r="F113" s="257" t="s">
        <v>163</v>
      </c>
      <c r="G113" s="255"/>
      <c r="H113" s="258">
        <v>385.68400000000003</v>
      </c>
      <c r="I113" s="259"/>
      <c r="J113" s="255"/>
      <c r="K113" s="255"/>
      <c r="L113" s="260"/>
      <c r="M113" s="261"/>
      <c r="N113" s="262"/>
      <c r="O113" s="262"/>
      <c r="P113" s="262"/>
      <c r="Q113" s="262"/>
      <c r="R113" s="262"/>
      <c r="S113" s="262"/>
      <c r="T113" s="263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4" t="s">
        <v>159</v>
      </c>
      <c r="AU113" s="264" t="s">
        <v>82</v>
      </c>
      <c r="AV113" s="15" t="s">
        <v>149</v>
      </c>
      <c r="AW113" s="15" t="s">
        <v>33</v>
      </c>
      <c r="AX113" s="15" t="s">
        <v>80</v>
      </c>
      <c r="AY113" s="264" t="s">
        <v>148</v>
      </c>
    </row>
    <row r="114" s="2" customFormat="1" ht="16.5" customHeight="1">
      <c r="A114" s="40"/>
      <c r="B114" s="41"/>
      <c r="C114" s="269" t="s">
        <v>183</v>
      </c>
      <c r="D114" s="269" t="s">
        <v>363</v>
      </c>
      <c r="E114" s="270" t="s">
        <v>364</v>
      </c>
      <c r="F114" s="271" t="s">
        <v>365</v>
      </c>
      <c r="G114" s="272" t="s">
        <v>154</v>
      </c>
      <c r="H114" s="273">
        <v>404.96800000000002</v>
      </c>
      <c r="I114" s="274"/>
      <c r="J114" s="275">
        <f>ROUND(I114*H114,2)</f>
        <v>0</v>
      </c>
      <c r="K114" s="271" t="s">
        <v>19</v>
      </c>
      <c r="L114" s="276"/>
      <c r="M114" s="277" t="s">
        <v>19</v>
      </c>
      <c r="N114" s="27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205</v>
      </c>
      <c r="AT114" s="225" t="s">
        <v>363</v>
      </c>
      <c r="AU114" s="225" t="s">
        <v>82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149</v>
      </c>
      <c r="BM114" s="225" t="s">
        <v>366</v>
      </c>
    </row>
    <row r="115" s="14" customFormat="1">
      <c r="A115" s="14"/>
      <c r="B115" s="243"/>
      <c r="C115" s="244"/>
      <c r="D115" s="234" t="s">
        <v>159</v>
      </c>
      <c r="E115" s="244"/>
      <c r="F115" s="246" t="s">
        <v>367</v>
      </c>
      <c r="G115" s="244"/>
      <c r="H115" s="247">
        <v>404.96800000000002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4</v>
      </c>
      <c r="AX115" s="14" t="s">
        <v>80</v>
      </c>
      <c r="AY115" s="253" t="s">
        <v>148</v>
      </c>
    </row>
    <row r="116" s="2" customFormat="1" ht="37.8" customHeight="1">
      <c r="A116" s="40"/>
      <c r="B116" s="41"/>
      <c r="C116" s="214" t="s">
        <v>190</v>
      </c>
      <c r="D116" s="214" t="s">
        <v>151</v>
      </c>
      <c r="E116" s="215" t="s">
        <v>348</v>
      </c>
      <c r="F116" s="216" t="s">
        <v>349</v>
      </c>
      <c r="G116" s="217" t="s">
        <v>154</v>
      </c>
      <c r="H116" s="218">
        <v>34</v>
      </c>
      <c r="I116" s="219"/>
      <c r="J116" s="220">
        <f>ROUND(I116*H116,2)</f>
        <v>0</v>
      </c>
      <c r="K116" s="216" t="s">
        <v>333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0.0085199999999999998</v>
      </c>
      <c r="R116" s="223">
        <f>Q116*H116</f>
        <v>0.28967999999999999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149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149</v>
      </c>
      <c r="BM116" s="225" t="s">
        <v>368</v>
      </c>
    </row>
    <row r="117" s="2" customFormat="1">
      <c r="A117" s="40"/>
      <c r="B117" s="41"/>
      <c r="C117" s="42"/>
      <c r="D117" s="227" t="s">
        <v>157</v>
      </c>
      <c r="E117" s="42"/>
      <c r="F117" s="228" t="s">
        <v>351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157</v>
      </c>
      <c r="AU117" s="19" t="s">
        <v>82</v>
      </c>
    </row>
    <row r="118" s="13" customFormat="1">
      <c r="A118" s="13"/>
      <c r="B118" s="232"/>
      <c r="C118" s="233"/>
      <c r="D118" s="234" t="s">
        <v>159</v>
      </c>
      <c r="E118" s="235" t="s">
        <v>19</v>
      </c>
      <c r="F118" s="236" t="s">
        <v>369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159</v>
      </c>
      <c r="AU118" s="242" t="s">
        <v>82</v>
      </c>
      <c r="AV118" s="13" t="s">
        <v>80</v>
      </c>
      <c r="AW118" s="13" t="s">
        <v>33</v>
      </c>
      <c r="AX118" s="13" t="s">
        <v>72</v>
      </c>
      <c r="AY118" s="242" t="s">
        <v>148</v>
      </c>
    </row>
    <row r="119" s="14" customFormat="1">
      <c r="A119" s="14"/>
      <c r="B119" s="243"/>
      <c r="C119" s="244"/>
      <c r="D119" s="234" t="s">
        <v>159</v>
      </c>
      <c r="E119" s="245" t="s">
        <v>19</v>
      </c>
      <c r="F119" s="246" t="s">
        <v>370</v>
      </c>
      <c r="G119" s="244"/>
      <c r="H119" s="247">
        <v>34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159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148</v>
      </c>
    </row>
    <row r="120" s="2" customFormat="1" ht="16.5" customHeight="1">
      <c r="A120" s="40"/>
      <c r="B120" s="41"/>
      <c r="C120" s="269" t="s">
        <v>198</v>
      </c>
      <c r="D120" s="269" t="s">
        <v>363</v>
      </c>
      <c r="E120" s="270" t="s">
        <v>371</v>
      </c>
      <c r="F120" s="271" t="s">
        <v>372</v>
      </c>
      <c r="G120" s="272" t="s">
        <v>154</v>
      </c>
      <c r="H120" s="273">
        <v>35.700000000000003</v>
      </c>
      <c r="I120" s="274"/>
      <c r="J120" s="275">
        <f>ROUND(I120*H120,2)</f>
        <v>0</v>
      </c>
      <c r="K120" s="271" t="s">
        <v>333</v>
      </c>
      <c r="L120" s="276"/>
      <c r="M120" s="277" t="s">
        <v>19</v>
      </c>
      <c r="N120" s="278" t="s">
        <v>43</v>
      </c>
      <c r="O120" s="86"/>
      <c r="P120" s="223">
        <f>O120*H120</f>
        <v>0</v>
      </c>
      <c r="Q120" s="223">
        <v>0.0030000000000000001</v>
      </c>
      <c r="R120" s="223">
        <f>Q120*H120</f>
        <v>0.10710000000000002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205</v>
      </c>
      <c r="AT120" s="225" t="s">
        <v>363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373</v>
      </c>
    </row>
    <row r="121" s="14" customFormat="1">
      <c r="A121" s="14"/>
      <c r="B121" s="243"/>
      <c r="C121" s="244"/>
      <c r="D121" s="234" t="s">
        <v>159</v>
      </c>
      <c r="E121" s="244"/>
      <c r="F121" s="246" t="s">
        <v>374</v>
      </c>
      <c r="G121" s="244"/>
      <c r="H121" s="247">
        <v>35.700000000000003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159</v>
      </c>
      <c r="AU121" s="253" t="s">
        <v>82</v>
      </c>
      <c r="AV121" s="14" t="s">
        <v>82</v>
      </c>
      <c r="AW121" s="14" t="s">
        <v>4</v>
      </c>
      <c r="AX121" s="14" t="s">
        <v>80</v>
      </c>
      <c r="AY121" s="253" t="s">
        <v>148</v>
      </c>
    </row>
    <row r="122" s="2" customFormat="1" ht="24.15" customHeight="1">
      <c r="A122" s="40"/>
      <c r="B122" s="41"/>
      <c r="C122" s="214" t="s">
        <v>205</v>
      </c>
      <c r="D122" s="214" t="s">
        <v>151</v>
      </c>
      <c r="E122" s="215" t="s">
        <v>375</v>
      </c>
      <c r="F122" s="216" t="s">
        <v>376</v>
      </c>
      <c r="G122" s="217" t="s">
        <v>298</v>
      </c>
      <c r="H122" s="218">
        <v>92.900000000000006</v>
      </c>
      <c r="I122" s="219"/>
      <c r="J122" s="220">
        <f>ROUND(I122*H122,2)</f>
        <v>0</v>
      </c>
      <c r="K122" s="216" t="s">
        <v>333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0.0033899999999999998</v>
      </c>
      <c r="R122" s="223">
        <f>Q122*H122</f>
        <v>0.31493100000000002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377</v>
      </c>
    </row>
    <row r="123" s="2" customFormat="1">
      <c r="A123" s="40"/>
      <c r="B123" s="41"/>
      <c r="C123" s="42"/>
      <c r="D123" s="227" t="s">
        <v>157</v>
      </c>
      <c r="E123" s="42"/>
      <c r="F123" s="228" t="s">
        <v>378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157</v>
      </c>
      <c r="AU123" s="19" t="s">
        <v>82</v>
      </c>
    </row>
    <row r="124" s="14" customFormat="1">
      <c r="A124" s="14"/>
      <c r="B124" s="243"/>
      <c r="C124" s="244"/>
      <c r="D124" s="234" t="s">
        <v>159</v>
      </c>
      <c r="E124" s="245" t="s">
        <v>19</v>
      </c>
      <c r="F124" s="246" t="s">
        <v>379</v>
      </c>
      <c r="G124" s="244"/>
      <c r="H124" s="247">
        <v>15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159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148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380</v>
      </c>
      <c r="G125" s="244"/>
      <c r="H125" s="247">
        <v>12.800000000000001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148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381</v>
      </c>
      <c r="G126" s="244"/>
      <c r="H126" s="247">
        <v>12.300000000000001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382</v>
      </c>
      <c r="G127" s="244"/>
      <c r="H127" s="247">
        <v>7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4" customFormat="1">
      <c r="A128" s="14"/>
      <c r="B128" s="243"/>
      <c r="C128" s="244"/>
      <c r="D128" s="234" t="s">
        <v>159</v>
      </c>
      <c r="E128" s="245" t="s">
        <v>19</v>
      </c>
      <c r="F128" s="246" t="s">
        <v>383</v>
      </c>
      <c r="G128" s="244"/>
      <c r="H128" s="247">
        <v>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159</v>
      </c>
      <c r="AU128" s="253" t="s">
        <v>82</v>
      </c>
      <c r="AV128" s="14" t="s">
        <v>82</v>
      </c>
      <c r="AW128" s="14" t="s">
        <v>33</v>
      </c>
      <c r="AX128" s="14" t="s">
        <v>72</v>
      </c>
      <c r="AY128" s="253" t="s">
        <v>148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384</v>
      </c>
      <c r="G129" s="244"/>
      <c r="H129" s="247">
        <v>7.4000000000000004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4" customFormat="1">
      <c r="A130" s="14"/>
      <c r="B130" s="243"/>
      <c r="C130" s="244"/>
      <c r="D130" s="234" t="s">
        <v>159</v>
      </c>
      <c r="E130" s="245" t="s">
        <v>19</v>
      </c>
      <c r="F130" s="246" t="s">
        <v>385</v>
      </c>
      <c r="G130" s="244"/>
      <c r="H130" s="247">
        <v>29.399999999999999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159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148</v>
      </c>
    </row>
    <row r="131" s="15" customFormat="1">
      <c r="A131" s="15"/>
      <c r="B131" s="254"/>
      <c r="C131" s="255"/>
      <c r="D131" s="234" t="s">
        <v>159</v>
      </c>
      <c r="E131" s="256" t="s">
        <v>19</v>
      </c>
      <c r="F131" s="257" t="s">
        <v>163</v>
      </c>
      <c r="G131" s="255"/>
      <c r="H131" s="258">
        <v>92.900000000000006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159</v>
      </c>
      <c r="AU131" s="264" t="s">
        <v>82</v>
      </c>
      <c r="AV131" s="15" t="s">
        <v>149</v>
      </c>
      <c r="AW131" s="15" t="s">
        <v>33</v>
      </c>
      <c r="AX131" s="15" t="s">
        <v>80</v>
      </c>
      <c r="AY131" s="264" t="s">
        <v>148</v>
      </c>
    </row>
    <row r="132" s="2" customFormat="1" ht="16.5" customHeight="1">
      <c r="A132" s="40"/>
      <c r="B132" s="41"/>
      <c r="C132" s="269" t="s">
        <v>168</v>
      </c>
      <c r="D132" s="269" t="s">
        <v>363</v>
      </c>
      <c r="E132" s="270" t="s">
        <v>386</v>
      </c>
      <c r="F132" s="271" t="s">
        <v>387</v>
      </c>
      <c r="G132" s="272" t="s">
        <v>154</v>
      </c>
      <c r="H132" s="273">
        <v>27.870000000000001</v>
      </c>
      <c r="I132" s="274"/>
      <c r="J132" s="275">
        <f>ROUND(I132*H132,2)</f>
        <v>0</v>
      </c>
      <c r="K132" s="271" t="s">
        <v>19</v>
      </c>
      <c r="L132" s="276"/>
      <c r="M132" s="277" t="s">
        <v>19</v>
      </c>
      <c r="N132" s="278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205</v>
      </c>
      <c r="AT132" s="225" t="s">
        <v>363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149</v>
      </c>
      <c r="BM132" s="225" t="s">
        <v>388</v>
      </c>
    </row>
    <row r="133" s="14" customFormat="1">
      <c r="A133" s="14"/>
      <c r="B133" s="243"/>
      <c r="C133" s="244"/>
      <c r="D133" s="234" t="s">
        <v>159</v>
      </c>
      <c r="E133" s="245" t="s">
        <v>19</v>
      </c>
      <c r="F133" s="246" t="s">
        <v>389</v>
      </c>
      <c r="G133" s="244"/>
      <c r="H133" s="247">
        <v>3.75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159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390</v>
      </c>
      <c r="G134" s="244"/>
      <c r="H134" s="247">
        <v>3.2000000000000002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148</v>
      </c>
    </row>
    <row r="135" s="14" customFormat="1">
      <c r="A135" s="14"/>
      <c r="B135" s="243"/>
      <c r="C135" s="244"/>
      <c r="D135" s="234" t="s">
        <v>159</v>
      </c>
      <c r="E135" s="245" t="s">
        <v>19</v>
      </c>
      <c r="F135" s="246" t="s">
        <v>391</v>
      </c>
      <c r="G135" s="244"/>
      <c r="H135" s="247">
        <v>3.0750000000000002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159</v>
      </c>
      <c r="AU135" s="253" t="s">
        <v>82</v>
      </c>
      <c r="AV135" s="14" t="s">
        <v>82</v>
      </c>
      <c r="AW135" s="14" t="s">
        <v>33</v>
      </c>
      <c r="AX135" s="14" t="s">
        <v>72</v>
      </c>
      <c r="AY135" s="253" t="s">
        <v>148</v>
      </c>
    </row>
    <row r="136" s="14" customFormat="1">
      <c r="A136" s="14"/>
      <c r="B136" s="243"/>
      <c r="C136" s="244"/>
      <c r="D136" s="234" t="s">
        <v>159</v>
      </c>
      <c r="E136" s="245" t="s">
        <v>19</v>
      </c>
      <c r="F136" s="246" t="s">
        <v>392</v>
      </c>
      <c r="G136" s="244"/>
      <c r="H136" s="247">
        <v>1.75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159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148</v>
      </c>
    </row>
    <row r="137" s="14" customFormat="1">
      <c r="A137" s="14"/>
      <c r="B137" s="243"/>
      <c r="C137" s="244"/>
      <c r="D137" s="234" t="s">
        <v>159</v>
      </c>
      <c r="E137" s="245" t="s">
        <v>19</v>
      </c>
      <c r="F137" s="246" t="s">
        <v>393</v>
      </c>
      <c r="G137" s="244"/>
      <c r="H137" s="247">
        <v>2.25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159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148</v>
      </c>
    </row>
    <row r="138" s="14" customFormat="1">
      <c r="A138" s="14"/>
      <c r="B138" s="243"/>
      <c r="C138" s="244"/>
      <c r="D138" s="234" t="s">
        <v>159</v>
      </c>
      <c r="E138" s="245" t="s">
        <v>19</v>
      </c>
      <c r="F138" s="246" t="s">
        <v>394</v>
      </c>
      <c r="G138" s="244"/>
      <c r="H138" s="247">
        <v>1.8500000000000001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159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148</v>
      </c>
    </row>
    <row r="139" s="14" customFormat="1">
      <c r="A139" s="14"/>
      <c r="B139" s="243"/>
      <c r="C139" s="244"/>
      <c r="D139" s="234" t="s">
        <v>159</v>
      </c>
      <c r="E139" s="245" t="s">
        <v>19</v>
      </c>
      <c r="F139" s="246" t="s">
        <v>395</v>
      </c>
      <c r="G139" s="244"/>
      <c r="H139" s="247">
        <v>7.3499999999999996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159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148</v>
      </c>
    </row>
    <row r="140" s="15" customFormat="1">
      <c r="A140" s="15"/>
      <c r="B140" s="254"/>
      <c r="C140" s="255"/>
      <c r="D140" s="234" t="s">
        <v>159</v>
      </c>
      <c r="E140" s="256" t="s">
        <v>19</v>
      </c>
      <c r="F140" s="257" t="s">
        <v>163</v>
      </c>
      <c r="G140" s="255"/>
      <c r="H140" s="258">
        <v>23.225000000000001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159</v>
      </c>
      <c r="AU140" s="264" t="s">
        <v>82</v>
      </c>
      <c r="AV140" s="15" t="s">
        <v>149</v>
      </c>
      <c r="AW140" s="15" t="s">
        <v>33</v>
      </c>
      <c r="AX140" s="15" t="s">
        <v>80</v>
      </c>
      <c r="AY140" s="264" t="s">
        <v>148</v>
      </c>
    </row>
    <row r="141" s="14" customFormat="1">
      <c r="A141" s="14"/>
      <c r="B141" s="243"/>
      <c r="C141" s="244"/>
      <c r="D141" s="234" t="s">
        <v>159</v>
      </c>
      <c r="E141" s="244"/>
      <c r="F141" s="246" t="s">
        <v>396</v>
      </c>
      <c r="G141" s="244"/>
      <c r="H141" s="247">
        <v>27.870000000000001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4</v>
      </c>
      <c r="AX141" s="14" t="s">
        <v>80</v>
      </c>
      <c r="AY141" s="253" t="s">
        <v>148</v>
      </c>
    </row>
    <row r="142" s="2" customFormat="1" ht="16.5" customHeight="1">
      <c r="A142" s="40"/>
      <c r="B142" s="41"/>
      <c r="C142" s="214" t="s">
        <v>215</v>
      </c>
      <c r="D142" s="214" t="s">
        <v>151</v>
      </c>
      <c r="E142" s="215" t="s">
        <v>397</v>
      </c>
      <c r="F142" s="216" t="s">
        <v>398</v>
      </c>
      <c r="G142" s="217" t="s">
        <v>298</v>
      </c>
      <c r="H142" s="218">
        <v>69</v>
      </c>
      <c r="I142" s="219"/>
      <c r="J142" s="220">
        <f>ROUND(I142*H142,2)</f>
        <v>0</v>
      </c>
      <c r="K142" s="216" t="s">
        <v>333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3.0000000000000001E-05</v>
      </c>
      <c r="R142" s="223">
        <f>Q142*H142</f>
        <v>0.0020700000000000002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151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399</v>
      </c>
    </row>
    <row r="143" s="2" customFormat="1">
      <c r="A143" s="40"/>
      <c r="B143" s="41"/>
      <c r="C143" s="42"/>
      <c r="D143" s="227" t="s">
        <v>157</v>
      </c>
      <c r="E143" s="42"/>
      <c r="F143" s="228" t="s">
        <v>400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157</v>
      </c>
      <c r="AU143" s="19" t="s">
        <v>82</v>
      </c>
    </row>
    <row r="144" s="2" customFormat="1" ht="16.5" customHeight="1">
      <c r="A144" s="40"/>
      <c r="B144" s="41"/>
      <c r="C144" s="269" t="s">
        <v>220</v>
      </c>
      <c r="D144" s="269" t="s">
        <v>363</v>
      </c>
      <c r="E144" s="270" t="s">
        <v>401</v>
      </c>
      <c r="F144" s="271" t="s">
        <v>402</v>
      </c>
      <c r="G144" s="272" t="s">
        <v>298</v>
      </c>
      <c r="H144" s="273">
        <v>72.450000000000003</v>
      </c>
      <c r="I144" s="274"/>
      <c r="J144" s="275">
        <f>ROUND(I144*H144,2)</f>
        <v>0</v>
      </c>
      <c r="K144" s="271" t="s">
        <v>333</v>
      </c>
      <c r="L144" s="276"/>
      <c r="M144" s="277" t="s">
        <v>19</v>
      </c>
      <c r="N144" s="278" t="s">
        <v>43</v>
      </c>
      <c r="O144" s="86"/>
      <c r="P144" s="223">
        <f>O144*H144</f>
        <v>0</v>
      </c>
      <c r="Q144" s="223">
        <v>0.00042000000000000002</v>
      </c>
      <c r="R144" s="223">
        <f>Q144*H144</f>
        <v>0.030429000000000001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205</v>
      </c>
      <c r="AT144" s="225" t="s">
        <v>363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403</v>
      </c>
    </row>
    <row r="145" s="14" customFormat="1">
      <c r="A145" s="14"/>
      <c r="B145" s="243"/>
      <c r="C145" s="244"/>
      <c r="D145" s="234" t="s">
        <v>159</v>
      </c>
      <c r="E145" s="244"/>
      <c r="F145" s="246" t="s">
        <v>404</v>
      </c>
      <c r="G145" s="244"/>
      <c r="H145" s="247">
        <v>72.450000000000003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159</v>
      </c>
      <c r="AU145" s="253" t="s">
        <v>82</v>
      </c>
      <c r="AV145" s="14" t="s">
        <v>82</v>
      </c>
      <c r="AW145" s="14" t="s">
        <v>4</v>
      </c>
      <c r="AX145" s="14" t="s">
        <v>80</v>
      </c>
      <c r="AY145" s="253" t="s">
        <v>148</v>
      </c>
    </row>
    <row r="146" s="2" customFormat="1" ht="16.5" customHeight="1">
      <c r="A146" s="40"/>
      <c r="B146" s="41"/>
      <c r="C146" s="214" t="s">
        <v>8</v>
      </c>
      <c r="D146" s="214" t="s">
        <v>151</v>
      </c>
      <c r="E146" s="215" t="s">
        <v>405</v>
      </c>
      <c r="F146" s="216" t="s">
        <v>406</v>
      </c>
      <c r="G146" s="217" t="s">
        <v>298</v>
      </c>
      <c r="H146" s="218">
        <v>191.25</v>
      </c>
      <c r="I146" s="219"/>
      <c r="J146" s="220">
        <f>ROUND(I146*H146,2)</f>
        <v>0</v>
      </c>
      <c r="K146" s="216" t="s">
        <v>333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149</v>
      </c>
      <c r="AT146" s="225" t="s">
        <v>151</v>
      </c>
      <c r="AU146" s="225" t="s">
        <v>82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407</v>
      </c>
    </row>
    <row r="147" s="2" customFormat="1">
      <c r="A147" s="40"/>
      <c r="B147" s="41"/>
      <c r="C147" s="42"/>
      <c r="D147" s="227" t="s">
        <v>157</v>
      </c>
      <c r="E147" s="42"/>
      <c r="F147" s="228" t="s">
        <v>408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157</v>
      </c>
      <c r="AU147" s="19" t="s">
        <v>82</v>
      </c>
    </row>
    <row r="148" s="13" customFormat="1">
      <c r="A148" s="13"/>
      <c r="B148" s="232"/>
      <c r="C148" s="233"/>
      <c r="D148" s="234" t="s">
        <v>159</v>
      </c>
      <c r="E148" s="235" t="s">
        <v>19</v>
      </c>
      <c r="F148" s="236" t="s">
        <v>409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159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148</v>
      </c>
    </row>
    <row r="149" s="14" customFormat="1">
      <c r="A149" s="14"/>
      <c r="B149" s="243"/>
      <c r="C149" s="244"/>
      <c r="D149" s="234" t="s">
        <v>159</v>
      </c>
      <c r="E149" s="245" t="s">
        <v>19</v>
      </c>
      <c r="F149" s="246" t="s">
        <v>410</v>
      </c>
      <c r="G149" s="244"/>
      <c r="H149" s="247">
        <v>8.4000000000000004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148</v>
      </c>
    </row>
    <row r="150" s="14" customFormat="1">
      <c r="A150" s="14"/>
      <c r="B150" s="243"/>
      <c r="C150" s="244"/>
      <c r="D150" s="234" t="s">
        <v>159</v>
      </c>
      <c r="E150" s="245" t="s">
        <v>19</v>
      </c>
      <c r="F150" s="246" t="s">
        <v>411</v>
      </c>
      <c r="G150" s="244"/>
      <c r="H150" s="247">
        <v>8.4000000000000004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159</v>
      </c>
      <c r="AU150" s="253" t="s">
        <v>82</v>
      </c>
      <c r="AV150" s="14" t="s">
        <v>82</v>
      </c>
      <c r="AW150" s="14" t="s">
        <v>33</v>
      </c>
      <c r="AX150" s="14" t="s">
        <v>72</v>
      </c>
      <c r="AY150" s="253" t="s">
        <v>148</v>
      </c>
    </row>
    <row r="151" s="14" customFormat="1">
      <c r="A151" s="14"/>
      <c r="B151" s="243"/>
      <c r="C151" s="244"/>
      <c r="D151" s="234" t="s">
        <v>159</v>
      </c>
      <c r="E151" s="245" t="s">
        <v>19</v>
      </c>
      <c r="F151" s="246" t="s">
        <v>412</v>
      </c>
      <c r="G151" s="244"/>
      <c r="H151" s="247">
        <v>7.2000000000000002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159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148</v>
      </c>
    </row>
    <row r="152" s="14" customFormat="1">
      <c r="A152" s="14"/>
      <c r="B152" s="243"/>
      <c r="C152" s="244"/>
      <c r="D152" s="234" t="s">
        <v>159</v>
      </c>
      <c r="E152" s="245" t="s">
        <v>19</v>
      </c>
      <c r="F152" s="246" t="s">
        <v>413</v>
      </c>
      <c r="G152" s="244"/>
      <c r="H152" s="247">
        <v>4.7999999999999998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159</v>
      </c>
      <c r="AU152" s="253" t="s">
        <v>82</v>
      </c>
      <c r="AV152" s="14" t="s">
        <v>82</v>
      </c>
      <c r="AW152" s="14" t="s">
        <v>33</v>
      </c>
      <c r="AX152" s="14" t="s">
        <v>72</v>
      </c>
      <c r="AY152" s="253" t="s">
        <v>148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414</v>
      </c>
      <c r="G153" s="244"/>
      <c r="H153" s="247">
        <v>2.7999999999999998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148</v>
      </c>
    </row>
    <row r="154" s="14" customFormat="1">
      <c r="A154" s="14"/>
      <c r="B154" s="243"/>
      <c r="C154" s="244"/>
      <c r="D154" s="234" t="s">
        <v>159</v>
      </c>
      <c r="E154" s="245" t="s">
        <v>19</v>
      </c>
      <c r="F154" s="246" t="s">
        <v>414</v>
      </c>
      <c r="G154" s="244"/>
      <c r="H154" s="247">
        <v>2.7999999999999998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159</v>
      </c>
      <c r="AU154" s="253" t="s">
        <v>82</v>
      </c>
      <c r="AV154" s="14" t="s">
        <v>82</v>
      </c>
      <c r="AW154" s="14" t="s">
        <v>33</v>
      </c>
      <c r="AX154" s="14" t="s">
        <v>72</v>
      </c>
      <c r="AY154" s="253" t="s">
        <v>148</v>
      </c>
    </row>
    <row r="155" s="14" customFormat="1">
      <c r="A155" s="14"/>
      <c r="B155" s="243"/>
      <c r="C155" s="244"/>
      <c r="D155" s="234" t="s">
        <v>159</v>
      </c>
      <c r="E155" s="245" t="s">
        <v>19</v>
      </c>
      <c r="F155" s="246" t="s">
        <v>415</v>
      </c>
      <c r="G155" s="244"/>
      <c r="H155" s="247">
        <v>17.399999999999999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159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148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416</v>
      </c>
      <c r="G156" s="244"/>
      <c r="H156" s="247">
        <v>26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148</v>
      </c>
    </row>
    <row r="157" s="13" customFormat="1">
      <c r="A157" s="13"/>
      <c r="B157" s="232"/>
      <c r="C157" s="233"/>
      <c r="D157" s="234" t="s">
        <v>159</v>
      </c>
      <c r="E157" s="235" t="s">
        <v>19</v>
      </c>
      <c r="F157" s="236" t="s">
        <v>417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159</v>
      </c>
      <c r="AU157" s="242" t="s">
        <v>82</v>
      </c>
      <c r="AV157" s="13" t="s">
        <v>80</v>
      </c>
      <c r="AW157" s="13" t="s">
        <v>33</v>
      </c>
      <c r="AX157" s="13" t="s">
        <v>72</v>
      </c>
      <c r="AY157" s="242" t="s">
        <v>148</v>
      </c>
    </row>
    <row r="158" s="14" customFormat="1">
      <c r="A158" s="14"/>
      <c r="B158" s="243"/>
      <c r="C158" s="244"/>
      <c r="D158" s="234" t="s">
        <v>159</v>
      </c>
      <c r="E158" s="245" t="s">
        <v>19</v>
      </c>
      <c r="F158" s="246" t="s">
        <v>418</v>
      </c>
      <c r="G158" s="244"/>
      <c r="H158" s="247">
        <v>11.699999999999999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159</v>
      </c>
      <c r="AU158" s="253" t="s">
        <v>82</v>
      </c>
      <c r="AV158" s="14" t="s">
        <v>82</v>
      </c>
      <c r="AW158" s="14" t="s">
        <v>33</v>
      </c>
      <c r="AX158" s="14" t="s">
        <v>72</v>
      </c>
      <c r="AY158" s="253" t="s">
        <v>148</v>
      </c>
    </row>
    <row r="159" s="14" customFormat="1">
      <c r="A159" s="14"/>
      <c r="B159" s="243"/>
      <c r="C159" s="244"/>
      <c r="D159" s="234" t="s">
        <v>159</v>
      </c>
      <c r="E159" s="245" t="s">
        <v>19</v>
      </c>
      <c r="F159" s="246" t="s">
        <v>419</v>
      </c>
      <c r="G159" s="244"/>
      <c r="H159" s="247">
        <v>10.6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159</v>
      </c>
      <c r="AU159" s="253" t="s">
        <v>82</v>
      </c>
      <c r="AV159" s="14" t="s">
        <v>82</v>
      </c>
      <c r="AW159" s="14" t="s">
        <v>33</v>
      </c>
      <c r="AX159" s="14" t="s">
        <v>72</v>
      </c>
      <c r="AY159" s="253" t="s">
        <v>148</v>
      </c>
    </row>
    <row r="160" s="14" customFormat="1">
      <c r="A160" s="14"/>
      <c r="B160" s="243"/>
      <c r="C160" s="244"/>
      <c r="D160" s="234" t="s">
        <v>159</v>
      </c>
      <c r="E160" s="245" t="s">
        <v>19</v>
      </c>
      <c r="F160" s="246" t="s">
        <v>420</v>
      </c>
      <c r="G160" s="244"/>
      <c r="H160" s="247">
        <v>9.75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159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148</v>
      </c>
    </row>
    <row r="161" s="14" customFormat="1">
      <c r="A161" s="14"/>
      <c r="B161" s="243"/>
      <c r="C161" s="244"/>
      <c r="D161" s="234" t="s">
        <v>159</v>
      </c>
      <c r="E161" s="245" t="s">
        <v>19</v>
      </c>
      <c r="F161" s="246" t="s">
        <v>421</v>
      </c>
      <c r="G161" s="244"/>
      <c r="H161" s="247">
        <v>5.9000000000000004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159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148</v>
      </c>
    </row>
    <row r="162" s="14" customFormat="1">
      <c r="A162" s="14"/>
      <c r="B162" s="243"/>
      <c r="C162" s="244"/>
      <c r="D162" s="234" t="s">
        <v>159</v>
      </c>
      <c r="E162" s="245" t="s">
        <v>19</v>
      </c>
      <c r="F162" s="246" t="s">
        <v>422</v>
      </c>
      <c r="G162" s="244"/>
      <c r="H162" s="247">
        <v>5.9000000000000004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159</v>
      </c>
      <c r="AU162" s="253" t="s">
        <v>82</v>
      </c>
      <c r="AV162" s="14" t="s">
        <v>82</v>
      </c>
      <c r="AW162" s="14" t="s">
        <v>33</v>
      </c>
      <c r="AX162" s="14" t="s">
        <v>72</v>
      </c>
      <c r="AY162" s="253" t="s">
        <v>148</v>
      </c>
    </row>
    <row r="163" s="14" customFormat="1">
      <c r="A163" s="14"/>
      <c r="B163" s="243"/>
      <c r="C163" s="244"/>
      <c r="D163" s="234" t="s">
        <v>159</v>
      </c>
      <c r="E163" s="245" t="s">
        <v>19</v>
      </c>
      <c r="F163" s="246" t="s">
        <v>423</v>
      </c>
      <c r="G163" s="244"/>
      <c r="H163" s="247">
        <v>5.0999999999999996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159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148</v>
      </c>
    </row>
    <row r="164" s="14" customFormat="1">
      <c r="A164" s="14"/>
      <c r="B164" s="243"/>
      <c r="C164" s="244"/>
      <c r="D164" s="234" t="s">
        <v>159</v>
      </c>
      <c r="E164" s="245" t="s">
        <v>19</v>
      </c>
      <c r="F164" s="246" t="s">
        <v>424</v>
      </c>
      <c r="G164" s="244"/>
      <c r="H164" s="247">
        <v>23.399999999999999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159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148</v>
      </c>
    </row>
    <row r="165" s="13" customFormat="1">
      <c r="A165" s="13"/>
      <c r="B165" s="232"/>
      <c r="C165" s="233"/>
      <c r="D165" s="234" t="s">
        <v>159</v>
      </c>
      <c r="E165" s="235" t="s">
        <v>19</v>
      </c>
      <c r="F165" s="236" t="s">
        <v>425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159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148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426</v>
      </c>
      <c r="G166" s="244"/>
      <c r="H166" s="247">
        <v>6.5999999999999996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427</v>
      </c>
      <c r="G167" s="244"/>
      <c r="H167" s="247">
        <v>2.5499999999999998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148</v>
      </c>
    </row>
    <row r="168" s="14" customFormat="1">
      <c r="A168" s="14"/>
      <c r="B168" s="243"/>
      <c r="C168" s="244"/>
      <c r="D168" s="234" t="s">
        <v>159</v>
      </c>
      <c r="E168" s="245" t="s">
        <v>19</v>
      </c>
      <c r="F168" s="246" t="s">
        <v>428</v>
      </c>
      <c r="G168" s="244"/>
      <c r="H168" s="247">
        <v>3.1000000000000001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159</v>
      </c>
      <c r="AU168" s="253" t="s">
        <v>82</v>
      </c>
      <c r="AV168" s="14" t="s">
        <v>82</v>
      </c>
      <c r="AW168" s="14" t="s">
        <v>33</v>
      </c>
      <c r="AX168" s="14" t="s">
        <v>72</v>
      </c>
      <c r="AY168" s="253" t="s">
        <v>148</v>
      </c>
    </row>
    <row r="169" s="14" customFormat="1">
      <c r="A169" s="14"/>
      <c r="B169" s="243"/>
      <c r="C169" s="244"/>
      <c r="D169" s="234" t="s">
        <v>159</v>
      </c>
      <c r="E169" s="245" t="s">
        <v>19</v>
      </c>
      <c r="F169" s="246" t="s">
        <v>429</v>
      </c>
      <c r="G169" s="244"/>
      <c r="H169" s="247">
        <v>2.2999999999999998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159</v>
      </c>
      <c r="AU169" s="253" t="s">
        <v>82</v>
      </c>
      <c r="AV169" s="14" t="s">
        <v>82</v>
      </c>
      <c r="AW169" s="14" t="s">
        <v>33</v>
      </c>
      <c r="AX169" s="14" t="s">
        <v>72</v>
      </c>
      <c r="AY169" s="253" t="s">
        <v>148</v>
      </c>
    </row>
    <row r="170" s="14" customFormat="1">
      <c r="A170" s="14"/>
      <c r="B170" s="243"/>
      <c r="C170" s="244"/>
      <c r="D170" s="234" t="s">
        <v>159</v>
      </c>
      <c r="E170" s="245" t="s">
        <v>19</v>
      </c>
      <c r="F170" s="246" t="s">
        <v>430</v>
      </c>
      <c r="G170" s="244"/>
      <c r="H170" s="247">
        <v>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159</v>
      </c>
      <c r="AU170" s="253" t="s">
        <v>82</v>
      </c>
      <c r="AV170" s="14" t="s">
        <v>82</v>
      </c>
      <c r="AW170" s="14" t="s">
        <v>33</v>
      </c>
      <c r="AX170" s="14" t="s">
        <v>72</v>
      </c>
      <c r="AY170" s="253" t="s">
        <v>148</v>
      </c>
    </row>
    <row r="171" s="13" customFormat="1">
      <c r="A171" s="13"/>
      <c r="B171" s="232"/>
      <c r="C171" s="233"/>
      <c r="D171" s="234" t="s">
        <v>159</v>
      </c>
      <c r="E171" s="235" t="s">
        <v>19</v>
      </c>
      <c r="F171" s="236" t="s">
        <v>431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159</v>
      </c>
      <c r="AU171" s="242" t="s">
        <v>82</v>
      </c>
      <c r="AV171" s="13" t="s">
        <v>80</v>
      </c>
      <c r="AW171" s="13" t="s">
        <v>33</v>
      </c>
      <c r="AX171" s="13" t="s">
        <v>72</v>
      </c>
      <c r="AY171" s="242" t="s">
        <v>148</v>
      </c>
    </row>
    <row r="172" s="14" customFormat="1">
      <c r="A172" s="14"/>
      <c r="B172" s="243"/>
      <c r="C172" s="244"/>
      <c r="D172" s="234" t="s">
        <v>159</v>
      </c>
      <c r="E172" s="245" t="s">
        <v>19</v>
      </c>
      <c r="F172" s="246" t="s">
        <v>426</v>
      </c>
      <c r="G172" s="244"/>
      <c r="H172" s="247">
        <v>6.5999999999999996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159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148</v>
      </c>
    </row>
    <row r="173" s="14" customFormat="1">
      <c r="A173" s="14"/>
      <c r="B173" s="243"/>
      <c r="C173" s="244"/>
      <c r="D173" s="234" t="s">
        <v>159</v>
      </c>
      <c r="E173" s="245" t="s">
        <v>19</v>
      </c>
      <c r="F173" s="246" t="s">
        <v>427</v>
      </c>
      <c r="G173" s="244"/>
      <c r="H173" s="247">
        <v>2.5499999999999998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159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148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428</v>
      </c>
      <c r="G174" s="244"/>
      <c r="H174" s="247">
        <v>3.1000000000000001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148</v>
      </c>
    </row>
    <row r="175" s="14" customFormat="1">
      <c r="A175" s="14"/>
      <c r="B175" s="243"/>
      <c r="C175" s="244"/>
      <c r="D175" s="234" t="s">
        <v>159</v>
      </c>
      <c r="E175" s="245" t="s">
        <v>19</v>
      </c>
      <c r="F175" s="246" t="s">
        <v>429</v>
      </c>
      <c r="G175" s="244"/>
      <c r="H175" s="247">
        <v>2.2999999999999998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159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148</v>
      </c>
    </row>
    <row r="176" s="14" customFormat="1">
      <c r="A176" s="14"/>
      <c r="B176" s="243"/>
      <c r="C176" s="244"/>
      <c r="D176" s="234" t="s">
        <v>159</v>
      </c>
      <c r="E176" s="245" t="s">
        <v>19</v>
      </c>
      <c r="F176" s="246" t="s">
        <v>430</v>
      </c>
      <c r="G176" s="244"/>
      <c r="H176" s="247">
        <v>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159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148</v>
      </c>
    </row>
    <row r="177" s="15" customFormat="1">
      <c r="A177" s="15"/>
      <c r="B177" s="254"/>
      <c r="C177" s="255"/>
      <c r="D177" s="234" t="s">
        <v>159</v>
      </c>
      <c r="E177" s="256" t="s">
        <v>19</v>
      </c>
      <c r="F177" s="257" t="s">
        <v>163</v>
      </c>
      <c r="G177" s="255"/>
      <c r="H177" s="258">
        <v>191.25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159</v>
      </c>
      <c r="AU177" s="264" t="s">
        <v>82</v>
      </c>
      <c r="AV177" s="15" t="s">
        <v>149</v>
      </c>
      <c r="AW177" s="15" t="s">
        <v>33</v>
      </c>
      <c r="AX177" s="15" t="s">
        <v>80</v>
      </c>
      <c r="AY177" s="264" t="s">
        <v>148</v>
      </c>
    </row>
    <row r="178" s="2" customFormat="1" ht="16.5" customHeight="1">
      <c r="A178" s="40"/>
      <c r="B178" s="41"/>
      <c r="C178" s="269" t="s">
        <v>230</v>
      </c>
      <c r="D178" s="269" t="s">
        <v>363</v>
      </c>
      <c r="E178" s="270" t="s">
        <v>432</v>
      </c>
      <c r="F178" s="271" t="s">
        <v>433</v>
      </c>
      <c r="G178" s="272" t="s">
        <v>298</v>
      </c>
      <c r="H178" s="273">
        <v>81.689999999999998</v>
      </c>
      <c r="I178" s="274"/>
      <c r="J178" s="275">
        <f>ROUND(I178*H178,2)</f>
        <v>0</v>
      </c>
      <c r="K178" s="271" t="s">
        <v>333</v>
      </c>
      <c r="L178" s="276"/>
      <c r="M178" s="277" t="s">
        <v>19</v>
      </c>
      <c r="N178" s="278" t="s">
        <v>43</v>
      </c>
      <c r="O178" s="86"/>
      <c r="P178" s="223">
        <f>O178*H178</f>
        <v>0</v>
      </c>
      <c r="Q178" s="223">
        <v>0.00012</v>
      </c>
      <c r="R178" s="223">
        <f>Q178*H178</f>
        <v>0.0098028000000000004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205</v>
      </c>
      <c r="AT178" s="225" t="s">
        <v>363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434</v>
      </c>
    </row>
    <row r="179" s="14" customFormat="1">
      <c r="A179" s="14"/>
      <c r="B179" s="243"/>
      <c r="C179" s="244"/>
      <c r="D179" s="234" t="s">
        <v>159</v>
      </c>
      <c r="E179" s="245" t="s">
        <v>19</v>
      </c>
      <c r="F179" s="246" t="s">
        <v>435</v>
      </c>
      <c r="G179" s="244"/>
      <c r="H179" s="247">
        <v>77.799999999999997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159</v>
      </c>
      <c r="AU179" s="253" t="s">
        <v>82</v>
      </c>
      <c r="AV179" s="14" t="s">
        <v>82</v>
      </c>
      <c r="AW179" s="14" t="s">
        <v>33</v>
      </c>
      <c r="AX179" s="14" t="s">
        <v>80</v>
      </c>
      <c r="AY179" s="253" t="s">
        <v>148</v>
      </c>
    </row>
    <row r="180" s="14" customFormat="1">
      <c r="A180" s="14"/>
      <c r="B180" s="243"/>
      <c r="C180" s="244"/>
      <c r="D180" s="234" t="s">
        <v>159</v>
      </c>
      <c r="E180" s="244"/>
      <c r="F180" s="246" t="s">
        <v>436</v>
      </c>
      <c r="G180" s="244"/>
      <c r="H180" s="247">
        <v>81.689999999999998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159</v>
      </c>
      <c r="AU180" s="253" t="s">
        <v>82</v>
      </c>
      <c r="AV180" s="14" t="s">
        <v>82</v>
      </c>
      <c r="AW180" s="14" t="s">
        <v>4</v>
      </c>
      <c r="AX180" s="14" t="s">
        <v>80</v>
      </c>
      <c r="AY180" s="253" t="s">
        <v>148</v>
      </c>
    </row>
    <row r="181" s="2" customFormat="1" ht="16.5" customHeight="1">
      <c r="A181" s="40"/>
      <c r="B181" s="41"/>
      <c r="C181" s="269" t="s">
        <v>235</v>
      </c>
      <c r="D181" s="269" t="s">
        <v>363</v>
      </c>
      <c r="E181" s="270" t="s">
        <v>437</v>
      </c>
      <c r="F181" s="271" t="s">
        <v>438</v>
      </c>
      <c r="G181" s="272" t="s">
        <v>298</v>
      </c>
      <c r="H181" s="273">
        <v>75.968000000000004</v>
      </c>
      <c r="I181" s="274"/>
      <c r="J181" s="275">
        <f>ROUND(I181*H181,2)</f>
        <v>0</v>
      </c>
      <c r="K181" s="271" t="s">
        <v>333</v>
      </c>
      <c r="L181" s="276"/>
      <c r="M181" s="277" t="s">
        <v>19</v>
      </c>
      <c r="N181" s="278" t="s">
        <v>43</v>
      </c>
      <c r="O181" s="86"/>
      <c r="P181" s="223">
        <f>O181*H181</f>
        <v>0</v>
      </c>
      <c r="Q181" s="223">
        <v>4.0000000000000003E-05</v>
      </c>
      <c r="R181" s="223">
        <f>Q181*H181</f>
        <v>0.0030387200000000004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205</v>
      </c>
      <c r="AT181" s="225" t="s">
        <v>363</v>
      </c>
      <c r="AU181" s="225" t="s">
        <v>82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149</v>
      </c>
      <c r="BM181" s="225" t="s">
        <v>439</v>
      </c>
    </row>
    <row r="182" s="14" customFormat="1">
      <c r="A182" s="14"/>
      <c r="B182" s="243"/>
      <c r="C182" s="244"/>
      <c r="D182" s="234" t="s">
        <v>159</v>
      </c>
      <c r="E182" s="245" t="s">
        <v>19</v>
      </c>
      <c r="F182" s="246" t="s">
        <v>440</v>
      </c>
      <c r="G182" s="244"/>
      <c r="H182" s="247">
        <v>72.349999999999994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159</v>
      </c>
      <c r="AU182" s="253" t="s">
        <v>82</v>
      </c>
      <c r="AV182" s="14" t="s">
        <v>82</v>
      </c>
      <c r="AW182" s="14" t="s">
        <v>33</v>
      </c>
      <c r="AX182" s="14" t="s">
        <v>80</v>
      </c>
      <c r="AY182" s="253" t="s">
        <v>148</v>
      </c>
    </row>
    <row r="183" s="14" customFormat="1">
      <c r="A183" s="14"/>
      <c r="B183" s="243"/>
      <c r="C183" s="244"/>
      <c r="D183" s="234" t="s">
        <v>159</v>
      </c>
      <c r="E183" s="244"/>
      <c r="F183" s="246" t="s">
        <v>441</v>
      </c>
      <c r="G183" s="244"/>
      <c r="H183" s="247">
        <v>75.968000000000004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159</v>
      </c>
      <c r="AU183" s="253" t="s">
        <v>82</v>
      </c>
      <c r="AV183" s="14" t="s">
        <v>82</v>
      </c>
      <c r="AW183" s="14" t="s">
        <v>4</v>
      </c>
      <c r="AX183" s="14" t="s">
        <v>80</v>
      </c>
      <c r="AY183" s="253" t="s">
        <v>148</v>
      </c>
    </row>
    <row r="184" s="2" customFormat="1" ht="16.5" customHeight="1">
      <c r="A184" s="40"/>
      <c r="B184" s="41"/>
      <c r="C184" s="269" t="s">
        <v>240</v>
      </c>
      <c r="D184" s="269" t="s">
        <v>363</v>
      </c>
      <c r="E184" s="270" t="s">
        <v>442</v>
      </c>
      <c r="F184" s="271" t="s">
        <v>443</v>
      </c>
      <c r="G184" s="272" t="s">
        <v>298</v>
      </c>
      <c r="H184" s="273">
        <v>21.577999999999999</v>
      </c>
      <c r="I184" s="274"/>
      <c r="J184" s="275">
        <f>ROUND(I184*H184,2)</f>
        <v>0</v>
      </c>
      <c r="K184" s="271" t="s">
        <v>333</v>
      </c>
      <c r="L184" s="276"/>
      <c r="M184" s="277" t="s">
        <v>19</v>
      </c>
      <c r="N184" s="278" t="s">
        <v>43</v>
      </c>
      <c r="O184" s="86"/>
      <c r="P184" s="223">
        <f>O184*H184</f>
        <v>0</v>
      </c>
      <c r="Q184" s="223">
        <v>0.00029999999999999997</v>
      </c>
      <c r="R184" s="223">
        <f>Q184*H184</f>
        <v>0.0064733999999999989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205</v>
      </c>
      <c r="AT184" s="225" t="s">
        <v>363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149</v>
      </c>
      <c r="BM184" s="225" t="s">
        <v>444</v>
      </c>
    </row>
    <row r="185" s="14" customFormat="1">
      <c r="A185" s="14"/>
      <c r="B185" s="243"/>
      <c r="C185" s="244"/>
      <c r="D185" s="234" t="s">
        <v>159</v>
      </c>
      <c r="E185" s="245" t="s">
        <v>19</v>
      </c>
      <c r="F185" s="246" t="s">
        <v>445</v>
      </c>
      <c r="G185" s="244"/>
      <c r="H185" s="247">
        <v>20.550000000000001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159</v>
      </c>
      <c r="AU185" s="253" t="s">
        <v>82</v>
      </c>
      <c r="AV185" s="14" t="s">
        <v>82</v>
      </c>
      <c r="AW185" s="14" t="s">
        <v>33</v>
      </c>
      <c r="AX185" s="14" t="s">
        <v>80</v>
      </c>
      <c r="AY185" s="253" t="s">
        <v>148</v>
      </c>
    </row>
    <row r="186" s="14" customFormat="1">
      <c r="A186" s="14"/>
      <c r="B186" s="243"/>
      <c r="C186" s="244"/>
      <c r="D186" s="234" t="s">
        <v>159</v>
      </c>
      <c r="E186" s="244"/>
      <c r="F186" s="246" t="s">
        <v>446</v>
      </c>
      <c r="G186" s="244"/>
      <c r="H186" s="247">
        <v>21.577999999999999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159</v>
      </c>
      <c r="AU186" s="253" t="s">
        <v>82</v>
      </c>
      <c r="AV186" s="14" t="s">
        <v>82</v>
      </c>
      <c r="AW186" s="14" t="s">
        <v>4</v>
      </c>
      <c r="AX186" s="14" t="s">
        <v>80</v>
      </c>
      <c r="AY186" s="253" t="s">
        <v>148</v>
      </c>
    </row>
    <row r="187" s="2" customFormat="1" ht="16.5" customHeight="1">
      <c r="A187" s="40"/>
      <c r="B187" s="41"/>
      <c r="C187" s="269" t="s">
        <v>245</v>
      </c>
      <c r="D187" s="269" t="s">
        <v>363</v>
      </c>
      <c r="E187" s="270" t="s">
        <v>447</v>
      </c>
      <c r="F187" s="271" t="s">
        <v>448</v>
      </c>
      <c r="G187" s="272" t="s">
        <v>298</v>
      </c>
      <c r="H187" s="273">
        <v>20.960999999999999</v>
      </c>
      <c r="I187" s="274"/>
      <c r="J187" s="275">
        <f>ROUND(I187*H187,2)</f>
        <v>0</v>
      </c>
      <c r="K187" s="271" t="s">
        <v>333</v>
      </c>
      <c r="L187" s="276"/>
      <c r="M187" s="277" t="s">
        <v>19</v>
      </c>
      <c r="N187" s="278" t="s">
        <v>43</v>
      </c>
      <c r="O187" s="86"/>
      <c r="P187" s="223">
        <f>O187*H187</f>
        <v>0</v>
      </c>
      <c r="Q187" s="223">
        <v>0.00020000000000000001</v>
      </c>
      <c r="R187" s="223">
        <f>Q187*H187</f>
        <v>0.0041922000000000001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205</v>
      </c>
      <c r="AT187" s="225" t="s">
        <v>363</v>
      </c>
      <c r="AU187" s="225" t="s">
        <v>82</v>
      </c>
      <c r="AY187" s="19" t="s">
        <v>148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149</v>
      </c>
      <c r="BM187" s="225" t="s">
        <v>449</v>
      </c>
    </row>
    <row r="188" s="14" customFormat="1">
      <c r="A188" s="14"/>
      <c r="B188" s="243"/>
      <c r="C188" s="244"/>
      <c r="D188" s="234" t="s">
        <v>159</v>
      </c>
      <c r="E188" s="245" t="s">
        <v>19</v>
      </c>
      <c r="F188" s="246" t="s">
        <v>445</v>
      </c>
      <c r="G188" s="244"/>
      <c r="H188" s="247">
        <v>20.550000000000001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159</v>
      </c>
      <c r="AU188" s="253" t="s">
        <v>82</v>
      </c>
      <c r="AV188" s="14" t="s">
        <v>82</v>
      </c>
      <c r="AW188" s="14" t="s">
        <v>33</v>
      </c>
      <c r="AX188" s="14" t="s">
        <v>80</v>
      </c>
      <c r="AY188" s="253" t="s">
        <v>148</v>
      </c>
    </row>
    <row r="189" s="14" customFormat="1">
      <c r="A189" s="14"/>
      <c r="B189" s="243"/>
      <c r="C189" s="244"/>
      <c r="D189" s="234" t="s">
        <v>159</v>
      </c>
      <c r="E189" s="244"/>
      <c r="F189" s="246" t="s">
        <v>450</v>
      </c>
      <c r="G189" s="244"/>
      <c r="H189" s="247">
        <v>20.960999999999999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159</v>
      </c>
      <c r="AU189" s="253" t="s">
        <v>82</v>
      </c>
      <c r="AV189" s="14" t="s">
        <v>82</v>
      </c>
      <c r="AW189" s="14" t="s">
        <v>4</v>
      </c>
      <c r="AX189" s="14" t="s">
        <v>80</v>
      </c>
      <c r="AY189" s="253" t="s">
        <v>148</v>
      </c>
    </row>
    <row r="190" s="2" customFormat="1" ht="16.5" customHeight="1">
      <c r="A190" s="40"/>
      <c r="B190" s="41"/>
      <c r="C190" s="214" t="s">
        <v>250</v>
      </c>
      <c r="D190" s="214" t="s">
        <v>151</v>
      </c>
      <c r="E190" s="215" t="s">
        <v>451</v>
      </c>
      <c r="F190" s="216" t="s">
        <v>452</v>
      </c>
      <c r="G190" s="217" t="s">
        <v>154</v>
      </c>
      <c r="H190" s="218">
        <v>20.699999999999999</v>
      </c>
      <c r="I190" s="219"/>
      <c r="J190" s="220">
        <f>ROUND(I190*H190,2)</f>
        <v>0</v>
      </c>
      <c r="K190" s="216" t="s">
        <v>333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0.0038</v>
      </c>
      <c r="R190" s="223">
        <f>Q190*H190</f>
        <v>0.078659999999999994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149</v>
      </c>
      <c r="AT190" s="225" t="s">
        <v>151</v>
      </c>
      <c r="AU190" s="225" t="s">
        <v>82</v>
      </c>
      <c r="AY190" s="19" t="s">
        <v>148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149</v>
      </c>
      <c r="BM190" s="225" t="s">
        <v>453</v>
      </c>
    </row>
    <row r="191" s="2" customFormat="1">
      <c r="A191" s="40"/>
      <c r="B191" s="41"/>
      <c r="C191" s="42"/>
      <c r="D191" s="227" t="s">
        <v>157</v>
      </c>
      <c r="E191" s="42"/>
      <c r="F191" s="228" t="s">
        <v>454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157</v>
      </c>
      <c r="AU191" s="19" t="s">
        <v>82</v>
      </c>
    </row>
    <row r="192" s="13" customFormat="1">
      <c r="A192" s="13"/>
      <c r="B192" s="232"/>
      <c r="C192" s="233"/>
      <c r="D192" s="234" t="s">
        <v>159</v>
      </c>
      <c r="E192" s="235" t="s">
        <v>19</v>
      </c>
      <c r="F192" s="236" t="s">
        <v>342</v>
      </c>
      <c r="G192" s="233"/>
      <c r="H192" s="235" t="s">
        <v>19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159</v>
      </c>
      <c r="AU192" s="242" t="s">
        <v>82</v>
      </c>
      <c r="AV192" s="13" t="s">
        <v>80</v>
      </c>
      <c r="AW192" s="13" t="s">
        <v>33</v>
      </c>
      <c r="AX192" s="13" t="s">
        <v>72</v>
      </c>
      <c r="AY192" s="242" t="s">
        <v>148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343</v>
      </c>
      <c r="G193" s="244"/>
      <c r="H193" s="247">
        <v>20.699999999999999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80</v>
      </c>
      <c r="AY193" s="253" t="s">
        <v>148</v>
      </c>
    </row>
    <row r="194" s="2" customFormat="1" ht="24.15" customHeight="1">
      <c r="A194" s="40"/>
      <c r="B194" s="41"/>
      <c r="C194" s="214" t="s">
        <v>255</v>
      </c>
      <c r="D194" s="214" t="s">
        <v>151</v>
      </c>
      <c r="E194" s="215" t="s">
        <v>455</v>
      </c>
      <c r="F194" s="216" t="s">
        <v>456</v>
      </c>
      <c r="G194" s="217" t="s">
        <v>154</v>
      </c>
      <c r="H194" s="218">
        <v>413.55399999999997</v>
      </c>
      <c r="I194" s="219"/>
      <c r="J194" s="220">
        <f>ROUND(I194*H194,2)</f>
        <v>0</v>
      </c>
      <c r="K194" s="216" t="s">
        <v>333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0.0027000000000000001</v>
      </c>
      <c r="R194" s="223">
        <f>Q194*H194</f>
        <v>1.1165958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149</v>
      </c>
      <c r="AT194" s="225" t="s">
        <v>151</v>
      </c>
      <c r="AU194" s="225" t="s">
        <v>82</v>
      </c>
      <c r="AY194" s="19" t="s">
        <v>148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149</v>
      </c>
      <c r="BM194" s="225" t="s">
        <v>457</v>
      </c>
    </row>
    <row r="195" s="2" customFormat="1">
      <c r="A195" s="40"/>
      <c r="B195" s="41"/>
      <c r="C195" s="42"/>
      <c r="D195" s="227" t="s">
        <v>157</v>
      </c>
      <c r="E195" s="42"/>
      <c r="F195" s="228" t="s">
        <v>458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157</v>
      </c>
      <c r="AU195" s="19" t="s">
        <v>82</v>
      </c>
    </row>
    <row r="196" s="13" customFormat="1">
      <c r="A196" s="13"/>
      <c r="B196" s="232"/>
      <c r="C196" s="233"/>
      <c r="D196" s="234" t="s">
        <v>159</v>
      </c>
      <c r="E196" s="235" t="s">
        <v>19</v>
      </c>
      <c r="F196" s="236" t="s">
        <v>336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159</v>
      </c>
      <c r="AU196" s="242" t="s">
        <v>82</v>
      </c>
      <c r="AV196" s="13" t="s">
        <v>80</v>
      </c>
      <c r="AW196" s="13" t="s">
        <v>33</v>
      </c>
      <c r="AX196" s="13" t="s">
        <v>72</v>
      </c>
      <c r="AY196" s="242" t="s">
        <v>148</v>
      </c>
    </row>
    <row r="197" s="14" customFormat="1">
      <c r="A197" s="14"/>
      <c r="B197" s="243"/>
      <c r="C197" s="244"/>
      <c r="D197" s="234" t="s">
        <v>159</v>
      </c>
      <c r="E197" s="245" t="s">
        <v>19</v>
      </c>
      <c r="F197" s="246" t="s">
        <v>337</v>
      </c>
      <c r="G197" s="244"/>
      <c r="H197" s="247">
        <v>413.55399999999997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159</v>
      </c>
      <c r="AU197" s="253" t="s">
        <v>82</v>
      </c>
      <c r="AV197" s="14" t="s">
        <v>82</v>
      </c>
      <c r="AW197" s="14" t="s">
        <v>33</v>
      </c>
      <c r="AX197" s="14" t="s">
        <v>80</v>
      </c>
      <c r="AY197" s="253" t="s">
        <v>148</v>
      </c>
    </row>
    <row r="198" s="2" customFormat="1" ht="24.15" customHeight="1">
      <c r="A198" s="40"/>
      <c r="B198" s="41"/>
      <c r="C198" s="214" t="s">
        <v>262</v>
      </c>
      <c r="D198" s="214" t="s">
        <v>151</v>
      </c>
      <c r="E198" s="215" t="s">
        <v>459</v>
      </c>
      <c r="F198" s="216" t="s">
        <v>460</v>
      </c>
      <c r="G198" s="217" t="s">
        <v>154</v>
      </c>
      <c r="H198" s="218">
        <v>28.260000000000002</v>
      </c>
      <c r="I198" s="219"/>
      <c r="J198" s="220">
        <f>ROUND(I198*H198,2)</f>
        <v>0</v>
      </c>
      <c r="K198" s="216" t="s">
        <v>333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1.0000000000000001E-05</v>
      </c>
      <c r="T198" s="224">
        <f>S198*H198</f>
        <v>0.00028260000000000004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149</v>
      </c>
      <c r="AT198" s="225" t="s">
        <v>151</v>
      </c>
      <c r="AU198" s="225" t="s">
        <v>82</v>
      </c>
      <c r="AY198" s="19" t="s">
        <v>148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149</v>
      </c>
      <c r="BM198" s="225" t="s">
        <v>461</v>
      </c>
    </row>
    <row r="199" s="2" customFormat="1">
      <c r="A199" s="40"/>
      <c r="B199" s="41"/>
      <c r="C199" s="42"/>
      <c r="D199" s="227" t="s">
        <v>157</v>
      </c>
      <c r="E199" s="42"/>
      <c r="F199" s="228" t="s">
        <v>462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157</v>
      </c>
      <c r="AU199" s="19" t="s">
        <v>82</v>
      </c>
    </row>
    <row r="200" s="14" customFormat="1">
      <c r="A200" s="14"/>
      <c r="B200" s="243"/>
      <c r="C200" s="244"/>
      <c r="D200" s="234" t="s">
        <v>159</v>
      </c>
      <c r="E200" s="245" t="s">
        <v>19</v>
      </c>
      <c r="F200" s="246" t="s">
        <v>463</v>
      </c>
      <c r="G200" s="244"/>
      <c r="H200" s="247">
        <v>4.6200000000000001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159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148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464</v>
      </c>
      <c r="G201" s="244"/>
      <c r="H201" s="247">
        <v>4.6200000000000001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148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465</v>
      </c>
      <c r="G202" s="244"/>
      <c r="H202" s="247">
        <v>3.0600000000000001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148</v>
      </c>
    </row>
    <row r="203" s="14" customFormat="1">
      <c r="A203" s="14"/>
      <c r="B203" s="243"/>
      <c r="C203" s="244"/>
      <c r="D203" s="234" t="s">
        <v>159</v>
      </c>
      <c r="E203" s="245" t="s">
        <v>19</v>
      </c>
      <c r="F203" s="246" t="s">
        <v>466</v>
      </c>
      <c r="G203" s="244"/>
      <c r="H203" s="247">
        <v>4.3399999999999999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159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467</v>
      </c>
      <c r="G204" s="244"/>
      <c r="H204" s="247">
        <v>3.2200000000000002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148</v>
      </c>
    </row>
    <row r="205" s="14" customFormat="1">
      <c r="A205" s="14"/>
      <c r="B205" s="243"/>
      <c r="C205" s="244"/>
      <c r="D205" s="234" t="s">
        <v>159</v>
      </c>
      <c r="E205" s="245" t="s">
        <v>19</v>
      </c>
      <c r="F205" s="246" t="s">
        <v>468</v>
      </c>
      <c r="G205" s="244"/>
      <c r="H205" s="247">
        <v>4.5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159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148</v>
      </c>
    </row>
    <row r="206" s="14" customFormat="1">
      <c r="A206" s="14"/>
      <c r="B206" s="243"/>
      <c r="C206" s="244"/>
      <c r="D206" s="234" t="s">
        <v>159</v>
      </c>
      <c r="E206" s="245" t="s">
        <v>19</v>
      </c>
      <c r="F206" s="246" t="s">
        <v>469</v>
      </c>
      <c r="G206" s="244"/>
      <c r="H206" s="247">
        <v>1.26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159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148</v>
      </c>
    </row>
    <row r="207" s="14" customFormat="1">
      <c r="A207" s="14"/>
      <c r="B207" s="243"/>
      <c r="C207" s="244"/>
      <c r="D207" s="234" t="s">
        <v>159</v>
      </c>
      <c r="E207" s="245" t="s">
        <v>19</v>
      </c>
      <c r="F207" s="246" t="s">
        <v>470</v>
      </c>
      <c r="G207" s="244"/>
      <c r="H207" s="247">
        <v>2.6400000000000001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159</v>
      </c>
      <c r="AU207" s="253" t="s">
        <v>82</v>
      </c>
      <c r="AV207" s="14" t="s">
        <v>82</v>
      </c>
      <c r="AW207" s="14" t="s">
        <v>33</v>
      </c>
      <c r="AX207" s="14" t="s">
        <v>72</v>
      </c>
      <c r="AY207" s="253" t="s">
        <v>148</v>
      </c>
    </row>
    <row r="208" s="15" customFormat="1">
      <c r="A208" s="15"/>
      <c r="B208" s="254"/>
      <c r="C208" s="255"/>
      <c r="D208" s="234" t="s">
        <v>159</v>
      </c>
      <c r="E208" s="256" t="s">
        <v>19</v>
      </c>
      <c r="F208" s="257" t="s">
        <v>163</v>
      </c>
      <c r="G208" s="255"/>
      <c r="H208" s="258">
        <v>28.260000000000002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159</v>
      </c>
      <c r="AU208" s="264" t="s">
        <v>82</v>
      </c>
      <c r="AV208" s="15" t="s">
        <v>149</v>
      </c>
      <c r="AW208" s="15" t="s">
        <v>33</v>
      </c>
      <c r="AX208" s="15" t="s">
        <v>80</v>
      </c>
      <c r="AY208" s="264" t="s">
        <v>148</v>
      </c>
    </row>
    <row r="209" s="12" customFormat="1" ht="22.8" customHeight="1">
      <c r="A209" s="12"/>
      <c r="B209" s="198"/>
      <c r="C209" s="199"/>
      <c r="D209" s="200" t="s">
        <v>71</v>
      </c>
      <c r="E209" s="212" t="s">
        <v>168</v>
      </c>
      <c r="F209" s="212" t="s">
        <v>169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SUM(P210:P211)</f>
        <v>0</v>
      </c>
      <c r="Q209" s="206"/>
      <c r="R209" s="207">
        <f>SUM(R210:R211)</f>
        <v>0</v>
      </c>
      <c r="S209" s="206"/>
      <c r="T209" s="208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80</v>
      </c>
      <c r="AT209" s="210" t="s">
        <v>71</v>
      </c>
      <c r="AU209" s="210" t="s">
        <v>80</v>
      </c>
      <c r="AY209" s="209" t="s">
        <v>148</v>
      </c>
      <c r="BK209" s="211">
        <f>SUM(BK210:BK211)</f>
        <v>0</v>
      </c>
    </row>
    <row r="210" s="2" customFormat="1" ht="24.15" customHeight="1">
      <c r="A210" s="40"/>
      <c r="B210" s="41"/>
      <c r="C210" s="214" t="s">
        <v>268</v>
      </c>
      <c r="D210" s="214" t="s">
        <v>151</v>
      </c>
      <c r="E210" s="215" t="s">
        <v>471</v>
      </c>
      <c r="F210" s="216" t="s">
        <v>472</v>
      </c>
      <c r="G210" s="217" t="s">
        <v>154</v>
      </c>
      <c r="H210" s="218">
        <v>0</v>
      </c>
      <c r="I210" s="219"/>
      <c r="J210" s="220">
        <f>ROUND(I210*H210,2)</f>
        <v>0</v>
      </c>
      <c r="K210" s="216" t="s">
        <v>333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151</v>
      </c>
      <c r="AU210" s="225" t="s">
        <v>82</v>
      </c>
      <c r="AY210" s="19" t="s">
        <v>148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149</v>
      </c>
      <c r="BM210" s="225" t="s">
        <v>473</v>
      </c>
    </row>
    <row r="211" s="2" customFormat="1">
      <c r="A211" s="40"/>
      <c r="B211" s="41"/>
      <c r="C211" s="42"/>
      <c r="D211" s="227" t="s">
        <v>157</v>
      </c>
      <c r="E211" s="42"/>
      <c r="F211" s="228" t="s">
        <v>474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157</v>
      </c>
      <c r="AU211" s="19" t="s">
        <v>82</v>
      </c>
    </row>
    <row r="212" s="12" customFormat="1" ht="22.8" customHeight="1">
      <c r="A212" s="12"/>
      <c r="B212" s="198"/>
      <c r="C212" s="199"/>
      <c r="D212" s="200" t="s">
        <v>71</v>
      </c>
      <c r="E212" s="212" t="s">
        <v>277</v>
      </c>
      <c r="F212" s="212" t="s">
        <v>278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SUM(P213:P214)</f>
        <v>0</v>
      </c>
      <c r="Q212" s="206"/>
      <c r="R212" s="207">
        <f>SUM(R213:R214)</f>
        <v>0</v>
      </c>
      <c r="S212" s="206"/>
      <c r="T212" s="208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80</v>
      </c>
      <c r="AT212" s="210" t="s">
        <v>71</v>
      </c>
      <c r="AU212" s="210" t="s">
        <v>80</v>
      </c>
      <c r="AY212" s="209" t="s">
        <v>148</v>
      </c>
      <c r="BK212" s="211">
        <f>SUM(BK213:BK214)</f>
        <v>0</v>
      </c>
    </row>
    <row r="213" s="2" customFormat="1" ht="37.8" customHeight="1">
      <c r="A213" s="40"/>
      <c r="B213" s="41"/>
      <c r="C213" s="214" t="s">
        <v>7</v>
      </c>
      <c r="D213" s="214" t="s">
        <v>151</v>
      </c>
      <c r="E213" s="215" t="s">
        <v>475</v>
      </c>
      <c r="F213" s="216" t="s">
        <v>476</v>
      </c>
      <c r="G213" s="217" t="s">
        <v>208</v>
      </c>
      <c r="H213" s="218">
        <v>5.444</v>
      </c>
      <c r="I213" s="219"/>
      <c r="J213" s="220">
        <f>ROUND(I213*H213,2)</f>
        <v>0</v>
      </c>
      <c r="K213" s="216" t="s">
        <v>333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149</v>
      </c>
      <c r="AT213" s="225" t="s">
        <v>151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477</v>
      </c>
    </row>
    <row r="214" s="2" customFormat="1">
      <c r="A214" s="40"/>
      <c r="B214" s="41"/>
      <c r="C214" s="42"/>
      <c r="D214" s="227" t="s">
        <v>157</v>
      </c>
      <c r="E214" s="42"/>
      <c r="F214" s="228" t="s">
        <v>478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157</v>
      </c>
      <c r="AU214" s="19" t="s">
        <v>82</v>
      </c>
    </row>
    <row r="215" s="12" customFormat="1" ht="25.92" customHeight="1">
      <c r="A215" s="12"/>
      <c r="B215" s="198"/>
      <c r="C215" s="199"/>
      <c r="D215" s="200" t="s">
        <v>71</v>
      </c>
      <c r="E215" s="201" t="s">
        <v>284</v>
      </c>
      <c r="F215" s="201" t="s">
        <v>285</v>
      </c>
      <c r="G215" s="199"/>
      <c r="H215" s="199"/>
      <c r="I215" s="202"/>
      <c r="J215" s="203">
        <f>BK215</f>
        <v>0</v>
      </c>
      <c r="K215" s="199"/>
      <c r="L215" s="204"/>
      <c r="M215" s="205"/>
      <c r="N215" s="206"/>
      <c r="O215" s="206"/>
      <c r="P215" s="207">
        <f>P216</f>
        <v>0</v>
      </c>
      <c r="Q215" s="206"/>
      <c r="R215" s="207">
        <f>R216</f>
        <v>5.6444838700000002</v>
      </c>
      <c r="S215" s="206"/>
      <c r="T215" s="208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9" t="s">
        <v>82</v>
      </c>
      <c r="AT215" s="210" t="s">
        <v>71</v>
      </c>
      <c r="AU215" s="210" t="s">
        <v>72</v>
      </c>
      <c r="AY215" s="209" t="s">
        <v>148</v>
      </c>
      <c r="BK215" s="211">
        <f>BK216</f>
        <v>0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479</v>
      </c>
      <c r="F216" s="212" t="s">
        <v>480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SUM(P217:P315)</f>
        <v>0</v>
      </c>
      <c r="Q216" s="206"/>
      <c r="R216" s="207">
        <f>SUM(R217:R315)</f>
        <v>5.6444838700000002</v>
      </c>
      <c r="S216" s="206"/>
      <c r="T216" s="208">
        <f>SUM(T217:T315)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82</v>
      </c>
      <c r="AT216" s="210" t="s">
        <v>71</v>
      </c>
      <c r="AU216" s="210" t="s">
        <v>80</v>
      </c>
      <c r="AY216" s="209" t="s">
        <v>148</v>
      </c>
      <c r="BK216" s="211">
        <f>SUM(BK217:BK315)</f>
        <v>0</v>
      </c>
    </row>
    <row r="217" s="2" customFormat="1" ht="24.15" customHeight="1">
      <c r="A217" s="40"/>
      <c r="B217" s="41"/>
      <c r="C217" s="214" t="s">
        <v>279</v>
      </c>
      <c r="D217" s="214" t="s">
        <v>151</v>
      </c>
      <c r="E217" s="215" t="s">
        <v>481</v>
      </c>
      <c r="F217" s="216" t="s">
        <v>482</v>
      </c>
      <c r="G217" s="217" t="s">
        <v>154</v>
      </c>
      <c r="H217" s="218">
        <v>104.3</v>
      </c>
      <c r="I217" s="219"/>
      <c r="J217" s="220">
        <f>ROUND(I217*H217,2)</f>
        <v>0</v>
      </c>
      <c r="K217" s="216" t="s">
        <v>333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245</v>
      </c>
      <c r="AT217" s="225" t="s">
        <v>151</v>
      </c>
      <c r="AU217" s="225" t="s">
        <v>82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245</v>
      </c>
      <c r="BM217" s="225" t="s">
        <v>483</v>
      </c>
    </row>
    <row r="218" s="2" customFormat="1">
      <c r="A218" s="40"/>
      <c r="B218" s="41"/>
      <c r="C218" s="42"/>
      <c r="D218" s="227" t="s">
        <v>157</v>
      </c>
      <c r="E218" s="42"/>
      <c r="F218" s="228" t="s">
        <v>484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157</v>
      </c>
      <c r="AU218" s="19" t="s">
        <v>82</v>
      </c>
    </row>
    <row r="219" s="13" customFormat="1">
      <c r="A219" s="13"/>
      <c r="B219" s="232"/>
      <c r="C219" s="233"/>
      <c r="D219" s="234" t="s">
        <v>159</v>
      </c>
      <c r="E219" s="235" t="s">
        <v>19</v>
      </c>
      <c r="F219" s="236" t="s">
        <v>485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159</v>
      </c>
      <c r="AU219" s="242" t="s">
        <v>82</v>
      </c>
      <c r="AV219" s="13" t="s">
        <v>80</v>
      </c>
      <c r="AW219" s="13" t="s">
        <v>33</v>
      </c>
      <c r="AX219" s="13" t="s">
        <v>72</v>
      </c>
      <c r="AY219" s="242" t="s">
        <v>148</v>
      </c>
    </row>
    <row r="220" s="13" customFormat="1">
      <c r="A220" s="13"/>
      <c r="B220" s="232"/>
      <c r="C220" s="233"/>
      <c r="D220" s="234" t="s">
        <v>159</v>
      </c>
      <c r="E220" s="235" t="s">
        <v>19</v>
      </c>
      <c r="F220" s="236" t="s">
        <v>486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159</v>
      </c>
      <c r="AU220" s="242" t="s">
        <v>82</v>
      </c>
      <c r="AV220" s="13" t="s">
        <v>80</v>
      </c>
      <c r="AW220" s="13" t="s">
        <v>33</v>
      </c>
      <c r="AX220" s="13" t="s">
        <v>72</v>
      </c>
      <c r="AY220" s="242" t="s">
        <v>148</v>
      </c>
    </row>
    <row r="221" s="14" customFormat="1">
      <c r="A221" s="14"/>
      <c r="B221" s="243"/>
      <c r="C221" s="244"/>
      <c r="D221" s="234" t="s">
        <v>159</v>
      </c>
      <c r="E221" s="245" t="s">
        <v>19</v>
      </c>
      <c r="F221" s="246" t="s">
        <v>487</v>
      </c>
      <c r="G221" s="244"/>
      <c r="H221" s="247">
        <v>11.74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159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148</v>
      </c>
    </row>
    <row r="222" s="13" customFormat="1">
      <c r="A222" s="13"/>
      <c r="B222" s="232"/>
      <c r="C222" s="233"/>
      <c r="D222" s="234" t="s">
        <v>159</v>
      </c>
      <c r="E222" s="235" t="s">
        <v>19</v>
      </c>
      <c r="F222" s="236" t="s">
        <v>488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159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148</v>
      </c>
    </row>
    <row r="223" s="14" customFormat="1">
      <c r="A223" s="14"/>
      <c r="B223" s="243"/>
      <c r="C223" s="244"/>
      <c r="D223" s="234" t="s">
        <v>159</v>
      </c>
      <c r="E223" s="245" t="s">
        <v>19</v>
      </c>
      <c r="F223" s="246" t="s">
        <v>489</v>
      </c>
      <c r="G223" s="244"/>
      <c r="H223" s="247">
        <v>29.300000000000001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159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148</v>
      </c>
    </row>
    <row r="224" s="13" customFormat="1">
      <c r="A224" s="13"/>
      <c r="B224" s="232"/>
      <c r="C224" s="233"/>
      <c r="D224" s="234" t="s">
        <v>159</v>
      </c>
      <c r="E224" s="235" t="s">
        <v>19</v>
      </c>
      <c r="F224" s="236" t="s">
        <v>490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159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148</v>
      </c>
    </row>
    <row r="225" s="14" customFormat="1">
      <c r="A225" s="14"/>
      <c r="B225" s="243"/>
      <c r="C225" s="244"/>
      <c r="D225" s="234" t="s">
        <v>159</v>
      </c>
      <c r="E225" s="245" t="s">
        <v>19</v>
      </c>
      <c r="F225" s="246" t="s">
        <v>491</v>
      </c>
      <c r="G225" s="244"/>
      <c r="H225" s="247">
        <v>15.02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159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148</v>
      </c>
    </row>
    <row r="226" s="13" customFormat="1">
      <c r="A226" s="13"/>
      <c r="B226" s="232"/>
      <c r="C226" s="233"/>
      <c r="D226" s="234" t="s">
        <v>159</v>
      </c>
      <c r="E226" s="235" t="s">
        <v>19</v>
      </c>
      <c r="F226" s="236" t="s">
        <v>492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159</v>
      </c>
      <c r="AU226" s="242" t="s">
        <v>82</v>
      </c>
      <c r="AV226" s="13" t="s">
        <v>80</v>
      </c>
      <c r="AW226" s="13" t="s">
        <v>33</v>
      </c>
      <c r="AX226" s="13" t="s">
        <v>72</v>
      </c>
      <c r="AY226" s="242" t="s">
        <v>148</v>
      </c>
    </row>
    <row r="227" s="14" customFormat="1">
      <c r="A227" s="14"/>
      <c r="B227" s="243"/>
      <c r="C227" s="244"/>
      <c r="D227" s="234" t="s">
        <v>159</v>
      </c>
      <c r="E227" s="245" t="s">
        <v>19</v>
      </c>
      <c r="F227" s="246" t="s">
        <v>493</v>
      </c>
      <c r="G227" s="244"/>
      <c r="H227" s="247">
        <v>10.640000000000001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159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148</v>
      </c>
    </row>
    <row r="228" s="13" customFormat="1">
      <c r="A228" s="13"/>
      <c r="B228" s="232"/>
      <c r="C228" s="233"/>
      <c r="D228" s="234" t="s">
        <v>159</v>
      </c>
      <c r="E228" s="235" t="s">
        <v>19</v>
      </c>
      <c r="F228" s="236" t="s">
        <v>494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159</v>
      </c>
      <c r="AU228" s="242" t="s">
        <v>82</v>
      </c>
      <c r="AV228" s="13" t="s">
        <v>80</v>
      </c>
      <c r="AW228" s="13" t="s">
        <v>33</v>
      </c>
      <c r="AX228" s="13" t="s">
        <v>72</v>
      </c>
      <c r="AY228" s="242" t="s">
        <v>148</v>
      </c>
    </row>
    <row r="229" s="14" customFormat="1">
      <c r="A229" s="14"/>
      <c r="B229" s="243"/>
      <c r="C229" s="244"/>
      <c r="D229" s="234" t="s">
        <v>159</v>
      </c>
      <c r="E229" s="245" t="s">
        <v>19</v>
      </c>
      <c r="F229" s="246" t="s">
        <v>495</v>
      </c>
      <c r="G229" s="244"/>
      <c r="H229" s="247">
        <v>7.6600000000000001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159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148</v>
      </c>
    </row>
    <row r="230" s="13" customFormat="1">
      <c r="A230" s="13"/>
      <c r="B230" s="232"/>
      <c r="C230" s="233"/>
      <c r="D230" s="234" t="s">
        <v>159</v>
      </c>
      <c r="E230" s="235" t="s">
        <v>19</v>
      </c>
      <c r="F230" s="236" t="s">
        <v>496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159</v>
      </c>
      <c r="AU230" s="242" t="s">
        <v>82</v>
      </c>
      <c r="AV230" s="13" t="s">
        <v>80</v>
      </c>
      <c r="AW230" s="13" t="s">
        <v>33</v>
      </c>
      <c r="AX230" s="13" t="s">
        <v>72</v>
      </c>
      <c r="AY230" s="242" t="s">
        <v>148</v>
      </c>
    </row>
    <row r="231" s="14" customFormat="1">
      <c r="A231" s="14"/>
      <c r="B231" s="243"/>
      <c r="C231" s="244"/>
      <c r="D231" s="234" t="s">
        <v>159</v>
      </c>
      <c r="E231" s="245" t="s">
        <v>19</v>
      </c>
      <c r="F231" s="246" t="s">
        <v>497</v>
      </c>
      <c r="G231" s="244"/>
      <c r="H231" s="247">
        <v>1.4299999999999999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159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148</v>
      </c>
    </row>
    <row r="232" s="13" customFormat="1">
      <c r="A232" s="13"/>
      <c r="B232" s="232"/>
      <c r="C232" s="233"/>
      <c r="D232" s="234" t="s">
        <v>159</v>
      </c>
      <c r="E232" s="235" t="s">
        <v>19</v>
      </c>
      <c r="F232" s="236" t="s">
        <v>498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159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148</v>
      </c>
    </row>
    <row r="233" s="14" customFormat="1">
      <c r="A233" s="14"/>
      <c r="B233" s="243"/>
      <c r="C233" s="244"/>
      <c r="D233" s="234" t="s">
        <v>159</v>
      </c>
      <c r="E233" s="245" t="s">
        <v>19</v>
      </c>
      <c r="F233" s="246" t="s">
        <v>499</v>
      </c>
      <c r="G233" s="244"/>
      <c r="H233" s="247">
        <v>4.6799999999999997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159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148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500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4" customFormat="1">
      <c r="A235" s="14"/>
      <c r="B235" s="243"/>
      <c r="C235" s="244"/>
      <c r="D235" s="234" t="s">
        <v>159</v>
      </c>
      <c r="E235" s="245" t="s">
        <v>19</v>
      </c>
      <c r="F235" s="246" t="s">
        <v>501</v>
      </c>
      <c r="G235" s="244"/>
      <c r="H235" s="247">
        <v>12.279999999999999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159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148</v>
      </c>
    </row>
    <row r="236" s="13" customFormat="1">
      <c r="A236" s="13"/>
      <c r="B236" s="232"/>
      <c r="C236" s="233"/>
      <c r="D236" s="234" t="s">
        <v>159</v>
      </c>
      <c r="E236" s="235" t="s">
        <v>19</v>
      </c>
      <c r="F236" s="236" t="s">
        <v>502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159</v>
      </c>
      <c r="AU236" s="242" t="s">
        <v>82</v>
      </c>
      <c r="AV236" s="13" t="s">
        <v>80</v>
      </c>
      <c r="AW236" s="13" t="s">
        <v>33</v>
      </c>
      <c r="AX236" s="13" t="s">
        <v>72</v>
      </c>
      <c r="AY236" s="242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503</v>
      </c>
      <c r="G237" s="244"/>
      <c r="H237" s="247">
        <v>11.550000000000001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5" customFormat="1">
      <c r="A238" s="15"/>
      <c r="B238" s="254"/>
      <c r="C238" s="255"/>
      <c r="D238" s="234" t="s">
        <v>159</v>
      </c>
      <c r="E238" s="256" t="s">
        <v>19</v>
      </c>
      <c r="F238" s="257" t="s">
        <v>163</v>
      </c>
      <c r="G238" s="255"/>
      <c r="H238" s="258">
        <v>104.3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159</v>
      </c>
      <c r="AU238" s="264" t="s">
        <v>82</v>
      </c>
      <c r="AV238" s="15" t="s">
        <v>149</v>
      </c>
      <c r="AW238" s="15" t="s">
        <v>33</v>
      </c>
      <c r="AX238" s="15" t="s">
        <v>80</v>
      </c>
      <c r="AY238" s="264" t="s">
        <v>148</v>
      </c>
    </row>
    <row r="239" s="2" customFormat="1" ht="16.5" customHeight="1">
      <c r="A239" s="40"/>
      <c r="B239" s="41"/>
      <c r="C239" s="269" t="s">
        <v>288</v>
      </c>
      <c r="D239" s="269" t="s">
        <v>363</v>
      </c>
      <c r="E239" s="270" t="s">
        <v>504</v>
      </c>
      <c r="F239" s="271" t="s">
        <v>505</v>
      </c>
      <c r="G239" s="272" t="s">
        <v>154</v>
      </c>
      <c r="H239" s="273">
        <v>94.605000000000004</v>
      </c>
      <c r="I239" s="274"/>
      <c r="J239" s="275">
        <f>ROUND(I239*H239,2)</f>
        <v>0</v>
      </c>
      <c r="K239" s="271" t="s">
        <v>333</v>
      </c>
      <c r="L239" s="276"/>
      <c r="M239" s="277" t="s">
        <v>19</v>
      </c>
      <c r="N239" s="278" t="s">
        <v>43</v>
      </c>
      <c r="O239" s="86"/>
      <c r="P239" s="223">
        <f>O239*H239</f>
        <v>0</v>
      </c>
      <c r="Q239" s="223">
        <v>0.0035999999999999999</v>
      </c>
      <c r="R239" s="223">
        <f>Q239*H239</f>
        <v>0.34057799999999999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506</v>
      </c>
      <c r="AT239" s="225" t="s">
        <v>363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245</v>
      </c>
      <c r="BM239" s="225" t="s">
        <v>507</v>
      </c>
    </row>
    <row r="240" s="14" customFormat="1">
      <c r="A240" s="14"/>
      <c r="B240" s="243"/>
      <c r="C240" s="244"/>
      <c r="D240" s="234" t="s">
        <v>159</v>
      </c>
      <c r="E240" s="244"/>
      <c r="F240" s="246" t="s">
        <v>508</v>
      </c>
      <c r="G240" s="244"/>
      <c r="H240" s="247">
        <v>94.605000000000004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159</v>
      </c>
      <c r="AU240" s="253" t="s">
        <v>82</v>
      </c>
      <c r="AV240" s="14" t="s">
        <v>82</v>
      </c>
      <c r="AW240" s="14" t="s">
        <v>4</v>
      </c>
      <c r="AX240" s="14" t="s">
        <v>80</v>
      </c>
      <c r="AY240" s="253" t="s">
        <v>148</v>
      </c>
    </row>
    <row r="241" s="2" customFormat="1" ht="16.5" customHeight="1">
      <c r="A241" s="40"/>
      <c r="B241" s="41"/>
      <c r="C241" s="269" t="s">
        <v>295</v>
      </c>
      <c r="D241" s="269" t="s">
        <v>363</v>
      </c>
      <c r="E241" s="270" t="s">
        <v>509</v>
      </c>
      <c r="F241" s="271" t="s">
        <v>510</v>
      </c>
      <c r="G241" s="272" t="s">
        <v>154</v>
      </c>
      <c r="H241" s="273">
        <v>12.128</v>
      </c>
      <c r="I241" s="274"/>
      <c r="J241" s="275">
        <f>ROUND(I241*H241,2)</f>
        <v>0</v>
      </c>
      <c r="K241" s="271" t="s">
        <v>333</v>
      </c>
      <c r="L241" s="276"/>
      <c r="M241" s="277" t="s">
        <v>19</v>
      </c>
      <c r="N241" s="278" t="s">
        <v>43</v>
      </c>
      <c r="O241" s="86"/>
      <c r="P241" s="223">
        <f>O241*H241</f>
        <v>0</v>
      </c>
      <c r="Q241" s="223">
        <v>0.0020999999999999999</v>
      </c>
      <c r="R241" s="223">
        <f>Q241*H241</f>
        <v>0.0254688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506</v>
      </c>
      <c r="AT241" s="225" t="s">
        <v>363</v>
      </c>
      <c r="AU241" s="225" t="s">
        <v>82</v>
      </c>
      <c r="AY241" s="19" t="s">
        <v>148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245</v>
      </c>
      <c r="BM241" s="225" t="s">
        <v>511</v>
      </c>
    </row>
    <row r="242" s="14" customFormat="1">
      <c r="A242" s="14"/>
      <c r="B242" s="243"/>
      <c r="C242" s="244"/>
      <c r="D242" s="234" t="s">
        <v>159</v>
      </c>
      <c r="E242" s="244"/>
      <c r="F242" s="246" t="s">
        <v>512</v>
      </c>
      <c r="G242" s="244"/>
      <c r="H242" s="247">
        <v>12.128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159</v>
      </c>
      <c r="AU242" s="253" t="s">
        <v>82</v>
      </c>
      <c r="AV242" s="14" t="s">
        <v>82</v>
      </c>
      <c r="AW242" s="14" t="s">
        <v>4</v>
      </c>
      <c r="AX242" s="14" t="s">
        <v>80</v>
      </c>
      <c r="AY242" s="253" t="s">
        <v>148</v>
      </c>
    </row>
    <row r="243" s="2" customFormat="1" ht="24.15" customHeight="1">
      <c r="A243" s="40"/>
      <c r="B243" s="41"/>
      <c r="C243" s="214" t="s">
        <v>301</v>
      </c>
      <c r="D243" s="214" t="s">
        <v>151</v>
      </c>
      <c r="E243" s="215" t="s">
        <v>481</v>
      </c>
      <c r="F243" s="216" t="s">
        <v>482</v>
      </c>
      <c r="G243" s="217" t="s">
        <v>154</v>
      </c>
      <c r="H243" s="218">
        <v>85</v>
      </c>
      <c r="I243" s="219"/>
      <c r="J243" s="220">
        <f>ROUND(I243*H243,2)</f>
        <v>0</v>
      </c>
      <c r="K243" s="216" t="s">
        <v>333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245</v>
      </c>
      <c r="AT243" s="225" t="s">
        <v>151</v>
      </c>
      <c r="AU243" s="225" t="s">
        <v>82</v>
      </c>
      <c r="AY243" s="19" t="s">
        <v>148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245</v>
      </c>
      <c r="BM243" s="225" t="s">
        <v>513</v>
      </c>
    </row>
    <row r="244" s="2" customFormat="1">
      <c r="A244" s="40"/>
      <c r="B244" s="41"/>
      <c r="C244" s="42"/>
      <c r="D244" s="227" t="s">
        <v>157</v>
      </c>
      <c r="E244" s="42"/>
      <c r="F244" s="228" t="s">
        <v>484</v>
      </c>
      <c r="G244" s="42"/>
      <c r="H244" s="42"/>
      <c r="I244" s="229"/>
      <c r="J244" s="42"/>
      <c r="K244" s="42"/>
      <c r="L244" s="46"/>
      <c r="M244" s="230"/>
      <c r="N244" s="231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157</v>
      </c>
      <c r="AU244" s="19" t="s">
        <v>82</v>
      </c>
    </row>
    <row r="245" s="13" customFormat="1">
      <c r="A245" s="13"/>
      <c r="B245" s="232"/>
      <c r="C245" s="233"/>
      <c r="D245" s="234" t="s">
        <v>159</v>
      </c>
      <c r="E245" s="235" t="s">
        <v>19</v>
      </c>
      <c r="F245" s="236" t="s">
        <v>514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159</v>
      </c>
      <c r="AU245" s="242" t="s">
        <v>82</v>
      </c>
      <c r="AV245" s="13" t="s">
        <v>80</v>
      </c>
      <c r="AW245" s="13" t="s">
        <v>33</v>
      </c>
      <c r="AX245" s="13" t="s">
        <v>72</v>
      </c>
      <c r="AY245" s="242" t="s">
        <v>148</v>
      </c>
    </row>
    <row r="246" s="14" customFormat="1">
      <c r="A246" s="14"/>
      <c r="B246" s="243"/>
      <c r="C246" s="244"/>
      <c r="D246" s="234" t="s">
        <v>159</v>
      </c>
      <c r="E246" s="245" t="s">
        <v>19</v>
      </c>
      <c r="F246" s="246" t="s">
        <v>515</v>
      </c>
      <c r="G246" s="244"/>
      <c r="H246" s="247">
        <v>85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159</v>
      </c>
      <c r="AU246" s="253" t="s">
        <v>82</v>
      </c>
      <c r="AV246" s="14" t="s">
        <v>82</v>
      </c>
      <c r="AW246" s="14" t="s">
        <v>33</v>
      </c>
      <c r="AX246" s="14" t="s">
        <v>80</v>
      </c>
      <c r="AY246" s="253" t="s">
        <v>148</v>
      </c>
    </row>
    <row r="247" s="2" customFormat="1" ht="16.5" customHeight="1">
      <c r="A247" s="40"/>
      <c r="B247" s="41"/>
      <c r="C247" s="269" t="s">
        <v>306</v>
      </c>
      <c r="D247" s="269" t="s">
        <v>363</v>
      </c>
      <c r="E247" s="270" t="s">
        <v>516</v>
      </c>
      <c r="F247" s="271" t="s">
        <v>517</v>
      </c>
      <c r="G247" s="272" t="s">
        <v>154</v>
      </c>
      <c r="H247" s="273">
        <v>86.700000000000003</v>
      </c>
      <c r="I247" s="274"/>
      <c r="J247" s="275">
        <f>ROUND(I247*H247,2)</f>
        <v>0</v>
      </c>
      <c r="K247" s="271" t="s">
        <v>333</v>
      </c>
      <c r="L247" s="276"/>
      <c r="M247" s="277" t="s">
        <v>19</v>
      </c>
      <c r="N247" s="278" t="s">
        <v>43</v>
      </c>
      <c r="O247" s="86"/>
      <c r="P247" s="223">
        <f>O247*H247</f>
        <v>0</v>
      </c>
      <c r="Q247" s="223">
        <v>0.0080000000000000002</v>
      </c>
      <c r="R247" s="223">
        <f>Q247*H247</f>
        <v>0.69359999999999999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506</v>
      </c>
      <c r="AT247" s="225" t="s">
        <v>363</v>
      </c>
      <c r="AU247" s="225" t="s">
        <v>82</v>
      </c>
      <c r="AY247" s="19" t="s">
        <v>148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245</v>
      </c>
      <c r="BM247" s="225" t="s">
        <v>518</v>
      </c>
    </row>
    <row r="248" s="14" customFormat="1">
      <c r="A248" s="14"/>
      <c r="B248" s="243"/>
      <c r="C248" s="244"/>
      <c r="D248" s="234" t="s">
        <v>159</v>
      </c>
      <c r="E248" s="244"/>
      <c r="F248" s="246" t="s">
        <v>519</v>
      </c>
      <c r="G248" s="244"/>
      <c r="H248" s="247">
        <v>86.700000000000003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159</v>
      </c>
      <c r="AU248" s="253" t="s">
        <v>82</v>
      </c>
      <c r="AV248" s="14" t="s">
        <v>82</v>
      </c>
      <c r="AW248" s="14" t="s">
        <v>4</v>
      </c>
      <c r="AX248" s="14" t="s">
        <v>80</v>
      </c>
      <c r="AY248" s="253" t="s">
        <v>148</v>
      </c>
    </row>
    <row r="249" s="2" customFormat="1" ht="24.15" customHeight="1">
      <c r="A249" s="40"/>
      <c r="B249" s="41"/>
      <c r="C249" s="214" t="s">
        <v>313</v>
      </c>
      <c r="D249" s="214" t="s">
        <v>151</v>
      </c>
      <c r="E249" s="215" t="s">
        <v>520</v>
      </c>
      <c r="F249" s="216" t="s">
        <v>521</v>
      </c>
      <c r="G249" s="217" t="s">
        <v>154</v>
      </c>
      <c r="H249" s="218">
        <v>79.269999999999996</v>
      </c>
      <c r="I249" s="219"/>
      <c r="J249" s="220">
        <f>ROUND(I249*H249,2)</f>
        <v>0</v>
      </c>
      <c r="K249" s="216" t="s">
        <v>333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245</v>
      </c>
      <c r="AT249" s="225" t="s">
        <v>151</v>
      </c>
      <c r="AU249" s="225" t="s">
        <v>82</v>
      </c>
      <c r="AY249" s="19" t="s">
        <v>148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245</v>
      </c>
      <c r="BM249" s="225" t="s">
        <v>522</v>
      </c>
    </row>
    <row r="250" s="2" customFormat="1">
      <c r="A250" s="40"/>
      <c r="B250" s="41"/>
      <c r="C250" s="42"/>
      <c r="D250" s="227" t="s">
        <v>157</v>
      </c>
      <c r="E250" s="42"/>
      <c r="F250" s="228" t="s">
        <v>523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157</v>
      </c>
      <c r="AU250" s="19" t="s">
        <v>82</v>
      </c>
    </row>
    <row r="251" s="13" customFormat="1">
      <c r="A251" s="13"/>
      <c r="B251" s="232"/>
      <c r="C251" s="233"/>
      <c r="D251" s="234" t="s">
        <v>159</v>
      </c>
      <c r="E251" s="235" t="s">
        <v>19</v>
      </c>
      <c r="F251" s="236" t="s">
        <v>524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159</v>
      </c>
      <c r="AU251" s="242" t="s">
        <v>82</v>
      </c>
      <c r="AV251" s="13" t="s">
        <v>80</v>
      </c>
      <c r="AW251" s="13" t="s">
        <v>33</v>
      </c>
      <c r="AX251" s="13" t="s">
        <v>72</v>
      </c>
      <c r="AY251" s="242" t="s">
        <v>148</v>
      </c>
    </row>
    <row r="252" s="13" customFormat="1">
      <c r="A252" s="13"/>
      <c r="B252" s="232"/>
      <c r="C252" s="233"/>
      <c r="D252" s="234" t="s">
        <v>159</v>
      </c>
      <c r="E252" s="235" t="s">
        <v>19</v>
      </c>
      <c r="F252" s="236" t="s">
        <v>525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159</v>
      </c>
      <c r="AU252" s="242" t="s">
        <v>82</v>
      </c>
      <c r="AV252" s="13" t="s">
        <v>80</v>
      </c>
      <c r="AW252" s="13" t="s">
        <v>33</v>
      </c>
      <c r="AX252" s="13" t="s">
        <v>72</v>
      </c>
      <c r="AY252" s="242" t="s">
        <v>148</v>
      </c>
    </row>
    <row r="253" s="14" customFormat="1">
      <c r="A253" s="14"/>
      <c r="B253" s="243"/>
      <c r="C253" s="244"/>
      <c r="D253" s="234" t="s">
        <v>159</v>
      </c>
      <c r="E253" s="245" t="s">
        <v>19</v>
      </c>
      <c r="F253" s="246" t="s">
        <v>526</v>
      </c>
      <c r="G253" s="244"/>
      <c r="H253" s="247">
        <v>11.087999999999999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159</v>
      </c>
      <c r="AU253" s="253" t="s">
        <v>82</v>
      </c>
      <c r="AV253" s="14" t="s">
        <v>82</v>
      </c>
      <c r="AW253" s="14" t="s">
        <v>33</v>
      </c>
      <c r="AX253" s="14" t="s">
        <v>72</v>
      </c>
      <c r="AY253" s="253" t="s">
        <v>148</v>
      </c>
    </row>
    <row r="254" s="14" customFormat="1">
      <c r="A254" s="14"/>
      <c r="B254" s="243"/>
      <c r="C254" s="244"/>
      <c r="D254" s="234" t="s">
        <v>159</v>
      </c>
      <c r="E254" s="245" t="s">
        <v>19</v>
      </c>
      <c r="F254" s="246" t="s">
        <v>527</v>
      </c>
      <c r="G254" s="244"/>
      <c r="H254" s="247">
        <v>10.032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159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148</v>
      </c>
    </row>
    <row r="255" s="14" customFormat="1">
      <c r="A255" s="14"/>
      <c r="B255" s="243"/>
      <c r="C255" s="244"/>
      <c r="D255" s="234" t="s">
        <v>159</v>
      </c>
      <c r="E255" s="245" t="s">
        <v>19</v>
      </c>
      <c r="F255" s="246" t="s">
        <v>528</v>
      </c>
      <c r="G255" s="244"/>
      <c r="H255" s="247">
        <v>11.528000000000001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159</v>
      </c>
      <c r="AU255" s="253" t="s">
        <v>82</v>
      </c>
      <c r="AV255" s="14" t="s">
        <v>82</v>
      </c>
      <c r="AW255" s="14" t="s">
        <v>33</v>
      </c>
      <c r="AX255" s="14" t="s">
        <v>72</v>
      </c>
      <c r="AY255" s="253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529</v>
      </c>
      <c r="G256" s="244"/>
      <c r="H256" s="247">
        <v>11.352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3" customFormat="1">
      <c r="A257" s="13"/>
      <c r="B257" s="232"/>
      <c r="C257" s="233"/>
      <c r="D257" s="234" t="s">
        <v>159</v>
      </c>
      <c r="E257" s="235" t="s">
        <v>19</v>
      </c>
      <c r="F257" s="236" t="s">
        <v>530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159</v>
      </c>
      <c r="AU257" s="242" t="s">
        <v>82</v>
      </c>
      <c r="AV257" s="13" t="s">
        <v>80</v>
      </c>
      <c r="AW257" s="13" t="s">
        <v>33</v>
      </c>
      <c r="AX257" s="13" t="s">
        <v>72</v>
      </c>
      <c r="AY257" s="242" t="s">
        <v>148</v>
      </c>
    </row>
    <row r="258" s="14" customFormat="1">
      <c r="A258" s="14"/>
      <c r="B258" s="243"/>
      <c r="C258" s="244"/>
      <c r="D258" s="234" t="s">
        <v>159</v>
      </c>
      <c r="E258" s="245" t="s">
        <v>19</v>
      </c>
      <c r="F258" s="246" t="s">
        <v>531</v>
      </c>
      <c r="G258" s="244"/>
      <c r="H258" s="247">
        <v>9.0640000000000001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159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148</v>
      </c>
    </row>
    <row r="259" s="14" customFormat="1">
      <c r="A259" s="14"/>
      <c r="B259" s="243"/>
      <c r="C259" s="244"/>
      <c r="D259" s="234" t="s">
        <v>159</v>
      </c>
      <c r="E259" s="245" t="s">
        <v>19</v>
      </c>
      <c r="F259" s="246" t="s">
        <v>532</v>
      </c>
      <c r="G259" s="244"/>
      <c r="H259" s="247">
        <v>8.0340000000000007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159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148</v>
      </c>
    </row>
    <row r="260" s="14" customFormat="1">
      <c r="A260" s="14"/>
      <c r="B260" s="243"/>
      <c r="C260" s="244"/>
      <c r="D260" s="234" t="s">
        <v>159</v>
      </c>
      <c r="E260" s="245" t="s">
        <v>19</v>
      </c>
      <c r="F260" s="246" t="s">
        <v>533</v>
      </c>
      <c r="G260" s="244"/>
      <c r="H260" s="247">
        <v>9.2400000000000002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159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148</v>
      </c>
    </row>
    <row r="261" s="14" customFormat="1">
      <c r="A261" s="14"/>
      <c r="B261" s="243"/>
      <c r="C261" s="244"/>
      <c r="D261" s="234" t="s">
        <v>159</v>
      </c>
      <c r="E261" s="245" t="s">
        <v>19</v>
      </c>
      <c r="F261" s="246" t="s">
        <v>534</v>
      </c>
      <c r="G261" s="244"/>
      <c r="H261" s="247">
        <v>8.9320000000000004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159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148</v>
      </c>
    </row>
    <row r="262" s="15" customFormat="1">
      <c r="A262" s="15"/>
      <c r="B262" s="254"/>
      <c r="C262" s="255"/>
      <c r="D262" s="234" t="s">
        <v>159</v>
      </c>
      <c r="E262" s="256" t="s">
        <v>19</v>
      </c>
      <c r="F262" s="257" t="s">
        <v>163</v>
      </c>
      <c r="G262" s="255"/>
      <c r="H262" s="258">
        <v>79.269999999999996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159</v>
      </c>
      <c r="AU262" s="264" t="s">
        <v>82</v>
      </c>
      <c r="AV262" s="15" t="s">
        <v>149</v>
      </c>
      <c r="AW262" s="15" t="s">
        <v>33</v>
      </c>
      <c r="AX262" s="15" t="s">
        <v>80</v>
      </c>
      <c r="AY262" s="264" t="s">
        <v>148</v>
      </c>
    </row>
    <row r="263" s="2" customFormat="1" ht="16.5" customHeight="1">
      <c r="A263" s="40"/>
      <c r="B263" s="41"/>
      <c r="C263" s="269" t="s">
        <v>322</v>
      </c>
      <c r="D263" s="269" t="s">
        <v>363</v>
      </c>
      <c r="E263" s="270" t="s">
        <v>535</v>
      </c>
      <c r="F263" s="271" t="s">
        <v>536</v>
      </c>
      <c r="G263" s="272" t="s">
        <v>154</v>
      </c>
      <c r="H263" s="273">
        <v>80.855000000000004</v>
      </c>
      <c r="I263" s="274"/>
      <c r="J263" s="275">
        <f>ROUND(I263*H263,2)</f>
        <v>0</v>
      </c>
      <c r="K263" s="271" t="s">
        <v>333</v>
      </c>
      <c r="L263" s="276"/>
      <c r="M263" s="277" t="s">
        <v>19</v>
      </c>
      <c r="N263" s="278" t="s">
        <v>43</v>
      </c>
      <c r="O263" s="86"/>
      <c r="P263" s="223">
        <f>O263*H263</f>
        <v>0</v>
      </c>
      <c r="Q263" s="223">
        <v>0.0022399999999999998</v>
      </c>
      <c r="R263" s="223">
        <f>Q263*H263</f>
        <v>0.1811152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506</v>
      </c>
      <c r="AT263" s="225" t="s">
        <v>363</v>
      </c>
      <c r="AU263" s="225" t="s">
        <v>82</v>
      </c>
      <c r="AY263" s="19" t="s">
        <v>148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80</v>
      </c>
      <c r="BK263" s="226">
        <f>ROUND(I263*H263,2)</f>
        <v>0</v>
      </c>
      <c r="BL263" s="19" t="s">
        <v>245</v>
      </c>
      <c r="BM263" s="225" t="s">
        <v>537</v>
      </c>
    </row>
    <row r="264" s="14" customFormat="1">
      <c r="A264" s="14"/>
      <c r="B264" s="243"/>
      <c r="C264" s="244"/>
      <c r="D264" s="234" t="s">
        <v>159</v>
      </c>
      <c r="E264" s="244"/>
      <c r="F264" s="246" t="s">
        <v>538</v>
      </c>
      <c r="G264" s="244"/>
      <c r="H264" s="247">
        <v>80.855000000000004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159</v>
      </c>
      <c r="AU264" s="253" t="s">
        <v>82</v>
      </c>
      <c r="AV264" s="14" t="s">
        <v>82</v>
      </c>
      <c r="AW264" s="14" t="s">
        <v>4</v>
      </c>
      <c r="AX264" s="14" t="s">
        <v>80</v>
      </c>
      <c r="AY264" s="253" t="s">
        <v>148</v>
      </c>
    </row>
    <row r="265" s="2" customFormat="1" ht="24.15" customHeight="1">
      <c r="A265" s="40"/>
      <c r="B265" s="41"/>
      <c r="C265" s="214" t="s">
        <v>539</v>
      </c>
      <c r="D265" s="214" t="s">
        <v>151</v>
      </c>
      <c r="E265" s="215" t="s">
        <v>540</v>
      </c>
      <c r="F265" s="216" t="s">
        <v>541</v>
      </c>
      <c r="G265" s="217" t="s">
        <v>154</v>
      </c>
      <c r="H265" s="218">
        <v>14</v>
      </c>
      <c r="I265" s="219"/>
      <c r="J265" s="220">
        <f>ROUND(I265*H265,2)</f>
        <v>0</v>
      </c>
      <c r="K265" s="216" t="s">
        <v>333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0.0030000000000000001</v>
      </c>
      <c r="R265" s="223">
        <f>Q265*H265</f>
        <v>0.042000000000000003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245</v>
      </c>
      <c r="AT265" s="225" t="s">
        <v>151</v>
      </c>
      <c r="AU265" s="225" t="s">
        <v>82</v>
      </c>
      <c r="AY265" s="19" t="s">
        <v>148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245</v>
      </c>
      <c r="BM265" s="225" t="s">
        <v>542</v>
      </c>
    </row>
    <row r="266" s="2" customFormat="1">
      <c r="A266" s="40"/>
      <c r="B266" s="41"/>
      <c r="C266" s="42"/>
      <c r="D266" s="227" t="s">
        <v>157</v>
      </c>
      <c r="E266" s="42"/>
      <c r="F266" s="228" t="s">
        <v>543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157</v>
      </c>
      <c r="AU266" s="19" t="s">
        <v>82</v>
      </c>
    </row>
    <row r="267" s="13" customFormat="1">
      <c r="A267" s="13"/>
      <c r="B267" s="232"/>
      <c r="C267" s="233"/>
      <c r="D267" s="234" t="s">
        <v>159</v>
      </c>
      <c r="E267" s="235" t="s">
        <v>19</v>
      </c>
      <c r="F267" s="236" t="s">
        <v>544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159</v>
      </c>
      <c r="AU267" s="242" t="s">
        <v>82</v>
      </c>
      <c r="AV267" s="13" t="s">
        <v>80</v>
      </c>
      <c r="AW267" s="13" t="s">
        <v>33</v>
      </c>
      <c r="AX267" s="13" t="s">
        <v>72</v>
      </c>
      <c r="AY267" s="242" t="s">
        <v>148</v>
      </c>
    </row>
    <row r="268" s="14" customFormat="1">
      <c r="A268" s="14"/>
      <c r="B268" s="243"/>
      <c r="C268" s="244"/>
      <c r="D268" s="234" t="s">
        <v>159</v>
      </c>
      <c r="E268" s="245" t="s">
        <v>19</v>
      </c>
      <c r="F268" s="246" t="s">
        <v>545</v>
      </c>
      <c r="G268" s="244"/>
      <c r="H268" s="247">
        <v>14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159</v>
      </c>
      <c r="AU268" s="253" t="s">
        <v>82</v>
      </c>
      <c r="AV268" s="14" t="s">
        <v>82</v>
      </c>
      <c r="AW268" s="14" t="s">
        <v>33</v>
      </c>
      <c r="AX268" s="14" t="s">
        <v>80</v>
      </c>
      <c r="AY268" s="253" t="s">
        <v>148</v>
      </c>
    </row>
    <row r="269" s="2" customFormat="1" ht="16.5" customHeight="1">
      <c r="A269" s="40"/>
      <c r="B269" s="41"/>
      <c r="C269" s="269" t="s">
        <v>546</v>
      </c>
      <c r="D269" s="269" t="s">
        <v>363</v>
      </c>
      <c r="E269" s="270" t="s">
        <v>547</v>
      </c>
      <c r="F269" s="271" t="s">
        <v>548</v>
      </c>
      <c r="G269" s="272" t="s">
        <v>154</v>
      </c>
      <c r="H269" s="273">
        <v>14.699999999999999</v>
      </c>
      <c r="I269" s="274"/>
      <c r="J269" s="275">
        <f>ROUND(I269*H269,2)</f>
        <v>0</v>
      </c>
      <c r="K269" s="271" t="s">
        <v>333</v>
      </c>
      <c r="L269" s="276"/>
      <c r="M269" s="277" t="s">
        <v>19</v>
      </c>
      <c r="N269" s="278" t="s">
        <v>43</v>
      </c>
      <c r="O269" s="86"/>
      <c r="P269" s="223">
        <f>O269*H269</f>
        <v>0</v>
      </c>
      <c r="Q269" s="223">
        <v>0.00069999999999999999</v>
      </c>
      <c r="R269" s="223">
        <f>Q269*H269</f>
        <v>0.010289999999999999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506</v>
      </c>
      <c r="AT269" s="225" t="s">
        <v>363</v>
      </c>
      <c r="AU269" s="225" t="s">
        <v>82</v>
      </c>
      <c r="AY269" s="19" t="s">
        <v>148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245</v>
      </c>
      <c r="BM269" s="225" t="s">
        <v>549</v>
      </c>
    </row>
    <row r="270" s="14" customFormat="1">
      <c r="A270" s="14"/>
      <c r="B270" s="243"/>
      <c r="C270" s="244"/>
      <c r="D270" s="234" t="s">
        <v>159</v>
      </c>
      <c r="E270" s="244"/>
      <c r="F270" s="246" t="s">
        <v>550</v>
      </c>
      <c r="G270" s="244"/>
      <c r="H270" s="247">
        <v>14.699999999999999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159</v>
      </c>
      <c r="AU270" s="253" t="s">
        <v>82</v>
      </c>
      <c r="AV270" s="14" t="s">
        <v>82</v>
      </c>
      <c r="AW270" s="14" t="s">
        <v>4</v>
      </c>
      <c r="AX270" s="14" t="s">
        <v>80</v>
      </c>
      <c r="AY270" s="253" t="s">
        <v>148</v>
      </c>
    </row>
    <row r="271" s="2" customFormat="1" ht="24.15" customHeight="1">
      <c r="A271" s="40"/>
      <c r="B271" s="41"/>
      <c r="C271" s="214" t="s">
        <v>551</v>
      </c>
      <c r="D271" s="214" t="s">
        <v>151</v>
      </c>
      <c r="E271" s="215" t="s">
        <v>552</v>
      </c>
      <c r="F271" s="216" t="s">
        <v>553</v>
      </c>
      <c r="G271" s="217" t="s">
        <v>154</v>
      </c>
      <c r="H271" s="218">
        <v>351.24000000000001</v>
      </c>
      <c r="I271" s="219"/>
      <c r="J271" s="220">
        <f>ROUND(I271*H271,2)</f>
        <v>0</v>
      </c>
      <c r="K271" s="216" t="s">
        <v>333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245</v>
      </c>
      <c r="AT271" s="225" t="s">
        <v>151</v>
      </c>
      <c r="AU271" s="225" t="s">
        <v>82</v>
      </c>
      <c r="AY271" s="19" t="s">
        <v>148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80</v>
      </c>
      <c r="BK271" s="226">
        <f>ROUND(I271*H271,2)</f>
        <v>0</v>
      </c>
      <c r="BL271" s="19" t="s">
        <v>245</v>
      </c>
      <c r="BM271" s="225" t="s">
        <v>554</v>
      </c>
    </row>
    <row r="272" s="2" customFormat="1">
      <c r="A272" s="40"/>
      <c r="B272" s="41"/>
      <c r="C272" s="42"/>
      <c r="D272" s="227" t="s">
        <v>157</v>
      </c>
      <c r="E272" s="42"/>
      <c r="F272" s="228" t="s">
        <v>555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157</v>
      </c>
      <c r="AU272" s="19" t="s">
        <v>82</v>
      </c>
    </row>
    <row r="273" s="13" customFormat="1">
      <c r="A273" s="13"/>
      <c r="B273" s="232"/>
      <c r="C273" s="233"/>
      <c r="D273" s="234" t="s">
        <v>159</v>
      </c>
      <c r="E273" s="235" t="s">
        <v>19</v>
      </c>
      <c r="F273" s="236" t="s">
        <v>556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159</v>
      </c>
      <c r="AU273" s="242" t="s">
        <v>82</v>
      </c>
      <c r="AV273" s="13" t="s">
        <v>80</v>
      </c>
      <c r="AW273" s="13" t="s">
        <v>33</v>
      </c>
      <c r="AX273" s="13" t="s">
        <v>72</v>
      </c>
      <c r="AY273" s="242" t="s">
        <v>148</v>
      </c>
    </row>
    <row r="274" s="14" customFormat="1">
      <c r="A274" s="14"/>
      <c r="B274" s="243"/>
      <c r="C274" s="244"/>
      <c r="D274" s="234" t="s">
        <v>159</v>
      </c>
      <c r="E274" s="245" t="s">
        <v>19</v>
      </c>
      <c r="F274" s="246" t="s">
        <v>557</v>
      </c>
      <c r="G274" s="244"/>
      <c r="H274" s="247">
        <v>55.039999999999999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159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148</v>
      </c>
    </row>
    <row r="275" s="14" customFormat="1">
      <c r="A275" s="14"/>
      <c r="B275" s="243"/>
      <c r="C275" s="244"/>
      <c r="D275" s="234" t="s">
        <v>159</v>
      </c>
      <c r="E275" s="245" t="s">
        <v>19</v>
      </c>
      <c r="F275" s="246" t="s">
        <v>558</v>
      </c>
      <c r="G275" s="244"/>
      <c r="H275" s="247">
        <v>131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159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148</v>
      </c>
    </row>
    <row r="276" s="14" customFormat="1">
      <c r="A276" s="14"/>
      <c r="B276" s="243"/>
      <c r="C276" s="244"/>
      <c r="D276" s="234" t="s">
        <v>159</v>
      </c>
      <c r="E276" s="245" t="s">
        <v>19</v>
      </c>
      <c r="F276" s="246" t="s">
        <v>559</v>
      </c>
      <c r="G276" s="244"/>
      <c r="H276" s="247">
        <v>-19.199999999999999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159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148</v>
      </c>
    </row>
    <row r="277" s="14" customFormat="1">
      <c r="A277" s="14"/>
      <c r="B277" s="243"/>
      <c r="C277" s="244"/>
      <c r="D277" s="234" t="s">
        <v>159</v>
      </c>
      <c r="E277" s="245" t="s">
        <v>19</v>
      </c>
      <c r="F277" s="246" t="s">
        <v>560</v>
      </c>
      <c r="G277" s="244"/>
      <c r="H277" s="247">
        <v>-16.5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159</v>
      </c>
      <c r="AU277" s="253" t="s">
        <v>82</v>
      </c>
      <c r="AV277" s="14" t="s">
        <v>82</v>
      </c>
      <c r="AW277" s="14" t="s">
        <v>33</v>
      </c>
      <c r="AX277" s="14" t="s">
        <v>72</v>
      </c>
      <c r="AY277" s="253" t="s">
        <v>148</v>
      </c>
    </row>
    <row r="278" s="13" customFormat="1">
      <c r="A278" s="13"/>
      <c r="B278" s="232"/>
      <c r="C278" s="233"/>
      <c r="D278" s="234" t="s">
        <v>159</v>
      </c>
      <c r="E278" s="235" t="s">
        <v>19</v>
      </c>
      <c r="F278" s="236" t="s">
        <v>561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159</v>
      </c>
      <c r="AU278" s="242" t="s">
        <v>82</v>
      </c>
      <c r="AV278" s="13" t="s">
        <v>80</v>
      </c>
      <c r="AW278" s="13" t="s">
        <v>33</v>
      </c>
      <c r="AX278" s="13" t="s">
        <v>72</v>
      </c>
      <c r="AY278" s="242" t="s">
        <v>148</v>
      </c>
    </row>
    <row r="279" s="14" customFormat="1">
      <c r="A279" s="14"/>
      <c r="B279" s="243"/>
      <c r="C279" s="244"/>
      <c r="D279" s="234" t="s">
        <v>159</v>
      </c>
      <c r="E279" s="245" t="s">
        <v>19</v>
      </c>
      <c r="F279" s="246" t="s">
        <v>562</v>
      </c>
      <c r="G279" s="244"/>
      <c r="H279" s="247">
        <v>129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159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148</v>
      </c>
    </row>
    <row r="280" s="14" customFormat="1">
      <c r="A280" s="14"/>
      <c r="B280" s="243"/>
      <c r="C280" s="244"/>
      <c r="D280" s="234" t="s">
        <v>159</v>
      </c>
      <c r="E280" s="245" t="s">
        <v>19</v>
      </c>
      <c r="F280" s="246" t="s">
        <v>563</v>
      </c>
      <c r="G280" s="244"/>
      <c r="H280" s="247">
        <v>31.5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159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148</v>
      </c>
    </row>
    <row r="281" s="14" customFormat="1">
      <c r="A281" s="14"/>
      <c r="B281" s="243"/>
      <c r="C281" s="244"/>
      <c r="D281" s="234" t="s">
        <v>159</v>
      </c>
      <c r="E281" s="245" t="s">
        <v>19</v>
      </c>
      <c r="F281" s="246" t="s">
        <v>564</v>
      </c>
      <c r="G281" s="244"/>
      <c r="H281" s="247">
        <v>40.399999999999999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159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148</v>
      </c>
    </row>
    <row r="282" s="15" customFormat="1">
      <c r="A282" s="15"/>
      <c r="B282" s="254"/>
      <c r="C282" s="255"/>
      <c r="D282" s="234" t="s">
        <v>159</v>
      </c>
      <c r="E282" s="256" t="s">
        <v>19</v>
      </c>
      <c r="F282" s="257" t="s">
        <v>163</v>
      </c>
      <c r="G282" s="255"/>
      <c r="H282" s="258">
        <v>351.24000000000001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159</v>
      </c>
      <c r="AU282" s="264" t="s">
        <v>82</v>
      </c>
      <c r="AV282" s="15" t="s">
        <v>149</v>
      </c>
      <c r="AW282" s="15" t="s">
        <v>33</v>
      </c>
      <c r="AX282" s="15" t="s">
        <v>80</v>
      </c>
      <c r="AY282" s="264" t="s">
        <v>148</v>
      </c>
    </row>
    <row r="283" s="2" customFormat="1" ht="16.5" customHeight="1">
      <c r="A283" s="40"/>
      <c r="B283" s="41"/>
      <c r="C283" s="269" t="s">
        <v>506</v>
      </c>
      <c r="D283" s="269" t="s">
        <v>363</v>
      </c>
      <c r="E283" s="270" t="s">
        <v>565</v>
      </c>
      <c r="F283" s="271" t="s">
        <v>566</v>
      </c>
      <c r="G283" s="272" t="s">
        <v>154</v>
      </c>
      <c r="H283" s="273">
        <v>308.24900000000002</v>
      </c>
      <c r="I283" s="274"/>
      <c r="J283" s="275">
        <f>ROUND(I283*H283,2)</f>
        <v>0</v>
      </c>
      <c r="K283" s="271" t="s">
        <v>333</v>
      </c>
      <c r="L283" s="276"/>
      <c r="M283" s="277" t="s">
        <v>19</v>
      </c>
      <c r="N283" s="278" t="s">
        <v>43</v>
      </c>
      <c r="O283" s="86"/>
      <c r="P283" s="223">
        <f>O283*H283</f>
        <v>0</v>
      </c>
      <c r="Q283" s="223">
        <v>0.0041999999999999997</v>
      </c>
      <c r="R283" s="223">
        <f>Q283*H283</f>
        <v>1.2946458000000001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506</v>
      </c>
      <c r="AT283" s="225" t="s">
        <v>363</v>
      </c>
      <c r="AU283" s="225" t="s">
        <v>82</v>
      </c>
      <c r="AY283" s="19" t="s">
        <v>148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80</v>
      </c>
      <c r="BK283" s="226">
        <f>ROUND(I283*H283,2)</f>
        <v>0</v>
      </c>
      <c r="BL283" s="19" t="s">
        <v>245</v>
      </c>
      <c r="BM283" s="225" t="s">
        <v>567</v>
      </c>
    </row>
    <row r="284" s="14" customFormat="1">
      <c r="A284" s="14"/>
      <c r="B284" s="243"/>
      <c r="C284" s="244"/>
      <c r="D284" s="234" t="s">
        <v>159</v>
      </c>
      <c r="E284" s="245" t="s">
        <v>19</v>
      </c>
      <c r="F284" s="246" t="s">
        <v>568</v>
      </c>
      <c r="G284" s="244"/>
      <c r="H284" s="247">
        <v>200.90000000000001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159</v>
      </c>
      <c r="AU284" s="253" t="s">
        <v>82</v>
      </c>
      <c r="AV284" s="14" t="s">
        <v>82</v>
      </c>
      <c r="AW284" s="14" t="s">
        <v>33</v>
      </c>
      <c r="AX284" s="14" t="s">
        <v>72</v>
      </c>
      <c r="AY284" s="253" t="s">
        <v>148</v>
      </c>
    </row>
    <row r="285" s="14" customFormat="1">
      <c r="A285" s="14"/>
      <c r="B285" s="243"/>
      <c r="C285" s="244"/>
      <c r="D285" s="234" t="s">
        <v>159</v>
      </c>
      <c r="E285" s="245" t="s">
        <v>19</v>
      </c>
      <c r="F285" s="246" t="s">
        <v>569</v>
      </c>
      <c r="G285" s="244"/>
      <c r="H285" s="247">
        <v>92.670000000000002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159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148</v>
      </c>
    </row>
    <row r="286" s="15" customFormat="1">
      <c r="A286" s="15"/>
      <c r="B286" s="254"/>
      <c r="C286" s="255"/>
      <c r="D286" s="234" t="s">
        <v>159</v>
      </c>
      <c r="E286" s="256" t="s">
        <v>19</v>
      </c>
      <c r="F286" s="257" t="s">
        <v>163</v>
      </c>
      <c r="G286" s="255"/>
      <c r="H286" s="258">
        <v>293.56999999999999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159</v>
      </c>
      <c r="AU286" s="264" t="s">
        <v>82</v>
      </c>
      <c r="AV286" s="15" t="s">
        <v>149</v>
      </c>
      <c r="AW286" s="15" t="s">
        <v>33</v>
      </c>
      <c r="AX286" s="15" t="s">
        <v>80</v>
      </c>
      <c r="AY286" s="264" t="s">
        <v>148</v>
      </c>
    </row>
    <row r="287" s="14" customFormat="1">
      <c r="A287" s="14"/>
      <c r="B287" s="243"/>
      <c r="C287" s="244"/>
      <c r="D287" s="234" t="s">
        <v>159</v>
      </c>
      <c r="E287" s="244"/>
      <c r="F287" s="246" t="s">
        <v>570</v>
      </c>
      <c r="G287" s="244"/>
      <c r="H287" s="247">
        <v>308.24900000000002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159</v>
      </c>
      <c r="AU287" s="253" t="s">
        <v>82</v>
      </c>
      <c r="AV287" s="14" t="s">
        <v>82</v>
      </c>
      <c r="AW287" s="14" t="s">
        <v>4</v>
      </c>
      <c r="AX287" s="14" t="s">
        <v>80</v>
      </c>
      <c r="AY287" s="253" t="s">
        <v>148</v>
      </c>
    </row>
    <row r="288" s="2" customFormat="1" ht="16.5" customHeight="1">
      <c r="A288" s="40"/>
      <c r="B288" s="41"/>
      <c r="C288" s="269" t="s">
        <v>571</v>
      </c>
      <c r="D288" s="269" t="s">
        <v>363</v>
      </c>
      <c r="E288" s="270" t="s">
        <v>572</v>
      </c>
      <c r="F288" s="271" t="s">
        <v>573</v>
      </c>
      <c r="G288" s="272" t="s">
        <v>154</v>
      </c>
      <c r="H288" s="273">
        <v>97.304000000000002</v>
      </c>
      <c r="I288" s="274"/>
      <c r="J288" s="275">
        <f>ROUND(I288*H288,2)</f>
        <v>0</v>
      </c>
      <c r="K288" s="271" t="s">
        <v>333</v>
      </c>
      <c r="L288" s="276"/>
      <c r="M288" s="277" t="s">
        <v>19</v>
      </c>
      <c r="N288" s="278" t="s">
        <v>43</v>
      </c>
      <c r="O288" s="86"/>
      <c r="P288" s="223">
        <f>O288*H288</f>
        <v>0</v>
      </c>
      <c r="Q288" s="223">
        <v>0.0035000000000000001</v>
      </c>
      <c r="R288" s="223">
        <f>Q288*H288</f>
        <v>0.34056400000000003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506</v>
      </c>
      <c r="AT288" s="225" t="s">
        <v>363</v>
      </c>
      <c r="AU288" s="225" t="s">
        <v>82</v>
      </c>
      <c r="AY288" s="19" t="s">
        <v>148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245</v>
      </c>
      <c r="BM288" s="225" t="s">
        <v>574</v>
      </c>
    </row>
    <row r="289" s="14" customFormat="1">
      <c r="A289" s="14"/>
      <c r="B289" s="243"/>
      <c r="C289" s="244"/>
      <c r="D289" s="234" t="s">
        <v>159</v>
      </c>
      <c r="E289" s="244"/>
      <c r="F289" s="246" t="s">
        <v>575</v>
      </c>
      <c r="G289" s="244"/>
      <c r="H289" s="247">
        <v>97.304000000000002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159</v>
      </c>
      <c r="AU289" s="253" t="s">
        <v>82</v>
      </c>
      <c r="AV289" s="14" t="s">
        <v>82</v>
      </c>
      <c r="AW289" s="14" t="s">
        <v>4</v>
      </c>
      <c r="AX289" s="14" t="s">
        <v>80</v>
      </c>
      <c r="AY289" s="253" t="s">
        <v>148</v>
      </c>
    </row>
    <row r="290" s="2" customFormat="1" ht="24.15" customHeight="1">
      <c r="A290" s="40"/>
      <c r="B290" s="41"/>
      <c r="C290" s="214" t="s">
        <v>576</v>
      </c>
      <c r="D290" s="214" t="s">
        <v>151</v>
      </c>
      <c r="E290" s="215" t="s">
        <v>577</v>
      </c>
      <c r="F290" s="216" t="s">
        <v>578</v>
      </c>
      <c r="G290" s="217" t="s">
        <v>154</v>
      </c>
      <c r="H290" s="218">
        <v>311.15800000000002</v>
      </c>
      <c r="I290" s="219"/>
      <c r="J290" s="220">
        <f>ROUND(I290*H290,2)</f>
        <v>0</v>
      </c>
      <c r="K290" s="216" t="s">
        <v>333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245</v>
      </c>
      <c r="AT290" s="225" t="s">
        <v>151</v>
      </c>
      <c r="AU290" s="225" t="s">
        <v>82</v>
      </c>
      <c r="AY290" s="19" t="s">
        <v>148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245</v>
      </c>
      <c r="BM290" s="225" t="s">
        <v>579</v>
      </c>
    </row>
    <row r="291" s="2" customFormat="1">
      <c r="A291" s="40"/>
      <c r="B291" s="41"/>
      <c r="C291" s="42"/>
      <c r="D291" s="227" t="s">
        <v>157</v>
      </c>
      <c r="E291" s="42"/>
      <c r="F291" s="228" t="s">
        <v>580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157</v>
      </c>
      <c r="AU291" s="19" t="s">
        <v>82</v>
      </c>
    </row>
    <row r="292" s="13" customFormat="1">
      <c r="A292" s="13"/>
      <c r="B292" s="232"/>
      <c r="C292" s="233"/>
      <c r="D292" s="234" t="s">
        <v>159</v>
      </c>
      <c r="E292" s="235" t="s">
        <v>19</v>
      </c>
      <c r="F292" s="236" t="s">
        <v>581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159</v>
      </c>
      <c r="AU292" s="242" t="s">
        <v>82</v>
      </c>
      <c r="AV292" s="13" t="s">
        <v>80</v>
      </c>
      <c r="AW292" s="13" t="s">
        <v>33</v>
      </c>
      <c r="AX292" s="13" t="s">
        <v>72</v>
      </c>
      <c r="AY292" s="242" t="s">
        <v>148</v>
      </c>
    </row>
    <row r="293" s="14" customFormat="1">
      <c r="A293" s="14"/>
      <c r="B293" s="243"/>
      <c r="C293" s="244"/>
      <c r="D293" s="234" t="s">
        <v>159</v>
      </c>
      <c r="E293" s="245" t="s">
        <v>19</v>
      </c>
      <c r="F293" s="246" t="s">
        <v>582</v>
      </c>
      <c r="G293" s="244"/>
      <c r="H293" s="247">
        <v>18.300000000000001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159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148</v>
      </c>
    </row>
    <row r="294" s="14" customFormat="1">
      <c r="A294" s="14"/>
      <c r="B294" s="243"/>
      <c r="C294" s="244"/>
      <c r="D294" s="234" t="s">
        <v>159</v>
      </c>
      <c r="E294" s="245" t="s">
        <v>19</v>
      </c>
      <c r="F294" s="246" t="s">
        <v>583</v>
      </c>
      <c r="G294" s="244"/>
      <c r="H294" s="247">
        <v>18.725000000000001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159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148</v>
      </c>
    </row>
    <row r="295" s="14" customFormat="1">
      <c r="A295" s="14"/>
      <c r="B295" s="243"/>
      <c r="C295" s="244"/>
      <c r="D295" s="234" t="s">
        <v>159</v>
      </c>
      <c r="E295" s="245" t="s">
        <v>19</v>
      </c>
      <c r="F295" s="246" t="s">
        <v>584</v>
      </c>
      <c r="G295" s="244"/>
      <c r="H295" s="247">
        <v>66.25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159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148</v>
      </c>
    </row>
    <row r="296" s="14" customFormat="1">
      <c r="A296" s="14"/>
      <c r="B296" s="243"/>
      <c r="C296" s="244"/>
      <c r="D296" s="234" t="s">
        <v>159</v>
      </c>
      <c r="E296" s="245" t="s">
        <v>19</v>
      </c>
      <c r="F296" s="246" t="s">
        <v>585</v>
      </c>
      <c r="G296" s="244"/>
      <c r="H296" s="247">
        <v>64.063000000000002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159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148</v>
      </c>
    </row>
    <row r="297" s="14" customFormat="1">
      <c r="A297" s="14"/>
      <c r="B297" s="243"/>
      <c r="C297" s="244"/>
      <c r="D297" s="234" t="s">
        <v>159</v>
      </c>
      <c r="E297" s="245" t="s">
        <v>19</v>
      </c>
      <c r="F297" s="246" t="s">
        <v>586</v>
      </c>
      <c r="G297" s="244"/>
      <c r="H297" s="247">
        <v>68.385000000000005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159</v>
      </c>
      <c r="AU297" s="253" t="s">
        <v>82</v>
      </c>
      <c r="AV297" s="14" t="s">
        <v>82</v>
      </c>
      <c r="AW297" s="14" t="s">
        <v>33</v>
      </c>
      <c r="AX297" s="14" t="s">
        <v>72</v>
      </c>
      <c r="AY297" s="253" t="s">
        <v>148</v>
      </c>
    </row>
    <row r="298" s="14" customFormat="1">
      <c r="A298" s="14"/>
      <c r="B298" s="243"/>
      <c r="C298" s="244"/>
      <c r="D298" s="234" t="s">
        <v>159</v>
      </c>
      <c r="E298" s="245" t="s">
        <v>19</v>
      </c>
      <c r="F298" s="246" t="s">
        <v>587</v>
      </c>
      <c r="G298" s="244"/>
      <c r="H298" s="247">
        <v>75.435000000000002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159</v>
      </c>
      <c r="AU298" s="253" t="s">
        <v>82</v>
      </c>
      <c r="AV298" s="14" t="s">
        <v>82</v>
      </c>
      <c r="AW298" s="14" t="s">
        <v>33</v>
      </c>
      <c r="AX298" s="14" t="s">
        <v>72</v>
      </c>
      <c r="AY298" s="253" t="s">
        <v>148</v>
      </c>
    </row>
    <row r="299" s="15" customFormat="1">
      <c r="A299" s="15"/>
      <c r="B299" s="254"/>
      <c r="C299" s="255"/>
      <c r="D299" s="234" t="s">
        <v>159</v>
      </c>
      <c r="E299" s="256" t="s">
        <v>19</v>
      </c>
      <c r="F299" s="257" t="s">
        <v>163</v>
      </c>
      <c r="G299" s="255"/>
      <c r="H299" s="258">
        <v>311.15800000000002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159</v>
      </c>
      <c r="AU299" s="264" t="s">
        <v>82</v>
      </c>
      <c r="AV299" s="15" t="s">
        <v>149</v>
      </c>
      <c r="AW299" s="15" t="s">
        <v>33</v>
      </c>
      <c r="AX299" s="15" t="s">
        <v>80</v>
      </c>
      <c r="AY299" s="264" t="s">
        <v>148</v>
      </c>
    </row>
    <row r="300" s="2" customFormat="1" ht="16.5" customHeight="1">
      <c r="A300" s="40"/>
      <c r="B300" s="41"/>
      <c r="C300" s="269" t="s">
        <v>588</v>
      </c>
      <c r="D300" s="269" t="s">
        <v>363</v>
      </c>
      <c r="E300" s="270" t="s">
        <v>589</v>
      </c>
      <c r="F300" s="271" t="s">
        <v>590</v>
      </c>
      <c r="G300" s="272" t="s">
        <v>154</v>
      </c>
      <c r="H300" s="273">
        <v>317.38099999999997</v>
      </c>
      <c r="I300" s="274"/>
      <c r="J300" s="275">
        <f>ROUND(I300*H300,2)</f>
        <v>0</v>
      </c>
      <c r="K300" s="271" t="s">
        <v>333</v>
      </c>
      <c r="L300" s="276"/>
      <c r="M300" s="277" t="s">
        <v>19</v>
      </c>
      <c r="N300" s="278" t="s">
        <v>43</v>
      </c>
      <c r="O300" s="86"/>
      <c r="P300" s="223">
        <f>O300*H300</f>
        <v>0</v>
      </c>
      <c r="Q300" s="223">
        <v>0.00547</v>
      </c>
      <c r="R300" s="223">
        <f>Q300*H300</f>
        <v>1.7360740699999999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506</v>
      </c>
      <c r="AT300" s="225" t="s">
        <v>363</v>
      </c>
      <c r="AU300" s="225" t="s">
        <v>82</v>
      </c>
      <c r="AY300" s="19" t="s">
        <v>148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245</v>
      </c>
      <c r="BM300" s="225" t="s">
        <v>591</v>
      </c>
    </row>
    <row r="301" s="14" customFormat="1">
      <c r="A301" s="14"/>
      <c r="B301" s="243"/>
      <c r="C301" s="244"/>
      <c r="D301" s="234" t="s">
        <v>159</v>
      </c>
      <c r="E301" s="244"/>
      <c r="F301" s="246" t="s">
        <v>592</v>
      </c>
      <c r="G301" s="244"/>
      <c r="H301" s="247">
        <v>317.38099999999997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159</v>
      </c>
      <c r="AU301" s="253" t="s">
        <v>82</v>
      </c>
      <c r="AV301" s="14" t="s">
        <v>82</v>
      </c>
      <c r="AW301" s="14" t="s">
        <v>4</v>
      </c>
      <c r="AX301" s="14" t="s">
        <v>80</v>
      </c>
      <c r="AY301" s="253" t="s">
        <v>148</v>
      </c>
    </row>
    <row r="302" s="2" customFormat="1" ht="24.15" customHeight="1">
      <c r="A302" s="40"/>
      <c r="B302" s="41"/>
      <c r="C302" s="214" t="s">
        <v>593</v>
      </c>
      <c r="D302" s="214" t="s">
        <v>151</v>
      </c>
      <c r="E302" s="215" t="s">
        <v>594</v>
      </c>
      <c r="F302" s="216" t="s">
        <v>595</v>
      </c>
      <c r="G302" s="217" t="s">
        <v>154</v>
      </c>
      <c r="H302" s="218">
        <v>311.15800000000002</v>
      </c>
      <c r="I302" s="219"/>
      <c r="J302" s="220">
        <f>ROUND(I302*H302,2)</f>
        <v>0</v>
      </c>
      <c r="K302" s="216" t="s">
        <v>333</v>
      </c>
      <c r="L302" s="46"/>
      <c r="M302" s="221" t="s">
        <v>19</v>
      </c>
      <c r="N302" s="222" t="s">
        <v>43</v>
      </c>
      <c r="O302" s="86"/>
      <c r="P302" s="223">
        <f>O302*H302</f>
        <v>0</v>
      </c>
      <c r="Q302" s="223">
        <v>0</v>
      </c>
      <c r="R302" s="223">
        <f>Q302*H302</f>
        <v>0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245</v>
      </c>
      <c r="AT302" s="225" t="s">
        <v>151</v>
      </c>
      <c r="AU302" s="225" t="s">
        <v>82</v>
      </c>
      <c r="AY302" s="19" t="s">
        <v>148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80</v>
      </c>
      <c r="BK302" s="226">
        <f>ROUND(I302*H302,2)</f>
        <v>0</v>
      </c>
      <c r="BL302" s="19" t="s">
        <v>245</v>
      </c>
      <c r="BM302" s="225" t="s">
        <v>596</v>
      </c>
    </row>
    <row r="303" s="2" customFormat="1">
      <c r="A303" s="40"/>
      <c r="B303" s="41"/>
      <c r="C303" s="42"/>
      <c r="D303" s="227" t="s">
        <v>157</v>
      </c>
      <c r="E303" s="42"/>
      <c r="F303" s="228" t="s">
        <v>597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157</v>
      </c>
      <c r="AU303" s="19" t="s">
        <v>82</v>
      </c>
    </row>
    <row r="304" s="13" customFormat="1">
      <c r="A304" s="13"/>
      <c r="B304" s="232"/>
      <c r="C304" s="233"/>
      <c r="D304" s="234" t="s">
        <v>159</v>
      </c>
      <c r="E304" s="235" t="s">
        <v>19</v>
      </c>
      <c r="F304" s="236" t="s">
        <v>581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159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148</v>
      </c>
    </row>
    <row r="305" s="14" customFormat="1">
      <c r="A305" s="14"/>
      <c r="B305" s="243"/>
      <c r="C305" s="244"/>
      <c r="D305" s="234" t="s">
        <v>159</v>
      </c>
      <c r="E305" s="245" t="s">
        <v>19</v>
      </c>
      <c r="F305" s="246" t="s">
        <v>582</v>
      </c>
      <c r="G305" s="244"/>
      <c r="H305" s="247">
        <v>18.300000000000001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159</v>
      </c>
      <c r="AU305" s="253" t="s">
        <v>82</v>
      </c>
      <c r="AV305" s="14" t="s">
        <v>82</v>
      </c>
      <c r="AW305" s="14" t="s">
        <v>33</v>
      </c>
      <c r="AX305" s="14" t="s">
        <v>72</v>
      </c>
      <c r="AY305" s="253" t="s">
        <v>148</v>
      </c>
    </row>
    <row r="306" s="14" customFormat="1">
      <c r="A306" s="14"/>
      <c r="B306" s="243"/>
      <c r="C306" s="244"/>
      <c r="D306" s="234" t="s">
        <v>159</v>
      </c>
      <c r="E306" s="245" t="s">
        <v>19</v>
      </c>
      <c r="F306" s="246" t="s">
        <v>583</v>
      </c>
      <c r="G306" s="244"/>
      <c r="H306" s="247">
        <v>18.725000000000001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159</v>
      </c>
      <c r="AU306" s="253" t="s">
        <v>82</v>
      </c>
      <c r="AV306" s="14" t="s">
        <v>82</v>
      </c>
      <c r="AW306" s="14" t="s">
        <v>33</v>
      </c>
      <c r="AX306" s="14" t="s">
        <v>72</v>
      </c>
      <c r="AY306" s="253" t="s">
        <v>148</v>
      </c>
    </row>
    <row r="307" s="14" customFormat="1">
      <c r="A307" s="14"/>
      <c r="B307" s="243"/>
      <c r="C307" s="244"/>
      <c r="D307" s="234" t="s">
        <v>159</v>
      </c>
      <c r="E307" s="245" t="s">
        <v>19</v>
      </c>
      <c r="F307" s="246" t="s">
        <v>584</v>
      </c>
      <c r="G307" s="244"/>
      <c r="H307" s="247">
        <v>66.25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159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148</v>
      </c>
    </row>
    <row r="308" s="14" customFormat="1">
      <c r="A308" s="14"/>
      <c r="B308" s="243"/>
      <c r="C308" s="244"/>
      <c r="D308" s="234" t="s">
        <v>159</v>
      </c>
      <c r="E308" s="245" t="s">
        <v>19</v>
      </c>
      <c r="F308" s="246" t="s">
        <v>585</v>
      </c>
      <c r="G308" s="244"/>
      <c r="H308" s="247">
        <v>64.063000000000002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159</v>
      </c>
      <c r="AU308" s="253" t="s">
        <v>82</v>
      </c>
      <c r="AV308" s="14" t="s">
        <v>82</v>
      </c>
      <c r="AW308" s="14" t="s">
        <v>33</v>
      </c>
      <c r="AX308" s="14" t="s">
        <v>72</v>
      </c>
      <c r="AY308" s="253" t="s">
        <v>148</v>
      </c>
    </row>
    <row r="309" s="14" customFormat="1">
      <c r="A309" s="14"/>
      <c r="B309" s="243"/>
      <c r="C309" s="244"/>
      <c r="D309" s="234" t="s">
        <v>159</v>
      </c>
      <c r="E309" s="245" t="s">
        <v>19</v>
      </c>
      <c r="F309" s="246" t="s">
        <v>586</v>
      </c>
      <c r="G309" s="244"/>
      <c r="H309" s="247">
        <v>68.385000000000005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159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148</v>
      </c>
    </row>
    <row r="310" s="14" customFormat="1">
      <c r="A310" s="14"/>
      <c r="B310" s="243"/>
      <c r="C310" s="244"/>
      <c r="D310" s="234" t="s">
        <v>159</v>
      </c>
      <c r="E310" s="245" t="s">
        <v>19</v>
      </c>
      <c r="F310" s="246" t="s">
        <v>587</v>
      </c>
      <c r="G310" s="244"/>
      <c r="H310" s="247">
        <v>75.435000000000002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159</v>
      </c>
      <c r="AU310" s="253" t="s">
        <v>82</v>
      </c>
      <c r="AV310" s="14" t="s">
        <v>82</v>
      </c>
      <c r="AW310" s="14" t="s">
        <v>33</v>
      </c>
      <c r="AX310" s="14" t="s">
        <v>72</v>
      </c>
      <c r="AY310" s="253" t="s">
        <v>148</v>
      </c>
    </row>
    <row r="311" s="15" customFormat="1">
      <c r="A311" s="15"/>
      <c r="B311" s="254"/>
      <c r="C311" s="255"/>
      <c r="D311" s="234" t="s">
        <v>159</v>
      </c>
      <c r="E311" s="256" t="s">
        <v>19</v>
      </c>
      <c r="F311" s="257" t="s">
        <v>163</v>
      </c>
      <c r="G311" s="255"/>
      <c r="H311" s="258">
        <v>311.15800000000002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159</v>
      </c>
      <c r="AU311" s="264" t="s">
        <v>82</v>
      </c>
      <c r="AV311" s="15" t="s">
        <v>149</v>
      </c>
      <c r="AW311" s="15" t="s">
        <v>33</v>
      </c>
      <c r="AX311" s="15" t="s">
        <v>80</v>
      </c>
      <c r="AY311" s="264" t="s">
        <v>148</v>
      </c>
    </row>
    <row r="312" s="2" customFormat="1" ht="16.5" customHeight="1">
      <c r="A312" s="40"/>
      <c r="B312" s="41"/>
      <c r="C312" s="269" t="s">
        <v>598</v>
      </c>
      <c r="D312" s="269" t="s">
        <v>363</v>
      </c>
      <c r="E312" s="270" t="s">
        <v>599</v>
      </c>
      <c r="F312" s="271" t="s">
        <v>600</v>
      </c>
      <c r="G312" s="272" t="s">
        <v>154</v>
      </c>
      <c r="H312" s="273">
        <v>326.71600000000001</v>
      </c>
      <c r="I312" s="274"/>
      <c r="J312" s="275">
        <f>ROUND(I312*H312,2)</f>
        <v>0</v>
      </c>
      <c r="K312" s="271" t="s">
        <v>333</v>
      </c>
      <c r="L312" s="276"/>
      <c r="M312" s="277" t="s">
        <v>19</v>
      </c>
      <c r="N312" s="278" t="s">
        <v>43</v>
      </c>
      <c r="O312" s="86"/>
      <c r="P312" s="223">
        <f>O312*H312</f>
        <v>0</v>
      </c>
      <c r="Q312" s="223">
        <v>0.0030000000000000001</v>
      </c>
      <c r="R312" s="223">
        <f>Q312*H312</f>
        <v>0.98014800000000002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506</v>
      </c>
      <c r="AT312" s="225" t="s">
        <v>363</v>
      </c>
      <c r="AU312" s="225" t="s">
        <v>82</v>
      </c>
      <c r="AY312" s="19" t="s">
        <v>148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245</v>
      </c>
      <c r="BM312" s="225" t="s">
        <v>601</v>
      </c>
    </row>
    <row r="313" s="14" customFormat="1">
      <c r="A313" s="14"/>
      <c r="B313" s="243"/>
      <c r="C313" s="244"/>
      <c r="D313" s="234" t="s">
        <v>159</v>
      </c>
      <c r="E313" s="244"/>
      <c r="F313" s="246" t="s">
        <v>602</v>
      </c>
      <c r="G313" s="244"/>
      <c r="H313" s="247">
        <v>326.71600000000001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159</v>
      </c>
      <c r="AU313" s="253" t="s">
        <v>82</v>
      </c>
      <c r="AV313" s="14" t="s">
        <v>82</v>
      </c>
      <c r="AW313" s="14" t="s">
        <v>4</v>
      </c>
      <c r="AX313" s="14" t="s">
        <v>80</v>
      </c>
      <c r="AY313" s="253" t="s">
        <v>148</v>
      </c>
    </row>
    <row r="314" s="2" customFormat="1" ht="24.15" customHeight="1">
      <c r="A314" s="40"/>
      <c r="B314" s="41"/>
      <c r="C314" s="214" t="s">
        <v>603</v>
      </c>
      <c r="D314" s="214" t="s">
        <v>151</v>
      </c>
      <c r="E314" s="215" t="s">
        <v>604</v>
      </c>
      <c r="F314" s="216" t="s">
        <v>605</v>
      </c>
      <c r="G314" s="217" t="s">
        <v>208</v>
      </c>
      <c r="H314" s="218">
        <v>5.6440000000000001</v>
      </c>
      <c r="I314" s="219"/>
      <c r="J314" s="220">
        <f>ROUND(I314*H314,2)</f>
        <v>0</v>
      </c>
      <c r="K314" s="216" t="s">
        <v>333</v>
      </c>
      <c r="L314" s="46"/>
      <c r="M314" s="221" t="s">
        <v>19</v>
      </c>
      <c r="N314" s="222" t="s">
        <v>43</v>
      </c>
      <c r="O314" s="86"/>
      <c r="P314" s="223">
        <f>O314*H314</f>
        <v>0</v>
      </c>
      <c r="Q314" s="223">
        <v>0</v>
      </c>
      <c r="R314" s="223">
        <f>Q314*H314</f>
        <v>0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245</v>
      </c>
      <c r="AT314" s="225" t="s">
        <v>151</v>
      </c>
      <c r="AU314" s="225" t="s">
        <v>82</v>
      </c>
      <c r="AY314" s="19" t="s">
        <v>148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80</v>
      </c>
      <c r="BK314" s="226">
        <f>ROUND(I314*H314,2)</f>
        <v>0</v>
      </c>
      <c r="BL314" s="19" t="s">
        <v>245</v>
      </c>
      <c r="BM314" s="225" t="s">
        <v>606</v>
      </c>
    </row>
    <row r="315" s="2" customFormat="1">
      <c r="A315" s="40"/>
      <c r="B315" s="41"/>
      <c r="C315" s="42"/>
      <c r="D315" s="227" t="s">
        <v>157</v>
      </c>
      <c r="E315" s="42"/>
      <c r="F315" s="228" t="s">
        <v>607</v>
      </c>
      <c r="G315" s="42"/>
      <c r="H315" s="42"/>
      <c r="I315" s="229"/>
      <c r="J315" s="42"/>
      <c r="K315" s="42"/>
      <c r="L315" s="46"/>
      <c r="M315" s="279"/>
      <c r="N315" s="280"/>
      <c r="O315" s="281"/>
      <c r="P315" s="281"/>
      <c r="Q315" s="281"/>
      <c r="R315" s="281"/>
      <c r="S315" s="281"/>
      <c r="T315" s="282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157</v>
      </c>
      <c r="AU315" s="19" t="s">
        <v>82</v>
      </c>
    </row>
    <row r="316" s="2" customFormat="1" ht="6.96" customHeight="1">
      <c r="A316" s="40"/>
      <c r="B316" s="61"/>
      <c r="C316" s="62"/>
      <c r="D316" s="62"/>
      <c r="E316" s="62"/>
      <c r="F316" s="62"/>
      <c r="G316" s="62"/>
      <c r="H316" s="62"/>
      <c r="I316" s="62"/>
      <c r="J316" s="62"/>
      <c r="K316" s="62"/>
      <c r="L316" s="46"/>
      <c r="M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</row>
  </sheetData>
  <sheetProtection sheet="1" autoFilter="0" formatColumns="0" formatRows="0" objects="1" scenarios="1" spinCount="100000" saltValue="/I8ufB+8KMo87ZsiZc4PDkSyi1ZfxXS53IwpVFTwe/R1Qw1Cj5o0Nrahrd7ZBPwiiUcdgBFxddLaaXzsiZAqmg==" hashValue="6w9cuRynT+j9ik0z6wJEILUAtX5hg2/6mI8KFTbKdqRiJ0XQGKtCcjnYR+VfVK1Lq4zRuD2g6Pp8SYDt+tcLFg==" algorithmName="SHA-512" password="CC35"/>
  <autoFilter ref="C84:K31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622131121"/>
    <hyperlink ref="F93" r:id="rId2" display="https://podminky.urs.cz/item/CS_URS_2024_01/622151001"/>
    <hyperlink ref="F97" r:id="rId3" display="https://podminky.urs.cz/item/CS_URS_2024_01/622151011"/>
    <hyperlink ref="F101" r:id="rId4" display="https://podminky.urs.cz/item/CS_URS_2024_01/622211021"/>
    <hyperlink ref="F117" r:id="rId5" display="https://podminky.urs.cz/item/CS_URS_2024_01/622211021"/>
    <hyperlink ref="F123" r:id="rId6" display="https://podminky.urs.cz/item/CS_URS_2024_01/622212051"/>
    <hyperlink ref="F143" r:id="rId7" display="https://podminky.urs.cz/item/CS_URS_2024_01/622252001"/>
    <hyperlink ref="F147" r:id="rId8" display="https://podminky.urs.cz/item/CS_URS_2024_01/622252002"/>
    <hyperlink ref="F191" r:id="rId9" display="https://podminky.urs.cz/item/CS_URS_2024_01/622511102"/>
    <hyperlink ref="F195" r:id="rId10" display="https://podminky.urs.cz/item/CS_URS_2024_01/622521012"/>
    <hyperlink ref="F199" r:id="rId11" display="https://podminky.urs.cz/item/CS_URS_2024_01/629991012"/>
    <hyperlink ref="F211" r:id="rId12" display="https://podminky.urs.cz/item/CS_URS_2024_01/941211111"/>
    <hyperlink ref="F214" r:id="rId13" display="https://podminky.urs.cz/item/CS_URS_2024_01/998011003"/>
    <hyperlink ref="F218" r:id="rId14" display="https://podminky.urs.cz/item/CS_URS_2024_01/713121111"/>
    <hyperlink ref="F244" r:id="rId15" display="https://podminky.urs.cz/item/CS_URS_2024_01/713121111"/>
    <hyperlink ref="F250" r:id="rId16" display="https://podminky.urs.cz/item/CS_URS_2024_01/713121112"/>
    <hyperlink ref="F266" r:id="rId17" display="https://podminky.urs.cz/item/CS_URS_2024_01/713131145"/>
    <hyperlink ref="F272" r:id="rId18" display="https://podminky.urs.cz/item/CS_URS_2024_01/713131151"/>
    <hyperlink ref="F291" r:id="rId19" display="https://podminky.urs.cz/item/CS_URS_2024_01/713151111"/>
    <hyperlink ref="F303" r:id="rId20" display="https://podminky.urs.cz/item/CS_URS_2024_01/713151132"/>
    <hyperlink ref="F315" r:id="rId21" display="https://podminky.urs.cz/item/CS_URS_2024_01/998713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608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ROUND(J87,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ROUND((SUM(BE87:BE302)),  2)</f>
        <v>0</v>
      </c>
      <c r="G33" s="40"/>
      <c r="H33" s="40"/>
      <c r="I33" s="159">
        <v>0.20999999999999999</v>
      </c>
      <c r="J33" s="158">
        <f>ROUND(((SUM(BE87:BE302))*I33),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ROUND((SUM(BF87:BF302)),  2)</f>
        <v>0</v>
      </c>
      <c r="G34" s="40"/>
      <c r="H34" s="40"/>
      <c r="I34" s="159">
        <v>0.12</v>
      </c>
      <c r="J34" s="158">
        <f>ROUND(((SUM(BF87:BF302))*I34),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ROUND((SUM(BG87:BG302)),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ROUND((SUM(BH87:BH302)),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ROUND((SUM(BI87:BI302)),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03 - Venkovní úpravy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J88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609</v>
      </c>
      <c r="E61" s="184"/>
      <c r="F61" s="184"/>
      <c r="G61" s="184"/>
      <c r="H61" s="184"/>
      <c r="I61" s="184"/>
      <c r="J61" s="185">
        <f>J89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610</v>
      </c>
      <c r="E62" s="184"/>
      <c r="F62" s="184"/>
      <c r="G62" s="184"/>
      <c r="H62" s="184"/>
      <c r="I62" s="184"/>
      <c r="J62" s="185">
        <f>J156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611</v>
      </c>
      <c r="E63" s="184"/>
      <c r="F63" s="184"/>
      <c r="G63" s="184"/>
      <c r="H63" s="184"/>
      <c r="I63" s="184"/>
      <c r="J63" s="185">
        <f>J185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612</v>
      </c>
      <c r="E64" s="184"/>
      <c r="F64" s="184"/>
      <c r="G64" s="184"/>
      <c r="H64" s="184"/>
      <c r="I64" s="184"/>
      <c r="J64" s="185">
        <f>J220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7"/>
      <c r="D65" s="183" t="s">
        <v>328</v>
      </c>
      <c r="E65" s="184"/>
      <c r="F65" s="184"/>
      <c r="G65" s="184"/>
      <c r="H65" s="184"/>
      <c r="I65" s="184"/>
      <c r="J65" s="185">
        <f>J231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126</v>
      </c>
      <c r="E66" s="184"/>
      <c r="F66" s="184"/>
      <c r="G66" s="184"/>
      <c r="H66" s="184"/>
      <c r="I66" s="184"/>
      <c r="J66" s="185">
        <f>J283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128</v>
      </c>
      <c r="E67" s="184"/>
      <c r="F67" s="184"/>
      <c r="G67" s="184"/>
      <c r="H67" s="184"/>
      <c r="I67" s="184"/>
      <c r="J67" s="185">
        <f>J300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133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1" t="str">
        <f>E7</f>
        <v>Rekonstrukce č.p. 224, Hálkova ulice, Chomutov</v>
      </c>
      <c r="F77" s="34"/>
      <c r="G77" s="34"/>
      <c r="H77" s="34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SO 03 - Venkovní úpravy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Chomutov</v>
      </c>
      <c r="G81" s="42"/>
      <c r="H81" s="42"/>
      <c r="I81" s="34" t="s">
        <v>23</v>
      </c>
      <c r="J81" s="74" t="str">
        <f>IF(J12="","",J12)</f>
        <v>5. 5. 2022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Statutární město Chomutov</v>
      </c>
      <c r="G83" s="42"/>
      <c r="H83" s="42"/>
      <c r="I83" s="34" t="s">
        <v>31</v>
      </c>
      <c r="J83" s="38" t="str">
        <f>E21</f>
        <v>SM Projekt s.r.o.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Jaroslav Kudláček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134</v>
      </c>
      <c r="D86" s="190" t="s">
        <v>57</v>
      </c>
      <c r="E86" s="190" t="s">
        <v>53</v>
      </c>
      <c r="F86" s="190" t="s">
        <v>54</v>
      </c>
      <c r="G86" s="190" t="s">
        <v>135</v>
      </c>
      <c r="H86" s="190" t="s">
        <v>136</v>
      </c>
      <c r="I86" s="190" t="s">
        <v>137</v>
      </c>
      <c r="J86" s="190" t="s">
        <v>122</v>
      </c>
      <c r="K86" s="191" t="s">
        <v>138</v>
      </c>
      <c r="L86" s="192"/>
      <c r="M86" s="94" t="s">
        <v>19</v>
      </c>
      <c r="N86" s="95" t="s">
        <v>42</v>
      </c>
      <c r="O86" s="95" t="s">
        <v>139</v>
      </c>
      <c r="P86" s="95" t="s">
        <v>140</v>
      </c>
      <c r="Q86" s="95" t="s">
        <v>141</v>
      </c>
      <c r="R86" s="95" t="s">
        <v>142</v>
      </c>
      <c r="S86" s="95" t="s">
        <v>143</v>
      </c>
      <c r="T86" s="96" t="s">
        <v>144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145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312.07931647999999</v>
      </c>
      <c r="S87" s="98"/>
      <c r="T87" s="196">
        <f>T88</f>
        <v>61.719999999999999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146</v>
      </c>
      <c r="F88" s="201" t="s">
        <v>147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P89+P156+P185+P220+P231+P283+P300</f>
        <v>0</v>
      </c>
      <c r="Q88" s="206"/>
      <c r="R88" s="207">
        <f>R89+R156+R185+R220+R231+R283+R300</f>
        <v>312.07931647999999</v>
      </c>
      <c r="S88" s="206"/>
      <c r="T88" s="208">
        <f>T89+T156+T185+T220+T231+T283+T300</f>
        <v>61.719999999999999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80</v>
      </c>
      <c r="AT88" s="210" t="s">
        <v>71</v>
      </c>
      <c r="AU88" s="210" t="s">
        <v>72</v>
      </c>
      <c r="AY88" s="209" t="s">
        <v>148</v>
      </c>
      <c r="BK88" s="211">
        <f>BK89+BK156+BK185+BK220+BK231+BK283+BK300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80</v>
      </c>
      <c r="F89" s="212" t="s">
        <v>613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SUM(P90:P155)</f>
        <v>0</v>
      </c>
      <c r="Q89" s="206"/>
      <c r="R89" s="207">
        <f>SUM(R90:R155)</f>
        <v>113.39920000000001</v>
      </c>
      <c r="S89" s="206"/>
      <c r="T89" s="208">
        <f>SUM(T90:T155)</f>
        <v>61.719999999999999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80</v>
      </c>
      <c r="AT89" s="210" t="s">
        <v>71</v>
      </c>
      <c r="AU89" s="210" t="s">
        <v>80</v>
      </c>
      <c r="AY89" s="209" t="s">
        <v>148</v>
      </c>
      <c r="BK89" s="211">
        <f>SUM(BK90:BK155)</f>
        <v>0</v>
      </c>
    </row>
    <row r="90" s="2" customFormat="1" ht="37.8" customHeight="1">
      <c r="A90" s="40"/>
      <c r="B90" s="41"/>
      <c r="C90" s="214" t="s">
        <v>80</v>
      </c>
      <c r="D90" s="214" t="s">
        <v>151</v>
      </c>
      <c r="E90" s="215" t="s">
        <v>614</v>
      </c>
      <c r="F90" s="216" t="s">
        <v>615</v>
      </c>
      <c r="G90" s="217" t="s">
        <v>154</v>
      </c>
      <c r="H90" s="218">
        <v>75</v>
      </c>
      <c r="I90" s="219"/>
      <c r="J90" s="220">
        <f>ROUND(I90*H90,2)</f>
        <v>0</v>
      </c>
      <c r="K90" s="216" t="s">
        <v>616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0.26000000000000001</v>
      </c>
      <c r="T90" s="224">
        <f>S90*H90</f>
        <v>19.5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149</v>
      </c>
      <c r="AT90" s="225" t="s">
        <v>151</v>
      </c>
      <c r="AU90" s="225" t="s">
        <v>82</v>
      </c>
      <c r="AY90" s="19" t="s">
        <v>148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149</v>
      </c>
      <c r="BM90" s="225" t="s">
        <v>617</v>
      </c>
    </row>
    <row r="91" s="2" customFormat="1">
      <c r="A91" s="40"/>
      <c r="B91" s="41"/>
      <c r="C91" s="42"/>
      <c r="D91" s="227" t="s">
        <v>157</v>
      </c>
      <c r="E91" s="42"/>
      <c r="F91" s="228" t="s">
        <v>618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157</v>
      </c>
      <c r="AU91" s="19" t="s">
        <v>82</v>
      </c>
    </row>
    <row r="92" s="13" customFormat="1">
      <c r="A92" s="13"/>
      <c r="B92" s="232"/>
      <c r="C92" s="233"/>
      <c r="D92" s="234" t="s">
        <v>159</v>
      </c>
      <c r="E92" s="235" t="s">
        <v>19</v>
      </c>
      <c r="F92" s="236" t="s">
        <v>619</v>
      </c>
      <c r="G92" s="233"/>
      <c r="H92" s="235" t="s">
        <v>19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2" t="s">
        <v>159</v>
      </c>
      <c r="AU92" s="242" t="s">
        <v>82</v>
      </c>
      <c r="AV92" s="13" t="s">
        <v>80</v>
      </c>
      <c r="AW92" s="13" t="s">
        <v>33</v>
      </c>
      <c r="AX92" s="13" t="s">
        <v>72</v>
      </c>
      <c r="AY92" s="242" t="s">
        <v>148</v>
      </c>
    </row>
    <row r="93" s="14" customFormat="1">
      <c r="A93" s="14"/>
      <c r="B93" s="243"/>
      <c r="C93" s="244"/>
      <c r="D93" s="234" t="s">
        <v>159</v>
      </c>
      <c r="E93" s="245" t="s">
        <v>19</v>
      </c>
      <c r="F93" s="246" t="s">
        <v>620</v>
      </c>
      <c r="G93" s="244"/>
      <c r="H93" s="247">
        <v>75</v>
      </c>
      <c r="I93" s="248"/>
      <c r="J93" s="244"/>
      <c r="K93" s="244"/>
      <c r="L93" s="249"/>
      <c r="M93" s="250"/>
      <c r="N93" s="251"/>
      <c r="O93" s="251"/>
      <c r="P93" s="251"/>
      <c r="Q93" s="251"/>
      <c r="R93" s="251"/>
      <c r="S93" s="251"/>
      <c r="T93" s="25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3" t="s">
        <v>159</v>
      </c>
      <c r="AU93" s="253" t="s">
        <v>82</v>
      </c>
      <c r="AV93" s="14" t="s">
        <v>82</v>
      </c>
      <c r="AW93" s="14" t="s">
        <v>33</v>
      </c>
      <c r="AX93" s="14" t="s">
        <v>80</v>
      </c>
      <c r="AY93" s="253" t="s">
        <v>148</v>
      </c>
    </row>
    <row r="94" s="2" customFormat="1" ht="37.8" customHeight="1">
      <c r="A94" s="40"/>
      <c r="B94" s="41"/>
      <c r="C94" s="214" t="s">
        <v>82</v>
      </c>
      <c r="D94" s="214" t="s">
        <v>151</v>
      </c>
      <c r="E94" s="215" t="s">
        <v>621</v>
      </c>
      <c r="F94" s="216" t="s">
        <v>622</v>
      </c>
      <c r="G94" s="217" t="s">
        <v>154</v>
      </c>
      <c r="H94" s="218">
        <v>75</v>
      </c>
      <c r="I94" s="219"/>
      <c r="J94" s="220">
        <f>ROUND(I94*H94,2)</f>
        <v>0</v>
      </c>
      <c r="K94" s="216" t="s">
        <v>616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0.28999999999999998</v>
      </c>
      <c r="T94" s="224">
        <f>S94*H94</f>
        <v>21.75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149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149</v>
      </c>
      <c r="BM94" s="225" t="s">
        <v>623</v>
      </c>
    </row>
    <row r="95" s="2" customFormat="1">
      <c r="A95" s="40"/>
      <c r="B95" s="41"/>
      <c r="C95" s="42"/>
      <c r="D95" s="227" t="s">
        <v>157</v>
      </c>
      <c r="E95" s="42"/>
      <c r="F95" s="228" t="s">
        <v>624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157</v>
      </c>
      <c r="AU95" s="19" t="s">
        <v>82</v>
      </c>
    </row>
    <row r="96" s="13" customFormat="1">
      <c r="A96" s="13"/>
      <c r="B96" s="232"/>
      <c r="C96" s="233"/>
      <c r="D96" s="234" t="s">
        <v>159</v>
      </c>
      <c r="E96" s="235" t="s">
        <v>19</v>
      </c>
      <c r="F96" s="236" t="s">
        <v>619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159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148</v>
      </c>
    </row>
    <row r="97" s="14" customFormat="1">
      <c r="A97" s="14"/>
      <c r="B97" s="243"/>
      <c r="C97" s="244"/>
      <c r="D97" s="234" t="s">
        <v>159</v>
      </c>
      <c r="E97" s="245" t="s">
        <v>19</v>
      </c>
      <c r="F97" s="246" t="s">
        <v>620</v>
      </c>
      <c r="G97" s="244"/>
      <c r="H97" s="247">
        <v>75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159</v>
      </c>
      <c r="AU97" s="253" t="s">
        <v>82</v>
      </c>
      <c r="AV97" s="14" t="s">
        <v>82</v>
      </c>
      <c r="AW97" s="14" t="s">
        <v>33</v>
      </c>
      <c r="AX97" s="14" t="s">
        <v>72</v>
      </c>
      <c r="AY97" s="253" t="s">
        <v>148</v>
      </c>
    </row>
    <row r="98" s="15" customFormat="1">
      <c r="A98" s="15"/>
      <c r="B98" s="254"/>
      <c r="C98" s="255"/>
      <c r="D98" s="234" t="s">
        <v>159</v>
      </c>
      <c r="E98" s="256" t="s">
        <v>19</v>
      </c>
      <c r="F98" s="257" t="s">
        <v>163</v>
      </c>
      <c r="G98" s="255"/>
      <c r="H98" s="258">
        <v>75</v>
      </c>
      <c r="I98" s="259"/>
      <c r="J98" s="255"/>
      <c r="K98" s="255"/>
      <c r="L98" s="260"/>
      <c r="M98" s="261"/>
      <c r="N98" s="262"/>
      <c r="O98" s="262"/>
      <c r="P98" s="262"/>
      <c r="Q98" s="262"/>
      <c r="R98" s="262"/>
      <c r="S98" s="262"/>
      <c r="T98" s="263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4" t="s">
        <v>159</v>
      </c>
      <c r="AU98" s="264" t="s">
        <v>82</v>
      </c>
      <c r="AV98" s="15" t="s">
        <v>149</v>
      </c>
      <c r="AW98" s="15" t="s">
        <v>33</v>
      </c>
      <c r="AX98" s="15" t="s">
        <v>80</v>
      </c>
      <c r="AY98" s="264" t="s">
        <v>148</v>
      </c>
    </row>
    <row r="99" s="2" customFormat="1" ht="24.15" customHeight="1">
      <c r="A99" s="40"/>
      <c r="B99" s="41"/>
      <c r="C99" s="214" t="s">
        <v>170</v>
      </c>
      <c r="D99" s="214" t="s">
        <v>151</v>
      </c>
      <c r="E99" s="215" t="s">
        <v>625</v>
      </c>
      <c r="F99" s="216" t="s">
        <v>626</v>
      </c>
      <c r="G99" s="217" t="s">
        <v>298</v>
      </c>
      <c r="H99" s="218">
        <v>89</v>
      </c>
      <c r="I99" s="219"/>
      <c r="J99" s="220">
        <f>ROUND(I99*H99,2)</f>
        <v>0</v>
      </c>
      <c r="K99" s="216" t="s">
        <v>616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0.23000000000000001</v>
      </c>
      <c r="T99" s="224">
        <f>S99*H99</f>
        <v>20.470000000000002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149</v>
      </c>
      <c r="AT99" s="225" t="s">
        <v>151</v>
      </c>
      <c r="AU99" s="225" t="s">
        <v>82</v>
      </c>
      <c r="AY99" s="19" t="s">
        <v>148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149</v>
      </c>
      <c r="BM99" s="225" t="s">
        <v>627</v>
      </c>
    </row>
    <row r="100" s="2" customFormat="1">
      <c r="A100" s="40"/>
      <c r="B100" s="41"/>
      <c r="C100" s="42"/>
      <c r="D100" s="227" t="s">
        <v>157</v>
      </c>
      <c r="E100" s="42"/>
      <c r="F100" s="228" t="s">
        <v>628</v>
      </c>
      <c r="G100" s="42"/>
      <c r="H100" s="42"/>
      <c r="I100" s="229"/>
      <c r="J100" s="42"/>
      <c r="K100" s="42"/>
      <c r="L100" s="46"/>
      <c r="M100" s="230"/>
      <c r="N100" s="231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157</v>
      </c>
      <c r="AU100" s="19" t="s">
        <v>82</v>
      </c>
    </row>
    <row r="101" s="13" customFormat="1">
      <c r="A101" s="13"/>
      <c r="B101" s="232"/>
      <c r="C101" s="233"/>
      <c r="D101" s="234" t="s">
        <v>159</v>
      </c>
      <c r="E101" s="235" t="s">
        <v>19</v>
      </c>
      <c r="F101" s="236" t="s">
        <v>629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159</v>
      </c>
      <c r="AU101" s="242" t="s">
        <v>82</v>
      </c>
      <c r="AV101" s="13" t="s">
        <v>80</v>
      </c>
      <c r="AW101" s="13" t="s">
        <v>33</v>
      </c>
      <c r="AX101" s="13" t="s">
        <v>72</v>
      </c>
      <c r="AY101" s="242" t="s">
        <v>148</v>
      </c>
    </row>
    <row r="102" s="14" customFormat="1">
      <c r="A102" s="14"/>
      <c r="B102" s="243"/>
      <c r="C102" s="244"/>
      <c r="D102" s="234" t="s">
        <v>159</v>
      </c>
      <c r="E102" s="245" t="s">
        <v>19</v>
      </c>
      <c r="F102" s="246" t="s">
        <v>630</v>
      </c>
      <c r="G102" s="244"/>
      <c r="H102" s="247">
        <v>89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159</v>
      </c>
      <c r="AU102" s="253" t="s">
        <v>82</v>
      </c>
      <c r="AV102" s="14" t="s">
        <v>82</v>
      </c>
      <c r="AW102" s="14" t="s">
        <v>33</v>
      </c>
      <c r="AX102" s="14" t="s">
        <v>80</v>
      </c>
      <c r="AY102" s="253" t="s">
        <v>148</v>
      </c>
    </row>
    <row r="103" s="2" customFormat="1" ht="24.15" customHeight="1">
      <c r="A103" s="40"/>
      <c r="B103" s="41"/>
      <c r="C103" s="214" t="s">
        <v>149</v>
      </c>
      <c r="D103" s="214" t="s">
        <v>151</v>
      </c>
      <c r="E103" s="215" t="s">
        <v>631</v>
      </c>
      <c r="F103" s="216" t="s">
        <v>632</v>
      </c>
      <c r="G103" s="217" t="s">
        <v>186</v>
      </c>
      <c r="H103" s="218">
        <v>1.04</v>
      </c>
      <c r="I103" s="219"/>
      <c r="J103" s="220">
        <f>ROUND(I103*H103,2)</f>
        <v>0</v>
      </c>
      <c r="K103" s="216" t="s">
        <v>616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149</v>
      </c>
      <c r="AT103" s="225" t="s">
        <v>151</v>
      </c>
      <c r="AU103" s="225" t="s">
        <v>82</v>
      </c>
      <c r="AY103" s="19" t="s">
        <v>148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149</v>
      </c>
      <c r="BM103" s="225" t="s">
        <v>633</v>
      </c>
    </row>
    <row r="104" s="2" customFormat="1">
      <c r="A104" s="40"/>
      <c r="B104" s="41"/>
      <c r="C104" s="42"/>
      <c r="D104" s="227" t="s">
        <v>157</v>
      </c>
      <c r="E104" s="42"/>
      <c r="F104" s="228" t="s">
        <v>634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157</v>
      </c>
      <c r="AU104" s="19" t="s">
        <v>82</v>
      </c>
    </row>
    <row r="105" s="13" customFormat="1">
      <c r="A105" s="13"/>
      <c r="B105" s="232"/>
      <c r="C105" s="233"/>
      <c r="D105" s="234" t="s">
        <v>159</v>
      </c>
      <c r="E105" s="235" t="s">
        <v>19</v>
      </c>
      <c r="F105" s="236" t="s">
        <v>635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159</v>
      </c>
      <c r="AU105" s="242" t="s">
        <v>82</v>
      </c>
      <c r="AV105" s="13" t="s">
        <v>80</v>
      </c>
      <c r="AW105" s="13" t="s">
        <v>33</v>
      </c>
      <c r="AX105" s="13" t="s">
        <v>72</v>
      </c>
      <c r="AY105" s="242" t="s">
        <v>148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636</v>
      </c>
      <c r="G106" s="244"/>
      <c r="H106" s="247">
        <v>1.04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80</v>
      </c>
      <c r="AY106" s="253" t="s">
        <v>148</v>
      </c>
    </row>
    <row r="107" s="2" customFormat="1" ht="24.15" customHeight="1">
      <c r="A107" s="40"/>
      <c r="B107" s="41"/>
      <c r="C107" s="214" t="s">
        <v>183</v>
      </c>
      <c r="D107" s="214" t="s">
        <v>151</v>
      </c>
      <c r="E107" s="215" t="s">
        <v>637</v>
      </c>
      <c r="F107" s="216" t="s">
        <v>638</v>
      </c>
      <c r="G107" s="217" t="s">
        <v>186</v>
      </c>
      <c r="H107" s="218">
        <v>15.231999999999999</v>
      </c>
      <c r="I107" s="219"/>
      <c r="J107" s="220">
        <f>ROUND(I107*H107,2)</f>
        <v>0</v>
      </c>
      <c r="K107" s="216" t="s">
        <v>616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149</v>
      </c>
      <c r="AT107" s="225" t="s">
        <v>151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639</v>
      </c>
    </row>
    <row r="108" s="2" customFormat="1">
      <c r="A108" s="40"/>
      <c r="B108" s="41"/>
      <c r="C108" s="42"/>
      <c r="D108" s="227" t="s">
        <v>157</v>
      </c>
      <c r="E108" s="42"/>
      <c r="F108" s="228" t="s">
        <v>640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157</v>
      </c>
      <c r="AU108" s="19" t="s">
        <v>82</v>
      </c>
    </row>
    <row r="109" s="13" customFormat="1">
      <c r="A109" s="13"/>
      <c r="B109" s="232"/>
      <c r="C109" s="233"/>
      <c r="D109" s="234" t="s">
        <v>159</v>
      </c>
      <c r="E109" s="235" t="s">
        <v>19</v>
      </c>
      <c r="F109" s="236" t="s">
        <v>641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159</v>
      </c>
      <c r="AU109" s="242" t="s">
        <v>82</v>
      </c>
      <c r="AV109" s="13" t="s">
        <v>80</v>
      </c>
      <c r="AW109" s="13" t="s">
        <v>33</v>
      </c>
      <c r="AX109" s="13" t="s">
        <v>72</v>
      </c>
      <c r="AY109" s="242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642</v>
      </c>
      <c r="G110" s="244"/>
      <c r="H110" s="247">
        <v>5.1689999999999996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643</v>
      </c>
      <c r="G111" s="244"/>
      <c r="H111" s="247">
        <v>4.6799999999999997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4" customFormat="1">
      <c r="A112" s="14"/>
      <c r="B112" s="243"/>
      <c r="C112" s="244"/>
      <c r="D112" s="234" t="s">
        <v>159</v>
      </c>
      <c r="E112" s="245" t="s">
        <v>19</v>
      </c>
      <c r="F112" s="246" t="s">
        <v>644</v>
      </c>
      <c r="G112" s="244"/>
      <c r="H112" s="247">
        <v>0.59999999999999998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148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644</v>
      </c>
      <c r="G113" s="244"/>
      <c r="H113" s="247">
        <v>0.59999999999999998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148</v>
      </c>
    </row>
    <row r="114" s="14" customFormat="1">
      <c r="A114" s="14"/>
      <c r="B114" s="243"/>
      <c r="C114" s="244"/>
      <c r="D114" s="234" t="s">
        <v>159</v>
      </c>
      <c r="E114" s="245" t="s">
        <v>19</v>
      </c>
      <c r="F114" s="246" t="s">
        <v>644</v>
      </c>
      <c r="G114" s="244"/>
      <c r="H114" s="247">
        <v>0.59999999999999998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159</v>
      </c>
      <c r="AU114" s="253" t="s">
        <v>82</v>
      </c>
      <c r="AV114" s="14" t="s">
        <v>82</v>
      </c>
      <c r="AW114" s="14" t="s">
        <v>33</v>
      </c>
      <c r="AX114" s="14" t="s">
        <v>72</v>
      </c>
      <c r="AY114" s="253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645</v>
      </c>
      <c r="G115" s="244"/>
      <c r="H115" s="247">
        <v>2.04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148</v>
      </c>
    </row>
    <row r="116" s="14" customFormat="1">
      <c r="A116" s="14"/>
      <c r="B116" s="243"/>
      <c r="C116" s="244"/>
      <c r="D116" s="234" t="s">
        <v>159</v>
      </c>
      <c r="E116" s="245" t="s">
        <v>19</v>
      </c>
      <c r="F116" s="246" t="s">
        <v>646</v>
      </c>
      <c r="G116" s="244"/>
      <c r="H116" s="247">
        <v>1.5429999999999999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159</v>
      </c>
      <c r="AU116" s="253" t="s">
        <v>82</v>
      </c>
      <c r="AV116" s="14" t="s">
        <v>82</v>
      </c>
      <c r="AW116" s="14" t="s">
        <v>33</v>
      </c>
      <c r="AX116" s="14" t="s">
        <v>72</v>
      </c>
      <c r="AY116" s="253" t="s">
        <v>148</v>
      </c>
    </row>
    <row r="117" s="15" customFormat="1">
      <c r="A117" s="15"/>
      <c r="B117" s="254"/>
      <c r="C117" s="255"/>
      <c r="D117" s="234" t="s">
        <v>159</v>
      </c>
      <c r="E117" s="256" t="s">
        <v>19</v>
      </c>
      <c r="F117" s="257" t="s">
        <v>163</v>
      </c>
      <c r="G117" s="255"/>
      <c r="H117" s="258">
        <v>15.231999999999999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159</v>
      </c>
      <c r="AU117" s="264" t="s">
        <v>82</v>
      </c>
      <c r="AV117" s="15" t="s">
        <v>149</v>
      </c>
      <c r="AW117" s="15" t="s">
        <v>33</v>
      </c>
      <c r="AX117" s="15" t="s">
        <v>80</v>
      </c>
      <c r="AY117" s="264" t="s">
        <v>148</v>
      </c>
    </row>
    <row r="118" s="2" customFormat="1" ht="37.8" customHeight="1">
      <c r="A118" s="40"/>
      <c r="B118" s="41"/>
      <c r="C118" s="214" t="s">
        <v>190</v>
      </c>
      <c r="D118" s="214" t="s">
        <v>151</v>
      </c>
      <c r="E118" s="215" t="s">
        <v>647</v>
      </c>
      <c r="F118" s="216" t="s">
        <v>648</v>
      </c>
      <c r="G118" s="217" t="s">
        <v>186</v>
      </c>
      <c r="H118" s="218">
        <v>16.271999999999998</v>
      </c>
      <c r="I118" s="219"/>
      <c r="J118" s="220">
        <f>ROUND(I118*H118,2)</f>
        <v>0</v>
      </c>
      <c r="K118" s="216" t="s">
        <v>616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149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149</v>
      </c>
      <c r="BM118" s="225" t="s">
        <v>649</v>
      </c>
    </row>
    <row r="119" s="2" customFormat="1">
      <c r="A119" s="40"/>
      <c r="B119" s="41"/>
      <c r="C119" s="42"/>
      <c r="D119" s="227" t="s">
        <v>157</v>
      </c>
      <c r="E119" s="42"/>
      <c r="F119" s="228" t="s">
        <v>650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157</v>
      </c>
      <c r="AU119" s="19" t="s">
        <v>82</v>
      </c>
    </row>
    <row r="120" s="14" customFormat="1">
      <c r="A120" s="14"/>
      <c r="B120" s="243"/>
      <c r="C120" s="244"/>
      <c r="D120" s="234" t="s">
        <v>159</v>
      </c>
      <c r="E120" s="245" t="s">
        <v>19</v>
      </c>
      <c r="F120" s="246" t="s">
        <v>651</v>
      </c>
      <c r="G120" s="244"/>
      <c r="H120" s="247">
        <v>16.271999999999998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159</v>
      </c>
      <c r="AU120" s="253" t="s">
        <v>82</v>
      </c>
      <c r="AV120" s="14" t="s">
        <v>82</v>
      </c>
      <c r="AW120" s="14" t="s">
        <v>33</v>
      </c>
      <c r="AX120" s="14" t="s">
        <v>80</v>
      </c>
      <c r="AY120" s="253" t="s">
        <v>148</v>
      </c>
    </row>
    <row r="121" s="2" customFormat="1" ht="37.8" customHeight="1">
      <c r="A121" s="40"/>
      <c r="B121" s="41"/>
      <c r="C121" s="214" t="s">
        <v>198</v>
      </c>
      <c r="D121" s="214" t="s">
        <v>151</v>
      </c>
      <c r="E121" s="215" t="s">
        <v>652</v>
      </c>
      <c r="F121" s="216" t="s">
        <v>653</v>
      </c>
      <c r="G121" s="217" t="s">
        <v>186</v>
      </c>
      <c r="H121" s="218">
        <v>16.271999999999998</v>
      </c>
      <c r="I121" s="219"/>
      <c r="J121" s="220">
        <f>ROUND(I121*H121,2)</f>
        <v>0</v>
      </c>
      <c r="K121" s="216" t="s">
        <v>616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654</v>
      </c>
    </row>
    <row r="122" s="2" customFormat="1">
      <c r="A122" s="40"/>
      <c r="B122" s="41"/>
      <c r="C122" s="42"/>
      <c r="D122" s="227" t="s">
        <v>157</v>
      </c>
      <c r="E122" s="42"/>
      <c r="F122" s="228" t="s">
        <v>655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157</v>
      </c>
      <c r="AU122" s="19" t="s">
        <v>82</v>
      </c>
    </row>
    <row r="123" s="2" customFormat="1" ht="37.8" customHeight="1">
      <c r="A123" s="40"/>
      <c r="B123" s="41"/>
      <c r="C123" s="214" t="s">
        <v>205</v>
      </c>
      <c r="D123" s="214" t="s">
        <v>151</v>
      </c>
      <c r="E123" s="215" t="s">
        <v>656</v>
      </c>
      <c r="F123" s="216" t="s">
        <v>657</v>
      </c>
      <c r="G123" s="217" t="s">
        <v>186</v>
      </c>
      <c r="H123" s="218">
        <v>162.72</v>
      </c>
      <c r="I123" s="219"/>
      <c r="J123" s="220">
        <f>ROUND(I123*H123,2)</f>
        <v>0</v>
      </c>
      <c r="K123" s="216" t="s">
        <v>616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149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149</v>
      </c>
      <c r="BM123" s="225" t="s">
        <v>658</v>
      </c>
    </row>
    <row r="124" s="2" customFormat="1">
      <c r="A124" s="40"/>
      <c r="B124" s="41"/>
      <c r="C124" s="42"/>
      <c r="D124" s="227" t="s">
        <v>157</v>
      </c>
      <c r="E124" s="42"/>
      <c r="F124" s="228" t="s">
        <v>659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157</v>
      </c>
      <c r="AU124" s="19" t="s">
        <v>82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660</v>
      </c>
      <c r="G125" s="244"/>
      <c r="H125" s="247">
        <v>162.72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80</v>
      </c>
      <c r="AY125" s="253" t="s">
        <v>148</v>
      </c>
    </row>
    <row r="126" s="2" customFormat="1" ht="24.15" customHeight="1">
      <c r="A126" s="40"/>
      <c r="B126" s="41"/>
      <c r="C126" s="214" t="s">
        <v>168</v>
      </c>
      <c r="D126" s="214" t="s">
        <v>151</v>
      </c>
      <c r="E126" s="215" t="s">
        <v>661</v>
      </c>
      <c r="F126" s="216" t="s">
        <v>662</v>
      </c>
      <c r="G126" s="217" t="s">
        <v>186</v>
      </c>
      <c r="H126" s="218">
        <v>16.271999999999998</v>
      </c>
      <c r="I126" s="219"/>
      <c r="J126" s="220">
        <f>ROUND(I126*H126,2)</f>
        <v>0</v>
      </c>
      <c r="K126" s="216" t="s">
        <v>616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149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149</v>
      </c>
      <c r="BM126" s="225" t="s">
        <v>663</v>
      </c>
    </row>
    <row r="127" s="2" customFormat="1">
      <c r="A127" s="40"/>
      <c r="B127" s="41"/>
      <c r="C127" s="42"/>
      <c r="D127" s="227" t="s">
        <v>157</v>
      </c>
      <c r="E127" s="42"/>
      <c r="F127" s="228" t="s">
        <v>664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157</v>
      </c>
      <c r="AU127" s="19" t="s">
        <v>82</v>
      </c>
    </row>
    <row r="128" s="14" customFormat="1">
      <c r="A128" s="14"/>
      <c r="B128" s="243"/>
      <c r="C128" s="244"/>
      <c r="D128" s="234" t="s">
        <v>159</v>
      </c>
      <c r="E128" s="245" t="s">
        <v>19</v>
      </c>
      <c r="F128" s="246" t="s">
        <v>665</v>
      </c>
      <c r="G128" s="244"/>
      <c r="H128" s="247">
        <v>16.271999999999998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159</v>
      </c>
      <c r="AU128" s="253" t="s">
        <v>82</v>
      </c>
      <c r="AV128" s="14" t="s">
        <v>82</v>
      </c>
      <c r="AW128" s="14" t="s">
        <v>33</v>
      </c>
      <c r="AX128" s="14" t="s">
        <v>80</v>
      </c>
      <c r="AY128" s="253" t="s">
        <v>148</v>
      </c>
    </row>
    <row r="129" s="2" customFormat="1" ht="24.15" customHeight="1">
      <c r="A129" s="40"/>
      <c r="B129" s="41"/>
      <c r="C129" s="214" t="s">
        <v>215</v>
      </c>
      <c r="D129" s="214" t="s">
        <v>151</v>
      </c>
      <c r="E129" s="215" t="s">
        <v>666</v>
      </c>
      <c r="F129" s="216" t="s">
        <v>667</v>
      </c>
      <c r="G129" s="217" t="s">
        <v>154</v>
      </c>
      <c r="H129" s="218">
        <v>135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149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668</v>
      </c>
    </row>
    <row r="130" s="13" customFormat="1">
      <c r="A130" s="13"/>
      <c r="B130" s="232"/>
      <c r="C130" s="233"/>
      <c r="D130" s="234" t="s">
        <v>159</v>
      </c>
      <c r="E130" s="235" t="s">
        <v>19</v>
      </c>
      <c r="F130" s="236" t="s">
        <v>669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159</v>
      </c>
      <c r="AU130" s="242" t="s">
        <v>82</v>
      </c>
      <c r="AV130" s="13" t="s">
        <v>80</v>
      </c>
      <c r="AW130" s="13" t="s">
        <v>33</v>
      </c>
      <c r="AX130" s="13" t="s">
        <v>72</v>
      </c>
      <c r="AY130" s="242" t="s">
        <v>148</v>
      </c>
    </row>
    <row r="131" s="14" customFormat="1">
      <c r="A131" s="14"/>
      <c r="B131" s="243"/>
      <c r="C131" s="244"/>
      <c r="D131" s="234" t="s">
        <v>159</v>
      </c>
      <c r="E131" s="245" t="s">
        <v>19</v>
      </c>
      <c r="F131" s="246" t="s">
        <v>620</v>
      </c>
      <c r="G131" s="244"/>
      <c r="H131" s="247">
        <v>75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159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148</v>
      </c>
    </row>
    <row r="132" s="13" customFormat="1">
      <c r="A132" s="13"/>
      <c r="B132" s="232"/>
      <c r="C132" s="233"/>
      <c r="D132" s="234" t="s">
        <v>159</v>
      </c>
      <c r="E132" s="235" t="s">
        <v>19</v>
      </c>
      <c r="F132" s="236" t="s">
        <v>670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159</v>
      </c>
      <c r="AU132" s="242" t="s">
        <v>82</v>
      </c>
      <c r="AV132" s="13" t="s">
        <v>80</v>
      </c>
      <c r="AW132" s="13" t="s">
        <v>33</v>
      </c>
      <c r="AX132" s="13" t="s">
        <v>72</v>
      </c>
      <c r="AY132" s="242" t="s">
        <v>148</v>
      </c>
    </row>
    <row r="133" s="14" customFormat="1">
      <c r="A133" s="14"/>
      <c r="B133" s="243"/>
      <c r="C133" s="244"/>
      <c r="D133" s="234" t="s">
        <v>159</v>
      </c>
      <c r="E133" s="245" t="s">
        <v>19</v>
      </c>
      <c r="F133" s="246" t="s">
        <v>671</v>
      </c>
      <c r="G133" s="244"/>
      <c r="H133" s="247">
        <v>60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159</v>
      </c>
      <c r="AU133" s="253" t="s">
        <v>82</v>
      </c>
      <c r="AV133" s="14" t="s">
        <v>82</v>
      </c>
      <c r="AW133" s="14" t="s">
        <v>33</v>
      </c>
      <c r="AX133" s="14" t="s">
        <v>72</v>
      </c>
      <c r="AY133" s="253" t="s">
        <v>148</v>
      </c>
    </row>
    <row r="134" s="15" customFormat="1">
      <c r="A134" s="15"/>
      <c r="B134" s="254"/>
      <c r="C134" s="255"/>
      <c r="D134" s="234" t="s">
        <v>159</v>
      </c>
      <c r="E134" s="256" t="s">
        <v>19</v>
      </c>
      <c r="F134" s="257" t="s">
        <v>163</v>
      </c>
      <c r="G134" s="255"/>
      <c r="H134" s="258">
        <v>135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159</v>
      </c>
      <c r="AU134" s="264" t="s">
        <v>82</v>
      </c>
      <c r="AV134" s="15" t="s">
        <v>149</v>
      </c>
      <c r="AW134" s="15" t="s">
        <v>33</v>
      </c>
      <c r="AX134" s="15" t="s">
        <v>80</v>
      </c>
      <c r="AY134" s="264" t="s">
        <v>148</v>
      </c>
    </row>
    <row r="135" s="2" customFormat="1" ht="24.15" customHeight="1">
      <c r="A135" s="40"/>
      <c r="B135" s="41"/>
      <c r="C135" s="214" t="s">
        <v>220</v>
      </c>
      <c r="D135" s="214" t="s">
        <v>151</v>
      </c>
      <c r="E135" s="215" t="s">
        <v>672</v>
      </c>
      <c r="F135" s="216" t="s">
        <v>673</v>
      </c>
      <c r="G135" s="217" t="s">
        <v>208</v>
      </c>
      <c r="H135" s="218">
        <v>29.289999999999999</v>
      </c>
      <c r="I135" s="219"/>
      <c r="J135" s="220">
        <f>ROUND(I135*H135,2)</f>
        <v>0</v>
      </c>
      <c r="K135" s="216" t="s">
        <v>616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674</v>
      </c>
    </row>
    <row r="136" s="2" customFormat="1">
      <c r="A136" s="40"/>
      <c r="B136" s="41"/>
      <c r="C136" s="42"/>
      <c r="D136" s="227" t="s">
        <v>157</v>
      </c>
      <c r="E136" s="42"/>
      <c r="F136" s="228" t="s">
        <v>675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14" customFormat="1">
      <c r="A137" s="14"/>
      <c r="B137" s="243"/>
      <c r="C137" s="244"/>
      <c r="D137" s="234" t="s">
        <v>159</v>
      </c>
      <c r="E137" s="245" t="s">
        <v>19</v>
      </c>
      <c r="F137" s="246" t="s">
        <v>676</v>
      </c>
      <c r="G137" s="244"/>
      <c r="H137" s="247">
        <v>29.289999999999999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159</v>
      </c>
      <c r="AU137" s="253" t="s">
        <v>82</v>
      </c>
      <c r="AV137" s="14" t="s">
        <v>82</v>
      </c>
      <c r="AW137" s="14" t="s">
        <v>33</v>
      </c>
      <c r="AX137" s="14" t="s">
        <v>80</v>
      </c>
      <c r="AY137" s="253" t="s">
        <v>148</v>
      </c>
    </row>
    <row r="138" s="2" customFormat="1" ht="24.15" customHeight="1">
      <c r="A138" s="40"/>
      <c r="B138" s="41"/>
      <c r="C138" s="214" t="s">
        <v>8</v>
      </c>
      <c r="D138" s="214" t="s">
        <v>151</v>
      </c>
      <c r="E138" s="215" t="s">
        <v>677</v>
      </c>
      <c r="F138" s="216" t="s">
        <v>678</v>
      </c>
      <c r="G138" s="217" t="s">
        <v>186</v>
      </c>
      <c r="H138" s="218">
        <v>13.496</v>
      </c>
      <c r="I138" s="219"/>
      <c r="J138" s="220">
        <f>ROUND(I138*H138,2)</f>
        <v>0</v>
      </c>
      <c r="K138" s="216" t="s">
        <v>616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149</v>
      </c>
      <c r="AT138" s="225" t="s">
        <v>151</v>
      </c>
      <c r="AU138" s="225" t="s">
        <v>82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149</v>
      </c>
      <c r="BM138" s="225" t="s">
        <v>679</v>
      </c>
    </row>
    <row r="139" s="2" customFormat="1">
      <c r="A139" s="40"/>
      <c r="B139" s="41"/>
      <c r="C139" s="42"/>
      <c r="D139" s="227" t="s">
        <v>157</v>
      </c>
      <c r="E139" s="42"/>
      <c r="F139" s="228" t="s">
        <v>680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157</v>
      </c>
      <c r="AU139" s="19" t="s">
        <v>82</v>
      </c>
    </row>
    <row r="140" s="13" customFormat="1">
      <c r="A140" s="13"/>
      <c r="B140" s="232"/>
      <c r="C140" s="233"/>
      <c r="D140" s="234" t="s">
        <v>159</v>
      </c>
      <c r="E140" s="235" t="s">
        <v>19</v>
      </c>
      <c r="F140" s="236" t="s">
        <v>670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159</v>
      </c>
      <c r="AU140" s="242" t="s">
        <v>82</v>
      </c>
      <c r="AV140" s="13" t="s">
        <v>80</v>
      </c>
      <c r="AW140" s="13" t="s">
        <v>33</v>
      </c>
      <c r="AX140" s="13" t="s">
        <v>72</v>
      </c>
      <c r="AY140" s="242" t="s">
        <v>148</v>
      </c>
    </row>
    <row r="141" s="14" customFormat="1">
      <c r="A141" s="14"/>
      <c r="B141" s="243"/>
      <c r="C141" s="244"/>
      <c r="D141" s="234" t="s">
        <v>159</v>
      </c>
      <c r="E141" s="245" t="s">
        <v>19</v>
      </c>
      <c r="F141" s="246" t="s">
        <v>681</v>
      </c>
      <c r="G141" s="244"/>
      <c r="H141" s="247">
        <v>13.496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33</v>
      </c>
      <c r="AX141" s="14" t="s">
        <v>80</v>
      </c>
      <c r="AY141" s="253" t="s">
        <v>148</v>
      </c>
    </row>
    <row r="142" s="2" customFormat="1" ht="16.5" customHeight="1">
      <c r="A142" s="40"/>
      <c r="B142" s="41"/>
      <c r="C142" s="269" t="s">
        <v>230</v>
      </c>
      <c r="D142" s="269" t="s">
        <v>363</v>
      </c>
      <c r="E142" s="270" t="s">
        <v>682</v>
      </c>
      <c r="F142" s="271" t="s">
        <v>683</v>
      </c>
      <c r="G142" s="272" t="s">
        <v>208</v>
      </c>
      <c r="H142" s="273">
        <v>26.992000000000001</v>
      </c>
      <c r="I142" s="274"/>
      <c r="J142" s="275">
        <f>ROUND(I142*H142,2)</f>
        <v>0</v>
      </c>
      <c r="K142" s="271" t="s">
        <v>616</v>
      </c>
      <c r="L142" s="276"/>
      <c r="M142" s="277" t="s">
        <v>19</v>
      </c>
      <c r="N142" s="278" t="s">
        <v>43</v>
      </c>
      <c r="O142" s="86"/>
      <c r="P142" s="223">
        <f>O142*H142</f>
        <v>0</v>
      </c>
      <c r="Q142" s="223">
        <v>1</v>
      </c>
      <c r="R142" s="223">
        <f>Q142*H142</f>
        <v>26.992000000000001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205</v>
      </c>
      <c r="AT142" s="225" t="s">
        <v>363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684</v>
      </c>
    </row>
    <row r="143" s="13" customFormat="1">
      <c r="A143" s="13"/>
      <c r="B143" s="232"/>
      <c r="C143" s="233"/>
      <c r="D143" s="234" t="s">
        <v>159</v>
      </c>
      <c r="E143" s="235" t="s">
        <v>19</v>
      </c>
      <c r="F143" s="236" t="s">
        <v>685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159</v>
      </c>
      <c r="AU143" s="242" t="s">
        <v>82</v>
      </c>
      <c r="AV143" s="13" t="s">
        <v>80</v>
      </c>
      <c r="AW143" s="13" t="s">
        <v>33</v>
      </c>
      <c r="AX143" s="13" t="s">
        <v>72</v>
      </c>
      <c r="AY143" s="242" t="s">
        <v>148</v>
      </c>
    </row>
    <row r="144" s="14" customFormat="1">
      <c r="A144" s="14"/>
      <c r="B144" s="243"/>
      <c r="C144" s="244"/>
      <c r="D144" s="234" t="s">
        <v>159</v>
      </c>
      <c r="E144" s="245" t="s">
        <v>19</v>
      </c>
      <c r="F144" s="246" t="s">
        <v>686</v>
      </c>
      <c r="G144" s="244"/>
      <c r="H144" s="247">
        <v>26.992000000000001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159</v>
      </c>
      <c r="AU144" s="253" t="s">
        <v>82</v>
      </c>
      <c r="AV144" s="14" t="s">
        <v>82</v>
      </c>
      <c r="AW144" s="14" t="s">
        <v>33</v>
      </c>
      <c r="AX144" s="14" t="s">
        <v>80</v>
      </c>
      <c r="AY144" s="253" t="s">
        <v>148</v>
      </c>
    </row>
    <row r="145" s="2" customFormat="1" ht="24.15" customHeight="1">
      <c r="A145" s="40"/>
      <c r="B145" s="41"/>
      <c r="C145" s="214" t="s">
        <v>235</v>
      </c>
      <c r="D145" s="214" t="s">
        <v>151</v>
      </c>
      <c r="E145" s="215" t="s">
        <v>687</v>
      </c>
      <c r="F145" s="216" t="s">
        <v>688</v>
      </c>
      <c r="G145" s="217" t="s">
        <v>154</v>
      </c>
      <c r="H145" s="218">
        <v>360</v>
      </c>
      <c r="I145" s="219"/>
      <c r="J145" s="220">
        <f>ROUND(I145*H145,2)</f>
        <v>0</v>
      </c>
      <c r="K145" s="216" t="s">
        <v>616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689</v>
      </c>
    </row>
    <row r="146" s="2" customFormat="1">
      <c r="A146" s="40"/>
      <c r="B146" s="41"/>
      <c r="C146" s="42"/>
      <c r="D146" s="227" t="s">
        <v>157</v>
      </c>
      <c r="E146" s="42"/>
      <c r="F146" s="228" t="s">
        <v>690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157</v>
      </c>
      <c r="AU146" s="19" t="s">
        <v>82</v>
      </c>
    </row>
    <row r="147" s="14" customFormat="1">
      <c r="A147" s="14"/>
      <c r="B147" s="243"/>
      <c r="C147" s="244"/>
      <c r="D147" s="234" t="s">
        <v>159</v>
      </c>
      <c r="E147" s="245" t="s">
        <v>19</v>
      </c>
      <c r="F147" s="246" t="s">
        <v>691</v>
      </c>
      <c r="G147" s="244"/>
      <c r="H147" s="247">
        <v>360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159</v>
      </c>
      <c r="AU147" s="253" t="s">
        <v>82</v>
      </c>
      <c r="AV147" s="14" t="s">
        <v>82</v>
      </c>
      <c r="AW147" s="14" t="s">
        <v>33</v>
      </c>
      <c r="AX147" s="14" t="s">
        <v>80</v>
      </c>
      <c r="AY147" s="253" t="s">
        <v>148</v>
      </c>
    </row>
    <row r="148" s="2" customFormat="1" ht="16.5" customHeight="1">
      <c r="A148" s="40"/>
      <c r="B148" s="41"/>
      <c r="C148" s="269" t="s">
        <v>240</v>
      </c>
      <c r="D148" s="269" t="s">
        <v>363</v>
      </c>
      <c r="E148" s="270" t="s">
        <v>692</v>
      </c>
      <c r="F148" s="271" t="s">
        <v>693</v>
      </c>
      <c r="G148" s="272" t="s">
        <v>694</v>
      </c>
      <c r="H148" s="273">
        <v>7.2000000000000002</v>
      </c>
      <c r="I148" s="274"/>
      <c r="J148" s="275">
        <f>ROUND(I148*H148,2)</f>
        <v>0</v>
      </c>
      <c r="K148" s="271" t="s">
        <v>616</v>
      </c>
      <c r="L148" s="276"/>
      <c r="M148" s="277" t="s">
        <v>19</v>
      </c>
      <c r="N148" s="278" t="s">
        <v>43</v>
      </c>
      <c r="O148" s="86"/>
      <c r="P148" s="223">
        <f>O148*H148</f>
        <v>0</v>
      </c>
      <c r="Q148" s="223">
        <v>0.001</v>
      </c>
      <c r="R148" s="223">
        <f>Q148*H148</f>
        <v>0.0072000000000000007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205</v>
      </c>
      <c r="AT148" s="225" t="s">
        <v>363</v>
      </c>
      <c r="AU148" s="225" t="s">
        <v>82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695</v>
      </c>
    </row>
    <row r="149" s="14" customFormat="1">
      <c r="A149" s="14"/>
      <c r="B149" s="243"/>
      <c r="C149" s="244"/>
      <c r="D149" s="234" t="s">
        <v>159</v>
      </c>
      <c r="E149" s="244"/>
      <c r="F149" s="246" t="s">
        <v>696</v>
      </c>
      <c r="G149" s="244"/>
      <c r="H149" s="247">
        <v>7.2000000000000002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4</v>
      </c>
      <c r="AX149" s="14" t="s">
        <v>80</v>
      </c>
      <c r="AY149" s="253" t="s">
        <v>148</v>
      </c>
    </row>
    <row r="150" s="2" customFormat="1" ht="21.75" customHeight="1">
      <c r="A150" s="40"/>
      <c r="B150" s="41"/>
      <c r="C150" s="214" t="s">
        <v>245</v>
      </c>
      <c r="D150" s="214" t="s">
        <v>151</v>
      </c>
      <c r="E150" s="215" t="s">
        <v>697</v>
      </c>
      <c r="F150" s="216" t="s">
        <v>698</v>
      </c>
      <c r="G150" s="217" t="s">
        <v>154</v>
      </c>
      <c r="H150" s="218">
        <v>1080</v>
      </c>
      <c r="I150" s="219"/>
      <c r="J150" s="220">
        <f>ROUND(I150*H150,2)</f>
        <v>0</v>
      </c>
      <c r="K150" s="216" t="s">
        <v>616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149</v>
      </c>
      <c r="AT150" s="225" t="s">
        <v>151</v>
      </c>
      <c r="AU150" s="225" t="s">
        <v>82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699</v>
      </c>
    </row>
    <row r="151" s="2" customFormat="1">
      <c r="A151" s="40"/>
      <c r="B151" s="41"/>
      <c r="C151" s="42"/>
      <c r="D151" s="227" t="s">
        <v>157</v>
      </c>
      <c r="E151" s="42"/>
      <c r="F151" s="228" t="s">
        <v>700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157</v>
      </c>
      <c r="AU151" s="19" t="s">
        <v>82</v>
      </c>
    </row>
    <row r="152" s="13" customFormat="1">
      <c r="A152" s="13"/>
      <c r="B152" s="232"/>
      <c r="C152" s="233"/>
      <c r="D152" s="234" t="s">
        <v>159</v>
      </c>
      <c r="E152" s="235" t="s">
        <v>19</v>
      </c>
      <c r="F152" s="236" t="s">
        <v>701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159</v>
      </c>
      <c r="AU152" s="242" t="s">
        <v>82</v>
      </c>
      <c r="AV152" s="13" t="s">
        <v>80</v>
      </c>
      <c r="AW152" s="13" t="s">
        <v>33</v>
      </c>
      <c r="AX152" s="13" t="s">
        <v>72</v>
      </c>
      <c r="AY152" s="242" t="s">
        <v>148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702</v>
      </c>
      <c r="G153" s="244"/>
      <c r="H153" s="247">
        <v>1080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80</v>
      </c>
      <c r="AY153" s="253" t="s">
        <v>148</v>
      </c>
    </row>
    <row r="154" s="2" customFormat="1" ht="16.5" customHeight="1">
      <c r="A154" s="40"/>
      <c r="B154" s="41"/>
      <c r="C154" s="269" t="s">
        <v>250</v>
      </c>
      <c r="D154" s="269" t="s">
        <v>363</v>
      </c>
      <c r="E154" s="270" t="s">
        <v>703</v>
      </c>
      <c r="F154" s="271" t="s">
        <v>704</v>
      </c>
      <c r="G154" s="272" t="s">
        <v>208</v>
      </c>
      <c r="H154" s="273">
        <v>86.400000000000006</v>
      </c>
      <c r="I154" s="274"/>
      <c r="J154" s="275">
        <f>ROUND(I154*H154,2)</f>
        <v>0</v>
      </c>
      <c r="K154" s="271" t="s">
        <v>616</v>
      </c>
      <c r="L154" s="276"/>
      <c r="M154" s="277" t="s">
        <v>19</v>
      </c>
      <c r="N154" s="278" t="s">
        <v>43</v>
      </c>
      <c r="O154" s="86"/>
      <c r="P154" s="223">
        <f>O154*H154</f>
        <v>0</v>
      </c>
      <c r="Q154" s="223">
        <v>1</v>
      </c>
      <c r="R154" s="223">
        <f>Q154*H154</f>
        <v>86.400000000000006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205</v>
      </c>
      <c r="AT154" s="225" t="s">
        <v>363</v>
      </c>
      <c r="AU154" s="225" t="s">
        <v>82</v>
      </c>
      <c r="AY154" s="19" t="s">
        <v>148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149</v>
      </c>
      <c r="BM154" s="225" t="s">
        <v>705</v>
      </c>
    </row>
    <row r="155" s="14" customFormat="1">
      <c r="A155" s="14"/>
      <c r="B155" s="243"/>
      <c r="C155" s="244"/>
      <c r="D155" s="234" t="s">
        <v>159</v>
      </c>
      <c r="E155" s="245" t="s">
        <v>19</v>
      </c>
      <c r="F155" s="246" t="s">
        <v>706</v>
      </c>
      <c r="G155" s="244"/>
      <c r="H155" s="247">
        <v>86.400000000000006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159</v>
      </c>
      <c r="AU155" s="253" t="s">
        <v>82</v>
      </c>
      <c r="AV155" s="14" t="s">
        <v>82</v>
      </c>
      <c r="AW155" s="14" t="s">
        <v>33</v>
      </c>
      <c r="AX155" s="14" t="s">
        <v>80</v>
      </c>
      <c r="AY155" s="253" t="s">
        <v>148</v>
      </c>
    </row>
    <row r="156" s="12" customFormat="1" ht="22.8" customHeight="1">
      <c r="A156" s="12"/>
      <c r="B156" s="198"/>
      <c r="C156" s="199"/>
      <c r="D156" s="200" t="s">
        <v>71</v>
      </c>
      <c r="E156" s="212" t="s">
        <v>82</v>
      </c>
      <c r="F156" s="212" t="s">
        <v>707</v>
      </c>
      <c r="G156" s="199"/>
      <c r="H156" s="199"/>
      <c r="I156" s="202"/>
      <c r="J156" s="213">
        <f>BK156</f>
        <v>0</v>
      </c>
      <c r="K156" s="199"/>
      <c r="L156" s="204"/>
      <c r="M156" s="205"/>
      <c r="N156" s="206"/>
      <c r="O156" s="206"/>
      <c r="P156" s="207">
        <f>SUM(P157:P184)</f>
        <v>0</v>
      </c>
      <c r="Q156" s="206"/>
      <c r="R156" s="207">
        <f>SUM(R157:R184)</f>
        <v>60.018116569999997</v>
      </c>
      <c r="S156" s="206"/>
      <c r="T156" s="208">
        <f>SUM(T157:T184)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9" t="s">
        <v>80</v>
      </c>
      <c r="AT156" s="210" t="s">
        <v>71</v>
      </c>
      <c r="AU156" s="210" t="s">
        <v>80</v>
      </c>
      <c r="AY156" s="209" t="s">
        <v>148</v>
      </c>
      <c r="BK156" s="211">
        <f>SUM(BK157:BK184)</f>
        <v>0</v>
      </c>
    </row>
    <row r="157" s="2" customFormat="1" ht="37.8" customHeight="1">
      <c r="A157" s="40"/>
      <c r="B157" s="41"/>
      <c r="C157" s="214" t="s">
        <v>255</v>
      </c>
      <c r="D157" s="214" t="s">
        <v>151</v>
      </c>
      <c r="E157" s="215" t="s">
        <v>708</v>
      </c>
      <c r="F157" s="216" t="s">
        <v>709</v>
      </c>
      <c r="G157" s="217" t="s">
        <v>298</v>
      </c>
      <c r="H157" s="218">
        <v>45.799999999999997</v>
      </c>
      <c r="I157" s="219"/>
      <c r="J157" s="220">
        <f>ROUND(I157*H157,2)</f>
        <v>0</v>
      </c>
      <c r="K157" s="216" t="s">
        <v>616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0.2044</v>
      </c>
      <c r="R157" s="223">
        <f>Q157*H157</f>
        <v>9.3615199999999987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149</v>
      </c>
      <c r="AT157" s="225" t="s">
        <v>151</v>
      </c>
      <c r="AU157" s="225" t="s">
        <v>82</v>
      </c>
      <c r="AY157" s="19" t="s">
        <v>148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149</v>
      </c>
      <c r="BM157" s="225" t="s">
        <v>710</v>
      </c>
    </row>
    <row r="158" s="2" customFormat="1">
      <c r="A158" s="40"/>
      <c r="B158" s="41"/>
      <c r="C158" s="42"/>
      <c r="D158" s="227" t="s">
        <v>157</v>
      </c>
      <c r="E158" s="42"/>
      <c r="F158" s="228" t="s">
        <v>711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157</v>
      </c>
      <c r="AU158" s="19" t="s">
        <v>82</v>
      </c>
    </row>
    <row r="159" s="13" customFormat="1">
      <c r="A159" s="13"/>
      <c r="B159" s="232"/>
      <c r="C159" s="233"/>
      <c r="D159" s="234" t="s">
        <v>159</v>
      </c>
      <c r="E159" s="235" t="s">
        <v>19</v>
      </c>
      <c r="F159" s="236" t="s">
        <v>712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159</v>
      </c>
      <c r="AU159" s="242" t="s">
        <v>82</v>
      </c>
      <c r="AV159" s="13" t="s">
        <v>80</v>
      </c>
      <c r="AW159" s="13" t="s">
        <v>33</v>
      </c>
      <c r="AX159" s="13" t="s">
        <v>72</v>
      </c>
      <c r="AY159" s="242" t="s">
        <v>148</v>
      </c>
    </row>
    <row r="160" s="14" customFormat="1">
      <c r="A160" s="14"/>
      <c r="B160" s="243"/>
      <c r="C160" s="244"/>
      <c r="D160" s="234" t="s">
        <v>159</v>
      </c>
      <c r="E160" s="245" t="s">
        <v>19</v>
      </c>
      <c r="F160" s="246" t="s">
        <v>713</v>
      </c>
      <c r="G160" s="244"/>
      <c r="H160" s="247">
        <v>6.7999999999999998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159</v>
      </c>
      <c r="AU160" s="253" t="s">
        <v>82</v>
      </c>
      <c r="AV160" s="14" t="s">
        <v>82</v>
      </c>
      <c r="AW160" s="14" t="s">
        <v>33</v>
      </c>
      <c r="AX160" s="14" t="s">
        <v>72</v>
      </c>
      <c r="AY160" s="253" t="s">
        <v>148</v>
      </c>
    </row>
    <row r="161" s="14" customFormat="1">
      <c r="A161" s="14"/>
      <c r="B161" s="243"/>
      <c r="C161" s="244"/>
      <c r="D161" s="234" t="s">
        <v>159</v>
      </c>
      <c r="E161" s="245" t="s">
        <v>19</v>
      </c>
      <c r="F161" s="246" t="s">
        <v>714</v>
      </c>
      <c r="G161" s="244"/>
      <c r="H161" s="247">
        <v>39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159</v>
      </c>
      <c r="AU161" s="253" t="s">
        <v>82</v>
      </c>
      <c r="AV161" s="14" t="s">
        <v>82</v>
      </c>
      <c r="AW161" s="14" t="s">
        <v>33</v>
      </c>
      <c r="AX161" s="14" t="s">
        <v>72</v>
      </c>
      <c r="AY161" s="253" t="s">
        <v>148</v>
      </c>
    </row>
    <row r="162" s="15" customFormat="1">
      <c r="A162" s="15"/>
      <c r="B162" s="254"/>
      <c r="C162" s="255"/>
      <c r="D162" s="234" t="s">
        <v>159</v>
      </c>
      <c r="E162" s="256" t="s">
        <v>19</v>
      </c>
      <c r="F162" s="257" t="s">
        <v>163</v>
      </c>
      <c r="G162" s="255"/>
      <c r="H162" s="258">
        <v>45.799999999999997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159</v>
      </c>
      <c r="AU162" s="264" t="s">
        <v>82</v>
      </c>
      <c r="AV162" s="15" t="s">
        <v>149</v>
      </c>
      <c r="AW162" s="15" t="s">
        <v>33</v>
      </c>
      <c r="AX162" s="15" t="s">
        <v>80</v>
      </c>
      <c r="AY162" s="264" t="s">
        <v>148</v>
      </c>
    </row>
    <row r="163" s="2" customFormat="1" ht="16.5" customHeight="1">
      <c r="A163" s="40"/>
      <c r="B163" s="41"/>
      <c r="C163" s="214" t="s">
        <v>262</v>
      </c>
      <c r="D163" s="214" t="s">
        <v>151</v>
      </c>
      <c r="E163" s="215" t="s">
        <v>715</v>
      </c>
      <c r="F163" s="216" t="s">
        <v>716</v>
      </c>
      <c r="G163" s="217" t="s">
        <v>186</v>
      </c>
      <c r="H163" s="218">
        <v>5.7359999999999998</v>
      </c>
      <c r="I163" s="219"/>
      <c r="J163" s="220">
        <f>ROUND(I163*H163,2)</f>
        <v>0</v>
      </c>
      <c r="K163" s="216" t="s">
        <v>616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2.1600000000000001</v>
      </c>
      <c r="R163" s="223">
        <f>Q163*H163</f>
        <v>12.389760000000001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149</v>
      </c>
      <c r="AT163" s="225" t="s">
        <v>151</v>
      </c>
      <c r="AU163" s="225" t="s">
        <v>82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149</v>
      </c>
      <c r="BM163" s="225" t="s">
        <v>717</v>
      </c>
    </row>
    <row r="164" s="2" customFormat="1">
      <c r="A164" s="40"/>
      <c r="B164" s="41"/>
      <c r="C164" s="42"/>
      <c r="D164" s="227" t="s">
        <v>157</v>
      </c>
      <c r="E164" s="42"/>
      <c r="F164" s="228" t="s">
        <v>718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157</v>
      </c>
      <c r="AU164" s="19" t="s">
        <v>82</v>
      </c>
    </row>
    <row r="165" s="13" customFormat="1">
      <c r="A165" s="13"/>
      <c r="B165" s="232"/>
      <c r="C165" s="233"/>
      <c r="D165" s="234" t="s">
        <v>159</v>
      </c>
      <c r="E165" s="235" t="s">
        <v>19</v>
      </c>
      <c r="F165" s="236" t="s">
        <v>719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159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148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720</v>
      </c>
      <c r="G166" s="244"/>
      <c r="H166" s="247">
        <v>5.0609999999999999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721</v>
      </c>
      <c r="G167" s="244"/>
      <c r="H167" s="247">
        <v>0.67500000000000004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148</v>
      </c>
    </row>
    <row r="168" s="15" customFormat="1">
      <c r="A168" s="15"/>
      <c r="B168" s="254"/>
      <c r="C168" s="255"/>
      <c r="D168" s="234" t="s">
        <v>159</v>
      </c>
      <c r="E168" s="256" t="s">
        <v>19</v>
      </c>
      <c r="F168" s="257" t="s">
        <v>163</v>
      </c>
      <c r="G168" s="255"/>
      <c r="H168" s="258">
        <v>5.7359999999999998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159</v>
      </c>
      <c r="AU168" s="264" t="s">
        <v>82</v>
      </c>
      <c r="AV168" s="15" t="s">
        <v>149</v>
      </c>
      <c r="AW168" s="15" t="s">
        <v>33</v>
      </c>
      <c r="AX168" s="15" t="s">
        <v>80</v>
      </c>
      <c r="AY168" s="264" t="s">
        <v>148</v>
      </c>
    </row>
    <row r="169" s="2" customFormat="1" ht="21.75" customHeight="1">
      <c r="A169" s="40"/>
      <c r="B169" s="41"/>
      <c r="C169" s="214" t="s">
        <v>268</v>
      </c>
      <c r="D169" s="214" t="s">
        <v>151</v>
      </c>
      <c r="E169" s="215" t="s">
        <v>722</v>
      </c>
      <c r="F169" s="216" t="s">
        <v>723</v>
      </c>
      <c r="G169" s="217" t="s">
        <v>186</v>
      </c>
      <c r="H169" s="218">
        <v>15.231999999999999</v>
      </c>
      <c r="I169" s="219"/>
      <c r="J169" s="220">
        <f>ROUND(I169*H169,2)</f>
        <v>0</v>
      </c>
      <c r="K169" s="216" t="s">
        <v>616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2.5018699999999998</v>
      </c>
      <c r="R169" s="223">
        <f>Q169*H169</f>
        <v>38.108483839999998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149</v>
      </c>
      <c r="AT169" s="225" t="s">
        <v>151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724</v>
      </c>
    </row>
    <row r="170" s="2" customFormat="1">
      <c r="A170" s="40"/>
      <c r="B170" s="41"/>
      <c r="C170" s="42"/>
      <c r="D170" s="227" t="s">
        <v>157</v>
      </c>
      <c r="E170" s="42"/>
      <c r="F170" s="228" t="s">
        <v>725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157</v>
      </c>
      <c r="AU170" s="19" t="s">
        <v>82</v>
      </c>
    </row>
    <row r="171" s="13" customFormat="1">
      <c r="A171" s="13"/>
      <c r="B171" s="232"/>
      <c r="C171" s="233"/>
      <c r="D171" s="234" t="s">
        <v>159</v>
      </c>
      <c r="E171" s="235" t="s">
        <v>19</v>
      </c>
      <c r="F171" s="236" t="s">
        <v>641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159</v>
      </c>
      <c r="AU171" s="242" t="s">
        <v>82</v>
      </c>
      <c r="AV171" s="13" t="s">
        <v>80</v>
      </c>
      <c r="AW171" s="13" t="s">
        <v>33</v>
      </c>
      <c r="AX171" s="13" t="s">
        <v>72</v>
      </c>
      <c r="AY171" s="242" t="s">
        <v>148</v>
      </c>
    </row>
    <row r="172" s="14" customFormat="1">
      <c r="A172" s="14"/>
      <c r="B172" s="243"/>
      <c r="C172" s="244"/>
      <c r="D172" s="234" t="s">
        <v>159</v>
      </c>
      <c r="E172" s="245" t="s">
        <v>19</v>
      </c>
      <c r="F172" s="246" t="s">
        <v>642</v>
      </c>
      <c r="G172" s="244"/>
      <c r="H172" s="247">
        <v>5.1689999999999996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159</v>
      </c>
      <c r="AU172" s="253" t="s">
        <v>82</v>
      </c>
      <c r="AV172" s="14" t="s">
        <v>82</v>
      </c>
      <c r="AW172" s="14" t="s">
        <v>33</v>
      </c>
      <c r="AX172" s="14" t="s">
        <v>72</v>
      </c>
      <c r="AY172" s="253" t="s">
        <v>148</v>
      </c>
    </row>
    <row r="173" s="14" customFormat="1">
      <c r="A173" s="14"/>
      <c r="B173" s="243"/>
      <c r="C173" s="244"/>
      <c r="D173" s="234" t="s">
        <v>159</v>
      </c>
      <c r="E173" s="245" t="s">
        <v>19</v>
      </c>
      <c r="F173" s="246" t="s">
        <v>643</v>
      </c>
      <c r="G173" s="244"/>
      <c r="H173" s="247">
        <v>4.6799999999999997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159</v>
      </c>
      <c r="AU173" s="253" t="s">
        <v>82</v>
      </c>
      <c r="AV173" s="14" t="s">
        <v>82</v>
      </c>
      <c r="AW173" s="14" t="s">
        <v>33</v>
      </c>
      <c r="AX173" s="14" t="s">
        <v>72</v>
      </c>
      <c r="AY173" s="253" t="s">
        <v>148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644</v>
      </c>
      <c r="G174" s="244"/>
      <c r="H174" s="247">
        <v>0.59999999999999998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72</v>
      </c>
      <c r="AY174" s="253" t="s">
        <v>148</v>
      </c>
    </row>
    <row r="175" s="14" customFormat="1">
      <c r="A175" s="14"/>
      <c r="B175" s="243"/>
      <c r="C175" s="244"/>
      <c r="D175" s="234" t="s">
        <v>159</v>
      </c>
      <c r="E175" s="245" t="s">
        <v>19</v>
      </c>
      <c r="F175" s="246" t="s">
        <v>644</v>
      </c>
      <c r="G175" s="244"/>
      <c r="H175" s="247">
        <v>0.59999999999999998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159</v>
      </c>
      <c r="AU175" s="253" t="s">
        <v>82</v>
      </c>
      <c r="AV175" s="14" t="s">
        <v>82</v>
      </c>
      <c r="AW175" s="14" t="s">
        <v>33</v>
      </c>
      <c r="AX175" s="14" t="s">
        <v>72</v>
      </c>
      <c r="AY175" s="253" t="s">
        <v>148</v>
      </c>
    </row>
    <row r="176" s="14" customFormat="1">
      <c r="A176" s="14"/>
      <c r="B176" s="243"/>
      <c r="C176" s="244"/>
      <c r="D176" s="234" t="s">
        <v>159</v>
      </c>
      <c r="E176" s="245" t="s">
        <v>19</v>
      </c>
      <c r="F176" s="246" t="s">
        <v>644</v>
      </c>
      <c r="G176" s="244"/>
      <c r="H176" s="247">
        <v>0.59999999999999998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159</v>
      </c>
      <c r="AU176" s="253" t="s">
        <v>82</v>
      </c>
      <c r="AV176" s="14" t="s">
        <v>82</v>
      </c>
      <c r="AW176" s="14" t="s">
        <v>33</v>
      </c>
      <c r="AX176" s="14" t="s">
        <v>72</v>
      </c>
      <c r="AY176" s="253" t="s">
        <v>148</v>
      </c>
    </row>
    <row r="177" s="14" customFormat="1">
      <c r="A177" s="14"/>
      <c r="B177" s="243"/>
      <c r="C177" s="244"/>
      <c r="D177" s="234" t="s">
        <v>159</v>
      </c>
      <c r="E177" s="245" t="s">
        <v>19</v>
      </c>
      <c r="F177" s="246" t="s">
        <v>645</v>
      </c>
      <c r="G177" s="244"/>
      <c r="H177" s="247">
        <v>2.04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159</v>
      </c>
      <c r="AU177" s="253" t="s">
        <v>82</v>
      </c>
      <c r="AV177" s="14" t="s">
        <v>82</v>
      </c>
      <c r="AW177" s="14" t="s">
        <v>33</v>
      </c>
      <c r="AX177" s="14" t="s">
        <v>72</v>
      </c>
      <c r="AY177" s="253" t="s">
        <v>148</v>
      </c>
    </row>
    <row r="178" s="14" customFormat="1">
      <c r="A178" s="14"/>
      <c r="B178" s="243"/>
      <c r="C178" s="244"/>
      <c r="D178" s="234" t="s">
        <v>159</v>
      </c>
      <c r="E178" s="245" t="s">
        <v>19</v>
      </c>
      <c r="F178" s="246" t="s">
        <v>646</v>
      </c>
      <c r="G178" s="244"/>
      <c r="H178" s="247">
        <v>1.5429999999999999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159</v>
      </c>
      <c r="AU178" s="253" t="s">
        <v>82</v>
      </c>
      <c r="AV178" s="14" t="s">
        <v>82</v>
      </c>
      <c r="AW178" s="14" t="s">
        <v>33</v>
      </c>
      <c r="AX178" s="14" t="s">
        <v>72</v>
      </c>
      <c r="AY178" s="253" t="s">
        <v>148</v>
      </c>
    </row>
    <row r="179" s="15" customFormat="1">
      <c r="A179" s="15"/>
      <c r="B179" s="254"/>
      <c r="C179" s="255"/>
      <c r="D179" s="234" t="s">
        <v>159</v>
      </c>
      <c r="E179" s="256" t="s">
        <v>19</v>
      </c>
      <c r="F179" s="257" t="s">
        <v>163</v>
      </c>
      <c r="G179" s="255"/>
      <c r="H179" s="258">
        <v>15.231999999999999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159</v>
      </c>
      <c r="AU179" s="264" t="s">
        <v>82</v>
      </c>
      <c r="AV179" s="15" t="s">
        <v>149</v>
      </c>
      <c r="AW179" s="15" t="s">
        <v>33</v>
      </c>
      <c r="AX179" s="15" t="s">
        <v>80</v>
      </c>
      <c r="AY179" s="264" t="s">
        <v>148</v>
      </c>
    </row>
    <row r="180" s="2" customFormat="1" ht="16.5" customHeight="1">
      <c r="A180" s="40"/>
      <c r="B180" s="41"/>
      <c r="C180" s="214" t="s">
        <v>7</v>
      </c>
      <c r="D180" s="214" t="s">
        <v>151</v>
      </c>
      <c r="E180" s="215" t="s">
        <v>726</v>
      </c>
      <c r="F180" s="216" t="s">
        <v>727</v>
      </c>
      <c r="G180" s="217" t="s">
        <v>208</v>
      </c>
      <c r="H180" s="218">
        <v>0.14899999999999999</v>
      </c>
      <c r="I180" s="219"/>
      <c r="J180" s="220">
        <f>ROUND(I180*H180,2)</f>
        <v>0</v>
      </c>
      <c r="K180" s="216" t="s">
        <v>616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1.06277</v>
      </c>
      <c r="R180" s="223">
        <f>Q180*H180</f>
        <v>0.15835273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149</v>
      </c>
      <c r="AT180" s="225" t="s">
        <v>151</v>
      </c>
      <c r="AU180" s="225" t="s">
        <v>82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149</v>
      </c>
      <c r="BM180" s="225" t="s">
        <v>728</v>
      </c>
    </row>
    <row r="181" s="2" customFormat="1">
      <c r="A181" s="40"/>
      <c r="B181" s="41"/>
      <c r="C181" s="42"/>
      <c r="D181" s="227" t="s">
        <v>157</v>
      </c>
      <c r="E181" s="42"/>
      <c r="F181" s="228" t="s">
        <v>729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157</v>
      </c>
      <c r="AU181" s="19" t="s">
        <v>82</v>
      </c>
    </row>
    <row r="182" s="13" customFormat="1">
      <c r="A182" s="13"/>
      <c r="B182" s="232"/>
      <c r="C182" s="233"/>
      <c r="D182" s="234" t="s">
        <v>159</v>
      </c>
      <c r="E182" s="235" t="s">
        <v>19</v>
      </c>
      <c r="F182" s="236" t="s">
        <v>730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159</v>
      </c>
      <c r="AU182" s="242" t="s">
        <v>82</v>
      </c>
      <c r="AV182" s="13" t="s">
        <v>80</v>
      </c>
      <c r="AW182" s="13" t="s">
        <v>33</v>
      </c>
      <c r="AX182" s="13" t="s">
        <v>72</v>
      </c>
      <c r="AY182" s="242" t="s">
        <v>148</v>
      </c>
    </row>
    <row r="183" s="13" customFormat="1">
      <c r="A183" s="13"/>
      <c r="B183" s="232"/>
      <c r="C183" s="233"/>
      <c r="D183" s="234" t="s">
        <v>159</v>
      </c>
      <c r="E183" s="235" t="s">
        <v>19</v>
      </c>
      <c r="F183" s="236" t="s">
        <v>731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159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148</v>
      </c>
    </row>
    <row r="184" s="14" customFormat="1">
      <c r="A184" s="14"/>
      <c r="B184" s="243"/>
      <c r="C184" s="244"/>
      <c r="D184" s="234" t="s">
        <v>159</v>
      </c>
      <c r="E184" s="245" t="s">
        <v>19</v>
      </c>
      <c r="F184" s="246" t="s">
        <v>732</v>
      </c>
      <c r="G184" s="244"/>
      <c r="H184" s="247">
        <v>0.14899999999999999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159</v>
      </c>
      <c r="AU184" s="253" t="s">
        <v>82</v>
      </c>
      <c r="AV184" s="14" t="s">
        <v>82</v>
      </c>
      <c r="AW184" s="14" t="s">
        <v>33</v>
      </c>
      <c r="AX184" s="14" t="s">
        <v>80</v>
      </c>
      <c r="AY184" s="253" t="s">
        <v>148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170</v>
      </c>
      <c r="F185" s="212" t="s">
        <v>733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SUM(P186:P219)</f>
        <v>0</v>
      </c>
      <c r="Q185" s="206"/>
      <c r="R185" s="207">
        <f>SUM(R186:R219)</f>
        <v>29.316902390000003</v>
      </c>
      <c r="S185" s="206"/>
      <c r="T185" s="208">
        <f>SUM(T186:T219)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80</v>
      </c>
      <c r="AT185" s="210" t="s">
        <v>71</v>
      </c>
      <c r="AU185" s="210" t="s">
        <v>80</v>
      </c>
      <c r="AY185" s="209" t="s">
        <v>148</v>
      </c>
      <c r="BK185" s="211">
        <f>SUM(BK186:BK219)</f>
        <v>0</v>
      </c>
    </row>
    <row r="186" s="2" customFormat="1" ht="24.15" customHeight="1">
      <c r="A186" s="40"/>
      <c r="B186" s="41"/>
      <c r="C186" s="214" t="s">
        <v>279</v>
      </c>
      <c r="D186" s="214" t="s">
        <v>151</v>
      </c>
      <c r="E186" s="215" t="s">
        <v>734</v>
      </c>
      <c r="F186" s="216" t="s">
        <v>735</v>
      </c>
      <c r="G186" s="217" t="s">
        <v>186</v>
      </c>
      <c r="H186" s="218">
        <v>10.515000000000001</v>
      </c>
      <c r="I186" s="219"/>
      <c r="J186" s="220">
        <f>ROUND(I186*H186,2)</f>
        <v>0</v>
      </c>
      <c r="K186" s="216" t="s">
        <v>616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2.5018699999999998</v>
      </c>
      <c r="R186" s="223">
        <f>Q186*H186</f>
        <v>26.30716305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149</v>
      </c>
      <c r="AT186" s="225" t="s">
        <v>151</v>
      </c>
      <c r="AU186" s="225" t="s">
        <v>82</v>
      </c>
      <c r="AY186" s="19" t="s">
        <v>148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149</v>
      </c>
      <c r="BM186" s="225" t="s">
        <v>736</v>
      </c>
    </row>
    <row r="187" s="2" customFormat="1">
      <c r="A187" s="40"/>
      <c r="B187" s="41"/>
      <c r="C187" s="42"/>
      <c r="D187" s="227" t="s">
        <v>157</v>
      </c>
      <c r="E187" s="42"/>
      <c r="F187" s="228" t="s">
        <v>737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157</v>
      </c>
      <c r="AU187" s="19" t="s">
        <v>82</v>
      </c>
    </row>
    <row r="188" s="13" customFormat="1">
      <c r="A188" s="13"/>
      <c r="B188" s="232"/>
      <c r="C188" s="233"/>
      <c r="D188" s="234" t="s">
        <v>159</v>
      </c>
      <c r="E188" s="235" t="s">
        <v>19</v>
      </c>
      <c r="F188" s="236" t="s">
        <v>670</v>
      </c>
      <c r="G188" s="233"/>
      <c r="H188" s="235" t="s">
        <v>19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159</v>
      </c>
      <c r="AU188" s="242" t="s">
        <v>82</v>
      </c>
      <c r="AV188" s="13" t="s">
        <v>80</v>
      </c>
      <c r="AW188" s="13" t="s">
        <v>33</v>
      </c>
      <c r="AX188" s="13" t="s">
        <v>72</v>
      </c>
      <c r="AY188" s="242" t="s">
        <v>148</v>
      </c>
    </row>
    <row r="189" s="14" customFormat="1">
      <c r="A189" s="14"/>
      <c r="B189" s="243"/>
      <c r="C189" s="244"/>
      <c r="D189" s="234" t="s">
        <v>159</v>
      </c>
      <c r="E189" s="245" t="s">
        <v>19</v>
      </c>
      <c r="F189" s="246" t="s">
        <v>738</v>
      </c>
      <c r="G189" s="244"/>
      <c r="H189" s="247">
        <v>3.1019999999999999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159</v>
      </c>
      <c r="AU189" s="253" t="s">
        <v>82</v>
      </c>
      <c r="AV189" s="14" t="s">
        <v>82</v>
      </c>
      <c r="AW189" s="14" t="s">
        <v>33</v>
      </c>
      <c r="AX189" s="14" t="s">
        <v>72</v>
      </c>
      <c r="AY189" s="253" t="s">
        <v>148</v>
      </c>
    </row>
    <row r="190" s="14" customFormat="1">
      <c r="A190" s="14"/>
      <c r="B190" s="243"/>
      <c r="C190" s="244"/>
      <c r="D190" s="234" t="s">
        <v>159</v>
      </c>
      <c r="E190" s="245" t="s">
        <v>19</v>
      </c>
      <c r="F190" s="246" t="s">
        <v>739</v>
      </c>
      <c r="G190" s="244"/>
      <c r="H190" s="247">
        <v>2.8079999999999998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159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148</v>
      </c>
    </row>
    <row r="191" s="14" customFormat="1">
      <c r="A191" s="14"/>
      <c r="B191" s="243"/>
      <c r="C191" s="244"/>
      <c r="D191" s="234" t="s">
        <v>159</v>
      </c>
      <c r="E191" s="245" t="s">
        <v>19</v>
      </c>
      <c r="F191" s="246" t="s">
        <v>740</v>
      </c>
      <c r="G191" s="244"/>
      <c r="H191" s="247">
        <v>0.29999999999999999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159</v>
      </c>
      <c r="AU191" s="253" t="s">
        <v>82</v>
      </c>
      <c r="AV191" s="14" t="s">
        <v>82</v>
      </c>
      <c r="AW191" s="14" t="s">
        <v>33</v>
      </c>
      <c r="AX191" s="14" t="s">
        <v>72</v>
      </c>
      <c r="AY191" s="253" t="s">
        <v>148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741</v>
      </c>
      <c r="G192" s="244"/>
      <c r="H192" s="247">
        <v>0.54000000000000004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148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741</v>
      </c>
      <c r="G193" s="244"/>
      <c r="H193" s="247">
        <v>0.54000000000000004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148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742</v>
      </c>
      <c r="G194" s="244"/>
      <c r="H194" s="247">
        <v>1.8360000000000001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148</v>
      </c>
    </row>
    <row r="195" s="14" customFormat="1">
      <c r="A195" s="14"/>
      <c r="B195" s="243"/>
      <c r="C195" s="244"/>
      <c r="D195" s="234" t="s">
        <v>159</v>
      </c>
      <c r="E195" s="245" t="s">
        <v>19</v>
      </c>
      <c r="F195" s="246" t="s">
        <v>743</v>
      </c>
      <c r="G195" s="244"/>
      <c r="H195" s="247">
        <v>1.389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159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148</v>
      </c>
    </row>
    <row r="196" s="15" customFormat="1">
      <c r="A196" s="15"/>
      <c r="B196" s="254"/>
      <c r="C196" s="255"/>
      <c r="D196" s="234" t="s">
        <v>159</v>
      </c>
      <c r="E196" s="256" t="s">
        <v>19</v>
      </c>
      <c r="F196" s="257" t="s">
        <v>163</v>
      </c>
      <c r="G196" s="255"/>
      <c r="H196" s="258">
        <v>10.515000000000001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159</v>
      </c>
      <c r="AU196" s="264" t="s">
        <v>82</v>
      </c>
      <c r="AV196" s="15" t="s">
        <v>149</v>
      </c>
      <c r="AW196" s="15" t="s">
        <v>33</v>
      </c>
      <c r="AX196" s="15" t="s">
        <v>80</v>
      </c>
      <c r="AY196" s="264" t="s">
        <v>148</v>
      </c>
    </row>
    <row r="197" s="2" customFormat="1" ht="16.5" customHeight="1">
      <c r="A197" s="40"/>
      <c r="B197" s="41"/>
      <c r="C197" s="214" t="s">
        <v>288</v>
      </c>
      <c r="D197" s="214" t="s">
        <v>151</v>
      </c>
      <c r="E197" s="215" t="s">
        <v>744</v>
      </c>
      <c r="F197" s="216" t="s">
        <v>745</v>
      </c>
      <c r="G197" s="217" t="s">
        <v>154</v>
      </c>
      <c r="H197" s="218">
        <v>35.048000000000002</v>
      </c>
      <c r="I197" s="219"/>
      <c r="J197" s="220">
        <f>ROUND(I197*H197,2)</f>
        <v>0</v>
      </c>
      <c r="K197" s="216" t="s">
        <v>616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0.0027499999999999998</v>
      </c>
      <c r="R197" s="223">
        <f>Q197*H197</f>
        <v>0.096381999999999995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149</v>
      </c>
      <c r="AT197" s="225" t="s">
        <v>151</v>
      </c>
      <c r="AU197" s="225" t="s">
        <v>82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149</v>
      </c>
      <c r="BM197" s="225" t="s">
        <v>746</v>
      </c>
    </row>
    <row r="198" s="2" customFormat="1">
      <c r="A198" s="40"/>
      <c r="B198" s="41"/>
      <c r="C198" s="42"/>
      <c r="D198" s="227" t="s">
        <v>157</v>
      </c>
      <c r="E198" s="42"/>
      <c r="F198" s="228" t="s">
        <v>747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157</v>
      </c>
      <c r="AU198" s="19" t="s">
        <v>82</v>
      </c>
    </row>
    <row r="199" s="13" customFormat="1">
      <c r="A199" s="13"/>
      <c r="B199" s="232"/>
      <c r="C199" s="233"/>
      <c r="D199" s="234" t="s">
        <v>159</v>
      </c>
      <c r="E199" s="235" t="s">
        <v>19</v>
      </c>
      <c r="F199" s="236" t="s">
        <v>670</v>
      </c>
      <c r="G199" s="233"/>
      <c r="H199" s="235" t="s">
        <v>19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159</v>
      </c>
      <c r="AU199" s="242" t="s">
        <v>82</v>
      </c>
      <c r="AV199" s="13" t="s">
        <v>80</v>
      </c>
      <c r="AW199" s="13" t="s">
        <v>33</v>
      </c>
      <c r="AX199" s="13" t="s">
        <v>72</v>
      </c>
      <c r="AY199" s="242" t="s">
        <v>148</v>
      </c>
    </row>
    <row r="200" s="14" customFormat="1">
      <c r="A200" s="14"/>
      <c r="B200" s="243"/>
      <c r="C200" s="244"/>
      <c r="D200" s="234" t="s">
        <v>159</v>
      </c>
      <c r="E200" s="245" t="s">
        <v>19</v>
      </c>
      <c r="F200" s="246" t="s">
        <v>748</v>
      </c>
      <c r="G200" s="244"/>
      <c r="H200" s="247">
        <v>10.339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159</v>
      </c>
      <c r="AU200" s="253" t="s">
        <v>82</v>
      </c>
      <c r="AV200" s="14" t="s">
        <v>82</v>
      </c>
      <c r="AW200" s="14" t="s">
        <v>33</v>
      </c>
      <c r="AX200" s="14" t="s">
        <v>72</v>
      </c>
      <c r="AY200" s="253" t="s">
        <v>148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749</v>
      </c>
      <c r="G201" s="244"/>
      <c r="H201" s="247">
        <v>9.3599999999999994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148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750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148</v>
      </c>
    </row>
    <row r="203" s="14" customFormat="1">
      <c r="A203" s="14"/>
      <c r="B203" s="243"/>
      <c r="C203" s="244"/>
      <c r="D203" s="234" t="s">
        <v>159</v>
      </c>
      <c r="E203" s="245" t="s">
        <v>19</v>
      </c>
      <c r="F203" s="246" t="s">
        <v>751</v>
      </c>
      <c r="G203" s="244"/>
      <c r="H203" s="247">
        <v>1.8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159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751</v>
      </c>
      <c r="G204" s="244"/>
      <c r="H204" s="247">
        <v>1.8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148</v>
      </c>
    </row>
    <row r="205" s="14" customFormat="1">
      <c r="A205" s="14"/>
      <c r="B205" s="243"/>
      <c r="C205" s="244"/>
      <c r="D205" s="234" t="s">
        <v>159</v>
      </c>
      <c r="E205" s="245" t="s">
        <v>19</v>
      </c>
      <c r="F205" s="246" t="s">
        <v>752</v>
      </c>
      <c r="G205" s="244"/>
      <c r="H205" s="247">
        <v>6.1200000000000001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159</v>
      </c>
      <c r="AU205" s="253" t="s">
        <v>82</v>
      </c>
      <c r="AV205" s="14" t="s">
        <v>82</v>
      </c>
      <c r="AW205" s="14" t="s">
        <v>33</v>
      </c>
      <c r="AX205" s="14" t="s">
        <v>72</v>
      </c>
      <c r="AY205" s="253" t="s">
        <v>148</v>
      </c>
    </row>
    <row r="206" s="14" customFormat="1">
      <c r="A206" s="14"/>
      <c r="B206" s="243"/>
      <c r="C206" s="244"/>
      <c r="D206" s="234" t="s">
        <v>159</v>
      </c>
      <c r="E206" s="245" t="s">
        <v>19</v>
      </c>
      <c r="F206" s="246" t="s">
        <v>753</v>
      </c>
      <c r="G206" s="244"/>
      <c r="H206" s="247">
        <v>4.6289999999999996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159</v>
      </c>
      <c r="AU206" s="253" t="s">
        <v>82</v>
      </c>
      <c r="AV206" s="14" t="s">
        <v>82</v>
      </c>
      <c r="AW206" s="14" t="s">
        <v>33</v>
      </c>
      <c r="AX206" s="14" t="s">
        <v>72</v>
      </c>
      <c r="AY206" s="253" t="s">
        <v>148</v>
      </c>
    </row>
    <row r="207" s="15" customFormat="1">
      <c r="A207" s="15"/>
      <c r="B207" s="254"/>
      <c r="C207" s="255"/>
      <c r="D207" s="234" t="s">
        <v>159</v>
      </c>
      <c r="E207" s="256" t="s">
        <v>19</v>
      </c>
      <c r="F207" s="257" t="s">
        <v>163</v>
      </c>
      <c r="G207" s="255"/>
      <c r="H207" s="258">
        <v>35.048000000000002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159</v>
      </c>
      <c r="AU207" s="264" t="s">
        <v>82</v>
      </c>
      <c r="AV207" s="15" t="s">
        <v>149</v>
      </c>
      <c r="AW207" s="15" t="s">
        <v>33</v>
      </c>
      <c r="AX207" s="15" t="s">
        <v>80</v>
      </c>
      <c r="AY207" s="264" t="s">
        <v>148</v>
      </c>
    </row>
    <row r="208" s="2" customFormat="1" ht="16.5" customHeight="1">
      <c r="A208" s="40"/>
      <c r="B208" s="41"/>
      <c r="C208" s="214" t="s">
        <v>295</v>
      </c>
      <c r="D208" s="214" t="s">
        <v>151</v>
      </c>
      <c r="E208" s="215" t="s">
        <v>754</v>
      </c>
      <c r="F208" s="216" t="s">
        <v>755</v>
      </c>
      <c r="G208" s="217" t="s">
        <v>154</v>
      </c>
      <c r="H208" s="218">
        <v>35.048000000000002</v>
      </c>
      <c r="I208" s="219"/>
      <c r="J208" s="220">
        <f>ROUND(I208*H208,2)</f>
        <v>0</v>
      </c>
      <c r="K208" s="216" t="s">
        <v>616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151</v>
      </c>
      <c r="AU208" s="225" t="s">
        <v>82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149</v>
      </c>
      <c r="BM208" s="225" t="s">
        <v>756</v>
      </c>
    </row>
    <row r="209" s="2" customFormat="1">
      <c r="A209" s="40"/>
      <c r="B209" s="41"/>
      <c r="C209" s="42"/>
      <c r="D209" s="227" t="s">
        <v>157</v>
      </c>
      <c r="E209" s="42"/>
      <c r="F209" s="228" t="s">
        <v>757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157</v>
      </c>
      <c r="AU209" s="19" t="s">
        <v>82</v>
      </c>
    </row>
    <row r="210" s="2" customFormat="1" ht="24.15" customHeight="1">
      <c r="A210" s="40"/>
      <c r="B210" s="41"/>
      <c r="C210" s="214" t="s">
        <v>301</v>
      </c>
      <c r="D210" s="214" t="s">
        <v>151</v>
      </c>
      <c r="E210" s="215" t="s">
        <v>758</v>
      </c>
      <c r="F210" s="216" t="s">
        <v>759</v>
      </c>
      <c r="G210" s="217" t="s">
        <v>208</v>
      </c>
      <c r="H210" s="218">
        <v>0.34200000000000003</v>
      </c>
      <c r="I210" s="219"/>
      <c r="J210" s="220">
        <f>ROUND(I210*H210,2)</f>
        <v>0</v>
      </c>
      <c r="K210" s="216" t="s">
        <v>616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1.06277</v>
      </c>
      <c r="R210" s="223">
        <f>Q210*H210</f>
        <v>0.36346734000000003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149</v>
      </c>
      <c r="AT210" s="225" t="s">
        <v>151</v>
      </c>
      <c r="AU210" s="225" t="s">
        <v>82</v>
      </c>
      <c r="AY210" s="19" t="s">
        <v>148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149</v>
      </c>
      <c r="BM210" s="225" t="s">
        <v>760</v>
      </c>
    </row>
    <row r="211" s="2" customFormat="1">
      <c r="A211" s="40"/>
      <c r="B211" s="41"/>
      <c r="C211" s="42"/>
      <c r="D211" s="227" t="s">
        <v>157</v>
      </c>
      <c r="E211" s="42"/>
      <c r="F211" s="228" t="s">
        <v>761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157</v>
      </c>
      <c r="AU211" s="19" t="s">
        <v>82</v>
      </c>
    </row>
    <row r="212" s="14" customFormat="1">
      <c r="A212" s="14"/>
      <c r="B212" s="243"/>
      <c r="C212" s="244"/>
      <c r="D212" s="234" t="s">
        <v>159</v>
      </c>
      <c r="E212" s="245" t="s">
        <v>19</v>
      </c>
      <c r="F212" s="246" t="s">
        <v>762</v>
      </c>
      <c r="G212" s="244"/>
      <c r="H212" s="247">
        <v>0.34200000000000003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159</v>
      </c>
      <c r="AU212" s="253" t="s">
        <v>82</v>
      </c>
      <c r="AV212" s="14" t="s">
        <v>82</v>
      </c>
      <c r="AW212" s="14" t="s">
        <v>33</v>
      </c>
      <c r="AX212" s="14" t="s">
        <v>80</v>
      </c>
      <c r="AY212" s="253" t="s">
        <v>148</v>
      </c>
    </row>
    <row r="213" s="2" customFormat="1" ht="24.15" customHeight="1">
      <c r="A213" s="40"/>
      <c r="B213" s="41"/>
      <c r="C213" s="214" t="s">
        <v>306</v>
      </c>
      <c r="D213" s="214" t="s">
        <v>151</v>
      </c>
      <c r="E213" s="215" t="s">
        <v>763</v>
      </c>
      <c r="F213" s="216" t="s">
        <v>764</v>
      </c>
      <c r="G213" s="217" t="s">
        <v>765</v>
      </c>
      <c r="H213" s="218">
        <v>13</v>
      </c>
      <c r="I213" s="219"/>
      <c r="J213" s="220">
        <f>ROUND(I213*H213,2)</f>
        <v>0</v>
      </c>
      <c r="K213" s="216" t="s">
        <v>616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0.17488999999999999</v>
      </c>
      <c r="R213" s="223">
        <f>Q213*H213</f>
        <v>2.2735699999999999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149</v>
      </c>
      <c r="AT213" s="225" t="s">
        <v>151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766</v>
      </c>
    </row>
    <row r="214" s="2" customFormat="1">
      <c r="A214" s="40"/>
      <c r="B214" s="41"/>
      <c r="C214" s="42"/>
      <c r="D214" s="227" t="s">
        <v>157</v>
      </c>
      <c r="E214" s="42"/>
      <c r="F214" s="228" t="s">
        <v>767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157</v>
      </c>
      <c r="AU214" s="19" t="s">
        <v>82</v>
      </c>
    </row>
    <row r="215" s="2" customFormat="1" ht="24.15" customHeight="1">
      <c r="A215" s="40"/>
      <c r="B215" s="41"/>
      <c r="C215" s="269" t="s">
        <v>313</v>
      </c>
      <c r="D215" s="269" t="s">
        <v>363</v>
      </c>
      <c r="E215" s="270" t="s">
        <v>768</v>
      </c>
      <c r="F215" s="271" t="s">
        <v>769</v>
      </c>
      <c r="G215" s="272" t="s">
        <v>765</v>
      </c>
      <c r="H215" s="273">
        <v>13</v>
      </c>
      <c r="I215" s="274"/>
      <c r="J215" s="275">
        <f>ROUND(I215*H215,2)</f>
        <v>0</v>
      </c>
      <c r="K215" s="271" t="s">
        <v>616</v>
      </c>
      <c r="L215" s="276"/>
      <c r="M215" s="277" t="s">
        <v>19</v>
      </c>
      <c r="N215" s="278" t="s">
        <v>43</v>
      </c>
      <c r="O215" s="86"/>
      <c r="P215" s="223">
        <f>O215*H215</f>
        <v>0</v>
      </c>
      <c r="Q215" s="223">
        <v>0.0047999999999999996</v>
      </c>
      <c r="R215" s="223">
        <f>Q215*H215</f>
        <v>0.062399999999999997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205</v>
      </c>
      <c r="AT215" s="225" t="s">
        <v>363</v>
      </c>
      <c r="AU215" s="225" t="s">
        <v>82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149</v>
      </c>
      <c r="BM215" s="225" t="s">
        <v>770</v>
      </c>
    </row>
    <row r="216" s="2" customFormat="1" ht="24.15" customHeight="1">
      <c r="A216" s="40"/>
      <c r="B216" s="41"/>
      <c r="C216" s="214" t="s">
        <v>322</v>
      </c>
      <c r="D216" s="214" t="s">
        <v>151</v>
      </c>
      <c r="E216" s="215" t="s">
        <v>771</v>
      </c>
      <c r="F216" s="216" t="s">
        <v>772</v>
      </c>
      <c r="G216" s="217" t="s">
        <v>298</v>
      </c>
      <c r="H216" s="218">
        <v>28</v>
      </c>
      <c r="I216" s="219"/>
      <c r="J216" s="220">
        <f>ROUND(I216*H216,2)</f>
        <v>0</v>
      </c>
      <c r="K216" s="216" t="s">
        <v>616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149</v>
      </c>
      <c r="AT216" s="225" t="s">
        <v>151</v>
      </c>
      <c r="AU216" s="225" t="s">
        <v>82</v>
      </c>
      <c r="AY216" s="19" t="s">
        <v>148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149</v>
      </c>
      <c r="BM216" s="225" t="s">
        <v>773</v>
      </c>
    </row>
    <row r="217" s="2" customFormat="1">
      <c r="A217" s="40"/>
      <c r="B217" s="41"/>
      <c r="C217" s="42"/>
      <c r="D217" s="227" t="s">
        <v>157</v>
      </c>
      <c r="E217" s="42"/>
      <c r="F217" s="228" t="s">
        <v>774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157</v>
      </c>
      <c r="AU217" s="19" t="s">
        <v>82</v>
      </c>
    </row>
    <row r="218" s="2" customFormat="1" ht="24.15" customHeight="1">
      <c r="A218" s="40"/>
      <c r="B218" s="41"/>
      <c r="C218" s="269" t="s">
        <v>539</v>
      </c>
      <c r="D218" s="269" t="s">
        <v>363</v>
      </c>
      <c r="E218" s="270" t="s">
        <v>775</v>
      </c>
      <c r="F218" s="271" t="s">
        <v>776</v>
      </c>
      <c r="G218" s="272" t="s">
        <v>765</v>
      </c>
      <c r="H218" s="273">
        <v>11.199999999999999</v>
      </c>
      <c r="I218" s="274"/>
      <c r="J218" s="275">
        <f>ROUND(I218*H218,2)</f>
        <v>0</v>
      </c>
      <c r="K218" s="271" t="s">
        <v>616</v>
      </c>
      <c r="L218" s="276"/>
      <c r="M218" s="277" t="s">
        <v>19</v>
      </c>
      <c r="N218" s="278" t="s">
        <v>43</v>
      </c>
      <c r="O218" s="86"/>
      <c r="P218" s="223">
        <f>O218*H218</f>
        <v>0</v>
      </c>
      <c r="Q218" s="223">
        <v>0.019099999999999999</v>
      </c>
      <c r="R218" s="223">
        <f>Q218*H218</f>
        <v>0.21391999999999997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205</v>
      </c>
      <c r="AT218" s="225" t="s">
        <v>363</v>
      </c>
      <c r="AU218" s="225" t="s">
        <v>82</v>
      </c>
      <c r="AY218" s="19" t="s">
        <v>148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149</v>
      </c>
      <c r="BM218" s="225" t="s">
        <v>777</v>
      </c>
    </row>
    <row r="219" s="14" customFormat="1">
      <c r="A219" s="14"/>
      <c r="B219" s="243"/>
      <c r="C219" s="244"/>
      <c r="D219" s="234" t="s">
        <v>159</v>
      </c>
      <c r="E219" s="244"/>
      <c r="F219" s="246" t="s">
        <v>778</v>
      </c>
      <c r="G219" s="244"/>
      <c r="H219" s="247">
        <v>11.199999999999999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159</v>
      </c>
      <c r="AU219" s="253" t="s">
        <v>82</v>
      </c>
      <c r="AV219" s="14" t="s">
        <v>82</v>
      </c>
      <c r="AW219" s="14" t="s">
        <v>4</v>
      </c>
      <c r="AX219" s="14" t="s">
        <v>80</v>
      </c>
      <c r="AY219" s="253" t="s">
        <v>148</v>
      </c>
    </row>
    <row r="220" s="12" customFormat="1" ht="22.8" customHeight="1">
      <c r="A220" s="12"/>
      <c r="B220" s="198"/>
      <c r="C220" s="199"/>
      <c r="D220" s="200" t="s">
        <v>71</v>
      </c>
      <c r="E220" s="212" t="s">
        <v>183</v>
      </c>
      <c r="F220" s="212" t="s">
        <v>779</v>
      </c>
      <c r="G220" s="199"/>
      <c r="H220" s="199"/>
      <c r="I220" s="202"/>
      <c r="J220" s="213">
        <f>BK220</f>
        <v>0</v>
      </c>
      <c r="K220" s="199"/>
      <c r="L220" s="204"/>
      <c r="M220" s="205"/>
      <c r="N220" s="206"/>
      <c r="O220" s="206"/>
      <c r="P220" s="207">
        <f>SUM(P221:P230)</f>
        <v>0</v>
      </c>
      <c r="Q220" s="206"/>
      <c r="R220" s="207">
        <f>SUM(R221:R230)</f>
        <v>58.009500000000003</v>
      </c>
      <c r="S220" s="206"/>
      <c r="T220" s="208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9" t="s">
        <v>80</v>
      </c>
      <c r="AT220" s="210" t="s">
        <v>71</v>
      </c>
      <c r="AU220" s="210" t="s">
        <v>80</v>
      </c>
      <c r="AY220" s="209" t="s">
        <v>148</v>
      </c>
      <c r="BK220" s="211">
        <f>SUM(BK221:BK230)</f>
        <v>0</v>
      </c>
    </row>
    <row r="221" s="2" customFormat="1" ht="21.75" customHeight="1">
      <c r="A221" s="40"/>
      <c r="B221" s="41"/>
      <c r="C221" s="214" t="s">
        <v>546</v>
      </c>
      <c r="D221" s="214" t="s">
        <v>151</v>
      </c>
      <c r="E221" s="215" t="s">
        <v>780</v>
      </c>
      <c r="F221" s="216" t="s">
        <v>781</v>
      </c>
      <c r="G221" s="217" t="s">
        <v>154</v>
      </c>
      <c r="H221" s="218">
        <v>75</v>
      </c>
      <c r="I221" s="219"/>
      <c r="J221" s="220">
        <f>ROUND(I221*H221,2)</f>
        <v>0</v>
      </c>
      <c r="K221" s="216" t="s">
        <v>616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0.34499999999999997</v>
      </c>
      <c r="R221" s="223">
        <f>Q221*H221</f>
        <v>25.874999999999996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149</v>
      </c>
      <c r="AT221" s="225" t="s">
        <v>151</v>
      </c>
      <c r="AU221" s="225" t="s">
        <v>82</v>
      </c>
      <c r="AY221" s="19" t="s">
        <v>148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149</v>
      </c>
      <c r="BM221" s="225" t="s">
        <v>782</v>
      </c>
    </row>
    <row r="222" s="2" customFormat="1">
      <c r="A222" s="40"/>
      <c r="B222" s="41"/>
      <c r="C222" s="42"/>
      <c r="D222" s="227" t="s">
        <v>157</v>
      </c>
      <c r="E222" s="42"/>
      <c r="F222" s="228" t="s">
        <v>783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157</v>
      </c>
      <c r="AU222" s="19" t="s">
        <v>82</v>
      </c>
    </row>
    <row r="223" s="13" customFormat="1">
      <c r="A223" s="13"/>
      <c r="B223" s="232"/>
      <c r="C223" s="233"/>
      <c r="D223" s="234" t="s">
        <v>159</v>
      </c>
      <c r="E223" s="235" t="s">
        <v>19</v>
      </c>
      <c r="F223" s="236" t="s">
        <v>784</v>
      </c>
      <c r="G223" s="233"/>
      <c r="H223" s="235" t="s">
        <v>19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159</v>
      </c>
      <c r="AU223" s="242" t="s">
        <v>82</v>
      </c>
      <c r="AV223" s="13" t="s">
        <v>80</v>
      </c>
      <c r="AW223" s="13" t="s">
        <v>33</v>
      </c>
      <c r="AX223" s="13" t="s">
        <v>72</v>
      </c>
      <c r="AY223" s="242" t="s">
        <v>148</v>
      </c>
    </row>
    <row r="224" s="14" customFormat="1">
      <c r="A224" s="14"/>
      <c r="B224" s="243"/>
      <c r="C224" s="244"/>
      <c r="D224" s="234" t="s">
        <v>159</v>
      </c>
      <c r="E224" s="245" t="s">
        <v>19</v>
      </c>
      <c r="F224" s="246" t="s">
        <v>620</v>
      </c>
      <c r="G224" s="244"/>
      <c r="H224" s="247">
        <v>75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159</v>
      </c>
      <c r="AU224" s="253" t="s">
        <v>82</v>
      </c>
      <c r="AV224" s="14" t="s">
        <v>82</v>
      </c>
      <c r="AW224" s="14" t="s">
        <v>33</v>
      </c>
      <c r="AX224" s="14" t="s">
        <v>80</v>
      </c>
      <c r="AY224" s="253" t="s">
        <v>148</v>
      </c>
    </row>
    <row r="225" s="2" customFormat="1" ht="33" customHeight="1">
      <c r="A225" s="40"/>
      <c r="B225" s="41"/>
      <c r="C225" s="214" t="s">
        <v>551</v>
      </c>
      <c r="D225" s="214" t="s">
        <v>151</v>
      </c>
      <c r="E225" s="215" t="s">
        <v>785</v>
      </c>
      <c r="F225" s="216" t="s">
        <v>786</v>
      </c>
      <c r="G225" s="217" t="s">
        <v>154</v>
      </c>
      <c r="H225" s="218">
        <v>75</v>
      </c>
      <c r="I225" s="219"/>
      <c r="J225" s="220">
        <f>ROUND(I225*H225,2)</f>
        <v>0</v>
      </c>
      <c r="K225" s="216" t="s">
        <v>616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0.19536000000000001</v>
      </c>
      <c r="R225" s="223">
        <f>Q225*H225</f>
        <v>14.652000000000001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149</v>
      </c>
      <c r="AT225" s="225" t="s">
        <v>151</v>
      </c>
      <c r="AU225" s="225" t="s">
        <v>82</v>
      </c>
      <c r="AY225" s="19" t="s">
        <v>148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149</v>
      </c>
      <c r="BM225" s="225" t="s">
        <v>787</v>
      </c>
    </row>
    <row r="226" s="2" customFormat="1">
      <c r="A226" s="40"/>
      <c r="B226" s="41"/>
      <c r="C226" s="42"/>
      <c r="D226" s="227" t="s">
        <v>157</v>
      </c>
      <c r="E226" s="42"/>
      <c r="F226" s="228" t="s">
        <v>788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157</v>
      </c>
      <c r="AU226" s="19" t="s">
        <v>82</v>
      </c>
    </row>
    <row r="227" s="13" customFormat="1">
      <c r="A227" s="13"/>
      <c r="B227" s="232"/>
      <c r="C227" s="233"/>
      <c r="D227" s="234" t="s">
        <v>159</v>
      </c>
      <c r="E227" s="235" t="s">
        <v>19</v>
      </c>
      <c r="F227" s="236" t="s">
        <v>669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159</v>
      </c>
      <c r="AU227" s="242" t="s">
        <v>82</v>
      </c>
      <c r="AV227" s="13" t="s">
        <v>80</v>
      </c>
      <c r="AW227" s="13" t="s">
        <v>33</v>
      </c>
      <c r="AX227" s="13" t="s">
        <v>72</v>
      </c>
      <c r="AY227" s="242" t="s">
        <v>148</v>
      </c>
    </row>
    <row r="228" s="14" customFormat="1">
      <c r="A228" s="14"/>
      <c r="B228" s="243"/>
      <c r="C228" s="244"/>
      <c r="D228" s="234" t="s">
        <v>159</v>
      </c>
      <c r="E228" s="245" t="s">
        <v>19</v>
      </c>
      <c r="F228" s="246" t="s">
        <v>620</v>
      </c>
      <c r="G228" s="244"/>
      <c r="H228" s="247">
        <v>75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159</v>
      </c>
      <c r="AU228" s="253" t="s">
        <v>82</v>
      </c>
      <c r="AV228" s="14" t="s">
        <v>82</v>
      </c>
      <c r="AW228" s="14" t="s">
        <v>33</v>
      </c>
      <c r="AX228" s="14" t="s">
        <v>80</v>
      </c>
      <c r="AY228" s="253" t="s">
        <v>148</v>
      </c>
    </row>
    <row r="229" s="2" customFormat="1" ht="16.5" customHeight="1">
      <c r="A229" s="40"/>
      <c r="B229" s="41"/>
      <c r="C229" s="269" t="s">
        <v>506</v>
      </c>
      <c r="D229" s="269" t="s">
        <v>363</v>
      </c>
      <c r="E229" s="270" t="s">
        <v>789</v>
      </c>
      <c r="F229" s="271" t="s">
        <v>790</v>
      </c>
      <c r="G229" s="272" t="s">
        <v>154</v>
      </c>
      <c r="H229" s="273">
        <v>78.75</v>
      </c>
      <c r="I229" s="274"/>
      <c r="J229" s="275">
        <f>ROUND(I229*H229,2)</f>
        <v>0</v>
      </c>
      <c r="K229" s="271" t="s">
        <v>616</v>
      </c>
      <c r="L229" s="276"/>
      <c r="M229" s="277" t="s">
        <v>19</v>
      </c>
      <c r="N229" s="278" t="s">
        <v>43</v>
      </c>
      <c r="O229" s="86"/>
      <c r="P229" s="223">
        <f>O229*H229</f>
        <v>0</v>
      </c>
      <c r="Q229" s="223">
        <v>0.222</v>
      </c>
      <c r="R229" s="223">
        <f>Q229*H229</f>
        <v>17.482500000000002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205</v>
      </c>
      <c r="AT229" s="225" t="s">
        <v>363</v>
      </c>
      <c r="AU229" s="225" t="s">
        <v>82</v>
      </c>
      <c r="AY229" s="19" t="s">
        <v>148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149</v>
      </c>
      <c r="BM229" s="225" t="s">
        <v>791</v>
      </c>
    </row>
    <row r="230" s="14" customFormat="1">
      <c r="A230" s="14"/>
      <c r="B230" s="243"/>
      <c r="C230" s="244"/>
      <c r="D230" s="234" t="s">
        <v>159</v>
      </c>
      <c r="E230" s="244"/>
      <c r="F230" s="246" t="s">
        <v>792</v>
      </c>
      <c r="G230" s="244"/>
      <c r="H230" s="247">
        <v>78.75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159</v>
      </c>
      <c r="AU230" s="253" t="s">
        <v>82</v>
      </c>
      <c r="AV230" s="14" t="s">
        <v>82</v>
      </c>
      <c r="AW230" s="14" t="s">
        <v>4</v>
      </c>
      <c r="AX230" s="14" t="s">
        <v>80</v>
      </c>
      <c r="AY230" s="253" t="s">
        <v>148</v>
      </c>
    </row>
    <row r="231" s="12" customFormat="1" ht="22.8" customHeight="1">
      <c r="A231" s="12"/>
      <c r="B231" s="198"/>
      <c r="C231" s="199"/>
      <c r="D231" s="200" t="s">
        <v>71</v>
      </c>
      <c r="E231" s="212" t="s">
        <v>190</v>
      </c>
      <c r="F231" s="212" t="s">
        <v>330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SUM(P232:P282)</f>
        <v>0</v>
      </c>
      <c r="Q231" s="206"/>
      <c r="R231" s="207">
        <f>SUM(R232:R282)</f>
        <v>26.164705520000005</v>
      </c>
      <c r="S231" s="206"/>
      <c r="T231" s="208">
        <f>SUM(T232:T282)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80</v>
      </c>
      <c r="AT231" s="210" t="s">
        <v>71</v>
      </c>
      <c r="AU231" s="210" t="s">
        <v>80</v>
      </c>
      <c r="AY231" s="209" t="s">
        <v>148</v>
      </c>
      <c r="BK231" s="211">
        <f>SUM(BK232:BK282)</f>
        <v>0</v>
      </c>
    </row>
    <row r="232" s="2" customFormat="1" ht="21.75" customHeight="1">
      <c r="A232" s="40"/>
      <c r="B232" s="41"/>
      <c r="C232" s="214" t="s">
        <v>571</v>
      </c>
      <c r="D232" s="214" t="s">
        <v>151</v>
      </c>
      <c r="E232" s="215" t="s">
        <v>793</v>
      </c>
      <c r="F232" s="216" t="s">
        <v>794</v>
      </c>
      <c r="G232" s="217" t="s">
        <v>154</v>
      </c>
      <c r="H232" s="218">
        <v>26.399999999999999</v>
      </c>
      <c r="I232" s="219"/>
      <c r="J232" s="220">
        <f>ROUND(I232*H232,2)</f>
        <v>0</v>
      </c>
      <c r="K232" s="216" t="s">
        <v>616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0.0073499999999999998</v>
      </c>
      <c r="R232" s="223">
        <f>Q232*H232</f>
        <v>0.19403999999999999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149</v>
      </c>
      <c r="AT232" s="225" t="s">
        <v>151</v>
      </c>
      <c r="AU232" s="225" t="s">
        <v>82</v>
      </c>
      <c r="AY232" s="19" t="s">
        <v>148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149</v>
      </c>
      <c r="BM232" s="225" t="s">
        <v>795</v>
      </c>
    </row>
    <row r="233" s="2" customFormat="1">
      <c r="A233" s="40"/>
      <c r="B233" s="41"/>
      <c r="C233" s="42"/>
      <c r="D233" s="227" t="s">
        <v>157</v>
      </c>
      <c r="E233" s="42"/>
      <c r="F233" s="228" t="s">
        <v>796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157</v>
      </c>
      <c r="AU233" s="19" t="s">
        <v>82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797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3" customFormat="1">
      <c r="A235" s="13"/>
      <c r="B235" s="232"/>
      <c r="C235" s="233"/>
      <c r="D235" s="234" t="s">
        <v>159</v>
      </c>
      <c r="E235" s="235" t="s">
        <v>19</v>
      </c>
      <c r="F235" s="236" t="s">
        <v>798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159</v>
      </c>
      <c r="AU235" s="242" t="s">
        <v>82</v>
      </c>
      <c r="AV235" s="13" t="s">
        <v>80</v>
      </c>
      <c r="AW235" s="13" t="s">
        <v>33</v>
      </c>
      <c r="AX235" s="13" t="s">
        <v>72</v>
      </c>
      <c r="AY235" s="242" t="s">
        <v>148</v>
      </c>
    </row>
    <row r="236" s="14" customFormat="1">
      <c r="A236" s="14"/>
      <c r="B236" s="243"/>
      <c r="C236" s="244"/>
      <c r="D236" s="234" t="s">
        <v>159</v>
      </c>
      <c r="E236" s="245" t="s">
        <v>19</v>
      </c>
      <c r="F236" s="246" t="s">
        <v>799</v>
      </c>
      <c r="G236" s="244"/>
      <c r="H236" s="247">
        <v>13.199999999999999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159</v>
      </c>
      <c r="AU236" s="253" t="s">
        <v>82</v>
      </c>
      <c r="AV236" s="14" t="s">
        <v>82</v>
      </c>
      <c r="AW236" s="14" t="s">
        <v>33</v>
      </c>
      <c r="AX236" s="14" t="s">
        <v>72</v>
      </c>
      <c r="AY236" s="253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799</v>
      </c>
      <c r="G237" s="244"/>
      <c r="H237" s="247">
        <v>13.199999999999999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5" customFormat="1">
      <c r="A238" s="15"/>
      <c r="B238" s="254"/>
      <c r="C238" s="255"/>
      <c r="D238" s="234" t="s">
        <v>159</v>
      </c>
      <c r="E238" s="256" t="s">
        <v>19</v>
      </c>
      <c r="F238" s="257" t="s">
        <v>163</v>
      </c>
      <c r="G238" s="255"/>
      <c r="H238" s="258">
        <v>26.399999999999999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159</v>
      </c>
      <c r="AU238" s="264" t="s">
        <v>82</v>
      </c>
      <c r="AV238" s="15" t="s">
        <v>149</v>
      </c>
      <c r="AW238" s="15" t="s">
        <v>33</v>
      </c>
      <c r="AX238" s="15" t="s">
        <v>80</v>
      </c>
      <c r="AY238" s="264" t="s">
        <v>148</v>
      </c>
    </row>
    <row r="239" s="2" customFormat="1" ht="21.75" customHeight="1">
      <c r="A239" s="40"/>
      <c r="B239" s="41"/>
      <c r="C239" s="214" t="s">
        <v>576</v>
      </c>
      <c r="D239" s="214" t="s">
        <v>151</v>
      </c>
      <c r="E239" s="215" t="s">
        <v>800</v>
      </c>
      <c r="F239" s="216" t="s">
        <v>801</v>
      </c>
      <c r="G239" s="217" t="s">
        <v>154</v>
      </c>
      <c r="H239" s="218">
        <v>26.399999999999999</v>
      </c>
      <c r="I239" s="219"/>
      <c r="J239" s="220">
        <f>ROUND(I239*H239,2)</f>
        <v>0</v>
      </c>
      <c r="K239" s="216" t="s">
        <v>616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0.0315</v>
      </c>
      <c r="R239" s="223">
        <f>Q239*H239</f>
        <v>0.83160000000000001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149</v>
      </c>
      <c r="AT239" s="225" t="s">
        <v>151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149</v>
      </c>
      <c r="BM239" s="225" t="s">
        <v>802</v>
      </c>
    </row>
    <row r="240" s="2" customFormat="1">
      <c r="A240" s="40"/>
      <c r="B240" s="41"/>
      <c r="C240" s="42"/>
      <c r="D240" s="227" t="s">
        <v>157</v>
      </c>
      <c r="E240" s="42"/>
      <c r="F240" s="228" t="s">
        <v>803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157</v>
      </c>
      <c r="AU240" s="19" t="s">
        <v>82</v>
      </c>
    </row>
    <row r="241" s="13" customFormat="1">
      <c r="A241" s="13"/>
      <c r="B241" s="232"/>
      <c r="C241" s="233"/>
      <c r="D241" s="234" t="s">
        <v>159</v>
      </c>
      <c r="E241" s="235" t="s">
        <v>19</v>
      </c>
      <c r="F241" s="236" t="s">
        <v>797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159</v>
      </c>
      <c r="AU241" s="242" t="s">
        <v>82</v>
      </c>
      <c r="AV241" s="13" t="s">
        <v>80</v>
      </c>
      <c r="AW241" s="13" t="s">
        <v>33</v>
      </c>
      <c r="AX241" s="13" t="s">
        <v>72</v>
      </c>
      <c r="AY241" s="242" t="s">
        <v>148</v>
      </c>
    </row>
    <row r="242" s="13" customFormat="1">
      <c r="A242" s="13"/>
      <c r="B242" s="232"/>
      <c r="C242" s="233"/>
      <c r="D242" s="234" t="s">
        <v>159</v>
      </c>
      <c r="E242" s="235" t="s">
        <v>19</v>
      </c>
      <c r="F242" s="236" t="s">
        <v>798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159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148</v>
      </c>
    </row>
    <row r="243" s="14" customFormat="1">
      <c r="A243" s="14"/>
      <c r="B243" s="243"/>
      <c r="C243" s="244"/>
      <c r="D243" s="234" t="s">
        <v>159</v>
      </c>
      <c r="E243" s="245" t="s">
        <v>19</v>
      </c>
      <c r="F243" s="246" t="s">
        <v>799</v>
      </c>
      <c r="G243" s="244"/>
      <c r="H243" s="247">
        <v>13.199999999999999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159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148</v>
      </c>
    </row>
    <row r="244" s="14" customFormat="1">
      <c r="A244" s="14"/>
      <c r="B244" s="243"/>
      <c r="C244" s="244"/>
      <c r="D244" s="234" t="s">
        <v>159</v>
      </c>
      <c r="E244" s="245" t="s">
        <v>19</v>
      </c>
      <c r="F244" s="246" t="s">
        <v>799</v>
      </c>
      <c r="G244" s="244"/>
      <c r="H244" s="247">
        <v>13.199999999999999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159</v>
      </c>
      <c r="AU244" s="253" t="s">
        <v>82</v>
      </c>
      <c r="AV244" s="14" t="s">
        <v>82</v>
      </c>
      <c r="AW244" s="14" t="s">
        <v>33</v>
      </c>
      <c r="AX244" s="14" t="s">
        <v>72</v>
      </c>
      <c r="AY244" s="253" t="s">
        <v>148</v>
      </c>
    </row>
    <row r="245" s="15" customFormat="1">
      <c r="A245" s="15"/>
      <c r="B245" s="254"/>
      <c r="C245" s="255"/>
      <c r="D245" s="234" t="s">
        <v>159</v>
      </c>
      <c r="E245" s="256" t="s">
        <v>19</v>
      </c>
      <c r="F245" s="257" t="s">
        <v>163</v>
      </c>
      <c r="G245" s="255"/>
      <c r="H245" s="258">
        <v>26.399999999999999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159</v>
      </c>
      <c r="AU245" s="264" t="s">
        <v>82</v>
      </c>
      <c r="AV245" s="15" t="s">
        <v>149</v>
      </c>
      <c r="AW245" s="15" t="s">
        <v>33</v>
      </c>
      <c r="AX245" s="15" t="s">
        <v>80</v>
      </c>
      <c r="AY245" s="264" t="s">
        <v>148</v>
      </c>
    </row>
    <row r="246" s="2" customFormat="1" ht="16.5" customHeight="1">
      <c r="A246" s="40"/>
      <c r="B246" s="41"/>
      <c r="C246" s="214" t="s">
        <v>588</v>
      </c>
      <c r="D246" s="214" t="s">
        <v>151</v>
      </c>
      <c r="E246" s="215" t="s">
        <v>804</v>
      </c>
      <c r="F246" s="216" t="s">
        <v>805</v>
      </c>
      <c r="G246" s="217" t="s">
        <v>154</v>
      </c>
      <c r="H246" s="218">
        <v>26.399999999999999</v>
      </c>
      <c r="I246" s="219"/>
      <c r="J246" s="220">
        <f>ROUND(I246*H246,2)</f>
        <v>0</v>
      </c>
      <c r="K246" s="216" t="s">
        <v>616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149</v>
      </c>
      <c r="AT246" s="225" t="s">
        <v>151</v>
      </c>
      <c r="AU246" s="225" t="s">
        <v>82</v>
      </c>
      <c r="AY246" s="19" t="s">
        <v>148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149</v>
      </c>
      <c r="BM246" s="225" t="s">
        <v>806</v>
      </c>
    </row>
    <row r="247" s="2" customFormat="1">
      <c r="A247" s="40"/>
      <c r="B247" s="41"/>
      <c r="C247" s="42"/>
      <c r="D247" s="227" t="s">
        <v>157</v>
      </c>
      <c r="E247" s="42"/>
      <c r="F247" s="228" t="s">
        <v>807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157</v>
      </c>
      <c r="AU247" s="19" t="s">
        <v>82</v>
      </c>
    </row>
    <row r="248" s="13" customFormat="1">
      <c r="A248" s="13"/>
      <c r="B248" s="232"/>
      <c r="C248" s="233"/>
      <c r="D248" s="234" t="s">
        <v>159</v>
      </c>
      <c r="E248" s="235" t="s">
        <v>19</v>
      </c>
      <c r="F248" s="236" t="s">
        <v>797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159</v>
      </c>
      <c r="AU248" s="242" t="s">
        <v>82</v>
      </c>
      <c r="AV248" s="13" t="s">
        <v>80</v>
      </c>
      <c r="AW248" s="13" t="s">
        <v>33</v>
      </c>
      <c r="AX248" s="13" t="s">
        <v>72</v>
      </c>
      <c r="AY248" s="242" t="s">
        <v>148</v>
      </c>
    </row>
    <row r="249" s="13" customFormat="1">
      <c r="A249" s="13"/>
      <c r="B249" s="232"/>
      <c r="C249" s="233"/>
      <c r="D249" s="234" t="s">
        <v>159</v>
      </c>
      <c r="E249" s="235" t="s">
        <v>19</v>
      </c>
      <c r="F249" s="236" t="s">
        <v>798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159</v>
      </c>
      <c r="AU249" s="242" t="s">
        <v>82</v>
      </c>
      <c r="AV249" s="13" t="s">
        <v>80</v>
      </c>
      <c r="AW249" s="13" t="s">
        <v>33</v>
      </c>
      <c r="AX249" s="13" t="s">
        <v>72</v>
      </c>
      <c r="AY249" s="242" t="s">
        <v>148</v>
      </c>
    </row>
    <row r="250" s="14" customFormat="1">
      <c r="A250" s="14"/>
      <c r="B250" s="243"/>
      <c r="C250" s="244"/>
      <c r="D250" s="234" t="s">
        <v>159</v>
      </c>
      <c r="E250" s="245" t="s">
        <v>19</v>
      </c>
      <c r="F250" s="246" t="s">
        <v>799</v>
      </c>
      <c r="G250" s="244"/>
      <c r="H250" s="247">
        <v>13.199999999999999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159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148</v>
      </c>
    </row>
    <row r="251" s="14" customFormat="1">
      <c r="A251" s="14"/>
      <c r="B251" s="243"/>
      <c r="C251" s="244"/>
      <c r="D251" s="234" t="s">
        <v>159</v>
      </c>
      <c r="E251" s="245" t="s">
        <v>19</v>
      </c>
      <c r="F251" s="246" t="s">
        <v>799</v>
      </c>
      <c r="G251" s="244"/>
      <c r="H251" s="247">
        <v>13.199999999999999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159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148</v>
      </c>
    </row>
    <row r="252" s="15" customFormat="1">
      <c r="A252" s="15"/>
      <c r="B252" s="254"/>
      <c r="C252" s="255"/>
      <c r="D252" s="234" t="s">
        <v>159</v>
      </c>
      <c r="E252" s="256" t="s">
        <v>19</v>
      </c>
      <c r="F252" s="257" t="s">
        <v>163</v>
      </c>
      <c r="G252" s="255"/>
      <c r="H252" s="258">
        <v>26.399999999999999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159</v>
      </c>
      <c r="AU252" s="264" t="s">
        <v>82</v>
      </c>
      <c r="AV252" s="15" t="s">
        <v>149</v>
      </c>
      <c r="AW252" s="15" t="s">
        <v>33</v>
      </c>
      <c r="AX252" s="15" t="s">
        <v>80</v>
      </c>
      <c r="AY252" s="264" t="s">
        <v>148</v>
      </c>
    </row>
    <row r="253" s="2" customFormat="1" ht="21.75" customHeight="1">
      <c r="A253" s="40"/>
      <c r="B253" s="41"/>
      <c r="C253" s="214" t="s">
        <v>593</v>
      </c>
      <c r="D253" s="214" t="s">
        <v>151</v>
      </c>
      <c r="E253" s="215" t="s">
        <v>808</v>
      </c>
      <c r="F253" s="216" t="s">
        <v>809</v>
      </c>
      <c r="G253" s="217" t="s">
        <v>186</v>
      </c>
      <c r="H253" s="218">
        <v>7.9050000000000002</v>
      </c>
      <c r="I253" s="219"/>
      <c r="J253" s="220">
        <f>ROUND(I253*H253,2)</f>
        <v>0</v>
      </c>
      <c r="K253" s="216" t="s">
        <v>616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2.5018699999999998</v>
      </c>
      <c r="R253" s="223">
        <f>Q253*H253</f>
        <v>19.77728235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149</v>
      </c>
      <c r="AT253" s="225" t="s">
        <v>151</v>
      </c>
      <c r="AU253" s="225" t="s">
        <v>82</v>
      </c>
      <c r="AY253" s="19" t="s">
        <v>148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149</v>
      </c>
      <c r="BM253" s="225" t="s">
        <v>810</v>
      </c>
    </row>
    <row r="254" s="2" customFormat="1">
      <c r="A254" s="40"/>
      <c r="B254" s="41"/>
      <c r="C254" s="42"/>
      <c r="D254" s="227" t="s">
        <v>157</v>
      </c>
      <c r="E254" s="42"/>
      <c r="F254" s="228" t="s">
        <v>811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157</v>
      </c>
      <c r="AU254" s="19" t="s">
        <v>82</v>
      </c>
    </row>
    <row r="255" s="13" customFormat="1">
      <c r="A255" s="13"/>
      <c r="B255" s="232"/>
      <c r="C255" s="233"/>
      <c r="D255" s="234" t="s">
        <v>159</v>
      </c>
      <c r="E255" s="235" t="s">
        <v>19</v>
      </c>
      <c r="F255" s="236" t="s">
        <v>670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159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812</v>
      </c>
      <c r="G256" s="244"/>
      <c r="H256" s="247">
        <v>7.2300000000000004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4" customFormat="1">
      <c r="A257" s="14"/>
      <c r="B257" s="243"/>
      <c r="C257" s="244"/>
      <c r="D257" s="234" t="s">
        <v>159</v>
      </c>
      <c r="E257" s="245" t="s">
        <v>19</v>
      </c>
      <c r="F257" s="246" t="s">
        <v>721</v>
      </c>
      <c r="G257" s="244"/>
      <c r="H257" s="247">
        <v>0.67500000000000004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159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148</v>
      </c>
    </row>
    <row r="258" s="15" customFormat="1">
      <c r="A258" s="15"/>
      <c r="B258" s="254"/>
      <c r="C258" s="255"/>
      <c r="D258" s="234" t="s">
        <v>159</v>
      </c>
      <c r="E258" s="256" t="s">
        <v>19</v>
      </c>
      <c r="F258" s="257" t="s">
        <v>163</v>
      </c>
      <c r="G258" s="255"/>
      <c r="H258" s="258">
        <v>7.9050000000000002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159</v>
      </c>
      <c r="AU258" s="264" t="s">
        <v>82</v>
      </c>
      <c r="AV258" s="15" t="s">
        <v>149</v>
      </c>
      <c r="AW258" s="15" t="s">
        <v>33</v>
      </c>
      <c r="AX258" s="15" t="s">
        <v>80</v>
      </c>
      <c r="AY258" s="264" t="s">
        <v>148</v>
      </c>
    </row>
    <row r="259" s="2" customFormat="1" ht="21.75" customHeight="1">
      <c r="A259" s="40"/>
      <c r="B259" s="41"/>
      <c r="C259" s="214" t="s">
        <v>598</v>
      </c>
      <c r="D259" s="214" t="s">
        <v>151</v>
      </c>
      <c r="E259" s="215" t="s">
        <v>813</v>
      </c>
      <c r="F259" s="216" t="s">
        <v>814</v>
      </c>
      <c r="G259" s="217" t="s">
        <v>186</v>
      </c>
      <c r="H259" s="218">
        <v>7.9050000000000002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149</v>
      </c>
      <c r="AT259" s="225" t="s">
        <v>151</v>
      </c>
      <c r="AU259" s="225" t="s">
        <v>82</v>
      </c>
      <c r="AY259" s="19" t="s">
        <v>148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149</v>
      </c>
      <c r="BM259" s="225" t="s">
        <v>815</v>
      </c>
    </row>
    <row r="260" s="13" customFormat="1">
      <c r="A260" s="13"/>
      <c r="B260" s="232"/>
      <c r="C260" s="233"/>
      <c r="D260" s="234" t="s">
        <v>159</v>
      </c>
      <c r="E260" s="235" t="s">
        <v>19</v>
      </c>
      <c r="F260" s="236" t="s">
        <v>670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159</v>
      </c>
      <c r="AU260" s="242" t="s">
        <v>82</v>
      </c>
      <c r="AV260" s="13" t="s">
        <v>80</v>
      </c>
      <c r="AW260" s="13" t="s">
        <v>33</v>
      </c>
      <c r="AX260" s="13" t="s">
        <v>72</v>
      </c>
      <c r="AY260" s="242" t="s">
        <v>148</v>
      </c>
    </row>
    <row r="261" s="14" customFormat="1">
      <c r="A261" s="14"/>
      <c r="B261" s="243"/>
      <c r="C261" s="244"/>
      <c r="D261" s="234" t="s">
        <v>159</v>
      </c>
      <c r="E261" s="245" t="s">
        <v>19</v>
      </c>
      <c r="F261" s="246" t="s">
        <v>812</v>
      </c>
      <c r="G261" s="244"/>
      <c r="H261" s="247">
        <v>7.2300000000000004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159</v>
      </c>
      <c r="AU261" s="253" t="s">
        <v>82</v>
      </c>
      <c r="AV261" s="14" t="s">
        <v>82</v>
      </c>
      <c r="AW261" s="14" t="s">
        <v>33</v>
      </c>
      <c r="AX261" s="14" t="s">
        <v>72</v>
      </c>
      <c r="AY261" s="253" t="s">
        <v>148</v>
      </c>
    </row>
    <row r="262" s="14" customFormat="1">
      <c r="A262" s="14"/>
      <c r="B262" s="243"/>
      <c r="C262" s="244"/>
      <c r="D262" s="234" t="s">
        <v>159</v>
      </c>
      <c r="E262" s="245" t="s">
        <v>19</v>
      </c>
      <c r="F262" s="246" t="s">
        <v>721</v>
      </c>
      <c r="G262" s="244"/>
      <c r="H262" s="247">
        <v>0.67500000000000004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159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148</v>
      </c>
    </row>
    <row r="263" s="15" customFormat="1">
      <c r="A263" s="15"/>
      <c r="B263" s="254"/>
      <c r="C263" s="255"/>
      <c r="D263" s="234" t="s">
        <v>159</v>
      </c>
      <c r="E263" s="256" t="s">
        <v>19</v>
      </c>
      <c r="F263" s="257" t="s">
        <v>163</v>
      </c>
      <c r="G263" s="255"/>
      <c r="H263" s="258">
        <v>7.9050000000000002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159</v>
      </c>
      <c r="AU263" s="264" t="s">
        <v>82</v>
      </c>
      <c r="AV263" s="15" t="s">
        <v>149</v>
      </c>
      <c r="AW263" s="15" t="s">
        <v>33</v>
      </c>
      <c r="AX263" s="15" t="s">
        <v>80</v>
      </c>
      <c r="AY263" s="264" t="s">
        <v>148</v>
      </c>
    </row>
    <row r="264" s="2" customFormat="1" ht="16.5" customHeight="1">
      <c r="A264" s="40"/>
      <c r="B264" s="41"/>
      <c r="C264" s="214" t="s">
        <v>603</v>
      </c>
      <c r="D264" s="214" t="s">
        <v>151</v>
      </c>
      <c r="E264" s="215" t="s">
        <v>816</v>
      </c>
      <c r="F264" s="216" t="s">
        <v>817</v>
      </c>
      <c r="G264" s="217" t="s">
        <v>154</v>
      </c>
      <c r="H264" s="218">
        <v>60.200000000000003</v>
      </c>
      <c r="I264" s="219"/>
      <c r="J264" s="220">
        <f>ROUND(I264*H264,2)</f>
        <v>0</v>
      </c>
      <c r="K264" s="216" t="s">
        <v>616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0.013520000000000001</v>
      </c>
      <c r="R264" s="223">
        <f>Q264*H264</f>
        <v>0.81390400000000007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149</v>
      </c>
      <c r="AT264" s="225" t="s">
        <v>151</v>
      </c>
      <c r="AU264" s="225" t="s">
        <v>82</v>
      </c>
      <c r="AY264" s="19" t="s">
        <v>148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149</v>
      </c>
      <c r="BM264" s="225" t="s">
        <v>818</v>
      </c>
    </row>
    <row r="265" s="2" customFormat="1">
      <c r="A265" s="40"/>
      <c r="B265" s="41"/>
      <c r="C265" s="42"/>
      <c r="D265" s="227" t="s">
        <v>157</v>
      </c>
      <c r="E265" s="42"/>
      <c r="F265" s="228" t="s">
        <v>819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157</v>
      </c>
      <c r="AU265" s="19" t="s">
        <v>82</v>
      </c>
    </row>
    <row r="266" s="13" customFormat="1">
      <c r="A266" s="13"/>
      <c r="B266" s="232"/>
      <c r="C266" s="233"/>
      <c r="D266" s="234" t="s">
        <v>159</v>
      </c>
      <c r="E266" s="235" t="s">
        <v>19</v>
      </c>
      <c r="F266" s="236" t="s">
        <v>670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159</v>
      </c>
      <c r="AU266" s="242" t="s">
        <v>82</v>
      </c>
      <c r="AV266" s="13" t="s">
        <v>80</v>
      </c>
      <c r="AW266" s="13" t="s">
        <v>33</v>
      </c>
      <c r="AX266" s="13" t="s">
        <v>72</v>
      </c>
      <c r="AY266" s="242" t="s">
        <v>148</v>
      </c>
    </row>
    <row r="267" s="14" customFormat="1">
      <c r="A267" s="14"/>
      <c r="B267" s="243"/>
      <c r="C267" s="244"/>
      <c r="D267" s="234" t="s">
        <v>159</v>
      </c>
      <c r="E267" s="245" t="s">
        <v>19</v>
      </c>
      <c r="F267" s="246" t="s">
        <v>820</v>
      </c>
      <c r="G267" s="244"/>
      <c r="H267" s="247">
        <v>60.200000000000003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159</v>
      </c>
      <c r="AU267" s="253" t="s">
        <v>82</v>
      </c>
      <c r="AV267" s="14" t="s">
        <v>82</v>
      </c>
      <c r="AW267" s="14" t="s">
        <v>33</v>
      </c>
      <c r="AX267" s="14" t="s">
        <v>80</v>
      </c>
      <c r="AY267" s="253" t="s">
        <v>148</v>
      </c>
    </row>
    <row r="268" s="2" customFormat="1" ht="16.5" customHeight="1">
      <c r="A268" s="40"/>
      <c r="B268" s="41"/>
      <c r="C268" s="214" t="s">
        <v>714</v>
      </c>
      <c r="D268" s="214" t="s">
        <v>151</v>
      </c>
      <c r="E268" s="215" t="s">
        <v>821</v>
      </c>
      <c r="F268" s="216" t="s">
        <v>822</v>
      </c>
      <c r="G268" s="217" t="s">
        <v>154</v>
      </c>
      <c r="H268" s="218">
        <v>60.200000000000003</v>
      </c>
      <c r="I268" s="219"/>
      <c r="J268" s="220">
        <f>ROUND(I268*H268,2)</f>
        <v>0</v>
      </c>
      <c r="K268" s="216" t="s">
        <v>616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149</v>
      </c>
      <c r="AT268" s="225" t="s">
        <v>151</v>
      </c>
      <c r="AU268" s="225" t="s">
        <v>82</v>
      </c>
      <c r="AY268" s="19" t="s">
        <v>148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149</v>
      </c>
      <c r="BM268" s="225" t="s">
        <v>823</v>
      </c>
    </row>
    <row r="269" s="2" customFormat="1">
      <c r="A269" s="40"/>
      <c r="B269" s="41"/>
      <c r="C269" s="42"/>
      <c r="D269" s="227" t="s">
        <v>157</v>
      </c>
      <c r="E269" s="42"/>
      <c r="F269" s="228" t="s">
        <v>824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157</v>
      </c>
      <c r="AU269" s="19" t="s">
        <v>82</v>
      </c>
    </row>
    <row r="270" s="2" customFormat="1" ht="16.5" customHeight="1">
      <c r="A270" s="40"/>
      <c r="B270" s="41"/>
      <c r="C270" s="214" t="s">
        <v>825</v>
      </c>
      <c r="D270" s="214" t="s">
        <v>151</v>
      </c>
      <c r="E270" s="215" t="s">
        <v>826</v>
      </c>
      <c r="F270" s="216" t="s">
        <v>827</v>
      </c>
      <c r="G270" s="217" t="s">
        <v>208</v>
      </c>
      <c r="H270" s="218">
        <v>0.32100000000000001</v>
      </c>
      <c r="I270" s="219"/>
      <c r="J270" s="220">
        <f>ROUND(I270*H270,2)</f>
        <v>0</v>
      </c>
      <c r="K270" s="216" t="s">
        <v>616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1.06277</v>
      </c>
      <c r="R270" s="223">
        <f>Q270*H270</f>
        <v>0.34114917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149</v>
      </c>
      <c r="AT270" s="225" t="s">
        <v>151</v>
      </c>
      <c r="AU270" s="225" t="s">
        <v>82</v>
      </c>
      <c r="AY270" s="19" t="s">
        <v>148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149</v>
      </c>
      <c r="BM270" s="225" t="s">
        <v>828</v>
      </c>
    </row>
    <row r="271" s="2" customFormat="1">
      <c r="A271" s="40"/>
      <c r="B271" s="41"/>
      <c r="C271" s="42"/>
      <c r="D271" s="227" t="s">
        <v>157</v>
      </c>
      <c r="E271" s="42"/>
      <c r="F271" s="228" t="s">
        <v>829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157</v>
      </c>
      <c r="AU271" s="19" t="s">
        <v>82</v>
      </c>
    </row>
    <row r="272" s="13" customFormat="1">
      <c r="A272" s="13"/>
      <c r="B272" s="232"/>
      <c r="C272" s="233"/>
      <c r="D272" s="234" t="s">
        <v>159</v>
      </c>
      <c r="E272" s="235" t="s">
        <v>19</v>
      </c>
      <c r="F272" s="236" t="s">
        <v>670</v>
      </c>
      <c r="G272" s="233"/>
      <c r="H272" s="235" t="s">
        <v>19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159</v>
      </c>
      <c r="AU272" s="242" t="s">
        <v>82</v>
      </c>
      <c r="AV272" s="13" t="s">
        <v>80</v>
      </c>
      <c r="AW272" s="13" t="s">
        <v>33</v>
      </c>
      <c r="AX272" s="13" t="s">
        <v>72</v>
      </c>
      <c r="AY272" s="242" t="s">
        <v>148</v>
      </c>
    </row>
    <row r="273" s="14" customFormat="1">
      <c r="A273" s="14"/>
      <c r="B273" s="243"/>
      <c r="C273" s="244"/>
      <c r="D273" s="234" t="s">
        <v>159</v>
      </c>
      <c r="E273" s="245" t="s">
        <v>19</v>
      </c>
      <c r="F273" s="246" t="s">
        <v>830</v>
      </c>
      <c r="G273" s="244"/>
      <c r="H273" s="247">
        <v>0.27900000000000003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159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148</v>
      </c>
    </row>
    <row r="274" s="13" customFormat="1">
      <c r="A274" s="13"/>
      <c r="B274" s="232"/>
      <c r="C274" s="233"/>
      <c r="D274" s="234" t="s">
        <v>159</v>
      </c>
      <c r="E274" s="235" t="s">
        <v>19</v>
      </c>
      <c r="F274" s="236" t="s">
        <v>831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159</v>
      </c>
      <c r="AU274" s="242" t="s">
        <v>82</v>
      </c>
      <c r="AV274" s="13" t="s">
        <v>80</v>
      </c>
      <c r="AW274" s="13" t="s">
        <v>33</v>
      </c>
      <c r="AX274" s="13" t="s">
        <v>72</v>
      </c>
      <c r="AY274" s="242" t="s">
        <v>148</v>
      </c>
    </row>
    <row r="275" s="14" customFormat="1">
      <c r="A275" s="14"/>
      <c r="B275" s="243"/>
      <c r="C275" s="244"/>
      <c r="D275" s="234" t="s">
        <v>159</v>
      </c>
      <c r="E275" s="245" t="s">
        <v>19</v>
      </c>
      <c r="F275" s="246" t="s">
        <v>832</v>
      </c>
      <c r="G275" s="244"/>
      <c r="H275" s="247">
        <v>0.042000000000000003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159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148</v>
      </c>
    </row>
    <row r="276" s="15" customFormat="1">
      <c r="A276" s="15"/>
      <c r="B276" s="254"/>
      <c r="C276" s="255"/>
      <c r="D276" s="234" t="s">
        <v>159</v>
      </c>
      <c r="E276" s="256" t="s">
        <v>19</v>
      </c>
      <c r="F276" s="257" t="s">
        <v>163</v>
      </c>
      <c r="G276" s="255"/>
      <c r="H276" s="258">
        <v>0.32100000000000001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159</v>
      </c>
      <c r="AU276" s="264" t="s">
        <v>82</v>
      </c>
      <c r="AV276" s="15" t="s">
        <v>149</v>
      </c>
      <c r="AW276" s="15" t="s">
        <v>33</v>
      </c>
      <c r="AX276" s="15" t="s">
        <v>80</v>
      </c>
      <c r="AY276" s="264" t="s">
        <v>148</v>
      </c>
    </row>
    <row r="277" s="2" customFormat="1" ht="16.5" customHeight="1">
      <c r="A277" s="40"/>
      <c r="B277" s="41"/>
      <c r="C277" s="214" t="s">
        <v>833</v>
      </c>
      <c r="D277" s="214" t="s">
        <v>151</v>
      </c>
      <c r="E277" s="215" t="s">
        <v>834</v>
      </c>
      <c r="F277" s="216" t="s">
        <v>835</v>
      </c>
      <c r="G277" s="217" t="s">
        <v>154</v>
      </c>
      <c r="H277" s="218">
        <v>22.899999999999999</v>
      </c>
      <c r="I277" s="219"/>
      <c r="J277" s="220">
        <f>ROUND(I277*H277,2)</f>
        <v>0</v>
      </c>
      <c r="K277" s="216" t="s">
        <v>616</v>
      </c>
      <c r="L277" s="46"/>
      <c r="M277" s="221" t="s">
        <v>19</v>
      </c>
      <c r="N277" s="222" t="s">
        <v>43</v>
      </c>
      <c r="O277" s="86"/>
      <c r="P277" s="223">
        <f>O277*H277</f>
        <v>0</v>
      </c>
      <c r="Q277" s="223">
        <v>0.1837</v>
      </c>
      <c r="R277" s="223">
        <f>Q277*H277</f>
        <v>4.2067299999999994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149</v>
      </c>
      <c r="AT277" s="225" t="s">
        <v>151</v>
      </c>
      <c r="AU277" s="225" t="s">
        <v>82</v>
      </c>
      <c r="AY277" s="19" t="s">
        <v>148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149</v>
      </c>
      <c r="BM277" s="225" t="s">
        <v>836</v>
      </c>
    </row>
    <row r="278" s="2" customFormat="1">
      <c r="A278" s="40"/>
      <c r="B278" s="41"/>
      <c r="C278" s="42"/>
      <c r="D278" s="227" t="s">
        <v>157</v>
      </c>
      <c r="E278" s="42"/>
      <c r="F278" s="228" t="s">
        <v>837</v>
      </c>
      <c r="G278" s="42"/>
      <c r="H278" s="42"/>
      <c r="I278" s="229"/>
      <c r="J278" s="42"/>
      <c r="K278" s="42"/>
      <c r="L278" s="46"/>
      <c r="M278" s="230"/>
      <c r="N278" s="231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157</v>
      </c>
      <c r="AU278" s="19" t="s">
        <v>82</v>
      </c>
    </row>
    <row r="279" s="13" customFormat="1">
      <c r="A279" s="13"/>
      <c r="B279" s="232"/>
      <c r="C279" s="233"/>
      <c r="D279" s="234" t="s">
        <v>159</v>
      </c>
      <c r="E279" s="235" t="s">
        <v>19</v>
      </c>
      <c r="F279" s="236" t="s">
        <v>838</v>
      </c>
      <c r="G279" s="233"/>
      <c r="H279" s="235" t="s">
        <v>19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2" t="s">
        <v>159</v>
      </c>
      <c r="AU279" s="242" t="s">
        <v>82</v>
      </c>
      <c r="AV279" s="13" t="s">
        <v>80</v>
      </c>
      <c r="AW279" s="13" t="s">
        <v>33</v>
      </c>
      <c r="AX279" s="13" t="s">
        <v>72</v>
      </c>
      <c r="AY279" s="242" t="s">
        <v>148</v>
      </c>
    </row>
    <row r="280" s="14" customFormat="1">
      <c r="A280" s="14"/>
      <c r="B280" s="243"/>
      <c r="C280" s="244"/>
      <c r="D280" s="234" t="s">
        <v>159</v>
      </c>
      <c r="E280" s="245" t="s">
        <v>19</v>
      </c>
      <c r="F280" s="246" t="s">
        <v>839</v>
      </c>
      <c r="G280" s="244"/>
      <c r="H280" s="247">
        <v>3.3999999999999999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159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148</v>
      </c>
    </row>
    <row r="281" s="14" customFormat="1">
      <c r="A281" s="14"/>
      <c r="B281" s="243"/>
      <c r="C281" s="244"/>
      <c r="D281" s="234" t="s">
        <v>159</v>
      </c>
      <c r="E281" s="245" t="s">
        <v>19</v>
      </c>
      <c r="F281" s="246" t="s">
        <v>840</v>
      </c>
      <c r="G281" s="244"/>
      <c r="H281" s="247">
        <v>19.5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159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148</v>
      </c>
    </row>
    <row r="282" s="15" customFormat="1">
      <c r="A282" s="15"/>
      <c r="B282" s="254"/>
      <c r="C282" s="255"/>
      <c r="D282" s="234" t="s">
        <v>159</v>
      </c>
      <c r="E282" s="256" t="s">
        <v>19</v>
      </c>
      <c r="F282" s="257" t="s">
        <v>163</v>
      </c>
      <c r="G282" s="255"/>
      <c r="H282" s="258">
        <v>22.899999999999999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159</v>
      </c>
      <c r="AU282" s="264" t="s">
        <v>82</v>
      </c>
      <c r="AV282" s="15" t="s">
        <v>149</v>
      </c>
      <c r="AW282" s="15" t="s">
        <v>33</v>
      </c>
      <c r="AX282" s="15" t="s">
        <v>80</v>
      </c>
      <c r="AY282" s="264" t="s">
        <v>148</v>
      </c>
    </row>
    <row r="283" s="12" customFormat="1" ht="22.8" customHeight="1">
      <c r="A283" s="12"/>
      <c r="B283" s="198"/>
      <c r="C283" s="199"/>
      <c r="D283" s="200" t="s">
        <v>71</v>
      </c>
      <c r="E283" s="212" t="s">
        <v>168</v>
      </c>
      <c r="F283" s="212" t="s">
        <v>169</v>
      </c>
      <c r="G283" s="199"/>
      <c r="H283" s="199"/>
      <c r="I283" s="202"/>
      <c r="J283" s="213">
        <f>BK283</f>
        <v>0</v>
      </c>
      <c r="K283" s="199"/>
      <c r="L283" s="204"/>
      <c r="M283" s="205"/>
      <c r="N283" s="206"/>
      <c r="O283" s="206"/>
      <c r="P283" s="207">
        <f>SUM(P284:P299)</f>
        <v>0</v>
      </c>
      <c r="Q283" s="206"/>
      <c r="R283" s="207">
        <f>SUM(R284:R299)</f>
        <v>25.170891999999998</v>
      </c>
      <c r="S283" s="206"/>
      <c r="T283" s="208">
        <f>SUM(T284:T299)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9" t="s">
        <v>80</v>
      </c>
      <c r="AT283" s="210" t="s">
        <v>71</v>
      </c>
      <c r="AU283" s="210" t="s">
        <v>80</v>
      </c>
      <c r="AY283" s="209" t="s">
        <v>148</v>
      </c>
      <c r="BK283" s="211">
        <f>SUM(BK284:BK299)</f>
        <v>0</v>
      </c>
    </row>
    <row r="284" s="2" customFormat="1" ht="24.15" customHeight="1">
      <c r="A284" s="40"/>
      <c r="B284" s="41"/>
      <c r="C284" s="214" t="s">
        <v>841</v>
      </c>
      <c r="D284" s="214" t="s">
        <v>151</v>
      </c>
      <c r="E284" s="215" t="s">
        <v>842</v>
      </c>
      <c r="F284" s="216" t="s">
        <v>843</v>
      </c>
      <c r="G284" s="217" t="s">
        <v>298</v>
      </c>
      <c r="H284" s="218">
        <v>138.80000000000001</v>
      </c>
      <c r="I284" s="219"/>
      <c r="J284" s="220">
        <f>ROUND(I284*H284,2)</f>
        <v>0</v>
      </c>
      <c r="K284" s="216" t="s">
        <v>616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0.1295</v>
      </c>
      <c r="R284" s="223">
        <f>Q284*H284</f>
        <v>17.974600000000002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149</v>
      </c>
      <c r="AT284" s="225" t="s">
        <v>151</v>
      </c>
      <c r="AU284" s="225" t="s">
        <v>82</v>
      </c>
      <c r="AY284" s="19" t="s">
        <v>148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80</v>
      </c>
      <c r="BK284" s="226">
        <f>ROUND(I284*H284,2)</f>
        <v>0</v>
      </c>
      <c r="BL284" s="19" t="s">
        <v>149</v>
      </c>
      <c r="BM284" s="225" t="s">
        <v>844</v>
      </c>
    </row>
    <row r="285" s="2" customFormat="1">
      <c r="A285" s="40"/>
      <c r="B285" s="41"/>
      <c r="C285" s="42"/>
      <c r="D285" s="227" t="s">
        <v>157</v>
      </c>
      <c r="E285" s="42"/>
      <c r="F285" s="228" t="s">
        <v>845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157</v>
      </c>
      <c r="AU285" s="19" t="s">
        <v>82</v>
      </c>
    </row>
    <row r="286" s="13" customFormat="1">
      <c r="A286" s="13"/>
      <c r="B286" s="232"/>
      <c r="C286" s="233"/>
      <c r="D286" s="234" t="s">
        <v>159</v>
      </c>
      <c r="E286" s="235" t="s">
        <v>19</v>
      </c>
      <c r="F286" s="236" t="s">
        <v>712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159</v>
      </c>
      <c r="AU286" s="242" t="s">
        <v>82</v>
      </c>
      <c r="AV286" s="13" t="s">
        <v>80</v>
      </c>
      <c r="AW286" s="13" t="s">
        <v>33</v>
      </c>
      <c r="AX286" s="13" t="s">
        <v>72</v>
      </c>
      <c r="AY286" s="242" t="s">
        <v>148</v>
      </c>
    </row>
    <row r="287" s="14" customFormat="1">
      <c r="A287" s="14"/>
      <c r="B287" s="243"/>
      <c r="C287" s="244"/>
      <c r="D287" s="234" t="s">
        <v>159</v>
      </c>
      <c r="E287" s="245" t="s">
        <v>19</v>
      </c>
      <c r="F287" s="246" t="s">
        <v>713</v>
      </c>
      <c r="G287" s="244"/>
      <c r="H287" s="247">
        <v>6.7999999999999998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159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148</v>
      </c>
    </row>
    <row r="288" s="14" customFormat="1">
      <c r="A288" s="14"/>
      <c r="B288" s="243"/>
      <c r="C288" s="244"/>
      <c r="D288" s="234" t="s">
        <v>159</v>
      </c>
      <c r="E288" s="245" t="s">
        <v>19</v>
      </c>
      <c r="F288" s="246" t="s">
        <v>714</v>
      </c>
      <c r="G288" s="244"/>
      <c r="H288" s="247">
        <v>39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159</v>
      </c>
      <c r="AU288" s="253" t="s">
        <v>82</v>
      </c>
      <c r="AV288" s="14" t="s">
        <v>82</v>
      </c>
      <c r="AW288" s="14" t="s">
        <v>33</v>
      </c>
      <c r="AX288" s="14" t="s">
        <v>72</v>
      </c>
      <c r="AY288" s="253" t="s">
        <v>148</v>
      </c>
    </row>
    <row r="289" s="14" customFormat="1">
      <c r="A289" s="14"/>
      <c r="B289" s="243"/>
      <c r="C289" s="244"/>
      <c r="D289" s="234" t="s">
        <v>159</v>
      </c>
      <c r="E289" s="245" t="s">
        <v>19</v>
      </c>
      <c r="F289" s="246" t="s">
        <v>149</v>
      </c>
      <c r="G289" s="244"/>
      <c r="H289" s="247">
        <v>4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159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148</v>
      </c>
    </row>
    <row r="290" s="13" customFormat="1">
      <c r="A290" s="13"/>
      <c r="B290" s="232"/>
      <c r="C290" s="233"/>
      <c r="D290" s="234" t="s">
        <v>159</v>
      </c>
      <c r="E290" s="235" t="s">
        <v>19</v>
      </c>
      <c r="F290" s="236" t="s">
        <v>784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159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148</v>
      </c>
    </row>
    <row r="291" s="14" customFormat="1">
      <c r="A291" s="14"/>
      <c r="B291" s="243"/>
      <c r="C291" s="244"/>
      <c r="D291" s="234" t="s">
        <v>159</v>
      </c>
      <c r="E291" s="245" t="s">
        <v>19</v>
      </c>
      <c r="F291" s="246" t="s">
        <v>630</v>
      </c>
      <c r="G291" s="244"/>
      <c r="H291" s="247">
        <v>89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159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148</v>
      </c>
    </row>
    <row r="292" s="15" customFormat="1">
      <c r="A292" s="15"/>
      <c r="B292" s="254"/>
      <c r="C292" s="255"/>
      <c r="D292" s="234" t="s">
        <v>159</v>
      </c>
      <c r="E292" s="256" t="s">
        <v>19</v>
      </c>
      <c r="F292" s="257" t="s">
        <v>163</v>
      </c>
      <c r="G292" s="255"/>
      <c r="H292" s="258">
        <v>138.80000000000001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159</v>
      </c>
      <c r="AU292" s="264" t="s">
        <v>82</v>
      </c>
      <c r="AV292" s="15" t="s">
        <v>149</v>
      </c>
      <c r="AW292" s="15" t="s">
        <v>33</v>
      </c>
      <c r="AX292" s="15" t="s">
        <v>80</v>
      </c>
      <c r="AY292" s="264" t="s">
        <v>148</v>
      </c>
    </row>
    <row r="293" s="2" customFormat="1" ht="16.5" customHeight="1">
      <c r="A293" s="40"/>
      <c r="B293" s="41"/>
      <c r="C293" s="269" t="s">
        <v>846</v>
      </c>
      <c r="D293" s="269" t="s">
        <v>363</v>
      </c>
      <c r="E293" s="270" t="s">
        <v>847</v>
      </c>
      <c r="F293" s="271" t="s">
        <v>848</v>
      </c>
      <c r="G293" s="272" t="s">
        <v>298</v>
      </c>
      <c r="H293" s="273">
        <v>141.57599999999999</v>
      </c>
      <c r="I293" s="274"/>
      <c r="J293" s="275">
        <f>ROUND(I293*H293,2)</f>
        <v>0</v>
      </c>
      <c r="K293" s="271" t="s">
        <v>616</v>
      </c>
      <c r="L293" s="276"/>
      <c r="M293" s="277" t="s">
        <v>19</v>
      </c>
      <c r="N293" s="278" t="s">
        <v>43</v>
      </c>
      <c r="O293" s="86"/>
      <c r="P293" s="223">
        <f>O293*H293</f>
        <v>0</v>
      </c>
      <c r="Q293" s="223">
        <v>0.044999999999999998</v>
      </c>
      <c r="R293" s="223">
        <f>Q293*H293</f>
        <v>6.370919999999999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205</v>
      </c>
      <c r="AT293" s="225" t="s">
        <v>363</v>
      </c>
      <c r="AU293" s="225" t="s">
        <v>82</v>
      </c>
      <c r="AY293" s="19" t="s">
        <v>148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80</v>
      </c>
      <c r="BK293" s="226">
        <f>ROUND(I293*H293,2)</f>
        <v>0</v>
      </c>
      <c r="BL293" s="19" t="s">
        <v>149</v>
      </c>
      <c r="BM293" s="225" t="s">
        <v>849</v>
      </c>
    </row>
    <row r="294" s="14" customFormat="1">
      <c r="A294" s="14"/>
      <c r="B294" s="243"/>
      <c r="C294" s="244"/>
      <c r="D294" s="234" t="s">
        <v>159</v>
      </c>
      <c r="E294" s="244"/>
      <c r="F294" s="246" t="s">
        <v>850</v>
      </c>
      <c r="G294" s="244"/>
      <c r="H294" s="247">
        <v>141.57599999999999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159</v>
      </c>
      <c r="AU294" s="253" t="s">
        <v>82</v>
      </c>
      <c r="AV294" s="14" t="s">
        <v>82</v>
      </c>
      <c r="AW294" s="14" t="s">
        <v>4</v>
      </c>
      <c r="AX294" s="14" t="s">
        <v>80</v>
      </c>
      <c r="AY294" s="253" t="s">
        <v>148</v>
      </c>
    </row>
    <row r="295" s="2" customFormat="1" ht="16.5" customHeight="1">
      <c r="A295" s="40"/>
      <c r="B295" s="41"/>
      <c r="C295" s="214" t="s">
        <v>851</v>
      </c>
      <c r="D295" s="214" t="s">
        <v>151</v>
      </c>
      <c r="E295" s="215" t="s">
        <v>852</v>
      </c>
      <c r="F295" s="216" t="s">
        <v>853</v>
      </c>
      <c r="G295" s="217" t="s">
        <v>298</v>
      </c>
      <c r="H295" s="218">
        <v>1.8</v>
      </c>
      <c r="I295" s="219"/>
      <c r="J295" s="220">
        <f>ROUND(I295*H295,2)</f>
        <v>0</v>
      </c>
      <c r="K295" s="216" t="s">
        <v>616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0.43819000000000002</v>
      </c>
      <c r="R295" s="223">
        <f>Q295*H295</f>
        <v>0.78874200000000005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149</v>
      </c>
      <c r="AT295" s="225" t="s">
        <v>151</v>
      </c>
      <c r="AU295" s="225" t="s">
        <v>82</v>
      </c>
      <c r="AY295" s="19" t="s">
        <v>148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149</v>
      </c>
      <c r="BM295" s="225" t="s">
        <v>854</v>
      </c>
    </row>
    <row r="296" s="2" customFormat="1">
      <c r="A296" s="40"/>
      <c r="B296" s="41"/>
      <c r="C296" s="42"/>
      <c r="D296" s="227" t="s">
        <v>157</v>
      </c>
      <c r="E296" s="42"/>
      <c r="F296" s="228" t="s">
        <v>855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157</v>
      </c>
      <c r="AU296" s="19" t="s">
        <v>82</v>
      </c>
    </row>
    <row r="297" s="2" customFormat="1" ht="16.5" customHeight="1">
      <c r="A297" s="40"/>
      <c r="B297" s="41"/>
      <c r="C297" s="269" t="s">
        <v>856</v>
      </c>
      <c r="D297" s="269" t="s">
        <v>363</v>
      </c>
      <c r="E297" s="270" t="s">
        <v>857</v>
      </c>
      <c r="F297" s="271" t="s">
        <v>858</v>
      </c>
      <c r="G297" s="272" t="s">
        <v>298</v>
      </c>
      <c r="H297" s="273">
        <v>1.8</v>
      </c>
      <c r="I297" s="274"/>
      <c r="J297" s="275">
        <f>ROUND(I297*H297,2)</f>
        <v>0</v>
      </c>
      <c r="K297" s="271" t="s">
        <v>19</v>
      </c>
      <c r="L297" s="276"/>
      <c r="M297" s="277" t="s">
        <v>19</v>
      </c>
      <c r="N297" s="278" t="s">
        <v>43</v>
      </c>
      <c r="O297" s="86"/>
      <c r="P297" s="223">
        <f>O297*H297</f>
        <v>0</v>
      </c>
      <c r="Q297" s="223">
        <v>0.015599999999999999</v>
      </c>
      <c r="R297" s="223">
        <f>Q297*H297</f>
        <v>0.028080000000000001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205</v>
      </c>
      <c r="AT297" s="225" t="s">
        <v>363</v>
      </c>
      <c r="AU297" s="225" t="s">
        <v>82</v>
      </c>
      <c r="AY297" s="19" t="s">
        <v>148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80</v>
      </c>
      <c r="BK297" s="226">
        <f>ROUND(I297*H297,2)</f>
        <v>0</v>
      </c>
      <c r="BL297" s="19" t="s">
        <v>149</v>
      </c>
      <c r="BM297" s="225" t="s">
        <v>859</v>
      </c>
    </row>
    <row r="298" s="2" customFormat="1" ht="16.5" customHeight="1">
      <c r="A298" s="40"/>
      <c r="B298" s="41"/>
      <c r="C298" s="269" t="s">
        <v>860</v>
      </c>
      <c r="D298" s="269" t="s">
        <v>363</v>
      </c>
      <c r="E298" s="270" t="s">
        <v>861</v>
      </c>
      <c r="F298" s="271" t="s">
        <v>862</v>
      </c>
      <c r="G298" s="272" t="s">
        <v>298</v>
      </c>
      <c r="H298" s="273">
        <v>1.8</v>
      </c>
      <c r="I298" s="274"/>
      <c r="J298" s="275">
        <f>ROUND(I298*H298,2)</f>
        <v>0</v>
      </c>
      <c r="K298" s="271" t="s">
        <v>19</v>
      </c>
      <c r="L298" s="276"/>
      <c r="M298" s="277" t="s">
        <v>19</v>
      </c>
      <c r="N298" s="278" t="s">
        <v>43</v>
      </c>
      <c r="O298" s="86"/>
      <c r="P298" s="223">
        <f>O298*H298</f>
        <v>0</v>
      </c>
      <c r="Q298" s="223">
        <v>0.0032499999999999999</v>
      </c>
      <c r="R298" s="223">
        <f>Q298*H298</f>
        <v>0.0058500000000000002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205</v>
      </c>
      <c r="AT298" s="225" t="s">
        <v>363</v>
      </c>
      <c r="AU298" s="225" t="s">
        <v>82</v>
      </c>
      <c r="AY298" s="19" t="s">
        <v>148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149</v>
      </c>
      <c r="BM298" s="225" t="s">
        <v>863</v>
      </c>
    </row>
    <row r="299" s="2" customFormat="1" ht="16.5" customHeight="1">
      <c r="A299" s="40"/>
      <c r="B299" s="41"/>
      <c r="C299" s="269" t="s">
        <v>864</v>
      </c>
      <c r="D299" s="269" t="s">
        <v>363</v>
      </c>
      <c r="E299" s="270" t="s">
        <v>865</v>
      </c>
      <c r="F299" s="271" t="s">
        <v>866</v>
      </c>
      <c r="G299" s="272" t="s">
        <v>765</v>
      </c>
      <c r="H299" s="273">
        <v>2</v>
      </c>
      <c r="I299" s="274"/>
      <c r="J299" s="275">
        <f>ROUND(I299*H299,2)</f>
        <v>0</v>
      </c>
      <c r="K299" s="271" t="s">
        <v>19</v>
      </c>
      <c r="L299" s="276"/>
      <c r="M299" s="277" t="s">
        <v>19</v>
      </c>
      <c r="N299" s="278" t="s">
        <v>43</v>
      </c>
      <c r="O299" s="86"/>
      <c r="P299" s="223">
        <f>O299*H299</f>
        <v>0</v>
      </c>
      <c r="Q299" s="223">
        <v>0.0013500000000000001</v>
      </c>
      <c r="R299" s="223">
        <f>Q299*H299</f>
        <v>0.0027000000000000001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205</v>
      </c>
      <c r="AT299" s="225" t="s">
        <v>363</v>
      </c>
      <c r="AU299" s="225" t="s">
        <v>82</v>
      </c>
      <c r="AY299" s="19" t="s">
        <v>148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80</v>
      </c>
      <c r="BK299" s="226">
        <f>ROUND(I299*H299,2)</f>
        <v>0</v>
      </c>
      <c r="BL299" s="19" t="s">
        <v>149</v>
      </c>
      <c r="BM299" s="225" t="s">
        <v>867</v>
      </c>
    </row>
    <row r="300" s="12" customFormat="1" ht="22.8" customHeight="1">
      <c r="A300" s="12"/>
      <c r="B300" s="198"/>
      <c r="C300" s="199"/>
      <c r="D300" s="200" t="s">
        <v>71</v>
      </c>
      <c r="E300" s="212" t="s">
        <v>277</v>
      </c>
      <c r="F300" s="212" t="s">
        <v>278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SUM(P301:P302)</f>
        <v>0</v>
      </c>
      <c r="Q300" s="206"/>
      <c r="R300" s="207">
        <f>SUM(R301:R302)</f>
        <v>0</v>
      </c>
      <c r="S300" s="206"/>
      <c r="T300" s="208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80</v>
      </c>
      <c r="AT300" s="210" t="s">
        <v>71</v>
      </c>
      <c r="AU300" s="210" t="s">
        <v>80</v>
      </c>
      <c r="AY300" s="209" t="s">
        <v>148</v>
      </c>
      <c r="BK300" s="211">
        <f>SUM(BK301:BK302)</f>
        <v>0</v>
      </c>
    </row>
    <row r="301" s="2" customFormat="1" ht="33" customHeight="1">
      <c r="A301" s="40"/>
      <c r="B301" s="41"/>
      <c r="C301" s="214" t="s">
        <v>868</v>
      </c>
      <c r="D301" s="214" t="s">
        <v>151</v>
      </c>
      <c r="E301" s="215" t="s">
        <v>475</v>
      </c>
      <c r="F301" s="216" t="s">
        <v>869</v>
      </c>
      <c r="G301" s="217" t="s">
        <v>208</v>
      </c>
      <c r="H301" s="218">
        <v>312.07900000000001</v>
      </c>
      <c r="I301" s="219"/>
      <c r="J301" s="220">
        <f>ROUND(I301*H301,2)</f>
        <v>0</v>
      </c>
      <c r="K301" s="216" t="s">
        <v>616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149</v>
      </c>
      <c r="AT301" s="225" t="s">
        <v>151</v>
      </c>
      <c r="AU301" s="225" t="s">
        <v>82</v>
      </c>
      <c r="AY301" s="19" t="s">
        <v>148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149</v>
      </c>
      <c r="BM301" s="225" t="s">
        <v>870</v>
      </c>
    </row>
    <row r="302" s="2" customFormat="1">
      <c r="A302" s="40"/>
      <c r="B302" s="41"/>
      <c r="C302" s="42"/>
      <c r="D302" s="227" t="s">
        <v>157</v>
      </c>
      <c r="E302" s="42"/>
      <c r="F302" s="228" t="s">
        <v>871</v>
      </c>
      <c r="G302" s="42"/>
      <c r="H302" s="42"/>
      <c r="I302" s="229"/>
      <c r="J302" s="42"/>
      <c r="K302" s="42"/>
      <c r="L302" s="46"/>
      <c r="M302" s="279"/>
      <c r="N302" s="280"/>
      <c r="O302" s="281"/>
      <c r="P302" s="281"/>
      <c r="Q302" s="281"/>
      <c r="R302" s="281"/>
      <c r="S302" s="281"/>
      <c r="T302" s="282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157</v>
      </c>
      <c r="AU302" s="19" t="s">
        <v>82</v>
      </c>
    </row>
    <row r="303" s="2" customFormat="1" ht="6.96" customHeight="1">
      <c r="A303" s="40"/>
      <c r="B303" s="61"/>
      <c r="C303" s="62"/>
      <c r="D303" s="62"/>
      <c r="E303" s="62"/>
      <c r="F303" s="62"/>
      <c r="G303" s="62"/>
      <c r="H303" s="62"/>
      <c r="I303" s="62"/>
      <c r="J303" s="62"/>
      <c r="K303" s="62"/>
      <c r="L303" s="46"/>
      <c r="M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</row>
  </sheetData>
  <sheetProtection sheet="1" autoFilter="0" formatColumns="0" formatRows="0" objects="1" scenarios="1" spinCount="100000" saltValue="fRjDRwwj/dJPJCAvqcNC4dvVgZ51P3rF+iUdguYTdNiXmOPvS3prM9rVgo6uCkb1bJ0C3utiUcuK46irnZgWog==" hashValue="PNTruxHdfII72oFVkvbD8apSqwNZ3nURCQONWSbDb7E+DfSSd84MOZiG0aD5V/2aE6tNws7KUnw67Vil6Dlkew==" algorithmName="SHA-512" password="CC35"/>
  <autoFilter ref="C86:K3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3_01/113106123"/>
    <hyperlink ref="F95" r:id="rId2" display="https://podminky.urs.cz/item/CS_URS_2023_01/113107222"/>
    <hyperlink ref="F100" r:id="rId3" display="https://podminky.urs.cz/item/CS_URS_2023_01/113201111"/>
    <hyperlink ref="F104" r:id="rId4" display="https://podminky.urs.cz/item/CS_URS_2023_01/131213701"/>
    <hyperlink ref="F108" r:id="rId5" display="https://podminky.urs.cz/item/CS_URS_2023_01/132251101"/>
    <hyperlink ref="F119" r:id="rId6" display="https://podminky.urs.cz/item/CS_URS_2023_01/162251102"/>
    <hyperlink ref="F122" r:id="rId7" display="https://podminky.urs.cz/item/CS_URS_2023_01/162751117"/>
    <hyperlink ref="F124" r:id="rId8" display="https://podminky.urs.cz/item/CS_URS_2023_01/162751119"/>
    <hyperlink ref="F127" r:id="rId9" display="https://podminky.urs.cz/item/CS_URS_2023_01/167151101"/>
    <hyperlink ref="F136" r:id="rId10" display="https://podminky.urs.cz/item/CS_URS_2023_01/171201221"/>
    <hyperlink ref="F139" r:id="rId11" display="https://podminky.urs.cz/item/CS_URS_2023_01/174111102"/>
    <hyperlink ref="F146" r:id="rId12" display="https://podminky.urs.cz/item/CS_URS_2023_01/181411131"/>
    <hyperlink ref="F151" r:id="rId13" display="https://podminky.urs.cz/item/CS_URS_2023_01/182303111"/>
    <hyperlink ref="F158" r:id="rId14" display="https://podminky.urs.cz/item/CS_URS_2023_01/212750101"/>
    <hyperlink ref="F164" r:id="rId15" display="https://podminky.urs.cz/item/CS_URS_2023_01/271542211"/>
    <hyperlink ref="F170" r:id="rId16" display="https://podminky.urs.cz/item/CS_URS_2023_01/272322511"/>
    <hyperlink ref="F181" r:id="rId17" display="https://podminky.urs.cz/item/CS_URS_2023_01/272362021"/>
    <hyperlink ref="F187" r:id="rId18" display="https://podminky.urs.cz/item/CS_URS_2023_01/311321817"/>
    <hyperlink ref="F198" r:id="rId19" display="https://podminky.urs.cz/item/CS_URS_2023_01/311351121"/>
    <hyperlink ref="F209" r:id="rId20" display="https://podminky.urs.cz/item/CS_URS_2023_01/311351122"/>
    <hyperlink ref="F211" r:id="rId21" display="https://podminky.urs.cz/item/CS_URS_2023_01/311362021"/>
    <hyperlink ref="F214" r:id="rId22" display="https://podminky.urs.cz/item/CS_URS_2023_01/338171123"/>
    <hyperlink ref="F217" r:id="rId23" display="https://podminky.urs.cz/item/CS_URS_2023_01/348171146"/>
    <hyperlink ref="F222" r:id="rId24" display="https://podminky.urs.cz/item/CS_URS_2023_01/564851011"/>
    <hyperlink ref="F226" r:id="rId25" display="https://podminky.urs.cz/item/CS_URS_2023_01/591241111"/>
    <hyperlink ref="F233" r:id="rId26" display="https://podminky.urs.cz/item/CS_URS_2023_01/622131101"/>
    <hyperlink ref="F240" r:id="rId27" display="https://podminky.urs.cz/item/CS_URS_2023_01/622331111"/>
    <hyperlink ref="F247" r:id="rId28" display="https://podminky.urs.cz/item/CS_URS_2023_01/629995101"/>
    <hyperlink ref="F254" r:id="rId29" display="https://podminky.urs.cz/item/CS_URS_2023_01/631311234"/>
    <hyperlink ref="F265" r:id="rId30" display="https://podminky.urs.cz/item/CS_URS_2023_01/631351101"/>
    <hyperlink ref="F269" r:id="rId31" display="https://podminky.urs.cz/item/CS_URS_2023_01/631351102"/>
    <hyperlink ref="F271" r:id="rId32" display="https://podminky.urs.cz/item/CS_URS_2023_01/631362021"/>
    <hyperlink ref="F278" r:id="rId33" display="https://podminky.urs.cz/item/CS_URS_2023_01/637121111"/>
    <hyperlink ref="F285" r:id="rId34" display="https://podminky.urs.cz/item/CS_URS_2023_01/916231213"/>
    <hyperlink ref="F296" r:id="rId35" display="https://podminky.urs.cz/item/CS_URS_2023_01/935113112"/>
    <hyperlink ref="F302" r:id="rId36" display="https://podminky.urs.cz/item/CS_URS_2023_01/9980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874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ROUND(J109,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ROUND((SUM(BE109:BE1760)),  2)</f>
        <v>0</v>
      </c>
      <c r="G35" s="40"/>
      <c r="H35" s="40"/>
      <c r="I35" s="159">
        <v>0.20999999999999999</v>
      </c>
      <c r="J35" s="158">
        <f>ROUND(((SUM(BE109:BE1760))*I35),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ROUND((SUM(BF109:BF1760)),  2)</f>
        <v>0</v>
      </c>
      <c r="G36" s="40"/>
      <c r="H36" s="40"/>
      <c r="I36" s="159">
        <v>0.12</v>
      </c>
      <c r="J36" s="158">
        <f>ROUND(((SUM(BF109:BF1760))*I36),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ROUND((SUM(BG109:BG1760)),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ROUND((SUM(BH109:BH1760)),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ROUND((SUM(BI109:BI1760)),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04.a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J109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J110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609</v>
      </c>
      <c r="E65" s="184"/>
      <c r="F65" s="184"/>
      <c r="G65" s="184"/>
      <c r="H65" s="184"/>
      <c r="I65" s="184"/>
      <c r="J65" s="185">
        <f>J111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610</v>
      </c>
      <c r="E66" s="184"/>
      <c r="F66" s="184"/>
      <c r="G66" s="184"/>
      <c r="H66" s="184"/>
      <c r="I66" s="184"/>
      <c r="J66" s="185">
        <f>J157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611</v>
      </c>
      <c r="E67" s="184"/>
      <c r="F67" s="184"/>
      <c r="G67" s="184"/>
      <c r="H67" s="184"/>
      <c r="I67" s="184"/>
      <c r="J67" s="185">
        <f>J177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328</v>
      </c>
      <c r="E68" s="184"/>
      <c r="F68" s="184"/>
      <c r="G68" s="184"/>
      <c r="H68" s="184"/>
      <c r="I68" s="184"/>
      <c r="J68" s="185">
        <f>J213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126</v>
      </c>
      <c r="E69" s="184"/>
      <c r="F69" s="184"/>
      <c r="G69" s="184"/>
      <c r="H69" s="184"/>
      <c r="I69" s="184"/>
      <c r="J69" s="185">
        <f>J530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127</v>
      </c>
      <c r="E70" s="184"/>
      <c r="F70" s="184"/>
      <c r="G70" s="184"/>
      <c r="H70" s="184"/>
      <c r="I70" s="184"/>
      <c r="J70" s="185">
        <f>J754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128</v>
      </c>
      <c r="E71" s="184"/>
      <c r="F71" s="184"/>
      <c r="G71" s="184"/>
      <c r="H71" s="184"/>
      <c r="I71" s="184"/>
      <c r="J71" s="185">
        <f>J789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129</v>
      </c>
      <c r="E72" s="179"/>
      <c r="F72" s="179"/>
      <c r="G72" s="179"/>
      <c r="H72" s="179"/>
      <c r="I72" s="179"/>
      <c r="J72" s="180">
        <f>J792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875</v>
      </c>
      <c r="E73" s="184"/>
      <c r="F73" s="184"/>
      <c r="G73" s="184"/>
      <c r="H73" s="184"/>
      <c r="I73" s="184"/>
      <c r="J73" s="185">
        <f>J793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876</v>
      </c>
      <c r="E74" s="184"/>
      <c r="F74" s="184"/>
      <c r="G74" s="184"/>
      <c r="H74" s="184"/>
      <c r="I74" s="184"/>
      <c r="J74" s="185">
        <f>J820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877</v>
      </c>
      <c r="E75" s="184"/>
      <c r="F75" s="184"/>
      <c r="G75" s="184"/>
      <c r="H75" s="184"/>
      <c r="I75" s="184"/>
      <c r="J75" s="185">
        <f>J825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130</v>
      </c>
      <c r="E76" s="184"/>
      <c r="F76" s="184"/>
      <c r="G76" s="184"/>
      <c r="H76" s="184"/>
      <c r="I76" s="184"/>
      <c r="J76" s="185">
        <f>J840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878</v>
      </c>
      <c r="E77" s="184"/>
      <c r="F77" s="184"/>
      <c r="G77" s="184"/>
      <c r="H77" s="184"/>
      <c r="I77" s="184"/>
      <c r="J77" s="185">
        <f>J952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879</v>
      </c>
      <c r="E78" s="184"/>
      <c r="F78" s="184"/>
      <c r="G78" s="184"/>
      <c r="H78" s="184"/>
      <c r="I78" s="184"/>
      <c r="J78" s="185">
        <f>J1089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131</v>
      </c>
      <c r="E79" s="184"/>
      <c r="F79" s="184"/>
      <c r="G79" s="184"/>
      <c r="H79" s="184"/>
      <c r="I79" s="184"/>
      <c r="J79" s="185">
        <f>J1114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880</v>
      </c>
      <c r="E80" s="184"/>
      <c r="F80" s="184"/>
      <c r="G80" s="184"/>
      <c r="H80" s="184"/>
      <c r="I80" s="184"/>
      <c r="J80" s="185">
        <f>J1125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2"/>
      <c r="C81" s="127"/>
      <c r="D81" s="183" t="s">
        <v>132</v>
      </c>
      <c r="E81" s="184"/>
      <c r="F81" s="184"/>
      <c r="G81" s="184"/>
      <c r="H81" s="184"/>
      <c r="I81" s="184"/>
      <c r="J81" s="185">
        <f>J1149</f>
        <v>0</v>
      </c>
      <c r="K81" s="127"/>
      <c r="L81" s="186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2"/>
      <c r="C82" s="127"/>
      <c r="D82" s="183" t="s">
        <v>881</v>
      </c>
      <c r="E82" s="184"/>
      <c r="F82" s="184"/>
      <c r="G82" s="184"/>
      <c r="H82" s="184"/>
      <c r="I82" s="184"/>
      <c r="J82" s="185">
        <f>J1179</f>
        <v>0</v>
      </c>
      <c r="K82" s="127"/>
      <c r="L82" s="186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2"/>
      <c r="C83" s="127"/>
      <c r="D83" s="183" t="s">
        <v>882</v>
      </c>
      <c r="E83" s="184"/>
      <c r="F83" s="184"/>
      <c r="G83" s="184"/>
      <c r="H83" s="184"/>
      <c r="I83" s="184"/>
      <c r="J83" s="185">
        <f>J1309</f>
        <v>0</v>
      </c>
      <c r="K83" s="127"/>
      <c r="L83" s="186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2"/>
      <c r="C84" s="127"/>
      <c r="D84" s="183" t="s">
        <v>883</v>
      </c>
      <c r="E84" s="184"/>
      <c r="F84" s="184"/>
      <c r="G84" s="184"/>
      <c r="H84" s="184"/>
      <c r="I84" s="184"/>
      <c r="J84" s="185">
        <f>J1584</f>
        <v>0</v>
      </c>
      <c r="K84" s="127"/>
      <c r="L84" s="186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2"/>
      <c r="C85" s="127"/>
      <c r="D85" s="183" t="s">
        <v>884</v>
      </c>
      <c r="E85" s="184"/>
      <c r="F85" s="184"/>
      <c r="G85" s="184"/>
      <c r="H85" s="184"/>
      <c r="I85" s="184"/>
      <c r="J85" s="185">
        <f>J1670</f>
        <v>0</v>
      </c>
      <c r="K85" s="127"/>
      <c r="L85" s="186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2"/>
      <c r="C86" s="127"/>
      <c r="D86" s="183" t="s">
        <v>885</v>
      </c>
      <c r="E86" s="184"/>
      <c r="F86" s="184"/>
      <c r="G86" s="184"/>
      <c r="H86" s="184"/>
      <c r="I86" s="184"/>
      <c r="J86" s="185">
        <f>J1691</f>
        <v>0</v>
      </c>
      <c r="K86" s="127"/>
      <c r="L86" s="186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9" customFormat="1" ht="24.96" customHeight="1">
      <c r="A87" s="9"/>
      <c r="B87" s="176"/>
      <c r="C87" s="177"/>
      <c r="D87" s="178" t="s">
        <v>886</v>
      </c>
      <c r="E87" s="179"/>
      <c r="F87" s="179"/>
      <c r="G87" s="179"/>
      <c r="H87" s="179"/>
      <c r="I87" s="179"/>
      <c r="J87" s="180">
        <f>J1757</f>
        <v>0</v>
      </c>
      <c r="K87" s="177"/>
      <c r="L87" s="18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2" customFormat="1" ht="21.84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3" s="2" customFormat="1" ht="6.96" customHeight="1">
      <c r="A93" s="40"/>
      <c r="B93" s="63"/>
      <c r="C93" s="64"/>
      <c r="D93" s="64"/>
      <c r="E93" s="64"/>
      <c r="F93" s="64"/>
      <c r="G93" s="64"/>
      <c r="H93" s="64"/>
      <c r="I93" s="64"/>
      <c r="J93" s="64"/>
      <c r="K93" s="64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4.96" customHeight="1">
      <c r="A94" s="40"/>
      <c r="B94" s="41"/>
      <c r="C94" s="25" t="s">
        <v>133</v>
      </c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16</v>
      </c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171" t="str">
        <f>E7</f>
        <v>Rekonstrukce č.p. 224, Hálkova ulice, Chomutov</v>
      </c>
      <c r="F97" s="34"/>
      <c r="G97" s="34"/>
      <c r="H97" s="34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" customFormat="1" ht="12" customHeight="1">
      <c r="B98" s="23"/>
      <c r="C98" s="34" t="s">
        <v>118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2" customFormat="1" ht="16.5" customHeight="1">
      <c r="A99" s="40"/>
      <c r="B99" s="41"/>
      <c r="C99" s="42"/>
      <c r="D99" s="42"/>
      <c r="E99" s="171" t="s">
        <v>872</v>
      </c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873</v>
      </c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71" t="str">
        <f>E11</f>
        <v>SO 04.a - Stavební část</v>
      </c>
      <c r="F101" s="42"/>
      <c r="G101" s="42"/>
      <c r="H101" s="42"/>
      <c r="I101" s="42"/>
      <c r="J101" s="42"/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21</v>
      </c>
      <c r="D103" s="42"/>
      <c r="E103" s="42"/>
      <c r="F103" s="29" t="str">
        <f>F14</f>
        <v>Chomutov</v>
      </c>
      <c r="G103" s="42"/>
      <c r="H103" s="42"/>
      <c r="I103" s="34" t="s">
        <v>23</v>
      </c>
      <c r="J103" s="74" t="str">
        <f>IF(J14="","",J14)</f>
        <v>5. 5. 2022</v>
      </c>
      <c r="K103" s="42"/>
      <c r="L103" s="14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25</v>
      </c>
      <c r="D105" s="42"/>
      <c r="E105" s="42"/>
      <c r="F105" s="29" t="str">
        <f>E17</f>
        <v>Statutární město Chomutov</v>
      </c>
      <c r="G105" s="42"/>
      <c r="H105" s="42"/>
      <c r="I105" s="34" t="s">
        <v>31</v>
      </c>
      <c r="J105" s="38" t="str">
        <f>E23</f>
        <v>SM Projekt s.r.o.</v>
      </c>
      <c r="K105" s="42"/>
      <c r="L105" s="14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29</v>
      </c>
      <c r="D106" s="42"/>
      <c r="E106" s="42"/>
      <c r="F106" s="29" t="str">
        <f>IF(E20="","",E20)</f>
        <v>Vyplň údaj</v>
      </c>
      <c r="G106" s="42"/>
      <c r="H106" s="42"/>
      <c r="I106" s="34" t="s">
        <v>34</v>
      </c>
      <c r="J106" s="38" t="str">
        <f>E26</f>
        <v>Jaroslav Kudláček</v>
      </c>
      <c r="K106" s="42"/>
      <c r="L106" s="14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0.32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11" customFormat="1" ht="29.28" customHeight="1">
      <c r="A108" s="187"/>
      <c r="B108" s="188"/>
      <c r="C108" s="189" t="s">
        <v>134</v>
      </c>
      <c r="D108" s="190" t="s">
        <v>57</v>
      </c>
      <c r="E108" s="190" t="s">
        <v>53</v>
      </c>
      <c r="F108" s="190" t="s">
        <v>54</v>
      </c>
      <c r="G108" s="190" t="s">
        <v>135</v>
      </c>
      <c r="H108" s="190" t="s">
        <v>136</v>
      </c>
      <c r="I108" s="190" t="s">
        <v>137</v>
      </c>
      <c r="J108" s="190" t="s">
        <v>122</v>
      </c>
      <c r="K108" s="191" t="s">
        <v>138</v>
      </c>
      <c r="L108" s="192"/>
      <c r="M108" s="94" t="s">
        <v>19</v>
      </c>
      <c r="N108" s="95" t="s">
        <v>42</v>
      </c>
      <c r="O108" s="95" t="s">
        <v>139</v>
      </c>
      <c r="P108" s="95" t="s">
        <v>140</v>
      </c>
      <c r="Q108" s="95" t="s">
        <v>141</v>
      </c>
      <c r="R108" s="95" t="s">
        <v>142</v>
      </c>
      <c r="S108" s="95" t="s">
        <v>143</v>
      </c>
      <c r="T108" s="96" t="s">
        <v>144</v>
      </c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</row>
    <row r="109" s="2" customFormat="1" ht="22.8" customHeight="1">
      <c r="A109" s="40"/>
      <c r="B109" s="41"/>
      <c r="C109" s="101" t="s">
        <v>145</v>
      </c>
      <c r="D109" s="42"/>
      <c r="E109" s="42"/>
      <c r="F109" s="42"/>
      <c r="G109" s="42"/>
      <c r="H109" s="42"/>
      <c r="I109" s="42"/>
      <c r="J109" s="193">
        <f>BK109</f>
        <v>0</v>
      </c>
      <c r="K109" s="42"/>
      <c r="L109" s="46"/>
      <c r="M109" s="97"/>
      <c r="N109" s="194"/>
      <c r="O109" s="98"/>
      <c r="P109" s="195">
        <f>P110+P792+P1757</f>
        <v>0</v>
      </c>
      <c r="Q109" s="98"/>
      <c r="R109" s="195">
        <f>R110+R792+R1757</f>
        <v>137.56793980999998</v>
      </c>
      <c r="S109" s="98"/>
      <c r="T109" s="196">
        <f>T110+T792+T1757</f>
        <v>277.61193330000003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71</v>
      </c>
      <c r="AU109" s="19" t="s">
        <v>123</v>
      </c>
      <c r="BK109" s="197">
        <f>BK110+BK792+BK1757</f>
        <v>0</v>
      </c>
    </row>
    <row r="110" s="12" customFormat="1" ht="25.92" customHeight="1">
      <c r="A110" s="12"/>
      <c r="B110" s="198"/>
      <c r="C110" s="199"/>
      <c r="D110" s="200" t="s">
        <v>71</v>
      </c>
      <c r="E110" s="201" t="s">
        <v>146</v>
      </c>
      <c r="F110" s="201" t="s">
        <v>147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P111+P157+P177+P213+P530+P754+P789</f>
        <v>0</v>
      </c>
      <c r="Q110" s="206"/>
      <c r="R110" s="207">
        <f>R111+R157+R177+R213+R530+R754+R789</f>
        <v>83.604671420000003</v>
      </c>
      <c r="S110" s="206"/>
      <c r="T110" s="208">
        <f>T111+T157+T177+T213+T530+T754+T789</f>
        <v>245.42801800000001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80</v>
      </c>
      <c r="AT110" s="210" t="s">
        <v>71</v>
      </c>
      <c r="AU110" s="210" t="s">
        <v>72</v>
      </c>
      <c r="AY110" s="209" t="s">
        <v>148</v>
      </c>
      <c r="BK110" s="211">
        <f>BK111+BK157+BK177+BK213+BK530+BK754+BK789</f>
        <v>0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80</v>
      </c>
      <c r="F111" s="212" t="s">
        <v>613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SUM(P112:P156)</f>
        <v>0</v>
      </c>
      <c r="Q111" s="206"/>
      <c r="R111" s="207">
        <f>SUM(R112:R156)</f>
        <v>0</v>
      </c>
      <c r="S111" s="206"/>
      <c r="T111" s="208">
        <f>SUM(T112:T156)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80</v>
      </c>
      <c r="AT111" s="210" t="s">
        <v>71</v>
      </c>
      <c r="AU111" s="210" t="s">
        <v>80</v>
      </c>
      <c r="AY111" s="209" t="s">
        <v>148</v>
      </c>
      <c r="BK111" s="211">
        <f>SUM(BK112:BK156)</f>
        <v>0</v>
      </c>
    </row>
    <row r="112" s="2" customFormat="1" ht="16.5" customHeight="1">
      <c r="A112" s="40"/>
      <c r="B112" s="41"/>
      <c r="C112" s="214" t="s">
        <v>80</v>
      </c>
      <c r="D112" s="214" t="s">
        <v>151</v>
      </c>
      <c r="E112" s="215" t="s">
        <v>887</v>
      </c>
      <c r="F112" s="216" t="s">
        <v>888</v>
      </c>
      <c r="G112" s="217" t="s">
        <v>186</v>
      </c>
      <c r="H112" s="218">
        <v>23.399999999999999</v>
      </c>
      <c r="I112" s="219"/>
      <c r="J112" s="220">
        <f>ROUND(I112*H112,2)</f>
        <v>0</v>
      </c>
      <c r="K112" s="216" t="s">
        <v>616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149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149</v>
      </c>
      <c r="BM112" s="225" t="s">
        <v>889</v>
      </c>
    </row>
    <row r="113" s="2" customFormat="1">
      <c r="A113" s="40"/>
      <c r="B113" s="41"/>
      <c r="C113" s="42"/>
      <c r="D113" s="227" t="s">
        <v>157</v>
      </c>
      <c r="E113" s="42"/>
      <c r="F113" s="228" t="s">
        <v>890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157</v>
      </c>
      <c r="AU113" s="19" t="s">
        <v>82</v>
      </c>
    </row>
    <row r="114" s="13" customFormat="1">
      <c r="A114" s="13"/>
      <c r="B114" s="232"/>
      <c r="C114" s="233"/>
      <c r="D114" s="234" t="s">
        <v>159</v>
      </c>
      <c r="E114" s="235" t="s">
        <v>19</v>
      </c>
      <c r="F114" s="236" t="s">
        <v>891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159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892</v>
      </c>
      <c r="G115" s="244"/>
      <c r="H115" s="247">
        <v>23.399999999999999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80</v>
      </c>
      <c r="AY115" s="253" t="s">
        <v>148</v>
      </c>
    </row>
    <row r="116" s="2" customFormat="1" ht="37.8" customHeight="1">
      <c r="A116" s="40"/>
      <c r="B116" s="41"/>
      <c r="C116" s="214" t="s">
        <v>82</v>
      </c>
      <c r="D116" s="214" t="s">
        <v>151</v>
      </c>
      <c r="E116" s="215" t="s">
        <v>647</v>
      </c>
      <c r="F116" s="216" t="s">
        <v>648</v>
      </c>
      <c r="G116" s="217" t="s">
        <v>186</v>
      </c>
      <c r="H116" s="218">
        <v>23.399999999999999</v>
      </c>
      <c r="I116" s="219"/>
      <c r="J116" s="220">
        <f>ROUND(I116*H116,2)</f>
        <v>0</v>
      </c>
      <c r="K116" s="216" t="s">
        <v>616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149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149</v>
      </c>
      <c r="BM116" s="225" t="s">
        <v>893</v>
      </c>
    </row>
    <row r="117" s="2" customFormat="1">
      <c r="A117" s="40"/>
      <c r="B117" s="41"/>
      <c r="C117" s="42"/>
      <c r="D117" s="227" t="s">
        <v>157</v>
      </c>
      <c r="E117" s="42"/>
      <c r="F117" s="228" t="s">
        <v>650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157</v>
      </c>
      <c r="AU117" s="19" t="s">
        <v>82</v>
      </c>
    </row>
    <row r="118" s="14" customFormat="1">
      <c r="A118" s="14"/>
      <c r="B118" s="243"/>
      <c r="C118" s="244"/>
      <c r="D118" s="234" t="s">
        <v>159</v>
      </c>
      <c r="E118" s="245" t="s">
        <v>19</v>
      </c>
      <c r="F118" s="246" t="s">
        <v>894</v>
      </c>
      <c r="G118" s="244"/>
      <c r="H118" s="247">
        <v>23.399999999999999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159</v>
      </c>
      <c r="AU118" s="253" t="s">
        <v>82</v>
      </c>
      <c r="AV118" s="14" t="s">
        <v>82</v>
      </c>
      <c r="AW118" s="14" t="s">
        <v>33</v>
      </c>
      <c r="AX118" s="14" t="s">
        <v>80</v>
      </c>
      <c r="AY118" s="253" t="s">
        <v>148</v>
      </c>
    </row>
    <row r="119" s="2" customFormat="1" ht="37.8" customHeight="1">
      <c r="A119" s="40"/>
      <c r="B119" s="41"/>
      <c r="C119" s="214" t="s">
        <v>170</v>
      </c>
      <c r="D119" s="214" t="s">
        <v>151</v>
      </c>
      <c r="E119" s="215" t="s">
        <v>652</v>
      </c>
      <c r="F119" s="216" t="s">
        <v>653</v>
      </c>
      <c r="G119" s="217" t="s">
        <v>186</v>
      </c>
      <c r="H119" s="218">
        <v>23.399999999999999</v>
      </c>
      <c r="I119" s="219"/>
      <c r="J119" s="220">
        <f>ROUND(I119*H119,2)</f>
        <v>0</v>
      </c>
      <c r="K119" s="216" t="s">
        <v>616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895</v>
      </c>
    </row>
    <row r="120" s="2" customFormat="1">
      <c r="A120" s="40"/>
      <c r="B120" s="41"/>
      <c r="C120" s="42"/>
      <c r="D120" s="227" t="s">
        <v>157</v>
      </c>
      <c r="E120" s="42"/>
      <c r="F120" s="228" t="s">
        <v>655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157</v>
      </c>
      <c r="AU120" s="19" t="s">
        <v>82</v>
      </c>
    </row>
    <row r="121" s="2" customFormat="1" ht="37.8" customHeight="1">
      <c r="A121" s="40"/>
      <c r="B121" s="41"/>
      <c r="C121" s="214" t="s">
        <v>149</v>
      </c>
      <c r="D121" s="214" t="s">
        <v>151</v>
      </c>
      <c r="E121" s="215" t="s">
        <v>656</v>
      </c>
      <c r="F121" s="216" t="s">
        <v>657</v>
      </c>
      <c r="G121" s="217" t="s">
        <v>186</v>
      </c>
      <c r="H121" s="218">
        <v>234</v>
      </c>
      <c r="I121" s="219"/>
      <c r="J121" s="220">
        <f>ROUND(I121*H121,2)</f>
        <v>0</v>
      </c>
      <c r="K121" s="216" t="s">
        <v>616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896</v>
      </c>
    </row>
    <row r="122" s="2" customFormat="1">
      <c r="A122" s="40"/>
      <c r="B122" s="41"/>
      <c r="C122" s="42"/>
      <c r="D122" s="227" t="s">
        <v>157</v>
      </c>
      <c r="E122" s="42"/>
      <c r="F122" s="228" t="s">
        <v>659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157</v>
      </c>
      <c r="AU122" s="19" t="s">
        <v>82</v>
      </c>
    </row>
    <row r="123" s="14" customFormat="1">
      <c r="A123" s="14"/>
      <c r="B123" s="243"/>
      <c r="C123" s="244"/>
      <c r="D123" s="234" t="s">
        <v>159</v>
      </c>
      <c r="E123" s="245" t="s">
        <v>19</v>
      </c>
      <c r="F123" s="246" t="s">
        <v>897</v>
      </c>
      <c r="G123" s="244"/>
      <c r="H123" s="247">
        <v>234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159</v>
      </c>
      <c r="AU123" s="253" t="s">
        <v>82</v>
      </c>
      <c r="AV123" s="14" t="s">
        <v>82</v>
      </c>
      <c r="AW123" s="14" t="s">
        <v>33</v>
      </c>
      <c r="AX123" s="14" t="s">
        <v>80</v>
      </c>
      <c r="AY123" s="253" t="s">
        <v>148</v>
      </c>
    </row>
    <row r="124" s="2" customFormat="1" ht="24.15" customHeight="1">
      <c r="A124" s="40"/>
      <c r="B124" s="41"/>
      <c r="C124" s="214" t="s">
        <v>183</v>
      </c>
      <c r="D124" s="214" t="s">
        <v>151</v>
      </c>
      <c r="E124" s="215" t="s">
        <v>661</v>
      </c>
      <c r="F124" s="216" t="s">
        <v>662</v>
      </c>
      <c r="G124" s="217" t="s">
        <v>186</v>
      </c>
      <c r="H124" s="218">
        <v>23.399999999999999</v>
      </c>
      <c r="I124" s="219"/>
      <c r="J124" s="220">
        <f>ROUND(I124*H124,2)</f>
        <v>0</v>
      </c>
      <c r="K124" s="216" t="s">
        <v>616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149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149</v>
      </c>
      <c r="BM124" s="225" t="s">
        <v>898</v>
      </c>
    </row>
    <row r="125" s="2" customFormat="1">
      <c r="A125" s="40"/>
      <c r="B125" s="41"/>
      <c r="C125" s="42"/>
      <c r="D125" s="227" t="s">
        <v>157</v>
      </c>
      <c r="E125" s="42"/>
      <c r="F125" s="228" t="s">
        <v>664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157</v>
      </c>
      <c r="AU125" s="19" t="s">
        <v>82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894</v>
      </c>
      <c r="G126" s="244"/>
      <c r="H126" s="247">
        <v>23.399999999999999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80</v>
      </c>
      <c r="AY126" s="253" t="s">
        <v>148</v>
      </c>
    </row>
    <row r="127" s="2" customFormat="1" ht="24.15" customHeight="1">
      <c r="A127" s="40"/>
      <c r="B127" s="41"/>
      <c r="C127" s="214" t="s">
        <v>190</v>
      </c>
      <c r="D127" s="214" t="s">
        <v>151</v>
      </c>
      <c r="E127" s="215" t="s">
        <v>666</v>
      </c>
      <c r="F127" s="216" t="s">
        <v>667</v>
      </c>
      <c r="G127" s="217" t="s">
        <v>154</v>
      </c>
      <c r="H127" s="218">
        <v>227.75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149</v>
      </c>
      <c r="AT127" s="225" t="s">
        <v>151</v>
      </c>
      <c r="AU127" s="225" t="s">
        <v>82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149</v>
      </c>
      <c r="BM127" s="225" t="s">
        <v>899</v>
      </c>
    </row>
    <row r="128" s="13" customFormat="1">
      <c r="A128" s="13"/>
      <c r="B128" s="232"/>
      <c r="C128" s="233"/>
      <c r="D128" s="234" t="s">
        <v>159</v>
      </c>
      <c r="E128" s="235" t="s">
        <v>19</v>
      </c>
      <c r="F128" s="236" t="s">
        <v>669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159</v>
      </c>
      <c r="AU128" s="242" t="s">
        <v>82</v>
      </c>
      <c r="AV128" s="13" t="s">
        <v>80</v>
      </c>
      <c r="AW128" s="13" t="s">
        <v>33</v>
      </c>
      <c r="AX128" s="13" t="s">
        <v>72</v>
      </c>
      <c r="AY128" s="242" t="s">
        <v>148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620</v>
      </c>
      <c r="G129" s="244"/>
      <c r="H129" s="247">
        <v>75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3" customFormat="1">
      <c r="A130" s="13"/>
      <c r="B130" s="232"/>
      <c r="C130" s="233"/>
      <c r="D130" s="234" t="s">
        <v>159</v>
      </c>
      <c r="E130" s="235" t="s">
        <v>19</v>
      </c>
      <c r="F130" s="236" t="s">
        <v>670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159</v>
      </c>
      <c r="AU130" s="242" t="s">
        <v>82</v>
      </c>
      <c r="AV130" s="13" t="s">
        <v>80</v>
      </c>
      <c r="AW130" s="13" t="s">
        <v>33</v>
      </c>
      <c r="AX130" s="13" t="s">
        <v>72</v>
      </c>
      <c r="AY130" s="242" t="s">
        <v>148</v>
      </c>
    </row>
    <row r="131" s="14" customFormat="1">
      <c r="A131" s="14"/>
      <c r="B131" s="243"/>
      <c r="C131" s="244"/>
      <c r="D131" s="234" t="s">
        <v>159</v>
      </c>
      <c r="E131" s="245" t="s">
        <v>19</v>
      </c>
      <c r="F131" s="246" t="s">
        <v>671</v>
      </c>
      <c r="G131" s="244"/>
      <c r="H131" s="247">
        <v>60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159</v>
      </c>
      <c r="AU131" s="253" t="s">
        <v>82</v>
      </c>
      <c r="AV131" s="14" t="s">
        <v>82</v>
      </c>
      <c r="AW131" s="14" t="s">
        <v>33</v>
      </c>
      <c r="AX131" s="14" t="s">
        <v>72</v>
      </c>
      <c r="AY131" s="253" t="s">
        <v>148</v>
      </c>
    </row>
    <row r="132" s="13" customFormat="1">
      <c r="A132" s="13"/>
      <c r="B132" s="232"/>
      <c r="C132" s="233"/>
      <c r="D132" s="234" t="s">
        <v>159</v>
      </c>
      <c r="E132" s="235" t="s">
        <v>19</v>
      </c>
      <c r="F132" s="236" t="s">
        <v>485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159</v>
      </c>
      <c r="AU132" s="242" t="s">
        <v>82</v>
      </c>
      <c r="AV132" s="13" t="s">
        <v>80</v>
      </c>
      <c r="AW132" s="13" t="s">
        <v>33</v>
      </c>
      <c r="AX132" s="13" t="s">
        <v>72</v>
      </c>
      <c r="AY132" s="242" t="s">
        <v>148</v>
      </c>
    </row>
    <row r="133" s="13" customFormat="1">
      <c r="A133" s="13"/>
      <c r="B133" s="232"/>
      <c r="C133" s="233"/>
      <c r="D133" s="234" t="s">
        <v>159</v>
      </c>
      <c r="E133" s="235" t="s">
        <v>19</v>
      </c>
      <c r="F133" s="236" t="s">
        <v>486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159</v>
      </c>
      <c r="AU133" s="242" t="s">
        <v>82</v>
      </c>
      <c r="AV133" s="13" t="s">
        <v>80</v>
      </c>
      <c r="AW133" s="13" t="s">
        <v>33</v>
      </c>
      <c r="AX133" s="13" t="s">
        <v>72</v>
      </c>
      <c r="AY133" s="242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487</v>
      </c>
      <c r="G134" s="244"/>
      <c r="H134" s="247">
        <v>11.74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72</v>
      </c>
      <c r="AY134" s="253" t="s">
        <v>148</v>
      </c>
    </row>
    <row r="135" s="13" customFormat="1">
      <c r="A135" s="13"/>
      <c r="B135" s="232"/>
      <c r="C135" s="233"/>
      <c r="D135" s="234" t="s">
        <v>159</v>
      </c>
      <c r="E135" s="235" t="s">
        <v>19</v>
      </c>
      <c r="F135" s="236" t="s">
        <v>488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159</v>
      </c>
      <c r="AU135" s="242" t="s">
        <v>82</v>
      </c>
      <c r="AV135" s="13" t="s">
        <v>80</v>
      </c>
      <c r="AW135" s="13" t="s">
        <v>33</v>
      </c>
      <c r="AX135" s="13" t="s">
        <v>72</v>
      </c>
      <c r="AY135" s="242" t="s">
        <v>148</v>
      </c>
    </row>
    <row r="136" s="14" customFormat="1">
      <c r="A136" s="14"/>
      <c r="B136" s="243"/>
      <c r="C136" s="244"/>
      <c r="D136" s="234" t="s">
        <v>159</v>
      </c>
      <c r="E136" s="245" t="s">
        <v>19</v>
      </c>
      <c r="F136" s="246" t="s">
        <v>489</v>
      </c>
      <c r="G136" s="244"/>
      <c r="H136" s="247">
        <v>29.300000000000001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159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148</v>
      </c>
    </row>
    <row r="137" s="13" customFormat="1">
      <c r="A137" s="13"/>
      <c r="B137" s="232"/>
      <c r="C137" s="233"/>
      <c r="D137" s="234" t="s">
        <v>159</v>
      </c>
      <c r="E137" s="235" t="s">
        <v>19</v>
      </c>
      <c r="F137" s="236" t="s">
        <v>490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159</v>
      </c>
      <c r="AU137" s="242" t="s">
        <v>82</v>
      </c>
      <c r="AV137" s="13" t="s">
        <v>80</v>
      </c>
      <c r="AW137" s="13" t="s">
        <v>33</v>
      </c>
      <c r="AX137" s="13" t="s">
        <v>72</v>
      </c>
      <c r="AY137" s="242" t="s">
        <v>148</v>
      </c>
    </row>
    <row r="138" s="14" customFormat="1">
      <c r="A138" s="14"/>
      <c r="B138" s="243"/>
      <c r="C138" s="244"/>
      <c r="D138" s="234" t="s">
        <v>159</v>
      </c>
      <c r="E138" s="245" t="s">
        <v>19</v>
      </c>
      <c r="F138" s="246" t="s">
        <v>491</v>
      </c>
      <c r="G138" s="244"/>
      <c r="H138" s="247">
        <v>15.02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159</v>
      </c>
      <c r="AU138" s="253" t="s">
        <v>82</v>
      </c>
      <c r="AV138" s="14" t="s">
        <v>82</v>
      </c>
      <c r="AW138" s="14" t="s">
        <v>33</v>
      </c>
      <c r="AX138" s="14" t="s">
        <v>72</v>
      </c>
      <c r="AY138" s="253" t="s">
        <v>148</v>
      </c>
    </row>
    <row r="139" s="13" customFormat="1">
      <c r="A139" s="13"/>
      <c r="B139" s="232"/>
      <c r="C139" s="233"/>
      <c r="D139" s="234" t="s">
        <v>159</v>
      </c>
      <c r="E139" s="235" t="s">
        <v>19</v>
      </c>
      <c r="F139" s="236" t="s">
        <v>492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159</v>
      </c>
      <c r="AU139" s="242" t="s">
        <v>82</v>
      </c>
      <c r="AV139" s="13" t="s">
        <v>80</v>
      </c>
      <c r="AW139" s="13" t="s">
        <v>33</v>
      </c>
      <c r="AX139" s="13" t="s">
        <v>72</v>
      </c>
      <c r="AY139" s="242" t="s">
        <v>148</v>
      </c>
    </row>
    <row r="140" s="14" customFormat="1">
      <c r="A140" s="14"/>
      <c r="B140" s="243"/>
      <c r="C140" s="244"/>
      <c r="D140" s="234" t="s">
        <v>159</v>
      </c>
      <c r="E140" s="245" t="s">
        <v>19</v>
      </c>
      <c r="F140" s="246" t="s">
        <v>493</v>
      </c>
      <c r="G140" s="244"/>
      <c r="H140" s="247">
        <v>10.640000000000001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159</v>
      </c>
      <c r="AU140" s="253" t="s">
        <v>82</v>
      </c>
      <c r="AV140" s="14" t="s">
        <v>82</v>
      </c>
      <c r="AW140" s="14" t="s">
        <v>33</v>
      </c>
      <c r="AX140" s="14" t="s">
        <v>72</v>
      </c>
      <c r="AY140" s="253" t="s">
        <v>148</v>
      </c>
    </row>
    <row r="141" s="13" customFormat="1">
      <c r="A141" s="13"/>
      <c r="B141" s="232"/>
      <c r="C141" s="233"/>
      <c r="D141" s="234" t="s">
        <v>159</v>
      </c>
      <c r="E141" s="235" t="s">
        <v>19</v>
      </c>
      <c r="F141" s="236" t="s">
        <v>494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159</v>
      </c>
      <c r="AU141" s="242" t="s">
        <v>82</v>
      </c>
      <c r="AV141" s="13" t="s">
        <v>80</v>
      </c>
      <c r="AW141" s="13" t="s">
        <v>33</v>
      </c>
      <c r="AX141" s="13" t="s">
        <v>72</v>
      </c>
      <c r="AY141" s="242" t="s">
        <v>148</v>
      </c>
    </row>
    <row r="142" s="14" customFormat="1">
      <c r="A142" s="14"/>
      <c r="B142" s="243"/>
      <c r="C142" s="244"/>
      <c r="D142" s="234" t="s">
        <v>159</v>
      </c>
      <c r="E142" s="245" t="s">
        <v>19</v>
      </c>
      <c r="F142" s="246" t="s">
        <v>495</v>
      </c>
      <c r="G142" s="244"/>
      <c r="H142" s="247">
        <v>7.6600000000000001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159</v>
      </c>
      <c r="AU142" s="253" t="s">
        <v>82</v>
      </c>
      <c r="AV142" s="14" t="s">
        <v>82</v>
      </c>
      <c r="AW142" s="14" t="s">
        <v>33</v>
      </c>
      <c r="AX142" s="14" t="s">
        <v>72</v>
      </c>
      <c r="AY142" s="253" t="s">
        <v>148</v>
      </c>
    </row>
    <row r="143" s="13" customFormat="1">
      <c r="A143" s="13"/>
      <c r="B143" s="232"/>
      <c r="C143" s="233"/>
      <c r="D143" s="234" t="s">
        <v>159</v>
      </c>
      <c r="E143" s="235" t="s">
        <v>19</v>
      </c>
      <c r="F143" s="236" t="s">
        <v>496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159</v>
      </c>
      <c r="AU143" s="242" t="s">
        <v>82</v>
      </c>
      <c r="AV143" s="13" t="s">
        <v>80</v>
      </c>
      <c r="AW143" s="13" t="s">
        <v>33</v>
      </c>
      <c r="AX143" s="13" t="s">
        <v>72</v>
      </c>
      <c r="AY143" s="242" t="s">
        <v>148</v>
      </c>
    </row>
    <row r="144" s="14" customFormat="1">
      <c r="A144" s="14"/>
      <c r="B144" s="243"/>
      <c r="C144" s="244"/>
      <c r="D144" s="234" t="s">
        <v>159</v>
      </c>
      <c r="E144" s="245" t="s">
        <v>19</v>
      </c>
      <c r="F144" s="246" t="s">
        <v>497</v>
      </c>
      <c r="G144" s="244"/>
      <c r="H144" s="247">
        <v>1.4299999999999999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159</v>
      </c>
      <c r="AU144" s="253" t="s">
        <v>82</v>
      </c>
      <c r="AV144" s="14" t="s">
        <v>82</v>
      </c>
      <c r="AW144" s="14" t="s">
        <v>33</v>
      </c>
      <c r="AX144" s="14" t="s">
        <v>72</v>
      </c>
      <c r="AY144" s="253" t="s">
        <v>148</v>
      </c>
    </row>
    <row r="145" s="13" customFormat="1">
      <c r="A145" s="13"/>
      <c r="B145" s="232"/>
      <c r="C145" s="233"/>
      <c r="D145" s="234" t="s">
        <v>159</v>
      </c>
      <c r="E145" s="235" t="s">
        <v>19</v>
      </c>
      <c r="F145" s="236" t="s">
        <v>498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159</v>
      </c>
      <c r="AU145" s="242" t="s">
        <v>82</v>
      </c>
      <c r="AV145" s="13" t="s">
        <v>80</v>
      </c>
      <c r="AW145" s="13" t="s">
        <v>33</v>
      </c>
      <c r="AX145" s="13" t="s">
        <v>72</v>
      </c>
      <c r="AY145" s="242" t="s">
        <v>148</v>
      </c>
    </row>
    <row r="146" s="14" customFormat="1">
      <c r="A146" s="14"/>
      <c r="B146" s="243"/>
      <c r="C146" s="244"/>
      <c r="D146" s="234" t="s">
        <v>159</v>
      </c>
      <c r="E146" s="245" t="s">
        <v>19</v>
      </c>
      <c r="F146" s="246" t="s">
        <v>499</v>
      </c>
      <c r="G146" s="244"/>
      <c r="H146" s="247">
        <v>4.6799999999999997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159</v>
      </c>
      <c r="AU146" s="253" t="s">
        <v>82</v>
      </c>
      <c r="AV146" s="14" t="s">
        <v>82</v>
      </c>
      <c r="AW146" s="14" t="s">
        <v>33</v>
      </c>
      <c r="AX146" s="14" t="s">
        <v>72</v>
      </c>
      <c r="AY146" s="253" t="s">
        <v>148</v>
      </c>
    </row>
    <row r="147" s="13" customFormat="1">
      <c r="A147" s="13"/>
      <c r="B147" s="232"/>
      <c r="C147" s="233"/>
      <c r="D147" s="234" t="s">
        <v>159</v>
      </c>
      <c r="E147" s="235" t="s">
        <v>19</v>
      </c>
      <c r="F147" s="236" t="s">
        <v>500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159</v>
      </c>
      <c r="AU147" s="242" t="s">
        <v>82</v>
      </c>
      <c r="AV147" s="13" t="s">
        <v>80</v>
      </c>
      <c r="AW147" s="13" t="s">
        <v>33</v>
      </c>
      <c r="AX147" s="13" t="s">
        <v>72</v>
      </c>
      <c r="AY147" s="242" t="s">
        <v>148</v>
      </c>
    </row>
    <row r="148" s="14" customFormat="1">
      <c r="A148" s="14"/>
      <c r="B148" s="243"/>
      <c r="C148" s="244"/>
      <c r="D148" s="234" t="s">
        <v>159</v>
      </c>
      <c r="E148" s="245" t="s">
        <v>19</v>
      </c>
      <c r="F148" s="246" t="s">
        <v>501</v>
      </c>
      <c r="G148" s="244"/>
      <c r="H148" s="247">
        <v>12.279999999999999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159</v>
      </c>
      <c r="AU148" s="253" t="s">
        <v>82</v>
      </c>
      <c r="AV148" s="14" t="s">
        <v>82</v>
      </c>
      <c r="AW148" s="14" t="s">
        <v>33</v>
      </c>
      <c r="AX148" s="14" t="s">
        <v>72</v>
      </c>
      <c r="AY148" s="253" t="s">
        <v>148</v>
      </c>
    </row>
    <row r="149" s="15" customFormat="1">
      <c r="A149" s="15"/>
      <c r="B149" s="254"/>
      <c r="C149" s="255"/>
      <c r="D149" s="234" t="s">
        <v>159</v>
      </c>
      <c r="E149" s="256" t="s">
        <v>19</v>
      </c>
      <c r="F149" s="257" t="s">
        <v>163</v>
      </c>
      <c r="G149" s="255"/>
      <c r="H149" s="258">
        <v>227.75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159</v>
      </c>
      <c r="AU149" s="264" t="s">
        <v>82</v>
      </c>
      <c r="AV149" s="15" t="s">
        <v>149</v>
      </c>
      <c r="AW149" s="15" t="s">
        <v>33</v>
      </c>
      <c r="AX149" s="15" t="s">
        <v>80</v>
      </c>
      <c r="AY149" s="264" t="s">
        <v>148</v>
      </c>
    </row>
    <row r="150" s="2" customFormat="1" ht="24.15" customHeight="1">
      <c r="A150" s="40"/>
      <c r="B150" s="41"/>
      <c r="C150" s="214" t="s">
        <v>198</v>
      </c>
      <c r="D150" s="214" t="s">
        <v>151</v>
      </c>
      <c r="E150" s="215" t="s">
        <v>672</v>
      </c>
      <c r="F150" s="216" t="s">
        <v>673</v>
      </c>
      <c r="G150" s="217" t="s">
        <v>208</v>
      </c>
      <c r="H150" s="218">
        <v>42.119999999999997</v>
      </c>
      <c r="I150" s="219"/>
      <c r="J150" s="220">
        <f>ROUND(I150*H150,2)</f>
        <v>0</v>
      </c>
      <c r="K150" s="216" t="s">
        <v>616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149</v>
      </c>
      <c r="AT150" s="225" t="s">
        <v>151</v>
      </c>
      <c r="AU150" s="225" t="s">
        <v>82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900</v>
      </c>
    </row>
    <row r="151" s="2" customFormat="1">
      <c r="A151" s="40"/>
      <c r="B151" s="41"/>
      <c r="C151" s="42"/>
      <c r="D151" s="227" t="s">
        <v>157</v>
      </c>
      <c r="E151" s="42"/>
      <c r="F151" s="228" t="s">
        <v>675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157</v>
      </c>
      <c r="AU151" s="19" t="s">
        <v>82</v>
      </c>
    </row>
    <row r="152" s="14" customFormat="1">
      <c r="A152" s="14"/>
      <c r="B152" s="243"/>
      <c r="C152" s="244"/>
      <c r="D152" s="234" t="s">
        <v>159</v>
      </c>
      <c r="E152" s="245" t="s">
        <v>19</v>
      </c>
      <c r="F152" s="246" t="s">
        <v>901</v>
      </c>
      <c r="G152" s="244"/>
      <c r="H152" s="247">
        <v>42.119999999999997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159</v>
      </c>
      <c r="AU152" s="253" t="s">
        <v>82</v>
      </c>
      <c r="AV152" s="14" t="s">
        <v>82</v>
      </c>
      <c r="AW152" s="14" t="s">
        <v>33</v>
      </c>
      <c r="AX152" s="14" t="s">
        <v>80</v>
      </c>
      <c r="AY152" s="253" t="s">
        <v>148</v>
      </c>
    </row>
    <row r="153" s="2" customFormat="1" ht="21.75" customHeight="1">
      <c r="A153" s="40"/>
      <c r="B153" s="41"/>
      <c r="C153" s="214" t="s">
        <v>205</v>
      </c>
      <c r="D153" s="214" t="s">
        <v>151</v>
      </c>
      <c r="E153" s="215" t="s">
        <v>902</v>
      </c>
      <c r="F153" s="216" t="s">
        <v>903</v>
      </c>
      <c r="G153" s="217" t="s">
        <v>154</v>
      </c>
      <c r="H153" s="218">
        <v>78</v>
      </c>
      <c r="I153" s="219"/>
      <c r="J153" s="220">
        <f>ROUND(I153*H153,2)</f>
        <v>0</v>
      </c>
      <c r="K153" s="216" t="s">
        <v>616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149</v>
      </c>
      <c r="AT153" s="225" t="s">
        <v>151</v>
      </c>
      <c r="AU153" s="225" t="s">
        <v>82</v>
      </c>
      <c r="AY153" s="19" t="s">
        <v>148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149</v>
      </c>
      <c r="BM153" s="225" t="s">
        <v>904</v>
      </c>
    </row>
    <row r="154" s="2" customFormat="1">
      <c r="A154" s="40"/>
      <c r="B154" s="41"/>
      <c r="C154" s="42"/>
      <c r="D154" s="227" t="s">
        <v>157</v>
      </c>
      <c r="E154" s="42"/>
      <c r="F154" s="228" t="s">
        <v>905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157</v>
      </c>
      <c r="AU154" s="19" t="s">
        <v>82</v>
      </c>
    </row>
    <row r="155" s="13" customFormat="1">
      <c r="A155" s="13"/>
      <c r="B155" s="232"/>
      <c r="C155" s="233"/>
      <c r="D155" s="234" t="s">
        <v>159</v>
      </c>
      <c r="E155" s="235" t="s">
        <v>19</v>
      </c>
      <c r="F155" s="236" t="s">
        <v>906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159</v>
      </c>
      <c r="AU155" s="242" t="s">
        <v>82</v>
      </c>
      <c r="AV155" s="13" t="s">
        <v>80</v>
      </c>
      <c r="AW155" s="13" t="s">
        <v>33</v>
      </c>
      <c r="AX155" s="13" t="s">
        <v>72</v>
      </c>
      <c r="AY155" s="242" t="s">
        <v>148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907</v>
      </c>
      <c r="G156" s="244"/>
      <c r="H156" s="247">
        <v>78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80</v>
      </c>
      <c r="AY156" s="253" t="s">
        <v>148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82</v>
      </c>
      <c r="F157" s="212" t="s">
        <v>707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SUM(P158:P176)</f>
        <v>0</v>
      </c>
      <c r="Q157" s="206"/>
      <c r="R157" s="207">
        <f>SUM(R158:R176)</f>
        <v>51.829921489999997</v>
      </c>
      <c r="S157" s="206"/>
      <c r="T157" s="208">
        <f>SUM(T158:T176)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80</v>
      </c>
      <c r="AT157" s="210" t="s">
        <v>71</v>
      </c>
      <c r="AU157" s="210" t="s">
        <v>80</v>
      </c>
      <c r="AY157" s="209" t="s">
        <v>148</v>
      </c>
      <c r="BK157" s="211">
        <f>SUM(BK158:BK176)</f>
        <v>0</v>
      </c>
    </row>
    <row r="158" s="2" customFormat="1" ht="21.75" customHeight="1">
      <c r="A158" s="40"/>
      <c r="B158" s="41"/>
      <c r="C158" s="214" t="s">
        <v>168</v>
      </c>
      <c r="D158" s="214" t="s">
        <v>151</v>
      </c>
      <c r="E158" s="215" t="s">
        <v>908</v>
      </c>
      <c r="F158" s="216" t="s">
        <v>909</v>
      </c>
      <c r="G158" s="217" t="s">
        <v>186</v>
      </c>
      <c r="H158" s="218">
        <v>2.3399999999999999</v>
      </c>
      <c r="I158" s="219"/>
      <c r="J158" s="220">
        <f>ROUND(I158*H158,2)</f>
        <v>0</v>
      </c>
      <c r="K158" s="216" t="s">
        <v>616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1.98</v>
      </c>
      <c r="R158" s="223">
        <f>Q158*H158</f>
        <v>4.6331999999999995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149</v>
      </c>
      <c r="AT158" s="225" t="s">
        <v>151</v>
      </c>
      <c r="AU158" s="225" t="s">
        <v>82</v>
      </c>
      <c r="AY158" s="19" t="s">
        <v>148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149</v>
      </c>
      <c r="BM158" s="225" t="s">
        <v>910</v>
      </c>
    </row>
    <row r="159" s="2" customFormat="1">
      <c r="A159" s="40"/>
      <c r="B159" s="41"/>
      <c r="C159" s="42"/>
      <c r="D159" s="227" t="s">
        <v>157</v>
      </c>
      <c r="E159" s="42"/>
      <c r="F159" s="228" t="s">
        <v>911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157</v>
      </c>
      <c r="AU159" s="19" t="s">
        <v>82</v>
      </c>
    </row>
    <row r="160" s="13" customFormat="1">
      <c r="A160" s="13"/>
      <c r="B160" s="232"/>
      <c r="C160" s="233"/>
      <c r="D160" s="234" t="s">
        <v>159</v>
      </c>
      <c r="E160" s="235" t="s">
        <v>19</v>
      </c>
      <c r="F160" s="236" t="s">
        <v>912</v>
      </c>
      <c r="G160" s="233"/>
      <c r="H160" s="235" t="s">
        <v>19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159</v>
      </c>
      <c r="AU160" s="242" t="s">
        <v>82</v>
      </c>
      <c r="AV160" s="13" t="s">
        <v>80</v>
      </c>
      <c r="AW160" s="13" t="s">
        <v>33</v>
      </c>
      <c r="AX160" s="13" t="s">
        <v>72</v>
      </c>
      <c r="AY160" s="242" t="s">
        <v>148</v>
      </c>
    </row>
    <row r="161" s="13" customFormat="1">
      <c r="A161" s="13"/>
      <c r="B161" s="232"/>
      <c r="C161" s="233"/>
      <c r="D161" s="234" t="s">
        <v>159</v>
      </c>
      <c r="E161" s="235" t="s">
        <v>19</v>
      </c>
      <c r="F161" s="236" t="s">
        <v>913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159</v>
      </c>
      <c r="AU161" s="242" t="s">
        <v>82</v>
      </c>
      <c r="AV161" s="13" t="s">
        <v>80</v>
      </c>
      <c r="AW161" s="13" t="s">
        <v>33</v>
      </c>
      <c r="AX161" s="13" t="s">
        <v>72</v>
      </c>
      <c r="AY161" s="242" t="s">
        <v>148</v>
      </c>
    </row>
    <row r="162" s="14" customFormat="1">
      <c r="A162" s="14"/>
      <c r="B162" s="243"/>
      <c r="C162" s="244"/>
      <c r="D162" s="234" t="s">
        <v>159</v>
      </c>
      <c r="E162" s="245" t="s">
        <v>19</v>
      </c>
      <c r="F162" s="246" t="s">
        <v>914</v>
      </c>
      <c r="G162" s="244"/>
      <c r="H162" s="247">
        <v>2.3399999999999999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159</v>
      </c>
      <c r="AU162" s="253" t="s">
        <v>82</v>
      </c>
      <c r="AV162" s="14" t="s">
        <v>82</v>
      </c>
      <c r="AW162" s="14" t="s">
        <v>33</v>
      </c>
      <c r="AX162" s="14" t="s">
        <v>80</v>
      </c>
      <c r="AY162" s="253" t="s">
        <v>148</v>
      </c>
    </row>
    <row r="163" s="2" customFormat="1" ht="16.5" customHeight="1">
      <c r="A163" s="40"/>
      <c r="B163" s="41"/>
      <c r="C163" s="214" t="s">
        <v>215</v>
      </c>
      <c r="D163" s="214" t="s">
        <v>151</v>
      </c>
      <c r="E163" s="215" t="s">
        <v>915</v>
      </c>
      <c r="F163" s="216" t="s">
        <v>916</v>
      </c>
      <c r="G163" s="217" t="s">
        <v>186</v>
      </c>
      <c r="H163" s="218">
        <v>11.699999999999999</v>
      </c>
      <c r="I163" s="219"/>
      <c r="J163" s="220">
        <f>ROUND(I163*H163,2)</f>
        <v>0</v>
      </c>
      <c r="K163" s="216" t="s">
        <v>616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1.98</v>
      </c>
      <c r="R163" s="223">
        <f>Q163*H163</f>
        <v>23.165999999999997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149</v>
      </c>
      <c r="AT163" s="225" t="s">
        <v>151</v>
      </c>
      <c r="AU163" s="225" t="s">
        <v>82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149</v>
      </c>
      <c r="BM163" s="225" t="s">
        <v>917</v>
      </c>
    </row>
    <row r="164" s="2" customFormat="1">
      <c r="A164" s="40"/>
      <c r="B164" s="41"/>
      <c r="C164" s="42"/>
      <c r="D164" s="227" t="s">
        <v>157</v>
      </c>
      <c r="E164" s="42"/>
      <c r="F164" s="228" t="s">
        <v>918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157</v>
      </c>
      <c r="AU164" s="19" t="s">
        <v>82</v>
      </c>
    </row>
    <row r="165" s="13" customFormat="1">
      <c r="A165" s="13"/>
      <c r="B165" s="232"/>
      <c r="C165" s="233"/>
      <c r="D165" s="234" t="s">
        <v>159</v>
      </c>
      <c r="E165" s="235" t="s">
        <v>19</v>
      </c>
      <c r="F165" s="236" t="s">
        <v>912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159</v>
      </c>
      <c r="AU165" s="242" t="s">
        <v>82</v>
      </c>
      <c r="AV165" s="13" t="s">
        <v>80</v>
      </c>
      <c r="AW165" s="13" t="s">
        <v>33</v>
      </c>
      <c r="AX165" s="13" t="s">
        <v>72</v>
      </c>
      <c r="AY165" s="242" t="s">
        <v>148</v>
      </c>
    </row>
    <row r="166" s="13" customFormat="1">
      <c r="A166" s="13"/>
      <c r="B166" s="232"/>
      <c r="C166" s="233"/>
      <c r="D166" s="234" t="s">
        <v>159</v>
      </c>
      <c r="E166" s="235" t="s">
        <v>19</v>
      </c>
      <c r="F166" s="236" t="s">
        <v>913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159</v>
      </c>
      <c r="AU166" s="242" t="s">
        <v>82</v>
      </c>
      <c r="AV166" s="13" t="s">
        <v>80</v>
      </c>
      <c r="AW166" s="13" t="s">
        <v>33</v>
      </c>
      <c r="AX166" s="13" t="s">
        <v>72</v>
      </c>
      <c r="AY166" s="242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919</v>
      </c>
      <c r="G167" s="244"/>
      <c r="H167" s="247">
        <v>11.699999999999999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80</v>
      </c>
      <c r="AY167" s="253" t="s">
        <v>148</v>
      </c>
    </row>
    <row r="168" s="2" customFormat="1" ht="21.75" customHeight="1">
      <c r="A168" s="40"/>
      <c r="B168" s="41"/>
      <c r="C168" s="214" t="s">
        <v>220</v>
      </c>
      <c r="D168" s="214" t="s">
        <v>151</v>
      </c>
      <c r="E168" s="215" t="s">
        <v>920</v>
      </c>
      <c r="F168" s="216" t="s">
        <v>921</v>
      </c>
      <c r="G168" s="217" t="s">
        <v>186</v>
      </c>
      <c r="H168" s="218">
        <v>9.3599999999999994</v>
      </c>
      <c r="I168" s="219"/>
      <c r="J168" s="220">
        <f>ROUND(I168*H168,2)</f>
        <v>0</v>
      </c>
      <c r="K168" s="216" t="s">
        <v>616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2.5018699999999998</v>
      </c>
      <c r="R168" s="223">
        <f>Q168*H168</f>
        <v>23.417503199999995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149</v>
      </c>
      <c r="AT168" s="225" t="s">
        <v>151</v>
      </c>
      <c r="AU168" s="225" t="s">
        <v>82</v>
      </c>
      <c r="AY168" s="19" t="s">
        <v>148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149</v>
      </c>
      <c r="BM168" s="225" t="s">
        <v>922</v>
      </c>
    </row>
    <row r="169" s="2" customFormat="1">
      <c r="A169" s="40"/>
      <c r="B169" s="41"/>
      <c r="C169" s="42"/>
      <c r="D169" s="227" t="s">
        <v>157</v>
      </c>
      <c r="E169" s="42"/>
      <c r="F169" s="228" t="s">
        <v>923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157</v>
      </c>
      <c r="AU169" s="19" t="s">
        <v>82</v>
      </c>
    </row>
    <row r="170" s="13" customFormat="1">
      <c r="A170" s="13"/>
      <c r="B170" s="232"/>
      <c r="C170" s="233"/>
      <c r="D170" s="234" t="s">
        <v>159</v>
      </c>
      <c r="E170" s="235" t="s">
        <v>19</v>
      </c>
      <c r="F170" s="236" t="s">
        <v>924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159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148</v>
      </c>
    </row>
    <row r="171" s="13" customFormat="1">
      <c r="A171" s="13"/>
      <c r="B171" s="232"/>
      <c r="C171" s="233"/>
      <c r="D171" s="234" t="s">
        <v>159</v>
      </c>
      <c r="E171" s="235" t="s">
        <v>19</v>
      </c>
      <c r="F171" s="236" t="s">
        <v>925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159</v>
      </c>
      <c r="AU171" s="242" t="s">
        <v>82</v>
      </c>
      <c r="AV171" s="13" t="s">
        <v>80</v>
      </c>
      <c r="AW171" s="13" t="s">
        <v>33</v>
      </c>
      <c r="AX171" s="13" t="s">
        <v>72</v>
      </c>
      <c r="AY171" s="242" t="s">
        <v>148</v>
      </c>
    </row>
    <row r="172" s="14" customFormat="1">
      <c r="A172" s="14"/>
      <c r="B172" s="243"/>
      <c r="C172" s="244"/>
      <c r="D172" s="234" t="s">
        <v>159</v>
      </c>
      <c r="E172" s="245" t="s">
        <v>19</v>
      </c>
      <c r="F172" s="246" t="s">
        <v>926</v>
      </c>
      <c r="G172" s="244"/>
      <c r="H172" s="247">
        <v>9.3599999999999994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159</v>
      </c>
      <c r="AU172" s="253" t="s">
        <v>82</v>
      </c>
      <c r="AV172" s="14" t="s">
        <v>82</v>
      </c>
      <c r="AW172" s="14" t="s">
        <v>33</v>
      </c>
      <c r="AX172" s="14" t="s">
        <v>80</v>
      </c>
      <c r="AY172" s="253" t="s">
        <v>148</v>
      </c>
    </row>
    <row r="173" s="2" customFormat="1" ht="16.5" customHeight="1">
      <c r="A173" s="40"/>
      <c r="B173" s="41"/>
      <c r="C173" s="214" t="s">
        <v>8</v>
      </c>
      <c r="D173" s="214" t="s">
        <v>151</v>
      </c>
      <c r="E173" s="215" t="s">
        <v>927</v>
      </c>
      <c r="F173" s="216" t="s">
        <v>928</v>
      </c>
      <c r="G173" s="217" t="s">
        <v>208</v>
      </c>
      <c r="H173" s="218">
        <v>0.57699999999999996</v>
      </c>
      <c r="I173" s="219"/>
      <c r="J173" s="220">
        <f>ROUND(I173*H173,2)</f>
        <v>0</v>
      </c>
      <c r="K173" s="216" t="s">
        <v>616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1.06277</v>
      </c>
      <c r="R173" s="223">
        <f>Q173*H173</f>
        <v>0.61321828999999994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149</v>
      </c>
      <c r="AT173" s="225" t="s">
        <v>151</v>
      </c>
      <c r="AU173" s="225" t="s">
        <v>82</v>
      </c>
      <c r="AY173" s="19" t="s">
        <v>148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149</v>
      </c>
      <c r="BM173" s="225" t="s">
        <v>929</v>
      </c>
    </row>
    <row r="174" s="2" customFormat="1">
      <c r="A174" s="40"/>
      <c r="B174" s="41"/>
      <c r="C174" s="42"/>
      <c r="D174" s="227" t="s">
        <v>157</v>
      </c>
      <c r="E174" s="42"/>
      <c r="F174" s="228" t="s">
        <v>930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157</v>
      </c>
      <c r="AU174" s="19" t="s">
        <v>82</v>
      </c>
    </row>
    <row r="175" s="13" customFormat="1">
      <c r="A175" s="13"/>
      <c r="B175" s="232"/>
      <c r="C175" s="233"/>
      <c r="D175" s="234" t="s">
        <v>159</v>
      </c>
      <c r="E175" s="235" t="s">
        <v>19</v>
      </c>
      <c r="F175" s="236" t="s">
        <v>931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159</v>
      </c>
      <c r="AU175" s="242" t="s">
        <v>82</v>
      </c>
      <c r="AV175" s="13" t="s">
        <v>80</v>
      </c>
      <c r="AW175" s="13" t="s">
        <v>33</v>
      </c>
      <c r="AX175" s="13" t="s">
        <v>72</v>
      </c>
      <c r="AY175" s="242" t="s">
        <v>148</v>
      </c>
    </row>
    <row r="176" s="14" customFormat="1">
      <c r="A176" s="14"/>
      <c r="B176" s="243"/>
      <c r="C176" s="244"/>
      <c r="D176" s="234" t="s">
        <v>159</v>
      </c>
      <c r="E176" s="245" t="s">
        <v>19</v>
      </c>
      <c r="F176" s="246" t="s">
        <v>932</v>
      </c>
      <c r="G176" s="244"/>
      <c r="H176" s="247">
        <v>0.57699999999999996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159</v>
      </c>
      <c r="AU176" s="253" t="s">
        <v>82</v>
      </c>
      <c r="AV176" s="14" t="s">
        <v>82</v>
      </c>
      <c r="AW176" s="14" t="s">
        <v>33</v>
      </c>
      <c r="AX176" s="14" t="s">
        <v>80</v>
      </c>
      <c r="AY176" s="253" t="s">
        <v>148</v>
      </c>
    </row>
    <row r="177" s="12" customFormat="1" ht="22.8" customHeight="1">
      <c r="A177" s="12"/>
      <c r="B177" s="198"/>
      <c r="C177" s="199"/>
      <c r="D177" s="200" t="s">
        <v>71</v>
      </c>
      <c r="E177" s="212" t="s">
        <v>170</v>
      </c>
      <c r="F177" s="212" t="s">
        <v>733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SUM(P178:P212)</f>
        <v>0</v>
      </c>
      <c r="Q177" s="206"/>
      <c r="R177" s="207">
        <f>SUM(R178:R212)</f>
        <v>10.851310789999999</v>
      </c>
      <c r="S177" s="206"/>
      <c r="T177" s="208">
        <f>SUM(T178:T212)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80</v>
      </c>
      <c r="AT177" s="210" t="s">
        <v>71</v>
      </c>
      <c r="AU177" s="210" t="s">
        <v>80</v>
      </c>
      <c r="AY177" s="209" t="s">
        <v>148</v>
      </c>
      <c r="BK177" s="211">
        <f>SUM(BK178:BK212)</f>
        <v>0</v>
      </c>
    </row>
    <row r="178" s="2" customFormat="1" ht="24.15" customHeight="1">
      <c r="A178" s="40"/>
      <c r="B178" s="41"/>
      <c r="C178" s="214" t="s">
        <v>230</v>
      </c>
      <c r="D178" s="214" t="s">
        <v>151</v>
      </c>
      <c r="E178" s="215" t="s">
        <v>933</v>
      </c>
      <c r="F178" s="216" t="s">
        <v>934</v>
      </c>
      <c r="G178" s="217" t="s">
        <v>154</v>
      </c>
      <c r="H178" s="218">
        <v>39.969999999999999</v>
      </c>
      <c r="I178" s="219"/>
      <c r="J178" s="220">
        <f>ROUND(I178*H178,2)</f>
        <v>0</v>
      </c>
      <c r="K178" s="216" t="s">
        <v>616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0.24134</v>
      </c>
      <c r="R178" s="223">
        <f>Q178*H178</f>
        <v>9.646359799999999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149</v>
      </c>
      <c r="AT178" s="225" t="s">
        <v>151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935</v>
      </c>
    </row>
    <row r="179" s="2" customFormat="1">
      <c r="A179" s="40"/>
      <c r="B179" s="41"/>
      <c r="C179" s="42"/>
      <c r="D179" s="227" t="s">
        <v>157</v>
      </c>
      <c r="E179" s="42"/>
      <c r="F179" s="228" t="s">
        <v>936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157</v>
      </c>
      <c r="AU179" s="19" t="s">
        <v>82</v>
      </c>
    </row>
    <row r="180" s="13" customFormat="1">
      <c r="A180" s="13"/>
      <c r="B180" s="232"/>
      <c r="C180" s="233"/>
      <c r="D180" s="234" t="s">
        <v>159</v>
      </c>
      <c r="E180" s="235" t="s">
        <v>19</v>
      </c>
      <c r="F180" s="236" t="s">
        <v>937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159</v>
      </c>
      <c r="AU180" s="242" t="s">
        <v>82</v>
      </c>
      <c r="AV180" s="13" t="s">
        <v>80</v>
      </c>
      <c r="AW180" s="13" t="s">
        <v>33</v>
      </c>
      <c r="AX180" s="13" t="s">
        <v>72</v>
      </c>
      <c r="AY180" s="242" t="s">
        <v>148</v>
      </c>
    </row>
    <row r="181" s="14" customFormat="1">
      <c r="A181" s="14"/>
      <c r="B181" s="243"/>
      <c r="C181" s="244"/>
      <c r="D181" s="234" t="s">
        <v>159</v>
      </c>
      <c r="E181" s="245" t="s">
        <v>19</v>
      </c>
      <c r="F181" s="246" t="s">
        <v>938</v>
      </c>
      <c r="G181" s="244"/>
      <c r="H181" s="247">
        <v>3.1499999999999999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159</v>
      </c>
      <c r="AU181" s="253" t="s">
        <v>82</v>
      </c>
      <c r="AV181" s="14" t="s">
        <v>82</v>
      </c>
      <c r="AW181" s="14" t="s">
        <v>33</v>
      </c>
      <c r="AX181" s="14" t="s">
        <v>72</v>
      </c>
      <c r="AY181" s="253" t="s">
        <v>148</v>
      </c>
    </row>
    <row r="182" s="14" customFormat="1">
      <c r="A182" s="14"/>
      <c r="B182" s="243"/>
      <c r="C182" s="244"/>
      <c r="D182" s="234" t="s">
        <v>159</v>
      </c>
      <c r="E182" s="245" t="s">
        <v>19</v>
      </c>
      <c r="F182" s="246" t="s">
        <v>939</v>
      </c>
      <c r="G182" s="244"/>
      <c r="H182" s="247">
        <v>5.8799999999999999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159</v>
      </c>
      <c r="AU182" s="253" t="s">
        <v>82</v>
      </c>
      <c r="AV182" s="14" t="s">
        <v>82</v>
      </c>
      <c r="AW182" s="14" t="s">
        <v>33</v>
      </c>
      <c r="AX182" s="14" t="s">
        <v>72</v>
      </c>
      <c r="AY182" s="253" t="s">
        <v>148</v>
      </c>
    </row>
    <row r="183" s="13" customFormat="1">
      <c r="A183" s="13"/>
      <c r="B183" s="232"/>
      <c r="C183" s="233"/>
      <c r="D183" s="234" t="s">
        <v>159</v>
      </c>
      <c r="E183" s="235" t="s">
        <v>19</v>
      </c>
      <c r="F183" s="236" t="s">
        <v>940</v>
      </c>
      <c r="G183" s="233"/>
      <c r="H183" s="235" t="s">
        <v>19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159</v>
      </c>
      <c r="AU183" s="242" t="s">
        <v>82</v>
      </c>
      <c r="AV183" s="13" t="s">
        <v>80</v>
      </c>
      <c r="AW183" s="13" t="s">
        <v>33</v>
      </c>
      <c r="AX183" s="13" t="s">
        <v>72</v>
      </c>
      <c r="AY183" s="242" t="s">
        <v>148</v>
      </c>
    </row>
    <row r="184" s="14" customFormat="1">
      <c r="A184" s="14"/>
      <c r="B184" s="243"/>
      <c r="C184" s="244"/>
      <c r="D184" s="234" t="s">
        <v>159</v>
      </c>
      <c r="E184" s="245" t="s">
        <v>19</v>
      </c>
      <c r="F184" s="246" t="s">
        <v>941</v>
      </c>
      <c r="G184" s="244"/>
      <c r="H184" s="247">
        <v>3.6400000000000001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159</v>
      </c>
      <c r="AU184" s="253" t="s">
        <v>82</v>
      </c>
      <c r="AV184" s="14" t="s">
        <v>82</v>
      </c>
      <c r="AW184" s="14" t="s">
        <v>33</v>
      </c>
      <c r="AX184" s="14" t="s">
        <v>72</v>
      </c>
      <c r="AY184" s="253" t="s">
        <v>148</v>
      </c>
    </row>
    <row r="185" s="14" customFormat="1">
      <c r="A185" s="14"/>
      <c r="B185" s="243"/>
      <c r="C185" s="244"/>
      <c r="D185" s="234" t="s">
        <v>159</v>
      </c>
      <c r="E185" s="245" t="s">
        <v>19</v>
      </c>
      <c r="F185" s="246" t="s">
        <v>942</v>
      </c>
      <c r="G185" s="244"/>
      <c r="H185" s="247">
        <v>4.7599999999999998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159</v>
      </c>
      <c r="AU185" s="253" t="s">
        <v>82</v>
      </c>
      <c r="AV185" s="14" t="s">
        <v>82</v>
      </c>
      <c r="AW185" s="14" t="s">
        <v>33</v>
      </c>
      <c r="AX185" s="14" t="s">
        <v>72</v>
      </c>
      <c r="AY185" s="253" t="s">
        <v>148</v>
      </c>
    </row>
    <row r="186" s="14" customFormat="1">
      <c r="A186" s="14"/>
      <c r="B186" s="243"/>
      <c r="C186" s="244"/>
      <c r="D186" s="234" t="s">
        <v>159</v>
      </c>
      <c r="E186" s="245" t="s">
        <v>19</v>
      </c>
      <c r="F186" s="246" t="s">
        <v>943</v>
      </c>
      <c r="G186" s="244"/>
      <c r="H186" s="247">
        <v>11.27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159</v>
      </c>
      <c r="AU186" s="253" t="s">
        <v>82</v>
      </c>
      <c r="AV186" s="14" t="s">
        <v>82</v>
      </c>
      <c r="AW186" s="14" t="s">
        <v>33</v>
      </c>
      <c r="AX186" s="14" t="s">
        <v>72</v>
      </c>
      <c r="AY186" s="253" t="s">
        <v>148</v>
      </c>
    </row>
    <row r="187" s="14" customFormat="1">
      <c r="A187" s="14"/>
      <c r="B187" s="243"/>
      <c r="C187" s="244"/>
      <c r="D187" s="234" t="s">
        <v>159</v>
      </c>
      <c r="E187" s="245" t="s">
        <v>19</v>
      </c>
      <c r="F187" s="246" t="s">
        <v>943</v>
      </c>
      <c r="G187" s="244"/>
      <c r="H187" s="247">
        <v>11.27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159</v>
      </c>
      <c r="AU187" s="253" t="s">
        <v>82</v>
      </c>
      <c r="AV187" s="14" t="s">
        <v>82</v>
      </c>
      <c r="AW187" s="14" t="s">
        <v>33</v>
      </c>
      <c r="AX187" s="14" t="s">
        <v>72</v>
      </c>
      <c r="AY187" s="253" t="s">
        <v>148</v>
      </c>
    </row>
    <row r="188" s="15" customFormat="1">
      <c r="A188" s="15"/>
      <c r="B188" s="254"/>
      <c r="C188" s="255"/>
      <c r="D188" s="234" t="s">
        <v>159</v>
      </c>
      <c r="E188" s="256" t="s">
        <v>19</v>
      </c>
      <c r="F188" s="257" t="s">
        <v>163</v>
      </c>
      <c r="G188" s="255"/>
      <c r="H188" s="258">
        <v>39.969999999999999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159</v>
      </c>
      <c r="AU188" s="264" t="s">
        <v>82</v>
      </c>
      <c r="AV188" s="15" t="s">
        <v>149</v>
      </c>
      <c r="AW188" s="15" t="s">
        <v>33</v>
      </c>
      <c r="AX188" s="15" t="s">
        <v>80</v>
      </c>
      <c r="AY188" s="264" t="s">
        <v>148</v>
      </c>
    </row>
    <row r="189" s="2" customFormat="1" ht="24.15" customHeight="1">
      <c r="A189" s="40"/>
      <c r="B189" s="41"/>
      <c r="C189" s="214" t="s">
        <v>235</v>
      </c>
      <c r="D189" s="214" t="s">
        <v>151</v>
      </c>
      <c r="E189" s="215" t="s">
        <v>944</v>
      </c>
      <c r="F189" s="216" t="s">
        <v>945</v>
      </c>
      <c r="G189" s="217" t="s">
        <v>208</v>
      </c>
      <c r="H189" s="218">
        <v>0.41099999999999998</v>
      </c>
      <c r="I189" s="219"/>
      <c r="J189" s="220">
        <f>ROUND(I189*H189,2)</f>
        <v>0</v>
      </c>
      <c r="K189" s="216" t="s">
        <v>616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0.017090000000000001</v>
      </c>
      <c r="R189" s="223">
        <f>Q189*H189</f>
        <v>0.0070239899999999999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149</v>
      </c>
      <c r="AT189" s="225" t="s">
        <v>151</v>
      </c>
      <c r="AU189" s="225" t="s">
        <v>82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149</v>
      </c>
      <c r="BM189" s="225" t="s">
        <v>946</v>
      </c>
    </row>
    <row r="190" s="2" customFormat="1">
      <c r="A190" s="40"/>
      <c r="B190" s="41"/>
      <c r="C190" s="42"/>
      <c r="D190" s="227" t="s">
        <v>157</v>
      </c>
      <c r="E190" s="42"/>
      <c r="F190" s="228" t="s">
        <v>947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157</v>
      </c>
      <c r="AU190" s="19" t="s">
        <v>82</v>
      </c>
    </row>
    <row r="191" s="13" customFormat="1">
      <c r="A191" s="13"/>
      <c r="B191" s="232"/>
      <c r="C191" s="233"/>
      <c r="D191" s="234" t="s">
        <v>159</v>
      </c>
      <c r="E191" s="235" t="s">
        <v>19</v>
      </c>
      <c r="F191" s="236" t="s">
        <v>948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159</v>
      </c>
      <c r="AU191" s="242" t="s">
        <v>82</v>
      </c>
      <c r="AV191" s="13" t="s">
        <v>80</v>
      </c>
      <c r="AW191" s="13" t="s">
        <v>33</v>
      </c>
      <c r="AX191" s="13" t="s">
        <v>72</v>
      </c>
      <c r="AY191" s="242" t="s">
        <v>148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949</v>
      </c>
      <c r="G192" s="244"/>
      <c r="H192" s="247">
        <v>0.095000000000000001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148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950</v>
      </c>
      <c r="G193" s="244"/>
      <c r="H193" s="247">
        <v>0.126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72</v>
      </c>
      <c r="AY193" s="253" t="s">
        <v>148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951</v>
      </c>
      <c r="G194" s="244"/>
      <c r="H194" s="247">
        <v>0.075999999999999998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148</v>
      </c>
    </row>
    <row r="195" s="14" customFormat="1">
      <c r="A195" s="14"/>
      <c r="B195" s="243"/>
      <c r="C195" s="244"/>
      <c r="D195" s="234" t="s">
        <v>159</v>
      </c>
      <c r="E195" s="245" t="s">
        <v>19</v>
      </c>
      <c r="F195" s="246" t="s">
        <v>952</v>
      </c>
      <c r="G195" s="244"/>
      <c r="H195" s="247">
        <v>0.114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159</v>
      </c>
      <c r="AU195" s="253" t="s">
        <v>82</v>
      </c>
      <c r="AV195" s="14" t="s">
        <v>82</v>
      </c>
      <c r="AW195" s="14" t="s">
        <v>33</v>
      </c>
      <c r="AX195" s="14" t="s">
        <v>72</v>
      </c>
      <c r="AY195" s="253" t="s">
        <v>148</v>
      </c>
    </row>
    <row r="196" s="15" customFormat="1">
      <c r="A196" s="15"/>
      <c r="B196" s="254"/>
      <c r="C196" s="255"/>
      <c r="D196" s="234" t="s">
        <v>159</v>
      </c>
      <c r="E196" s="256" t="s">
        <v>19</v>
      </c>
      <c r="F196" s="257" t="s">
        <v>163</v>
      </c>
      <c r="G196" s="255"/>
      <c r="H196" s="258">
        <v>0.41099999999999998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159</v>
      </c>
      <c r="AU196" s="264" t="s">
        <v>82</v>
      </c>
      <c r="AV196" s="15" t="s">
        <v>149</v>
      </c>
      <c r="AW196" s="15" t="s">
        <v>33</v>
      </c>
      <c r="AX196" s="15" t="s">
        <v>80</v>
      </c>
      <c r="AY196" s="264" t="s">
        <v>148</v>
      </c>
    </row>
    <row r="197" s="2" customFormat="1" ht="16.5" customHeight="1">
      <c r="A197" s="40"/>
      <c r="B197" s="41"/>
      <c r="C197" s="269" t="s">
        <v>240</v>
      </c>
      <c r="D197" s="269" t="s">
        <v>363</v>
      </c>
      <c r="E197" s="270" t="s">
        <v>953</v>
      </c>
      <c r="F197" s="271" t="s">
        <v>954</v>
      </c>
      <c r="G197" s="272" t="s">
        <v>208</v>
      </c>
      <c r="H197" s="273">
        <v>0.45200000000000001</v>
      </c>
      <c r="I197" s="274"/>
      <c r="J197" s="275">
        <f>ROUND(I197*H197,2)</f>
        <v>0</v>
      </c>
      <c r="K197" s="271" t="s">
        <v>616</v>
      </c>
      <c r="L197" s="276"/>
      <c r="M197" s="277" t="s">
        <v>19</v>
      </c>
      <c r="N197" s="278" t="s">
        <v>43</v>
      </c>
      <c r="O197" s="86"/>
      <c r="P197" s="223">
        <f>O197*H197</f>
        <v>0</v>
      </c>
      <c r="Q197" s="223">
        <v>1</v>
      </c>
      <c r="R197" s="223">
        <f>Q197*H197</f>
        <v>0.45200000000000001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205</v>
      </c>
      <c r="AT197" s="225" t="s">
        <v>363</v>
      </c>
      <c r="AU197" s="225" t="s">
        <v>82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149</v>
      </c>
      <c r="BM197" s="225" t="s">
        <v>955</v>
      </c>
    </row>
    <row r="198" s="14" customFormat="1">
      <c r="A198" s="14"/>
      <c r="B198" s="243"/>
      <c r="C198" s="244"/>
      <c r="D198" s="234" t="s">
        <v>159</v>
      </c>
      <c r="E198" s="244"/>
      <c r="F198" s="246" t="s">
        <v>956</v>
      </c>
      <c r="G198" s="244"/>
      <c r="H198" s="247">
        <v>0.45200000000000001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159</v>
      </c>
      <c r="AU198" s="253" t="s">
        <v>82</v>
      </c>
      <c r="AV198" s="14" t="s">
        <v>82</v>
      </c>
      <c r="AW198" s="14" t="s">
        <v>4</v>
      </c>
      <c r="AX198" s="14" t="s">
        <v>80</v>
      </c>
      <c r="AY198" s="253" t="s">
        <v>148</v>
      </c>
    </row>
    <row r="199" s="2" customFormat="1" ht="21.75" customHeight="1">
      <c r="A199" s="40"/>
      <c r="B199" s="41"/>
      <c r="C199" s="214" t="s">
        <v>245</v>
      </c>
      <c r="D199" s="214" t="s">
        <v>151</v>
      </c>
      <c r="E199" s="215" t="s">
        <v>957</v>
      </c>
      <c r="F199" s="216" t="s">
        <v>958</v>
      </c>
      <c r="G199" s="217" t="s">
        <v>154</v>
      </c>
      <c r="H199" s="218">
        <v>3.8999999999999999</v>
      </c>
      <c r="I199" s="219"/>
      <c r="J199" s="220">
        <f>ROUND(I199*H199,2)</f>
        <v>0</v>
      </c>
      <c r="K199" s="216" t="s">
        <v>616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0.17818000000000001</v>
      </c>
      <c r="R199" s="223">
        <f>Q199*H199</f>
        <v>0.69490200000000002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149</v>
      </c>
      <c r="AT199" s="225" t="s">
        <v>151</v>
      </c>
      <c r="AU199" s="225" t="s">
        <v>82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149</v>
      </c>
      <c r="BM199" s="225" t="s">
        <v>959</v>
      </c>
    </row>
    <row r="200" s="2" customFormat="1">
      <c r="A200" s="40"/>
      <c r="B200" s="41"/>
      <c r="C200" s="42"/>
      <c r="D200" s="227" t="s">
        <v>157</v>
      </c>
      <c r="E200" s="42"/>
      <c r="F200" s="228" t="s">
        <v>960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157</v>
      </c>
      <c r="AU200" s="19" t="s">
        <v>82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961</v>
      </c>
      <c r="G201" s="244"/>
      <c r="H201" s="247">
        <v>0.90000000000000002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72</v>
      </c>
      <c r="AY201" s="253" t="s">
        <v>148</v>
      </c>
    </row>
    <row r="202" s="14" customFormat="1">
      <c r="A202" s="14"/>
      <c r="B202" s="243"/>
      <c r="C202" s="244"/>
      <c r="D202" s="234" t="s">
        <v>159</v>
      </c>
      <c r="E202" s="245" t="s">
        <v>19</v>
      </c>
      <c r="F202" s="246" t="s">
        <v>962</v>
      </c>
      <c r="G202" s="244"/>
      <c r="H202" s="247">
        <v>1.2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159</v>
      </c>
      <c r="AU202" s="253" t="s">
        <v>82</v>
      </c>
      <c r="AV202" s="14" t="s">
        <v>82</v>
      </c>
      <c r="AW202" s="14" t="s">
        <v>33</v>
      </c>
      <c r="AX202" s="14" t="s">
        <v>72</v>
      </c>
      <c r="AY202" s="253" t="s">
        <v>148</v>
      </c>
    </row>
    <row r="203" s="14" customFormat="1">
      <c r="A203" s="14"/>
      <c r="B203" s="243"/>
      <c r="C203" s="244"/>
      <c r="D203" s="234" t="s">
        <v>159</v>
      </c>
      <c r="E203" s="245" t="s">
        <v>19</v>
      </c>
      <c r="F203" s="246" t="s">
        <v>963</v>
      </c>
      <c r="G203" s="244"/>
      <c r="H203" s="247">
        <v>0.71999999999999997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159</v>
      </c>
      <c r="AU203" s="253" t="s">
        <v>82</v>
      </c>
      <c r="AV203" s="14" t="s">
        <v>82</v>
      </c>
      <c r="AW203" s="14" t="s">
        <v>33</v>
      </c>
      <c r="AX203" s="14" t="s">
        <v>72</v>
      </c>
      <c r="AY203" s="253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964</v>
      </c>
      <c r="G204" s="244"/>
      <c r="H204" s="247">
        <v>1.0800000000000001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72</v>
      </c>
      <c r="AY204" s="253" t="s">
        <v>148</v>
      </c>
    </row>
    <row r="205" s="15" customFormat="1">
      <c r="A205" s="15"/>
      <c r="B205" s="254"/>
      <c r="C205" s="255"/>
      <c r="D205" s="234" t="s">
        <v>159</v>
      </c>
      <c r="E205" s="256" t="s">
        <v>19</v>
      </c>
      <c r="F205" s="257" t="s">
        <v>163</v>
      </c>
      <c r="G205" s="255"/>
      <c r="H205" s="258">
        <v>3.8999999999999999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159</v>
      </c>
      <c r="AU205" s="264" t="s">
        <v>82</v>
      </c>
      <c r="AV205" s="15" t="s">
        <v>149</v>
      </c>
      <c r="AW205" s="15" t="s">
        <v>33</v>
      </c>
      <c r="AX205" s="15" t="s">
        <v>80</v>
      </c>
      <c r="AY205" s="264" t="s">
        <v>148</v>
      </c>
    </row>
    <row r="206" s="2" customFormat="1" ht="24.15" customHeight="1">
      <c r="A206" s="40"/>
      <c r="B206" s="41"/>
      <c r="C206" s="214" t="s">
        <v>250</v>
      </c>
      <c r="D206" s="214" t="s">
        <v>151</v>
      </c>
      <c r="E206" s="215" t="s">
        <v>965</v>
      </c>
      <c r="F206" s="216" t="s">
        <v>966</v>
      </c>
      <c r="G206" s="217" t="s">
        <v>154</v>
      </c>
      <c r="H206" s="218">
        <v>6.5</v>
      </c>
      <c r="I206" s="219"/>
      <c r="J206" s="220">
        <f>ROUND(I206*H206,2)</f>
        <v>0</v>
      </c>
      <c r="K206" s="216" t="s">
        <v>616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0.0078499999999999993</v>
      </c>
      <c r="R206" s="223">
        <f>Q206*H206</f>
        <v>0.051024999999999994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149</v>
      </c>
      <c r="AT206" s="225" t="s">
        <v>151</v>
      </c>
      <c r="AU206" s="225" t="s">
        <v>82</v>
      </c>
      <c r="AY206" s="19" t="s">
        <v>148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149</v>
      </c>
      <c r="BM206" s="225" t="s">
        <v>967</v>
      </c>
    </row>
    <row r="207" s="2" customFormat="1">
      <c r="A207" s="40"/>
      <c r="B207" s="41"/>
      <c r="C207" s="42"/>
      <c r="D207" s="227" t="s">
        <v>157</v>
      </c>
      <c r="E207" s="42"/>
      <c r="F207" s="228" t="s">
        <v>968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157</v>
      </c>
      <c r="AU207" s="19" t="s">
        <v>82</v>
      </c>
    </row>
    <row r="208" s="14" customFormat="1">
      <c r="A208" s="14"/>
      <c r="B208" s="243"/>
      <c r="C208" s="244"/>
      <c r="D208" s="234" t="s">
        <v>159</v>
      </c>
      <c r="E208" s="245" t="s">
        <v>19</v>
      </c>
      <c r="F208" s="246" t="s">
        <v>969</v>
      </c>
      <c r="G208" s="244"/>
      <c r="H208" s="247">
        <v>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159</v>
      </c>
      <c r="AU208" s="253" t="s">
        <v>82</v>
      </c>
      <c r="AV208" s="14" t="s">
        <v>82</v>
      </c>
      <c r="AW208" s="14" t="s">
        <v>33</v>
      </c>
      <c r="AX208" s="14" t="s">
        <v>72</v>
      </c>
      <c r="AY208" s="253" t="s">
        <v>148</v>
      </c>
    </row>
    <row r="209" s="14" customFormat="1">
      <c r="A209" s="14"/>
      <c r="B209" s="243"/>
      <c r="C209" s="244"/>
      <c r="D209" s="234" t="s">
        <v>159</v>
      </c>
      <c r="E209" s="245" t="s">
        <v>19</v>
      </c>
      <c r="F209" s="246" t="s">
        <v>970</v>
      </c>
      <c r="G209" s="244"/>
      <c r="H209" s="247">
        <v>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159</v>
      </c>
      <c r="AU209" s="253" t="s">
        <v>82</v>
      </c>
      <c r="AV209" s="14" t="s">
        <v>82</v>
      </c>
      <c r="AW209" s="14" t="s">
        <v>33</v>
      </c>
      <c r="AX209" s="14" t="s">
        <v>72</v>
      </c>
      <c r="AY209" s="253" t="s">
        <v>148</v>
      </c>
    </row>
    <row r="210" s="14" customFormat="1">
      <c r="A210" s="14"/>
      <c r="B210" s="243"/>
      <c r="C210" s="244"/>
      <c r="D210" s="234" t="s">
        <v>159</v>
      </c>
      <c r="E210" s="245" t="s">
        <v>19</v>
      </c>
      <c r="F210" s="246" t="s">
        <v>971</v>
      </c>
      <c r="G210" s="244"/>
      <c r="H210" s="247">
        <v>1.2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159</v>
      </c>
      <c r="AU210" s="253" t="s">
        <v>82</v>
      </c>
      <c r="AV210" s="14" t="s">
        <v>82</v>
      </c>
      <c r="AW210" s="14" t="s">
        <v>33</v>
      </c>
      <c r="AX210" s="14" t="s">
        <v>72</v>
      </c>
      <c r="AY210" s="253" t="s">
        <v>148</v>
      </c>
    </row>
    <row r="211" s="14" customFormat="1">
      <c r="A211" s="14"/>
      <c r="B211" s="243"/>
      <c r="C211" s="244"/>
      <c r="D211" s="234" t="s">
        <v>159</v>
      </c>
      <c r="E211" s="245" t="s">
        <v>19</v>
      </c>
      <c r="F211" s="246" t="s">
        <v>972</v>
      </c>
      <c r="G211" s="244"/>
      <c r="H211" s="247">
        <v>1.8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159</v>
      </c>
      <c r="AU211" s="253" t="s">
        <v>82</v>
      </c>
      <c r="AV211" s="14" t="s">
        <v>82</v>
      </c>
      <c r="AW211" s="14" t="s">
        <v>33</v>
      </c>
      <c r="AX211" s="14" t="s">
        <v>72</v>
      </c>
      <c r="AY211" s="253" t="s">
        <v>148</v>
      </c>
    </row>
    <row r="212" s="15" customFormat="1">
      <c r="A212" s="15"/>
      <c r="B212" s="254"/>
      <c r="C212" s="255"/>
      <c r="D212" s="234" t="s">
        <v>159</v>
      </c>
      <c r="E212" s="256" t="s">
        <v>19</v>
      </c>
      <c r="F212" s="257" t="s">
        <v>163</v>
      </c>
      <c r="G212" s="255"/>
      <c r="H212" s="258">
        <v>6.5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159</v>
      </c>
      <c r="AU212" s="264" t="s">
        <v>82</v>
      </c>
      <c r="AV212" s="15" t="s">
        <v>149</v>
      </c>
      <c r="AW212" s="15" t="s">
        <v>33</v>
      </c>
      <c r="AX212" s="15" t="s">
        <v>80</v>
      </c>
      <c r="AY212" s="264" t="s">
        <v>148</v>
      </c>
    </row>
    <row r="213" s="12" customFormat="1" ht="22.8" customHeight="1">
      <c r="A213" s="12"/>
      <c r="B213" s="198"/>
      <c r="C213" s="199"/>
      <c r="D213" s="200" t="s">
        <v>71</v>
      </c>
      <c r="E213" s="212" t="s">
        <v>190</v>
      </c>
      <c r="F213" s="212" t="s">
        <v>330</v>
      </c>
      <c r="G213" s="199"/>
      <c r="H213" s="199"/>
      <c r="I213" s="202"/>
      <c r="J213" s="213">
        <f>BK213</f>
        <v>0</v>
      </c>
      <c r="K213" s="199"/>
      <c r="L213" s="204"/>
      <c r="M213" s="205"/>
      <c r="N213" s="206"/>
      <c r="O213" s="206"/>
      <c r="P213" s="207">
        <f>SUM(P214:P529)</f>
        <v>0</v>
      </c>
      <c r="Q213" s="206"/>
      <c r="R213" s="207">
        <f>SUM(R214:R529)</f>
        <v>20.524773639999999</v>
      </c>
      <c r="S213" s="206"/>
      <c r="T213" s="208">
        <f>SUM(T214:T529)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9" t="s">
        <v>80</v>
      </c>
      <c r="AT213" s="210" t="s">
        <v>71</v>
      </c>
      <c r="AU213" s="210" t="s">
        <v>80</v>
      </c>
      <c r="AY213" s="209" t="s">
        <v>148</v>
      </c>
      <c r="BK213" s="211">
        <f>SUM(BK214:BK529)</f>
        <v>0</v>
      </c>
    </row>
    <row r="214" s="2" customFormat="1" ht="16.5" customHeight="1">
      <c r="A214" s="40"/>
      <c r="B214" s="41"/>
      <c r="C214" s="214" t="s">
        <v>255</v>
      </c>
      <c r="D214" s="214" t="s">
        <v>151</v>
      </c>
      <c r="E214" s="215" t="s">
        <v>973</v>
      </c>
      <c r="F214" s="216" t="s">
        <v>974</v>
      </c>
      <c r="G214" s="217" t="s">
        <v>154</v>
      </c>
      <c r="H214" s="218">
        <v>184.25</v>
      </c>
      <c r="I214" s="219"/>
      <c r="J214" s="220">
        <f>ROUND(I214*H214,2)</f>
        <v>0</v>
      </c>
      <c r="K214" s="216" t="s">
        <v>616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0.00025999999999999998</v>
      </c>
      <c r="R214" s="223">
        <f>Q214*H214</f>
        <v>0.047904999999999996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149</v>
      </c>
      <c r="AT214" s="225" t="s">
        <v>151</v>
      </c>
      <c r="AU214" s="225" t="s">
        <v>82</v>
      </c>
      <c r="AY214" s="19" t="s">
        <v>148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149</v>
      </c>
      <c r="BM214" s="225" t="s">
        <v>975</v>
      </c>
    </row>
    <row r="215" s="2" customFormat="1">
      <c r="A215" s="40"/>
      <c r="B215" s="41"/>
      <c r="C215" s="42"/>
      <c r="D215" s="227" t="s">
        <v>157</v>
      </c>
      <c r="E215" s="42"/>
      <c r="F215" s="228" t="s">
        <v>976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157</v>
      </c>
      <c r="AU215" s="19" t="s">
        <v>82</v>
      </c>
    </row>
    <row r="216" s="13" customFormat="1">
      <c r="A216" s="13"/>
      <c r="B216" s="232"/>
      <c r="C216" s="233"/>
      <c r="D216" s="234" t="s">
        <v>159</v>
      </c>
      <c r="E216" s="235" t="s">
        <v>19</v>
      </c>
      <c r="F216" s="236" t="s">
        <v>486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159</v>
      </c>
      <c r="AU216" s="242" t="s">
        <v>82</v>
      </c>
      <c r="AV216" s="13" t="s">
        <v>80</v>
      </c>
      <c r="AW216" s="13" t="s">
        <v>33</v>
      </c>
      <c r="AX216" s="13" t="s">
        <v>72</v>
      </c>
      <c r="AY216" s="242" t="s">
        <v>148</v>
      </c>
    </row>
    <row r="217" s="14" customFormat="1">
      <c r="A217" s="14"/>
      <c r="B217" s="243"/>
      <c r="C217" s="244"/>
      <c r="D217" s="234" t="s">
        <v>159</v>
      </c>
      <c r="E217" s="245" t="s">
        <v>19</v>
      </c>
      <c r="F217" s="246" t="s">
        <v>487</v>
      </c>
      <c r="G217" s="244"/>
      <c r="H217" s="247">
        <v>11.74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159</v>
      </c>
      <c r="AU217" s="253" t="s">
        <v>82</v>
      </c>
      <c r="AV217" s="14" t="s">
        <v>82</v>
      </c>
      <c r="AW217" s="14" t="s">
        <v>33</v>
      </c>
      <c r="AX217" s="14" t="s">
        <v>72</v>
      </c>
      <c r="AY217" s="253" t="s">
        <v>148</v>
      </c>
    </row>
    <row r="218" s="13" customFormat="1">
      <c r="A218" s="13"/>
      <c r="B218" s="232"/>
      <c r="C218" s="233"/>
      <c r="D218" s="234" t="s">
        <v>159</v>
      </c>
      <c r="E218" s="235" t="s">
        <v>19</v>
      </c>
      <c r="F218" s="236" t="s">
        <v>488</v>
      </c>
      <c r="G218" s="233"/>
      <c r="H218" s="235" t="s">
        <v>19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159</v>
      </c>
      <c r="AU218" s="242" t="s">
        <v>82</v>
      </c>
      <c r="AV218" s="13" t="s">
        <v>80</v>
      </c>
      <c r="AW218" s="13" t="s">
        <v>33</v>
      </c>
      <c r="AX218" s="13" t="s">
        <v>72</v>
      </c>
      <c r="AY218" s="242" t="s">
        <v>148</v>
      </c>
    </row>
    <row r="219" s="14" customFormat="1">
      <c r="A219" s="14"/>
      <c r="B219" s="243"/>
      <c r="C219" s="244"/>
      <c r="D219" s="234" t="s">
        <v>159</v>
      </c>
      <c r="E219" s="245" t="s">
        <v>19</v>
      </c>
      <c r="F219" s="246" t="s">
        <v>489</v>
      </c>
      <c r="G219" s="244"/>
      <c r="H219" s="247">
        <v>29.300000000000001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159</v>
      </c>
      <c r="AU219" s="253" t="s">
        <v>82</v>
      </c>
      <c r="AV219" s="14" t="s">
        <v>82</v>
      </c>
      <c r="AW219" s="14" t="s">
        <v>33</v>
      </c>
      <c r="AX219" s="14" t="s">
        <v>72</v>
      </c>
      <c r="AY219" s="253" t="s">
        <v>148</v>
      </c>
    </row>
    <row r="220" s="13" customFormat="1">
      <c r="A220" s="13"/>
      <c r="B220" s="232"/>
      <c r="C220" s="233"/>
      <c r="D220" s="234" t="s">
        <v>159</v>
      </c>
      <c r="E220" s="235" t="s">
        <v>19</v>
      </c>
      <c r="F220" s="236" t="s">
        <v>490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159</v>
      </c>
      <c r="AU220" s="242" t="s">
        <v>82</v>
      </c>
      <c r="AV220" s="13" t="s">
        <v>80</v>
      </c>
      <c r="AW220" s="13" t="s">
        <v>33</v>
      </c>
      <c r="AX220" s="13" t="s">
        <v>72</v>
      </c>
      <c r="AY220" s="242" t="s">
        <v>148</v>
      </c>
    </row>
    <row r="221" s="14" customFormat="1">
      <c r="A221" s="14"/>
      <c r="B221" s="243"/>
      <c r="C221" s="244"/>
      <c r="D221" s="234" t="s">
        <v>159</v>
      </c>
      <c r="E221" s="245" t="s">
        <v>19</v>
      </c>
      <c r="F221" s="246" t="s">
        <v>491</v>
      </c>
      <c r="G221" s="244"/>
      <c r="H221" s="247">
        <v>15.02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159</v>
      </c>
      <c r="AU221" s="253" t="s">
        <v>82</v>
      </c>
      <c r="AV221" s="14" t="s">
        <v>82</v>
      </c>
      <c r="AW221" s="14" t="s">
        <v>33</v>
      </c>
      <c r="AX221" s="14" t="s">
        <v>72</v>
      </c>
      <c r="AY221" s="253" t="s">
        <v>148</v>
      </c>
    </row>
    <row r="222" s="13" customFormat="1">
      <c r="A222" s="13"/>
      <c r="B222" s="232"/>
      <c r="C222" s="233"/>
      <c r="D222" s="234" t="s">
        <v>159</v>
      </c>
      <c r="E222" s="235" t="s">
        <v>19</v>
      </c>
      <c r="F222" s="236" t="s">
        <v>492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159</v>
      </c>
      <c r="AU222" s="242" t="s">
        <v>82</v>
      </c>
      <c r="AV222" s="13" t="s">
        <v>80</v>
      </c>
      <c r="AW222" s="13" t="s">
        <v>33</v>
      </c>
      <c r="AX222" s="13" t="s">
        <v>72</v>
      </c>
      <c r="AY222" s="242" t="s">
        <v>148</v>
      </c>
    </row>
    <row r="223" s="14" customFormat="1">
      <c r="A223" s="14"/>
      <c r="B223" s="243"/>
      <c r="C223" s="244"/>
      <c r="D223" s="234" t="s">
        <v>159</v>
      </c>
      <c r="E223" s="245" t="s">
        <v>19</v>
      </c>
      <c r="F223" s="246" t="s">
        <v>493</v>
      </c>
      <c r="G223" s="244"/>
      <c r="H223" s="247">
        <v>10.640000000000001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159</v>
      </c>
      <c r="AU223" s="253" t="s">
        <v>82</v>
      </c>
      <c r="AV223" s="14" t="s">
        <v>82</v>
      </c>
      <c r="AW223" s="14" t="s">
        <v>33</v>
      </c>
      <c r="AX223" s="14" t="s">
        <v>72</v>
      </c>
      <c r="AY223" s="253" t="s">
        <v>148</v>
      </c>
    </row>
    <row r="224" s="13" customFormat="1">
      <c r="A224" s="13"/>
      <c r="B224" s="232"/>
      <c r="C224" s="233"/>
      <c r="D224" s="234" t="s">
        <v>159</v>
      </c>
      <c r="E224" s="235" t="s">
        <v>19</v>
      </c>
      <c r="F224" s="236" t="s">
        <v>494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159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148</v>
      </c>
    </row>
    <row r="225" s="14" customFormat="1">
      <c r="A225" s="14"/>
      <c r="B225" s="243"/>
      <c r="C225" s="244"/>
      <c r="D225" s="234" t="s">
        <v>159</v>
      </c>
      <c r="E225" s="245" t="s">
        <v>19</v>
      </c>
      <c r="F225" s="246" t="s">
        <v>495</v>
      </c>
      <c r="G225" s="244"/>
      <c r="H225" s="247">
        <v>7.6600000000000001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159</v>
      </c>
      <c r="AU225" s="253" t="s">
        <v>82</v>
      </c>
      <c r="AV225" s="14" t="s">
        <v>82</v>
      </c>
      <c r="AW225" s="14" t="s">
        <v>33</v>
      </c>
      <c r="AX225" s="14" t="s">
        <v>72</v>
      </c>
      <c r="AY225" s="253" t="s">
        <v>148</v>
      </c>
    </row>
    <row r="226" s="13" customFormat="1">
      <c r="A226" s="13"/>
      <c r="B226" s="232"/>
      <c r="C226" s="233"/>
      <c r="D226" s="234" t="s">
        <v>159</v>
      </c>
      <c r="E226" s="235" t="s">
        <v>19</v>
      </c>
      <c r="F226" s="236" t="s">
        <v>496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159</v>
      </c>
      <c r="AU226" s="242" t="s">
        <v>82</v>
      </c>
      <c r="AV226" s="13" t="s">
        <v>80</v>
      </c>
      <c r="AW226" s="13" t="s">
        <v>33</v>
      </c>
      <c r="AX226" s="13" t="s">
        <v>72</v>
      </c>
      <c r="AY226" s="242" t="s">
        <v>148</v>
      </c>
    </row>
    <row r="227" s="14" customFormat="1">
      <c r="A227" s="14"/>
      <c r="B227" s="243"/>
      <c r="C227" s="244"/>
      <c r="D227" s="234" t="s">
        <v>159</v>
      </c>
      <c r="E227" s="245" t="s">
        <v>19</v>
      </c>
      <c r="F227" s="246" t="s">
        <v>497</v>
      </c>
      <c r="G227" s="244"/>
      <c r="H227" s="247">
        <v>1.4299999999999999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159</v>
      </c>
      <c r="AU227" s="253" t="s">
        <v>82</v>
      </c>
      <c r="AV227" s="14" t="s">
        <v>82</v>
      </c>
      <c r="AW227" s="14" t="s">
        <v>33</v>
      </c>
      <c r="AX227" s="14" t="s">
        <v>72</v>
      </c>
      <c r="AY227" s="253" t="s">
        <v>148</v>
      </c>
    </row>
    <row r="228" s="13" customFormat="1">
      <c r="A228" s="13"/>
      <c r="B228" s="232"/>
      <c r="C228" s="233"/>
      <c r="D228" s="234" t="s">
        <v>159</v>
      </c>
      <c r="E228" s="235" t="s">
        <v>19</v>
      </c>
      <c r="F228" s="236" t="s">
        <v>498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159</v>
      </c>
      <c r="AU228" s="242" t="s">
        <v>82</v>
      </c>
      <c r="AV228" s="13" t="s">
        <v>80</v>
      </c>
      <c r="AW228" s="13" t="s">
        <v>33</v>
      </c>
      <c r="AX228" s="13" t="s">
        <v>72</v>
      </c>
      <c r="AY228" s="242" t="s">
        <v>148</v>
      </c>
    </row>
    <row r="229" s="14" customFormat="1">
      <c r="A229" s="14"/>
      <c r="B229" s="243"/>
      <c r="C229" s="244"/>
      <c r="D229" s="234" t="s">
        <v>159</v>
      </c>
      <c r="E229" s="245" t="s">
        <v>19</v>
      </c>
      <c r="F229" s="246" t="s">
        <v>499</v>
      </c>
      <c r="G229" s="244"/>
      <c r="H229" s="247">
        <v>4.6799999999999997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159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148</v>
      </c>
    </row>
    <row r="230" s="13" customFormat="1">
      <c r="A230" s="13"/>
      <c r="B230" s="232"/>
      <c r="C230" s="233"/>
      <c r="D230" s="234" t="s">
        <v>159</v>
      </c>
      <c r="E230" s="235" t="s">
        <v>19</v>
      </c>
      <c r="F230" s="236" t="s">
        <v>500</v>
      </c>
      <c r="G230" s="233"/>
      <c r="H230" s="235" t="s">
        <v>19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2" t="s">
        <v>159</v>
      </c>
      <c r="AU230" s="242" t="s">
        <v>82</v>
      </c>
      <c r="AV230" s="13" t="s">
        <v>80</v>
      </c>
      <c r="AW230" s="13" t="s">
        <v>33</v>
      </c>
      <c r="AX230" s="13" t="s">
        <v>72</v>
      </c>
      <c r="AY230" s="242" t="s">
        <v>148</v>
      </c>
    </row>
    <row r="231" s="14" customFormat="1">
      <c r="A231" s="14"/>
      <c r="B231" s="243"/>
      <c r="C231" s="244"/>
      <c r="D231" s="234" t="s">
        <v>159</v>
      </c>
      <c r="E231" s="245" t="s">
        <v>19</v>
      </c>
      <c r="F231" s="246" t="s">
        <v>501</v>
      </c>
      <c r="G231" s="244"/>
      <c r="H231" s="247">
        <v>12.279999999999999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159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148</v>
      </c>
    </row>
    <row r="232" s="13" customFormat="1">
      <c r="A232" s="13"/>
      <c r="B232" s="232"/>
      <c r="C232" s="233"/>
      <c r="D232" s="234" t="s">
        <v>159</v>
      </c>
      <c r="E232" s="235" t="s">
        <v>19</v>
      </c>
      <c r="F232" s="236" t="s">
        <v>977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159</v>
      </c>
      <c r="AU232" s="242" t="s">
        <v>82</v>
      </c>
      <c r="AV232" s="13" t="s">
        <v>80</v>
      </c>
      <c r="AW232" s="13" t="s">
        <v>33</v>
      </c>
      <c r="AX232" s="13" t="s">
        <v>72</v>
      </c>
      <c r="AY232" s="242" t="s">
        <v>148</v>
      </c>
    </row>
    <row r="233" s="14" customFormat="1">
      <c r="A233" s="14"/>
      <c r="B233" s="243"/>
      <c r="C233" s="244"/>
      <c r="D233" s="234" t="s">
        <v>159</v>
      </c>
      <c r="E233" s="245" t="s">
        <v>19</v>
      </c>
      <c r="F233" s="246" t="s">
        <v>978</v>
      </c>
      <c r="G233" s="244"/>
      <c r="H233" s="247">
        <v>9.4600000000000009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159</v>
      </c>
      <c r="AU233" s="253" t="s">
        <v>82</v>
      </c>
      <c r="AV233" s="14" t="s">
        <v>82</v>
      </c>
      <c r="AW233" s="14" t="s">
        <v>33</v>
      </c>
      <c r="AX233" s="14" t="s">
        <v>72</v>
      </c>
      <c r="AY233" s="253" t="s">
        <v>148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979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4" customFormat="1">
      <c r="A235" s="14"/>
      <c r="B235" s="243"/>
      <c r="C235" s="244"/>
      <c r="D235" s="234" t="s">
        <v>159</v>
      </c>
      <c r="E235" s="245" t="s">
        <v>19</v>
      </c>
      <c r="F235" s="246" t="s">
        <v>980</v>
      </c>
      <c r="G235" s="244"/>
      <c r="H235" s="247">
        <v>8.3499999999999996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159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148</v>
      </c>
    </row>
    <row r="236" s="13" customFormat="1">
      <c r="A236" s="13"/>
      <c r="B236" s="232"/>
      <c r="C236" s="233"/>
      <c r="D236" s="234" t="s">
        <v>159</v>
      </c>
      <c r="E236" s="235" t="s">
        <v>19</v>
      </c>
      <c r="F236" s="236" t="s">
        <v>981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159</v>
      </c>
      <c r="AU236" s="242" t="s">
        <v>82</v>
      </c>
      <c r="AV236" s="13" t="s">
        <v>80</v>
      </c>
      <c r="AW236" s="13" t="s">
        <v>33</v>
      </c>
      <c r="AX236" s="13" t="s">
        <v>72</v>
      </c>
      <c r="AY236" s="242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982</v>
      </c>
      <c r="G237" s="244"/>
      <c r="H237" s="247">
        <v>21.48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3" customFormat="1">
      <c r="A238" s="13"/>
      <c r="B238" s="232"/>
      <c r="C238" s="233"/>
      <c r="D238" s="234" t="s">
        <v>159</v>
      </c>
      <c r="E238" s="235" t="s">
        <v>19</v>
      </c>
      <c r="F238" s="236" t="s">
        <v>983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159</v>
      </c>
      <c r="AU238" s="242" t="s">
        <v>82</v>
      </c>
      <c r="AV238" s="13" t="s">
        <v>80</v>
      </c>
      <c r="AW238" s="13" t="s">
        <v>33</v>
      </c>
      <c r="AX238" s="13" t="s">
        <v>72</v>
      </c>
      <c r="AY238" s="242" t="s">
        <v>148</v>
      </c>
    </row>
    <row r="239" s="14" customFormat="1">
      <c r="A239" s="14"/>
      <c r="B239" s="243"/>
      <c r="C239" s="244"/>
      <c r="D239" s="234" t="s">
        <v>159</v>
      </c>
      <c r="E239" s="245" t="s">
        <v>19</v>
      </c>
      <c r="F239" s="246" t="s">
        <v>984</v>
      </c>
      <c r="G239" s="244"/>
      <c r="H239" s="247">
        <v>11.279999999999999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159</v>
      </c>
      <c r="AU239" s="253" t="s">
        <v>82</v>
      </c>
      <c r="AV239" s="14" t="s">
        <v>82</v>
      </c>
      <c r="AW239" s="14" t="s">
        <v>33</v>
      </c>
      <c r="AX239" s="14" t="s">
        <v>72</v>
      </c>
      <c r="AY239" s="253" t="s">
        <v>148</v>
      </c>
    </row>
    <row r="240" s="13" customFormat="1">
      <c r="A240" s="13"/>
      <c r="B240" s="232"/>
      <c r="C240" s="233"/>
      <c r="D240" s="234" t="s">
        <v>159</v>
      </c>
      <c r="E240" s="235" t="s">
        <v>19</v>
      </c>
      <c r="F240" s="236" t="s">
        <v>985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159</v>
      </c>
      <c r="AU240" s="242" t="s">
        <v>82</v>
      </c>
      <c r="AV240" s="13" t="s">
        <v>80</v>
      </c>
      <c r="AW240" s="13" t="s">
        <v>33</v>
      </c>
      <c r="AX240" s="13" t="s">
        <v>72</v>
      </c>
      <c r="AY240" s="242" t="s">
        <v>148</v>
      </c>
    </row>
    <row r="241" s="14" customFormat="1">
      <c r="A241" s="14"/>
      <c r="B241" s="243"/>
      <c r="C241" s="244"/>
      <c r="D241" s="234" t="s">
        <v>159</v>
      </c>
      <c r="E241" s="245" t="s">
        <v>19</v>
      </c>
      <c r="F241" s="246" t="s">
        <v>986</v>
      </c>
      <c r="G241" s="244"/>
      <c r="H241" s="247">
        <v>8.6899999999999995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159</v>
      </c>
      <c r="AU241" s="253" t="s">
        <v>82</v>
      </c>
      <c r="AV241" s="14" t="s">
        <v>82</v>
      </c>
      <c r="AW241" s="14" t="s">
        <v>33</v>
      </c>
      <c r="AX241" s="14" t="s">
        <v>72</v>
      </c>
      <c r="AY241" s="253" t="s">
        <v>148</v>
      </c>
    </row>
    <row r="242" s="13" customFormat="1">
      <c r="A242" s="13"/>
      <c r="B242" s="232"/>
      <c r="C242" s="233"/>
      <c r="D242" s="234" t="s">
        <v>159</v>
      </c>
      <c r="E242" s="235" t="s">
        <v>19</v>
      </c>
      <c r="F242" s="236" t="s">
        <v>987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159</v>
      </c>
      <c r="AU242" s="242" t="s">
        <v>82</v>
      </c>
      <c r="AV242" s="13" t="s">
        <v>80</v>
      </c>
      <c r="AW242" s="13" t="s">
        <v>33</v>
      </c>
      <c r="AX242" s="13" t="s">
        <v>72</v>
      </c>
      <c r="AY242" s="242" t="s">
        <v>148</v>
      </c>
    </row>
    <row r="243" s="14" customFormat="1">
      <c r="A243" s="14"/>
      <c r="B243" s="243"/>
      <c r="C243" s="244"/>
      <c r="D243" s="234" t="s">
        <v>159</v>
      </c>
      <c r="E243" s="245" t="s">
        <v>19</v>
      </c>
      <c r="F243" s="246" t="s">
        <v>988</v>
      </c>
      <c r="G243" s="244"/>
      <c r="H243" s="247">
        <v>22.879999999999999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159</v>
      </c>
      <c r="AU243" s="253" t="s">
        <v>82</v>
      </c>
      <c r="AV243" s="14" t="s">
        <v>82</v>
      </c>
      <c r="AW243" s="14" t="s">
        <v>33</v>
      </c>
      <c r="AX243" s="14" t="s">
        <v>72</v>
      </c>
      <c r="AY243" s="253" t="s">
        <v>148</v>
      </c>
    </row>
    <row r="244" s="13" customFormat="1">
      <c r="A244" s="13"/>
      <c r="B244" s="232"/>
      <c r="C244" s="233"/>
      <c r="D244" s="234" t="s">
        <v>159</v>
      </c>
      <c r="E244" s="235" t="s">
        <v>19</v>
      </c>
      <c r="F244" s="236" t="s">
        <v>989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159</v>
      </c>
      <c r="AU244" s="242" t="s">
        <v>82</v>
      </c>
      <c r="AV244" s="13" t="s">
        <v>80</v>
      </c>
      <c r="AW244" s="13" t="s">
        <v>33</v>
      </c>
      <c r="AX244" s="13" t="s">
        <v>72</v>
      </c>
      <c r="AY244" s="242" t="s">
        <v>148</v>
      </c>
    </row>
    <row r="245" s="14" customFormat="1">
      <c r="A245" s="14"/>
      <c r="B245" s="243"/>
      <c r="C245" s="244"/>
      <c r="D245" s="234" t="s">
        <v>159</v>
      </c>
      <c r="E245" s="245" t="s">
        <v>19</v>
      </c>
      <c r="F245" s="246" t="s">
        <v>990</v>
      </c>
      <c r="G245" s="244"/>
      <c r="H245" s="247">
        <v>9.3599999999999994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159</v>
      </c>
      <c r="AU245" s="253" t="s">
        <v>82</v>
      </c>
      <c r="AV245" s="14" t="s">
        <v>82</v>
      </c>
      <c r="AW245" s="14" t="s">
        <v>33</v>
      </c>
      <c r="AX245" s="14" t="s">
        <v>72</v>
      </c>
      <c r="AY245" s="253" t="s">
        <v>148</v>
      </c>
    </row>
    <row r="246" s="15" customFormat="1">
      <c r="A246" s="15"/>
      <c r="B246" s="254"/>
      <c r="C246" s="255"/>
      <c r="D246" s="234" t="s">
        <v>159</v>
      </c>
      <c r="E246" s="256" t="s">
        <v>19</v>
      </c>
      <c r="F246" s="257" t="s">
        <v>163</v>
      </c>
      <c r="G246" s="255"/>
      <c r="H246" s="258">
        <v>184.25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159</v>
      </c>
      <c r="AU246" s="264" t="s">
        <v>82</v>
      </c>
      <c r="AV246" s="15" t="s">
        <v>149</v>
      </c>
      <c r="AW246" s="15" t="s">
        <v>33</v>
      </c>
      <c r="AX246" s="15" t="s">
        <v>80</v>
      </c>
      <c r="AY246" s="264" t="s">
        <v>148</v>
      </c>
    </row>
    <row r="247" s="2" customFormat="1" ht="21.75" customHeight="1">
      <c r="A247" s="40"/>
      <c r="B247" s="41"/>
      <c r="C247" s="214" t="s">
        <v>262</v>
      </c>
      <c r="D247" s="214" t="s">
        <v>151</v>
      </c>
      <c r="E247" s="215" t="s">
        <v>991</v>
      </c>
      <c r="F247" s="216" t="s">
        <v>992</v>
      </c>
      <c r="G247" s="217" t="s">
        <v>154</v>
      </c>
      <c r="H247" s="218">
        <v>184.25</v>
      </c>
      <c r="I247" s="219"/>
      <c r="J247" s="220">
        <f>ROUND(I247*H247,2)</f>
        <v>0</v>
      </c>
      <c r="K247" s="216" t="s">
        <v>616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0.0040000000000000001</v>
      </c>
      <c r="R247" s="223">
        <f>Q247*H247</f>
        <v>0.73699999999999999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149</v>
      </c>
      <c r="AT247" s="225" t="s">
        <v>151</v>
      </c>
      <c r="AU247" s="225" t="s">
        <v>82</v>
      </c>
      <c r="AY247" s="19" t="s">
        <v>148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149</v>
      </c>
      <c r="BM247" s="225" t="s">
        <v>993</v>
      </c>
    </row>
    <row r="248" s="2" customFormat="1">
      <c r="A248" s="40"/>
      <c r="B248" s="41"/>
      <c r="C248" s="42"/>
      <c r="D248" s="227" t="s">
        <v>157</v>
      </c>
      <c r="E248" s="42"/>
      <c r="F248" s="228" t="s">
        <v>994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157</v>
      </c>
      <c r="AU248" s="19" t="s">
        <v>82</v>
      </c>
    </row>
    <row r="249" s="13" customFormat="1">
      <c r="A249" s="13"/>
      <c r="B249" s="232"/>
      <c r="C249" s="233"/>
      <c r="D249" s="234" t="s">
        <v>159</v>
      </c>
      <c r="E249" s="235" t="s">
        <v>19</v>
      </c>
      <c r="F249" s="236" t="s">
        <v>486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159</v>
      </c>
      <c r="AU249" s="242" t="s">
        <v>82</v>
      </c>
      <c r="AV249" s="13" t="s">
        <v>80</v>
      </c>
      <c r="AW249" s="13" t="s">
        <v>33</v>
      </c>
      <c r="AX249" s="13" t="s">
        <v>72</v>
      </c>
      <c r="AY249" s="242" t="s">
        <v>148</v>
      </c>
    </row>
    <row r="250" s="14" customFormat="1">
      <c r="A250" s="14"/>
      <c r="B250" s="243"/>
      <c r="C250" s="244"/>
      <c r="D250" s="234" t="s">
        <v>159</v>
      </c>
      <c r="E250" s="245" t="s">
        <v>19</v>
      </c>
      <c r="F250" s="246" t="s">
        <v>487</v>
      </c>
      <c r="G250" s="244"/>
      <c r="H250" s="247">
        <v>11.74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159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148</v>
      </c>
    </row>
    <row r="251" s="13" customFormat="1">
      <c r="A251" s="13"/>
      <c r="B251" s="232"/>
      <c r="C251" s="233"/>
      <c r="D251" s="234" t="s">
        <v>159</v>
      </c>
      <c r="E251" s="235" t="s">
        <v>19</v>
      </c>
      <c r="F251" s="236" t="s">
        <v>488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159</v>
      </c>
      <c r="AU251" s="242" t="s">
        <v>82</v>
      </c>
      <c r="AV251" s="13" t="s">
        <v>80</v>
      </c>
      <c r="AW251" s="13" t="s">
        <v>33</v>
      </c>
      <c r="AX251" s="13" t="s">
        <v>72</v>
      </c>
      <c r="AY251" s="242" t="s">
        <v>148</v>
      </c>
    </row>
    <row r="252" s="14" customFormat="1">
      <c r="A252" s="14"/>
      <c r="B252" s="243"/>
      <c r="C252" s="244"/>
      <c r="D252" s="234" t="s">
        <v>159</v>
      </c>
      <c r="E252" s="245" t="s">
        <v>19</v>
      </c>
      <c r="F252" s="246" t="s">
        <v>489</v>
      </c>
      <c r="G252" s="244"/>
      <c r="H252" s="247">
        <v>29.300000000000001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159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148</v>
      </c>
    </row>
    <row r="253" s="13" customFormat="1">
      <c r="A253" s="13"/>
      <c r="B253" s="232"/>
      <c r="C253" s="233"/>
      <c r="D253" s="234" t="s">
        <v>159</v>
      </c>
      <c r="E253" s="235" t="s">
        <v>19</v>
      </c>
      <c r="F253" s="236" t="s">
        <v>490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159</v>
      </c>
      <c r="AU253" s="242" t="s">
        <v>82</v>
      </c>
      <c r="AV253" s="13" t="s">
        <v>80</v>
      </c>
      <c r="AW253" s="13" t="s">
        <v>33</v>
      </c>
      <c r="AX253" s="13" t="s">
        <v>72</v>
      </c>
      <c r="AY253" s="242" t="s">
        <v>148</v>
      </c>
    </row>
    <row r="254" s="14" customFormat="1">
      <c r="A254" s="14"/>
      <c r="B254" s="243"/>
      <c r="C254" s="244"/>
      <c r="D254" s="234" t="s">
        <v>159</v>
      </c>
      <c r="E254" s="245" t="s">
        <v>19</v>
      </c>
      <c r="F254" s="246" t="s">
        <v>491</v>
      </c>
      <c r="G254" s="244"/>
      <c r="H254" s="247">
        <v>15.02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159</v>
      </c>
      <c r="AU254" s="253" t="s">
        <v>82</v>
      </c>
      <c r="AV254" s="14" t="s">
        <v>82</v>
      </c>
      <c r="AW254" s="14" t="s">
        <v>33</v>
      </c>
      <c r="AX254" s="14" t="s">
        <v>72</v>
      </c>
      <c r="AY254" s="253" t="s">
        <v>148</v>
      </c>
    </row>
    <row r="255" s="13" customFormat="1">
      <c r="A255" s="13"/>
      <c r="B255" s="232"/>
      <c r="C255" s="233"/>
      <c r="D255" s="234" t="s">
        <v>159</v>
      </c>
      <c r="E255" s="235" t="s">
        <v>19</v>
      </c>
      <c r="F255" s="236" t="s">
        <v>492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159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493</v>
      </c>
      <c r="G256" s="244"/>
      <c r="H256" s="247">
        <v>10.640000000000001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3" customFormat="1">
      <c r="A257" s="13"/>
      <c r="B257" s="232"/>
      <c r="C257" s="233"/>
      <c r="D257" s="234" t="s">
        <v>159</v>
      </c>
      <c r="E257" s="235" t="s">
        <v>19</v>
      </c>
      <c r="F257" s="236" t="s">
        <v>494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159</v>
      </c>
      <c r="AU257" s="242" t="s">
        <v>82</v>
      </c>
      <c r="AV257" s="13" t="s">
        <v>80</v>
      </c>
      <c r="AW257" s="13" t="s">
        <v>33</v>
      </c>
      <c r="AX257" s="13" t="s">
        <v>72</v>
      </c>
      <c r="AY257" s="242" t="s">
        <v>148</v>
      </c>
    </row>
    <row r="258" s="14" customFormat="1">
      <c r="A258" s="14"/>
      <c r="B258" s="243"/>
      <c r="C258" s="244"/>
      <c r="D258" s="234" t="s">
        <v>159</v>
      </c>
      <c r="E258" s="245" t="s">
        <v>19</v>
      </c>
      <c r="F258" s="246" t="s">
        <v>495</v>
      </c>
      <c r="G258" s="244"/>
      <c r="H258" s="247">
        <v>7.6600000000000001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159</v>
      </c>
      <c r="AU258" s="253" t="s">
        <v>82</v>
      </c>
      <c r="AV258" s="14" t="s">
        <v>82</v>
      </c>
      <c r="AW258" s="14" t="s">
        <v>33</v>
      </c>
      <c r="AX258" s="14" t="s">
        <v>72</v>
      </c>
      <c r="AY258" s="253" t="s">
        <v>148</v>
      </c>
    </row>
    <row r="259" s="13" customFormat="1">
      <c r="A259" s="13"/>
      <c r="B259" s="232"/>
      <c r="C259" s="233"/>
      <c r="D259" s="234" t="s">
        <v>159</v>
      </c>
      <c r="E259" s="235" t="s">
        <v>19</v>
      </c>
      <c r="F259" s="236" t="s">
        <v>496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159</v>
      </c>
      <c r="AU259" s="242" t="s">
        <v>82</v>
      </c>
      <c r="AV259" s="13" t="s">
        <v>80</v>
      </c>
      <c r="AW259" s="13" t="s">
        <v>33</v>
      </c>
      <c r="AX259" s="13" t="s">
        <v>72</v>
      </c>
      <c r="AY259" s="242" t="s">
        <v>148</v>
      </c>
    </row>
    <row r="260" s="14" customFormat="1">
      <c r="A260" s="14"/>
      <c r="B260" s="243"/>
      <c r="C260" s="244"/>
      <c r="D260" s="234" t="s">
        <v>159</v>
      </c>
      <c r="E260" s="245" t="s">
        <v>19</v>
      </c>
      <c r="F260" s="246" t="s">
        <v>497</v>
      </c>
      <c r="G260" s="244"/>
      <c r="H260" s="247">
        <v>1.4299999999999999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159</v>
      </c>
      <c r="AU260" s="253" t="s">
        <v>82</v>
      </c>
      <c r="AV260" s="14" t="s">
        <v>82</v>
      </c>
      <c r="AW260" s="14" t="s">
        <v>33</v>
      </c>
      <c r="AX260" s="14" t="s">
        <v>72</v>
      </c>
      <c r="AY260" s="253" t="s">
        <v>148</v>
      </c>
    </row>
    <row r="261" s="13" customFormat="1">
      <c r="A261" s="13"/>
      <c r="B261" s="232"/>
      <c r="C261" s="233"/>
      <c r="D261" s="234" t="s">
        <v>159</v>
      </c>
      <c r="E261" s="235" t="s">
        <v>19</v>
      </c>
      <c r="F261" s="236" t="s">
        <v>498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159</v>
      </c>
      <c r="AU261" s="242" t="s">
        <v>82</v>
      </c>
      <c r="AV261" s="13" t="s">
        <v>80</v>
      </c>
      <c r="AW261" s="13" t="s">
        <v>33</v>
      </c>
      <c r="AX261" s="13" t="s">
        <v>72</v>
      </c>
      <c r="AY261" s="242" t="s">
        <v>148</v>
      </c>
    </row>
    <row r="262" s="14" customFormat="1">
      <c r="A262" s="14"/>
      <c r="B262" s="243"/>
      <c r="C262" s="244"/>
      <c r="D262" s="234" t="s">
        <v>159</v>
      </c>
      <c r="E262" s="245" t="s">
        <v>19</v>
      </c>
      <c r="F262" s="246" t="s">
        <v>499</v>
      </c>
      <c r="G262" s="244"/>
      <c r="H262" s="247">
        <v>4.6799999999999997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159</v>
      </c>
      <c r="AU262" s="253" t="s">
        <v>82</v>
      </c>
      <c r="AV262" s="14" t="s">
        <v>82</v>
      </c>
      <c r="AW262" s="14" t="s">
        <v>33</v>
      </c>
      <c r="AX262" s="14" t="s">
        <v>72</v>
      </c>
      <c r="AY262" s="253" t="s">
        <v>148</v>
      </c>
    </row>
    <row r="263" s="13" customFormat="1">
      <c r="A263" s="13"/>
      <c r="B263" s="232"/>
      <c r="C263" s="233"/>
      <c r="D263" s="234" t="s">
        <v>159</v>
      </c>
      <c r="E263" s="235" t="s">
        <v>19</v>
      </c>
      <c r="F263" s="236" t="s">
        <v>500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159</v>
      </c>
      <c r="AU263" s="242" t="s">
        <v>82</v>
      </c>
      <c r="AV263" s="13" t="s">
        <v>80</v>
      </c>
      <c r="AW263" s="13" t="s">
        <v>33</v>
      </c>
      <c r="AX263" s="13" t="s">
        <v>72</v>
      </c>
      <c r="AY263" s="242" t="s">
        <v>148</v>
      </c>
    </row>
    <row r="264" s="14" customFormat="1">
      <c r="A264" s="14"/>
      <c r="B264" s="243"/>
      <c r="C264" s="244"/>
      <c r="D264" s="234" t="s">
        <v>159</v>
      </c>
      <c r="E264" s="245" t="s">
        <v>19</v>
      </c>
      <c r="F264" s="246" t="s">
        <v>501</v>
      </c>
      <c r="G264" s="244"/>
      <c r="H264" s="247">
        <v>12.279999999999999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159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148</v>
      </c>
    </row>
    <row r="265" s="13" customFormat="1">
      <c r="A265" s="13"/>
      <c r="B265" s="232"/>
      <c r="C265" s="233"/>
      <c r="D265" s="234" t="s">
        <v>159</v>
      </c>
      <c r="E265" s="235" t="s">
        <v>19</v>
      </c>
      <c r="F265" s="236" t="s">
        <v>977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159</v>
      </c>
      <c r="AU265" s="242" t="s">
        <v>82</v>
      </c>
      <c r="AV265" s="13" t="s">
        <v>80</v>
      </c>
      <c r="AW265" s="13" t="s">
        <v>33</v>
      </c>
      <c r="AX265" s="13" t="s">
        <v>72</v>
      </c>
      <c r="AY265" s="242" t="s">
        <v>148</v>
      </c>
    </row>
    <row r="266" s="14" customFormat="1">
      <c r="A266" s="14"/>
      <c r="B266" s="243"/>
      <c r="C266" s="244"/>
      <c r="D266" s="234" t="s">
        <v>159</v>
      </c>
      <c r="E266" s="245" t="s">
        <v>19</v>
      </c>
      <c r="F266" s="246" t="s">
        <v>978</v>
      </c>
      <c r="G266" s="244"/>
      <c r="H266" s="247">
        <v>9.4600000000000009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159</v>
      </c>
      <c r="AU266" s="253" t="s">
        <v>82</v>
      </c>
      <c r="AV266" s="14" t="s">
        <v>82</v>
      </c>
      <c r="AW266" s="14" t="s">
        <v>33</v>
      </c>
      <c r="AX266" s="14" t="s">
        <v>72</v>
      </c>
      <c r="AY266" s="253" t="s">
        <v>148</v>
      </c>
    </row>
    <row r="267" s="13" customFormat="1">
      <c r="A267" s="13"/>
      <c r="B267" s="232"/>
      <c r="C267" s="233"/>
      <c r="D267" s="234" t="s">
        <v>159</v>
      </c>
      <c r="E267" s="235" t="s">
        <v>19</v>
      </c>
      <c r="F267" s="236" t="s">
        <v>979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159</v>
      </c>
      <c r="AU267" s="242" t="s">
        <v>82</v>
      </c>
      <c r="AV267" s="13" t="s">
        <v>80</v>
      </c>
      <c r="AW267" s="13" t="s">
        <v>33</v>
      </c>
      <c r="AX267" s="13" t="s">
        <v>72</v>
      </c>
      <c r="AY267" s="242" t="s">
        <v>148</v>
      </c>
    </row>
    <row r="268" s="14" customFormat="1">
      <c r="A268" s="14"/>
      <c r="B268" s="243"/>
      <c r="C268" s="244"/>
      <c r="D268" s="234" t="s">
        <v>159</v>
      </c>
      <c r="E268" s="245" t="s">
        <v>19</v>
      </c>
      <c r="F268" s="246" t="s">
        <v>980</v>
      </c>
      <c r="G268" s="244"/>
      <c r="H268" s="247">
        <v>8.3499999999999996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159</v>
      </c>
      <c r="AU268" s="253" t="s">
        <v>82</v>
      </c>
      <c r="AV268" s="14" t="s">
        <v>82</v>
      </c>
      <c r="AW268" s="14" t="s">
        <v>33</v>
      </c>
      <c r="AX268" s="14" t="s">
        <v>72</v>
      </c>
      <c r="AY268" s="253" t="s">
        <v>148</v>
      </c>
    </row>
    <row r="269" s="13" customFormat="1">
      <c r="A269" s="13"/>
      <c r="B269" s="232"/>
      <c r="C269" s="233"/>
      <c r="D269" s="234" t="s">
        <v>159</v>
      </c>
      <c r="E269" s="235" t="s">
        <v>19</v>
      </c>
      <c r="F269" s="236" t="s">
        <v>981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159</v>
      </c>
      <c r="AU269" s="242" t="s">
        <v>82</v>
      </c>
      <c r="AV269" s="13" t="s">
        <v>80</v>
      </c>
      <c r="AW269" s="13" t="s">
        <v>33</v>
      </c>
      <c r="AX269" s="13" t="s">
        <v>72</v>
      </c>
      <c r="AY269" s="242" t="s">
        <v>148</v>
      </c>
    </row>
    <row r="270" s="14" customFormat="1">
      <c r="A270" s="14"/>
      <c r="B270" s="243"/>
      <c r="C270" s="244"/>
      <c r="D270" s="234" t="s">
        <v>159</v>
      </c>
      <c r="E270" s="245" t="s">
        <v>19</v>
      </c>
      <c r="F270" s="246" t="s">
        <v>982</v>
      </c>
      <c r="G270" s="244"/>
      <c r="H270" s="247">
        <v>21.48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159</v>
      </c>
      <c r="AU270" s="253" t="s">
        <v>82</v>
      </c>
      <c r="AV270" s="14" t="s">
        <v>82</v>
      </c>
      <c r="AW270" s="14" t="s">
        <v>33</v>
      </c>
      <c r="AX270" s="14" t="s">
        <v>72</v>
      </c>
      <c r="AY270" s="253" t="s">
        <v>148</v>
      </c>
    </row>
    <row r="271" s="13" customFormat="1">
      <c r="A271" s="13"/>
      <c r="B271" s="232"/>
      <c r="C271" s="233"/>
      <c r="D271" s="234" t="s">
        <v>159</v>
      </c>
      <c r="E271" s="235" t="s">
        <v>19</v>
      </c>
      <c r="F271" s="236" t="s">
        <v>983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159</v>
      </c>
      <c r="AU271" s="242" t="s">
        <v>82</v>
      </c>
      <c r="AV271" s="13" t="s">
        <v>80</v>
      </c>
      <c r="AW271" s="13" t="s">
        <v>33</v>
      </c>
      <c r="AX271" s="13" t="s">
        <v>72</v>
      </c>
      <c r="AY271" s="242" t="s">
        <v>148</v>
      </c>
    </row>
    <row r="272" s="14" customFormat="1">
      <c r="A272" s="14"/>
      <c r="B272" s="243"/>
      <c r="C272" s="244"/>
      <c r="D272" s="234" t="s">
        <v>159</v>
      </c>
      <c r="E272" s="245" t="s">
        <v>19</v>
      </c>
      <c r="F272" s="246" t="s">
        <v>984</v>
      </c>
      <c r="G272" s="244"/>
      <c r="H272" s="247">
        <v>11.279999999999999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159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148</v>
      </c>
    </row>
    <row r="273" s="13" customFormat="1">
      <c r="A273" s="13"/>
      <c r="B273" s="232"/>
      <c r="C273" s="233"/>
      <c r="D273" s="234" t="s">
        <v>159</v>
      </c>
      <c r="E273" s="235" t="s">
        <v>19</v>
      </c>
      <c r="F273" s="236" t="s">
        <v>985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159</v>
      </c>
      <c r="AU273" s="242" t="s">
        <v>82</v>
      </c>
      <c r="AV273" s="13" t="s">
        <v>80</v>
      </c>
      <c r="AW273" s="13" t="s">
        <v>33</v>
      </c>
      <c r="AX273" s="13" t="s">
        <v>72</v>
      </c>
      <c r="AY273" s="242" t="s">
        <v>148</v>
      </c>
    </row>
    <row r="274" s="14" customFormat="1">
      <c r="A274" s="14"/>
      <c r="B274" s="243"/>
      <c r="C274" s="244"/>
      <c r="D274" s="234" t="s">
        <v>159</v>
      </c>
      <c r="E274" s="245" t="s">
        <v>19</v>
      </c>
      <c r="F274" s="246" t="s">
        <v>986</v>
      </c>
      <c r="G274" s="244"/>
      <c r="H274" s="247">
        <v>8.6899999999999995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159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148</v>
      </c>
    </row>
    <row r="275" s="13" customFormat="1">
      <c r="A275" s="13"/>
      <c r="B275" s="232"/>
      <c r="C275" s="233"/>
      <c r="D275" s="234" t="s">
        <v>159</v>
      </c>
      <c r="E275" s="235" t="s">
        <v>19</v>
      </c>
      <c r="F275" s="236" t="s">
        <v>987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159</v>
      </c>
      <c r="AU275" s="242" t="s">
        <v>82</v>
      </c>
      <c r="AV275" s="13" t="s">
        <v>80</v>
      </c>
      <c r="AW275" s="13" t="s">
        <v>33</v>
      </c>
      <c r="AX275" s="13" t="s">
        <v>72</v>
      </c>
      <c r="AY275" s="242" t="s">
        <v>148</v>
      </c>
    </row>
    <row r="276" s="14" customFormat="1">
      <c r="A276" s="14"/>
      <c r="B276" s="243"/>
      <c r="C276" s="244"/>
      <c r="D276" s="234" t="s">
        <v>159</v>
      </c>
      <c r="E276" s="245" t="s">
        <v>19</v>
      </c>
      <c r="F276" s="246" t="s">
        <v>988</v>
      </c>
      <c r="G276" s="244"/>
      <c r="H276" s="247">
        <v>22.879999999999999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159</v>
      </c>
      <c r="AU276" s="253" t="s">
        <v>82</v>
      </c>
      <c r="AV276" s="14" t="s">
        <v>82</v>
      </c>
      <c r="AW276" s="14" t="s">
        <v>33</v>
      </c>
      <c r="AX276" s="14" t="s">
        <v>72</v>
      </c>
      <c r="AY276" s="253" t="s">
        <v>148</v>
      </c>
    </row>
    <row r="277" s="13" customFormat="1">
      <c r="A277" s="13"/>
      <c r="B277" s="232"/>
      <c r="C277" s="233"/>
      <c r="D277" s="234" t="s">
        <v>159</v>
      </c>
      <c r="E277" s="235" t="s">
        <v>19</v>
      </c>
      <c r="F277" s="236" t="s">
        <v>989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159</v>
      </c>
      <c r="AU277" s="242" t="s">
        <v>82</v>
      </c>
      <c r="AV277" s="13" t="s">
        <v>80</v>
      </c>
      <c r="AW277" s="13" t="s">
        <v>33</v>
      </c>
      <c r="AX277" s="13" t="s">
        <v>72</v>
      </c>
      <c r="AY277" s="242" t="s">
        <v>148</v>
      </c>
    </row>
    <row r="278" s="14" customFormat="1">
      <c r="A278" s="14"/>
      <c r="B278" s="243"/>
      <c r="C278" s="244"/>
      <c r="D278" s="234" t="s">
        <v>159</v>
      </c>
      <c r="E278" s="245" t="s">
        <v>19</v>
      </c>
      <c r="F278" s="246" t="s">
        <v>990</v>
      </c>
      <c r="G278" s="244"/>
      <c r="H278" s="247">
        <v>9.3599999999999994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159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148</v>
      </c>
    </row>
    <row r="279" s="15" customFormat="1">
      <c r="A279" s="15"/>
      <c r="B279" s="254"/>
      <c r="C279" s="255"/>
      <c r="D279" s="234" t="s">
        <v>159</v>
      </c>
      <c r="E279" s="256" t="s">
        <v>19</v>
      </c>
      <c r="F279" s="257" t="s">
        <v>163</v>
      </c>
      <c r="G279" s="255"/>
      <c r="H279" s="258">
        <v>184.25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159</v>
      </c>
      <c r="AU279" s="264" t="s">
        <v>82</v>
      </c>
      <c r="AV279" s="15" t="s">
        <v>149</v>
      </c>
      <c r="AW279" s="15" t="s">
        <v>33</v>
      </c>
      <c r="AX279" s="15" t="s">
        <v>80</v>
      </c>
      <c r="AY279" s="264" t="s">
        <v>148</v>
      </c>
    </row>
    <row r="280" s="2" customFormat="1" ht="24.15" customHeight="1">
      <c r="A280" s="40"/>
      <c r="B280" s="41"/>
      <c r="C280" s="214" t="s">
        <v>268</v>
      </c>
      <c r="D280" s="214" t="s">
        <v>151</v>
      </c>
      <c r="E280" s="215" t="s">
        <v>995</v>
      </c>
      <c r="F280" s="216" t="s">
        <v>996</v>
      </c>
      <c r="G280" s="217" t="s">
        <v>154</v>
      </c>
      <c r="H280" s="218">
        <v>184.25</v>
      </c>
      <c r="I280" s="219"/>
      <c r="J280" s="220">
        <f>ROUND(I280*H280,2)</f>
        <v>0</v>
      </c>
      <c r="K280" s="216" t="s">
        <v>616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0.015699999999999999</v>
      </c>
      <c r="R280" s="223">
        <f>Q280*H280</f>
        <v>2.8927249999999995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149</v>
      </c>
      <c r="AT280" s="225" t="s">
        <v>151</v>
      </c>
      <c r="AU280" s="225" t="s">
        <v>82</v>
      </c>
      <c r="AY280" s="19" t="s">
        <v>148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80</v>
      </c>
      <c r="BK280" s="226">
        <f>ROUND(I280*H280,2)</f>
        <v>0</v>
      </c>
      <c r="BL280" s="19" t="s">
        <v>149</v>
      </c>
      <c r="BM280" s="225" t="s">
        <v>997</v>
      </c>
    </row>
    <row r="281" s="2" customFormat="1">
      <c r="A281" s="40"/>
      <c r="B281" s="41"/>
      <c r="C281" s="42"/>
      <c r="D281" s="227" t="s">
        <v>157</v>
      </c>
      <c r="E281" s="42"/>
      <c r="F281" s="228" t="s">
        <v>998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157</v>
      </c>
      <c r="AU281" s="19" t="s">
        <v>82</v>
      </c>
    </row>
    <row r="282" s="13" customFormat="1">
      <c r="A282" s="13"/>
      <c r="B282" s="232"/>
      <c r="C282" s="233"/>
      <c r="D282" s="234" t="s">
        <v>159</v>
      </c>
      <c r="E282" s="235" t="s">
        <v>19</v>
      </c>
      <c r="F282" s="236" t="s">
        <v>486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159</v>
      </c>
      <c r="AU282" s="242" t="s">
        <v>82</v>
      </c>
      <c r="AV282" s="13" t="s">
        <v>80</v>
      </c>
      <c r="AW282" s="13" t="s">
        <v>33</v>
      </c>
      <c r="AX282" s="13" t="s">
        <v>72</v>
      </c>
      <c r="AY282" s="242" t="s">
        <v>148</v>
      </c>
    </row>
    <row r="283" s="14" customFormat="1">
      <c r="A283" s="14"/>
      <c r="B283" s="243"/>
      <c r="C283" s="244"/>
      <c r="D283" s="234" t="s">
        <v>159</v>
      </c>
      <c r="E283" s="245" t="s">
        <v>19</v>
      </c>
      <c r="F283" s="246" t="s">
        <v>487</v>
      </c>
      <c r="G283" s="244"/>
      <c r="H283" s="247">
        <v>11.74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159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148</v>
      </c>
    </row>
    <row r="284" s="13" customFormat="1">
      <c r="A284" s="13"/>
      <c r="B284" s="232"/>
      <c r="C284" s="233"/>
      <c r="D284" s="234" t="s">
        <v>159</v>
      </c>
      <c r="E284" s="235" t="s">
        <v>19</v>
      </c>
      <c r="F284" s="236" t="s">
        <v>488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159</v>
      </c>
      <c r="AU284" s="242" t="s">
        <v>82</v>
      </c>
      <c r="AV284" s="13" t="s">
        <v>80</v>
      </c>
      <c r="AW284" s="13" t="s">
        <v>33</v>
      </c>
      <c r="AX284" s="13" t="s">
        <v>72</v>
      </c>
      <c r="AY284" s="242" t="s">
        <v>148</v>
      </c>
    </row>
    <row r="285" s="14" customFormat="1">
      <c r="A285" s="14"/>
      <c r="B285" s="243"/>
      <c r="C285" s="244"/>
      <c r="D285" s="234" t="s">
        <v>159</v>
      </c>
      <c r="E285" s="245" t="s">
        <v>19</v>
      </c>
      <c r="F285" s="246" t="s">
        <v>489</v>
      </c>
      <c r="G285" s="244"/>
      <c r="H285" s="247">
        <v>29.300000000000001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159</v>
      </c>
      <c r="AU285" s="253" t="s">
        <v>82</v>
      </c>
      <c r="AV285" s="14" t="s">
        <v>82</v>
      </c>
      <c r="AW285" s="14" t="s">
        <v>33</v>
      </c>
      <c r="AX285" s="14" t="s">
        <v>72</v>
      </c>
      <c r="AY285" s="253" t="s">
        <v>148</v>
      </c>
    </row>
    <row r="286" s="13" customFormat="1">
      <c r="A286" s="13"/>
      <c r="B286" s="232"/>
      <c r="C286" s="233"/>
      <c r="D286" s="234" t="s">
        <v>159</v>
      </c>
      <c r="E286" s="235" t="s">
        <v>19</v>
      </c>
      <c r="F286" s="236" t="s">
        <v>490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159</v>
      </c>
      <c r="AU286" s="242" t="s">
        <v>82</v>
      </c>
      <c r="AV286" s="13" t="s">
        <v>80</v>
      </c>
      <c r="AW286" s="13" t="s">
        <v>33</v>
      </c>
      <c r="AX286" s="13" t="s">
        <v>72</v>
      </c>
      <c r="AY286" s="242" t="s">
        <v>148</v>
      </c>
    </row>
    <row r="287" s="14" customFormat="1">
      <c r="A287" s="14"/>
      <c r="B287" s="243"/>
      <c r="C287" s="244"/>
      <c r="D287" s="234" t="s">
        <v>159</v>
      </c>
      <c r="E287" s="245" t="s">
        <v>19</v>
      </c>
      <c r="F287" s="246" t="s">
        <v>491</v>
      </c>
      <c r="G287" s="244"/>
      <c r="H287" s="247">
        <v>15.02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159</v>
      </c>
      <c r="AU287" s="253" t="s">
        <v>82</v>
      </c>
      <c r="AV287" s="14" t="s">
        <v>82</v>
      </c>
      <c r="AW287" s="14" t="s">
        <v>33</v>
      </c>
      <c r="AX287" s="14" t="s">
        <v>72</v>
      </c>
      <c r="AY287" s="253" t="s">
        <v>148</v>
      </c>
    </row>
    <row r="288" s="13" customFormat="1">
      <c r="A288" s="13"/>
      <c r="B288" s="232"/>
      <c r="C288" s="233"/>
      <c r="D288" s="234" t="s">
        <v>159</v>
      </c>
      <c r="E288" s="235" t="s">
        <v>19</v>
      </c>
      <c r="F288" s="236" t="s">
        <v>492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159</v>
      </c>
      <c r="AU288" s="242" t="s">
        <v>82</v>
      </c>
      <c r="AV288" s="13" t="s">
        <v>80</v>
      </c>
      <c r="AW288" s="13" t="s">
        <v>33</v>
      </c>
      <c r="AX288" s="13" t="s">
        <v>72</v>
      </c>
      <c r="AY288" s="242" t="s">
        <v>148</v>
      </c>
    </row>
    <row r="289" s="14" customFormat="1">
      <c r="A289" s="14"/>
      <c r="B289" s="243"/>
      <c r="C289" s="244"/>
      <c r="D289" s="234" t="s">
        <v>159</v>
      </c>
      <c r="E289" s="245" t="s">
        <v>19</v>
      </c>
      <c r="F289" s="246" t="s">
        <v>493</v>
      </c>
      <c r="G289" s="244"/>
      <c r="H289" s="247">
        <v>10.640000000000001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159</v>
      </c>
      <c r="AU289" s="253" t="s">
        <v>82</v>
      </c>
      <c r="AV289" s="14" t="s">
        <v>82</v>
      </c>
      <c r="AW289" s="14" t="s">
        <v>33</v>
      </c>
      <c r="AX289" s="14" t="s">
        <v>72</v>
      </c>
      <c r="AY289" s="253" t="s">
        <v>148</v>
      </c>
    </row>
    <row r="290" s="13" customFormat="1">
      <c r="A290" s="13"/>
      <c r="B290" s="232"/>
      <c r="C290" s="233"/>
      <c r="D290" s="234" t="s">
        <v>159</v>
      </c>
      <c r="E290" s="235" t="s">
        <v>19</v>
      </c>
      <c r="F290" s="236" t="s">
        <v>494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159</v>
      </c>
      <c r="AU290" s="242" t="s">
        <v>82</v>
      </c>
      <c r="AV290" s="13" t="s">
        <v>80</v>
      </c>
      <c r="AW290" s="13" t="s">
        <v>33</v>
      </c>
      <c r="AX290" s="13" t="s">
        <v>72</v>
      </c>
      <c r="AY290" s="242" t="s">
        <v>148</v>
      </c>
    </row>
    <row r="291" s="14" customFormat="1">
      <c r="A291" s="14"/>
      <c r="B291" s="243"/>
      <c r="C291" s="244"/>
      <c r="D291" s="234" t="s">
        <v>159</v>
      </c>
      <c r="E291" s="245" t="s">
        <v>19</v>
      </c>
      <c r="F291" s="246" t="s">
        <v>495</v>
      </c>
      <c r="G291" s="244"/>
      <c r="H291" s="247">
        <v>7.6600000000000001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159</v>
      </c>
      <c r="AU291" s="253" t="s">
        <v>82</v>
      </c>
      <c r="AV291" s="14" t="s">
        <v>82</v>
      </c>
      <c r="AW291" s="14" t="s">
        <v>33</v>
      </c>
      <c r="AX291" s="14" t="s">
        <v>72</v>
      </c>
      <c r="AY291" s="253" t="s">
        <v>148</v>
      </c>
    </row>
    <row r="292" s="13" customFormat="1">
      <c r="A292" s="13"/>
      <c r="B292" s="232"/>
      <c r="C292" s="233"/>
      <c r="D292" s="234" t="s">
        <v>159</v>
      </c>
      <c r="E292" s="235" t="s">
        <v>19</v>
      </c>
      <c r="F292" s="236" t="s">
        <v>496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159</v>
      </c>
      <c r="AU292" s="242" t="s">
        <v>82</v>
      </c>
      <c r="AV292" s="13" t="s">
        <v>80</v>
      </c>
      <c r="AW292" s="13" t="s">
        <v>33</v>
      </c>
      <c r="AX292" s="13" t="s">
        <v>72</v>
      </c>
      <c r="AY292" s="242" t="s">
        <v>148</v>
      </c>
    </row>
    <row r="293" s="14" customFormat="1">
      <c r="A293" s="14"/>
      <c r="B293" s="243"/>
      <c r="C293" s="244"/>
      <c r="D293" s="234" t="s">
        <v>159</v>
      </c>
      <c r="E293" s="245" t="s">
        <v>19</v>
      </c>
      <c r="F293" s="246" t="s">
        <v>497</v>
      </c>
      <c r="G293" s="244"/>
      <c r="H293" s="247">
        <v>1.4299999999999999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159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148</v>
      </c>
    </row>
    <row r="294" s="13" customFormat="1">
      <c r="A294" s="13"/>
      <c r="B294" s="232"/>
      <c r="C294" s="233"/>
      <c r="D294" s="234" t="s">
        <v>159</v>
      </c>
      <c r="E294" s="235" t="s">
        <v>19</v>
      </c>
      <c r="F294" s="236" t="s">
        <v>498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159</v>
      </c>
      <c r="AU294" s="242" t="s">
        <v>82</v>
      </c>
      <c r="AV294" s="13" t="s">
        <v>80</v>
      </c>
      <c r="AW294" s="13" t="s">
        <v>33</v>
      </c>
      <c r="AX294" s="13" t="s">
        <v>72</v>
      </c>
      <c r="AY294" s="242" t="s">
        <v>148</v>
      </c>
    </row>
    <row r="295" s="14" customFormat="1">
      <c r="A295" s="14"/>
      <c r="B295" s="243"/>
      <c r="C295" s="244"/>
      <c r="D295" s="234" t="s">
        <v>159</v>
      </c>
      <c r="E295" s="245" t="s">
        <v>19</v>
      </c>
      <c r="F295" s="246" t="s">
        <v>499</v>
      </c>
      <c r="G295" s="244"/>
      <c r="H295" s="247">
        <v>4.6799999999999997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159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148</v>
      </c>
    </row>
    <row r="296" s="13" customFormat="1">
      <c r="A296" s="13"/>
      <c r="B296" s="232"/>
      <c r="C296" s="233"/>
      <c r="D296" s="234" t="s">
        <v>159</v>
      </c>
      <c r="E296" s="235" t="s">
        <v>19</v>
      </c>
      <c r="F296" s="236" t="s">
        <v>500</v>
      </c>
      <c r="G296" s="233"/>
      <c r="H296" s="235" t="s">
        <v>19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159</v>
      </c>
      <c r="AU296" s="242" t="s">
        <v>82</v>
      </c>
      <c r="AV296" s="13" t="s">
        <v>80</v>
      </c>
      <c r="AW296" s="13" t="s">
        <v>33</v>
      </c>
      <c r="AX296" s="13" t="s">
        <v>72</v>
      </c>
      <c r="AY296" s="242" t="s">
        <v>148</v>
      </c>
    </row>
    <row r="297" s="14" customFormat="1">
      <c r="A297" s="14"/>
      <c r="B297" s="243"/>
      <c r="C297" s="244"/>
      <c r="D297" s="234" t="s">
        <v>159</v>
      </c>
      <c r="E297" s="245" t="s">
        <v>19</v>
      </c>
      <c r="F297" s="246" t="s">
        <v>501</v>
      </c>
      <c r="G297" s="244"/>
      <c r="H297" s="247">
        <v>12.279999999999999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159</v>
      </c>
      <c r="AU297" s="253" t="s">
        <v>82</v>
      </c>
      <c r="AV297" s="14" t="s">
        <v>82</v>
      </c>
      <c r="AW297" s="14" t="s">
        <v>33</v>
      </c>
      <c r="AX297" s="14" t="s">
        <v>72</v>
      </c>
      <c r="AY297" s="253" t="s">
        <v>148</v>
      </c>
    </row>
    <row r="298" s="13" customFormat="1">
      <c r="A298" s="13"/>
      <c r="B298" s="232"/>
      <c r="C298" s="233"/>
      <c r="D298" s="234" t="s">
        <v>159</v>
      </c>
      <c r="E298" s="235" t="s">
        <v>19</v>
      </c>
      <c r="F298" s="236" t="s">
        <v>977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159</v>
      </c>
      <c r="AU298" s="242" t="s">
        <v>82</v>
      </c>
      <c r="AV298" s="13" t="s">
        <v>80</v>
      </c>
      <c r="AW298" s="13" t="s">
        <v>33</v>
      </c>
      <c r="AX298" s="13" t="s">
        <v>72</v>
      </c>
      <c r="AY298" s="242" t="s">
        <v>148</v>
      </c>
    </row>
    <row r="299" s="14" customFormat="1">
      <c r="A299" s="14"/>
      <c r="B299" s="243"/>
      <c r="C299" s="244"/>
      <c r="D299" s="234" t="s">
        <v>159</v>
      </c>
      <c r="E299" s="245" t="s">
        <v>19</v>
      </c>
      <c r="F299" s="246" t="s">
        <v>978</v>
      </c>
      <c r="G299" s="244"/>
      <c r="H299" s="247">
        <v>9.4600000000000009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159</v>
      </c>
      <c r="AU299" s="253" t="s">
        <v>82</v>
      </c>
      <c r="AV299" s="14" t="s">
        <v>82</v>
      </c>
      <c r="AW299" s="14" t="s">
        <v>33</v>
      </c>
      <c r="AX299" s="14" t="s">
        <v>72</v>
      </c>
      <c r="AY299" s="253" t="s">
        <v>148</v>
      </c>
    </row>
    <row r="300" s="13" customFormat="1">
      <c r="A300" s="13"/>
      <c r="B300" s="232"/>
      <c r="C300" s="233"/>
      <c r="D300" s="234" t="s">
        <v>159</v>
      </c>
      <c r="E300" s="235" t="s">
        <v>19</v>
      </c>
      <c r="F300" s="236" t="s">
        <v>979</v>
      </c>
      <c r="G300" s="233"/>
      <c r="H300" s="235" t="s">
        <v>19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159</v>
      </c>
      <c r="AU300" s="242" t="s">
        <v>82</v>
      </c>
      <c r="AV300" s="13" t="s">
        <v>80</v>
      </c>
      <c r="AW300" s="13" t="s">
        <v>33</v>
      </c>
      <c r="AX300" s="13" t="s">
        <v>72</v>
      </c>
      <c r="AY300" s="242" t="s">
        <v>148</v>
      </c>
    </row>
    <row r="301" s="14" customFormat="1">
      <c r="A301" s="14"/>
      <c r="B301" s="243"/>
      <c r="C301" s="244"/>
      <c r="D301" s="234" t="s">
        <v>159</v>
      </c>
      <c r="E301" s="245" t="s">
        <v>19</v>
      </c>
      <c r="F301" s="246" t="s">
        <v>980</v>
      </c>
      <c r="G301" s="244"/>
      <c r="H301" s="247">
        <v>8.3499999999999996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159</v>
      </c>
      <c r="AU301" s="253" t="s">
        <v>82</v>
      </c>
      <c r="AV301" s="14" t="s">
        <v>82</v>
      </c>
      <c r="AW301" s="14" t="s">
        <v>33</v>
      </c>
      <c r="AX301" s="14" t="s">
        <v>72</v>
      </c>
      <c r="AY301" s="253" t="s">
        <v>148</v>
      </c>
    </row>
    <row r="302" s="13" customFormat="1">
      <c r="A302" s="13"/>
      <c r="B302" s="232"/>
      <c r="C302" s="233"/>
      <c r="D302" s="234" t="s">
        <v>159</v>
      </c>
      <c r="E302" s="235" t="s">
        <v>19</v>
      </c>
      <c r="F302" s="236" t="s">
        <v>981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159</v>
      </c>
      <c r="AU302" s="242" t="s">
        <v>82</v>
      </c>
      <c r="AV302" s="13" t="s">
        <v>80</v>
      </c>
      <c r="AW302" s="13" t="s">
        <v>33</v>
      </c>
      <c r="AX302" s="13" t="s">
        <v>72</v>
      </c>
      <c r="AY302" s="242" t="s">
        <v>148</v>
      </c>
    </row>
    <row r="303" s="14" customFormat="1">
      <c r="A303" s="14"/>
      <c r="B303" s="243"/>
      <c r="C303" s="244"/>
      <c r="D303" s="234" t="s">
        <v>159</v>
      </c>
      <c r="E303" s="245" t="s">
        <v>19</v>
      </c>
      <c r="F303" s="246" t="s">
        <v>982</v>
      </c>
      <c r="G303" s="244"/>
      <c r="H303" s="247">
        <v>21.48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159</v>
      </c>
      <c r="AU303" s="253" t="s">
        <v>82</v>
      </c>
      <c r="AV303" s="14" t="s">
        <v>82</v>
      </c>
      <c r="AW303" s="14" t="s">
        <v>33</v>
      </c>
      <c r="AX303" s="14" t="s">
        <v>72</v>
      </c>
      <c r="AY303" s="253" t="s">
        <v>148</v>
      </c>
    </row>
    <row r="304" s="13" customFormat="1">
      <c r="A304" s="13"/>
      <c r="B304" s="232"/>
      <c r="C304" s="233"/>
      <c r="D304" s="234" t="s">
        <v>159</v>
      </c>
      <c r="E304" s="235" t="s">
        <v>19</v>
      </c>
      <c r="F304" s="236" t="s">
        <v>983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159</v>
      </c>
      <c r="AU304" s="242" t="s">
        <v>82</v>
      </c>
      <c r="AV304" s="13" t="s">
        <v>80</v>
      </c>
      <c r="AW304" s="13" t="s">
        <v>33</v>
      </c>
      <c r="AX304" s="13" t="s">
        <v>72</v>
      </c>
      <c r="AY304" s="242" t="s">
        <v>148</v>
      </c>
    </row>
    <row r="305" s="14" customFormat="1">
      <c r="A305" s="14"/>
      <c r="B305" s="243"/>
      <c r="C305" s="244"/>
      <c r="D305" s="234" t="s">
        <v>159</v>
      </c>
      <c r="E305" s="245" t="s">
        <v>19</v>
      </c>
      <c r="F305" s="246" t="s">
        <v>984</v>
      </c>
      <c r="G305" s="244"/>
      <c r="H305" s="247">
        <v>11.279999999999999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159</v>
      </c>
      <c r="AU305" s="253" t="s">
        <v>82</v>
      </c>
      <c r="AV305" s="14" t="s">
        <v>82</v>
      </c>
      <c r="AW305" s="14" t="s">
        <v>33</v>
      </c>
      <c r="AX305" s="14" t="s">
        <v>72</v>
      </c>
      <c r="AY305" s="253" t="s">
        <v>148</v>
      </c>
    </row>
    <row r="306" s="13" customFormat="1">
      <c r="A306" s="13"/>
      <c r="B306" s="232"/>
      <c r="C306" s="233"/>
      <c r="D306" s="234" t="s">
        <v>159</v>
      </c>
      <c r="E306" s="235" t="s">
        <v>19</v>
      </c>
      <c r="F306" s="236" t="s">
        <v>985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159</v>
      </c>
      <c r="AU306" s="242" t="s">
        <v>82</v>
      </c>
      <c r="AV306" s="13" t="s">
        <v>80</v>
      </c>
      <c r="AW306" s="13" t="s">
        <v>33</v>
      </c>
      <c r="AX306" s="13" t="s">
        <v>72</v>
      </c>
      <c r="AY306" s="242" t="s">
        <v>148</v>
      </c>
    </row>
    <row r="307" s="14" customFormat="1">
      <c r="A307" s="14"/>
      <c r="B307" s="243"/>
      <c r="C307" s="244"/>
      <c r="D307" s="234" t="s">
        <v>159</v>
      </c>
      <c r="E307" s="245" t="s">
        <v>19</v>
      </c>
      <c r="F307" s="246" t="s">
        <v>986</v>
      </c>
      <c r="G307" s="244"/>
      <c r="H307" s="247">
        <v>8.6899999999999995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159</v>
      </c>
      <c r="AU307" s="253" t="s">
        <v>82</v>
      </c>
      <c r="AV307" s="14" t="s">
        <v>82</v>
      </c>
      <c r="AW307" s="14" t="s">
        <v>33</v>
      </c>
      <c r="AX307" s="14" t="s">
        <v>72</v>
      </c>
      <c r="AY307" s="253" t="s">
        <v>148</v>
      </c>
    </row>
    <row r="308" s="13" customFormat="1">
      <c r="A308" s="13"/>
      <c r="B308" s="232"/>
      <c r="C308" s="233"/>
      <c r="D308" s="234" t="s">
        <v>159</v>
      </c>
      <c r="E308" s="235" t="s">
        <v>19</v>
      </c>
      <c r="F308" s="236" t="s">
        <v>987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159</v>
      </c>
      <c r="AU308" s="242" t="s">
        <v>82</v>
      </c>
      <c r="AV308" s="13" t="s">
        <v>80</v>
      </c>
      <c r="AW308" s="13" t="s">
        <v>33</v>
      </c>
      <c r="AX308" s="13" t="s">
        <v>72</v>
      </c>
      <c r="AY308" s="242" t="s">
        <v>148</v>
      </c>
    </row>
    <row r="309" s="14" customFormat="1">
      <c r="A309" s="14"/>
      <c r="B309" s="243"/>
      <c r="C309" s="244"/>
      <c r="D309" s="234" t="s">
        <v>159</v>
      </c>
      <c r="E309" s="245" t="s">
        <v>19</v>
      </c>
      <c r="F309" s="246" t="s">
        <v>988</v>
      </c>
      <c r="G309" s="244"/>
      <c r="H309" s="247">
        <v>22.879999999999999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159</v>
      </c>
      <c r="AU309" s="253" t="s">
        <v>82</v>
      </c>
      <c r="AV309" s="14" t="s">
        <v>82</v>
      </c>
      <c r="AW309" s="14" t="s">
        <v>33</v>
      </c>
      <c r="AX309" s="14" t="s">
        <v>72</v>
      </c>
      <c r="AY309" s="253" t="s">
        <v>148</v>
      </c>
    </row>
    <row r="310" s="13" customFormat="1">
      <c r="A310" s="13"/>
      <c r="B310" s="232"/>
      <c r="C310" s="233"/>
      <c r="D310" s="234" t="s">
        <v>159</v>
      </c>
      <c r="E310" s="235" t="s">
        <v>19</v>
      </c>
      <c r="F310" s="236" t="s">
        <v>989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159</v>
      </c>
      <c r="AU310" s="242" t="s">
        <v>82</v>
      </c>
      <c r="AV310" s="13" t="s">
        <v>80</v>
      </c>
      <c r="AW310" s="13" t="s">
        <v>33</v>
      </c>
      <c r="AX310" s="13" t="s">
        <v>72</v>
      </c>
      <c r="AY310" s="242" t="s">
        <v>148</v>
      </c>
    </row>
    <row r="311" s="14" customFormat="1">
      <c r="A311" s="14"/>
      <c r="B311" s="243"/>
      <c r="C311" s="244"/>
      <c r="D311" s="234" t="s">
        <v>159</v>
      </c>
      <c r="E311" s="245" t="s">
        <v>19</v>
      </c>
      <c r="F311" s="246" t="s">
        <v>990</v>
      </c>
      <c r="G311" s="244"/>
      <c r="H311" s="247">
        <v>9.3599999999999994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159</v>
      </c>
      <c r="AU311" s="253" t="s">
        <v>82</v>
      </c>
      <c r="AV311" s="14" t="s">
        <v>82</v>
      </c>
      <c r="AW311" s="14" t="s">
        <v>33</v>
      </c>
      <c r="AX311" s="14" t="s">
        <v>72</v>
      </c>
      <c r="AY311" s="253" t="s">
        <v>148</v>
      </c>
    </row>
    <row r="312" s="15" customFormat="1">
      <c r="A312" s="15"/>
      <c r="B312" s="254"/>
      <c r="C312" s="255"/>
      <c r="D312" s="234" t="s">
        <v>159</v>
      </c>
      <c r="E312" s="256" t="s">
        <v>19</v>
      </c>
      <c r="F312" s="257" t="s">
        <v>163</v>
      </c>
      <c r="G312" s="255"/>
      <c r="H312" s="258">
        <v>184.25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159</v>
      </c>
      <c r="AU312" s="264" t="s">
        <v>82</v>
      </c>
      <c r="AV312" s="15" t="s">
        <v>149</v>
      </c>
      <c r="AW312" s="15" t="s">
        <v>33</v>
      </c>
      <c r="AX312" s="15" t="s">
        <v>80</v>
      </c>
      <c r="AY312" s="264" t="s">
        <v>148</v>
      </c>
    </row>
    <row r="313" s="2" customFormat="1" ht="16.5" customHeight="1">
      <c r="A313" s="40"/>
      <c r="B313" s="41"/>
      <c r="C313" s="214" t="s">
        <v>7</v>
      </c>
      <c r="D313" s="214" t="s">
        <v>151</v>
      </c>
      <c r="E313" s="215" t="s">
        <v>999</v>
      </c>
      <c r="F313" s="216" t="s">
        <v>1000</v>
      </c>
      <c r="G313" s="217" t="s">
        <v>154</v>
      </c>
      <c r="H313" s="218">
        <v>488.74000000000001</v>
      </c>
      <c r="I313" s="219"/>
      <c r="J313" s="220">
        <f>ROUND(I313*H313,2)</f>
        <v>0</v>
      </c>
      <c r="K313" s="216" t="s">
        <v>616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0.00025999999999999998</v>
      </c>
      <c r="R313" s="223">
        <f>Q313*H313</f>
        <v>0.1270724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149</v>
      </c>
      <c r="AT313" s="225" t="s">
        <v>151</v>
      </c>
      <c r="AU313" s="225" t="s">
        <v>82</v>
      </c>
      <c r="AY313" s="19" t="s">
        <v>148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80</v>
      </c>
      <c r="BK313" s="226">
        <f>ROUND(I313*H313,2)</f>
        <v>0</v>
      </c>
      <c r="BL313" s="19" t="s">
        <v>149</v>
      </c>
      <c r="BM313" s="225" t="s">
        <v>1001</v>
      </c>
    </row>
    <row r="314" s="2" customFormat="1">
      <c r="A314" s="40"/>
      <c r="B314" s="41"/>
      <c r="C314" s="42"/>
      <c r="D314" s="227" t="s">
        <v>157</v>
      </c>
      <c r="E314" s="42"/>
      <c r="F314" s="228" t="s">
        <v>1002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157</v>
      </c>
      <c r="AU314" s="19" t="s">
        <v>82</v>
      </c>
    </row>
    <row r="315" s="13" customFormat="1">
      <c r="A315" s="13"/>
      <c r="B315" s="232"/>
      <c r="C315" s="233"/>
      <c r="D315" s="234" t="s">
        <v>159</v>
      </c>
      <c r="E315" s="235" t="s">
        <v>19</v>
      </c>
      <c r="F315" s="236" t="s">
        <v>486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159</v>
      </c>
      <c r="AU315" s="242" t="s">
        <v>82</v>
      </c>
      <c r="AV315" s="13" t="s">
        <v>80</v>
      </c>
      <c r="AW315" s="13" t="s">
        <v>33</v>
      </c>
      <c r="AX315" s="13" t="s">
        <v>72</v>
      </c>
      <c r="AY315" s="242" t="s">
        <v>148</v>
      </c>
    </row>
    <row r="316" s="14" customFormat="1">
      <c r="A316" s="14"/>
      <c r="B316" s="243"/>
      <c r="C316" s="244"/>
      <c r="D316" s="234" t="s">
        <v>159</v>
      </c>
      <c r="E316" s="245" t="s">
        <v>19</v>
      </c>
      <c r="F316" s="246" t="s">
        <v>1003</v>
      </c>
      <c r="G316" s="244"/>
      <c r="H316" s="247">
        <v>50.119999999999997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159</v>
      </c>
      <c r="AU316" s="253" t="s">
        <v>82</v>
      </c>
      <c r="AV316" s="14" t="s">
        <v>82</v>
      </c>
      <c r="AW316" s="14" t="s">
        <v>33</v>
      </c>
      <c r="AX316" s="14" t="s">
        <v>72</v>
      </c>
      <c r="AY316" s="253" t="s">
        <v>148</v>
      </c>
    </row>
    <row r="317" s="13" customFormat="1">
      <c r="A317" s="13"/>
      <c r="B317" s="232"/>
      <c r="C317" s="233"/>
      <c r="D317" s="234" t="s">
        <v>159</v>
      </c>
      <c r="E317" s="235" t="s">
        <v>19</v>
      </c>
      <c r="F317" s="236" t="s">
        <v>488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159</v>
      </c>
      <c r="AU317" s="242" t="s">
        <v>82</v>
      </c>
      <c r="AV317" s="13" t="s">
        <v>80</v>
      </c>
      <c r="AW317" s="13" t="s">
        <v>33</v>
      </c>
      <c r="AX317" s="13" t="s">
        <v>72</v>
      </c>
      <c r="AY317" s="242" t="s">
        <v>148</v>
      </c>
    </row>
    <row r="318" s="14" customFormat="1">
      <c r="A318" s="14"/>
      <c r="B318" s="243"/>
      <c r="C318" s="244"/>
      <c r="D318" s="234" t="s">
        <v>159</v>
      </c>
      <c r="E318" s="245" t="s">
        <v>19</v>
      </c>
      <c r="F318" s="246" t="s">
        <v>1004</v>
      </c>
      <c r="G318" s="244"/>
      <c r="H318" s="247">
        <v>63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159</v>
      </c>
      <c r="AU318" s="253" t="s">
        <v>82</v>
      </c>
      <c r="AV318" s="14" t="s">
        <v>82</v>
      </c>
      <c r="AW318" s="14" t="s">
        <v>33</v>
      </c>
      <c r="AX318" s="14" t="s">
        <v>72</v>
      </c>
      <c r="AY318" s="253" t="s">
        <v>148</v>
      </c>
    </row>
    <row r="319" s="13" customFormat="1">
      <c r="A319" s="13"/>
      <c r="B319" s="232"/>
      <c r="C319" s="233"/>
      <c r="D319" s="234" t="s">
        <v>159</v>
      </c>
      <c r="E319" s="235" t="s">
        <v>19</v>
      </c>
      <c r="F319" s="236" t="s">
        <v>490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159</v>
      </c>
      <c r="AU319" s="242" t="s">
        <v>82</v>
      </c>
      <c r="AV319" s="13" t="s">
        <v>80</v>
      </c>
      <c r="AW319" s="13" t="s">
        <v>33</v>
      </c>
      <c r="AX319" s="13" t="s">
        <v>72</v>
      </c>
      <c r="AY319" s="242" t="s">
        <v>148</v>
      </c>
    </row>
    <row r="320" s="14" customFormat="1">
      <c r="A320" s="14"/>
      <c r="B320" s="243"/>
      <c r="C320" s="244"/>
      <c r="D320" s="234" t="s">
        <v>159</v>
      </c>
      <c r="E320" s="245" t="s">
        <v>19</v>
      </c>
      <c r="F320" s="246" t="s">
        <v>1005</v>
      </c>
      <c r="G320" s="244"/>
      <c r="H320" s="247">
        <v>35.700000000000003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159</v>
      </c>
      <c r="AU320" s="253" t="s">
        <v>82</v>
      </c>
      <c r="AV320" s="14" t="s">
        <v>82</v>
      </c>
      <c r="AW320" s="14" t="s">
        <v>33</v>
      </c>
      <c r="AX320" s="14" t="s">
        <v>72</v>
      </c>
      <c r="AY320" s="253" t="s">
        <v>148</v>
      </c>
    </row>
    <row r="321" s="13" customFormat="1">
      <c r="A321" s="13"/>
      <c r="B321" s="232"/>
      <c r="C321" s="233"/>
      <c r="D321" s="234" t="s">
        <v>159</v>
      </c>
      <c r="E321" s="235" t="s">
        <v>19</v>
      </c>
      <c r="F321" s="236" t="s">
        <v>492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159</v>
      </c>
      <c r="AU321" s="242" t="s">
        <v>82</v>
      </c>
      <c r="AV321" s="13" t="s">
        <v>80</v>
      </c>
      <c r="AW321" s="13" t="s">
        <v>33</v>
      </c>
      <c r="AX321" s="13" t="s">
        <v>72</v>
      </c>
      <c r="AY321" s="242" t="s">
        <v>148</v>
      </c>
    </row>
    <row r="322" s="14" customFormat="1">
      <c r="A322" s="14"/>
      <c r="B322" s="243"/>
      <c r="C322" s="244"/>
      <c r="D322" s="234" t="s">
        <v>159</v>
      </c>
      <c r="E322" s="245" t="s">
        <v>19</v>
      </c>
      <c r="F322" s="246" t="s">
        <v>1006</v>
      </c>
      <c r="G322" s="244"/>
      <c r="H322" s="247">
        <v>33.18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159</v>
      </c>
      <c r="AU322" s="253" t="s">
        <v>82</v>
      </c>
      <c r="AV322" s="14" t="s">
        <v>82</v>
      </c>
      <c r="AW322" s="14" t="s">
        <v>33</v>
      </c>
      <c r="AX322" s="14" t="s">
        <v>72</v>
      </c>
      <c r="AY322" s="253" t="s">
        <v>148</v>
      </c>
    </row>
    <row r="323" s="13" customFormat="1">
      <c r="A323" s="13"/>
      <c r="B323" s="232"/>
      <c r="C323" s="233"/>
      <c r="D323" s="234" t="s">
        <v>159</v>
      </c>
      <c r="E323" s="235" t="s">
        <v>19</v>
      </c>
      <c r="F323" s="236" t="s">
        <v>494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159</v>
      </c>
      <c r="AU323" s="242" t="s">
        <v>82</v>
      </c>
      <c r="AV323" s="13" t="s">
        <v>80</v>
      </c>
      <c r="AW323" s="13" t="s">
        <v>33</v>
      </c>
      <c r="AX323" s="13" t="s">
        <v>72</v>
      </c>
      <c r="AY323" s="242" t="s">
        <v>148</v>
      </c>
    </row>
    <row r="324" s="14" customFormat="1">
      <c r="A324" s="14"/>
      <c r="B324" s="243"/>
      <c r="C324" s="244"/>
      <c r="D324" s="234" t="s">
        <v>159</v>
      </c>
      <c r="E324" s="245" t="s">
        <v>19</v>
      </c>
      <c r="F324" s="246" t="s">
        <v>1007</v>
      </c>
      <c r="G324" s="244"/>
      <c r="H324" s="247">
        <v>23.52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159</v>
      </c>
      <c r="AU324" s="253" t="s">
        <v>82</v>
      </c>
      <c r="AV324" s="14" t="s">
        <v>82</v>
      </c>
      <c r="AW324" s="14" t="s">
        <v>33</v>
      </c>
      <c r="AX324" s="14" t="s">
        <v>72</v>
      </c>
      <c r="AY324" s="253" t="s">
        <v>148</v>
      </c>
    </row>
    <row r="325" s="13" customFormat="1">
      <c r="A325" s="13"/>
      <c r="B325" s="232"/>
      <c r="C325" s="233"/>
      <c r="D325" s="234" t="s">
        <v>159</v>
      </c>
      <c r="E325" s="235" t="s">
        <v>19</v>
      </c>
      <c r="F325" s="236" t="s">
        <v>1008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159</v>
      </c>
      <c r="AU325" s="242" t="s">
        <v>82</v>
      </c>
      <c r="AV325" s="13" t="s">
        <v>80</v>
      </c>
      <c r="AW325" s="13" t="s">
        <v>33</v>
      </c>
      <c r="AX325" s="13" t="s">
        <v>72</v>
      </c>
      <c r="AY325" s="242" t="s">
        <v>148</v>
      </c>
    </row>
    <row r="326" s="14" customFormat="1">
      <c r="A326" s="14"/>
      <c r="B326" s="243"/>
      <c r="C326" s="244"/>
      <c r="D326" s="234" t="s">
        <v>159</v>
      </c>
      <c r="E326" s="245" t="s">
        <v>19</v>
      </c>
      <c r="F326" s="246" t="s">
        <v>1009</v>
      </c>
      <c r="G326" s="244"/>
      <c r="H326" s="247">
        <v>21.84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159</v>
      </c>
      <c r="AU326" s="253" t="s">
        <v>82</v>
      </c>
      <c r="AV326" s="14" t="s">
        <v>82</v>
      </c>
      <c r="AW326" s="14" t="s">
        <v>33</v>
      </c>
      <c r="AX326" s="14" t="s">
        <v>72</v>
      </c>
      <c r="AY326" s="253" t="s">
        <v>148</v>
      </c>
    </row>
    <row r="327" s="13" customFormat="1">
      <c r="A327" s="13"/>
      <c r="B327" s="232"/>
      <c r="C327" s="233"/>
      <c r="D327" s="234" t="s">
        <v>159</v>
      </c>
      <c r="E327" s="235" t="s">
        <v>19</v>
      </c>
      <c r="F327" s="236" t="s">
        <v>500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159</v>
      </c>
      <c r="AU327" s="242" t="s">
        <v>82</v>
      </c>
      <c r="AV327" s="13" t="s">
        <v>80</v>
      </c>
      <c r="AW327" s="13" t="s">
        <v>33</v>
      </c>
      <c r="AX327" s="13" t="s">
        <v>72</v>
      </c>
      <c r="AY327" s="242" t="s">
        <v>148</v>
      </c>
    </row>
    <row r="328" s="14" customFormat="1">
      <c r="A328" s="14"/>
      <c r="B328" s="243"/>
      <c r="C328" s="244"/>
      <c r="D328" s="234" t="s">
        <v>159</v>
      </c>
      <c r="E328" s="245" t="s">
        <v>19</v>
      </c>
      <c r="F328" s="246" t="s">
        <v>1010</v>
      </c>
      <c r="G328" s="244"/>
      <c r="H328" s="247">
        <v>43.960000000000001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159</v>
      </c>
      <c r="AU328" s="253" t="s">
        <v>82</v>
      </c>
      <c r="AV328" s="14" t="s">
        <v>82</v>
      </c>
      <c r="AW328" s="14" t="s">
        <v>33</v>
      </c>
      <c r="AX328" s="14" t="s">
        <v>72</v>
      </c>
      <c r="AY328" s="253" t="s">
        <v>148</v>
      </c>
    </row>
    <row r="329" s="13" customFormat="1">
      <c r="A329" s="13"/>
      <c r="B329" s="232"/>
      <c r="C329" s="233"/>
      <c r="D329" s="234" t="s">
        <v>159</v>
      </c>
      <c r="E329" s="235" t="s">
        <v>19</v>
      </c>
      <c r="F329" s="236" t="s">
        <v>977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159</v>
      </c>
      <c r="AU329" s="242" t="s">
        <v>82</v>
      </c>
      <c r="AV329" s="13" t="s">
        <v>80</v>
      </c>
      <c r="AW329" s="13" t="s">
        <v>33</v>
      </c>
      <c r="AX329" s="13" t="s">
        <v>72</v>
      </c>
      <c r="AY329" s="242" t="s">
        <v>148</v>
      </c>
    </row>
    <row r="330" s="14" customFormat="1">
      <c r="A330" s="14"/>
      <c r="B330" s="243"/>
      <c r="C330" s="244"/>
      <c r="D330" s="234" t="s">
        <v>159</v>
      </c>
      <c r="E330" s="245" t="s">
        <v>19</v>
      </c>
      <c r="F330" s="246" t="s">
        <v>1011</v>
      </c>
      <c r="G330" s="244"/>
      <c r="H330" s="247">
        <v>18.620000000000001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159</v>
      </c>
      <c r="AU330" s="253" t="s">
        <v>82</v>
      </c>
      <c r="AV330" s="14" t="s">
        <v>82</v>
      </c>
      <c r="AW330" s="14" t="s">
        <v>33</v>
      </c>
      <c r="AX330" s="14" t="s">
        <v>72</v>
      </c>
      <c r="AY330" s="253" t="s">
        <v>148</v>
      </c>
    </row>
    <row r="331" s="13" customFormat="1">
      <c r="A331" s="13"/>
      <c r="B331" s="232"/>
      <c r="C331" s="233"/>
      <c r="D331" s="234" t="s">
        <v>159</v>
      </c>
      <c r="E331" s="235" t="s">
        <v>19</v>
      </c>
      <c r="F331" s="236" t="s">
        <v>979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159</v>
      </c>
      <c r="AU331" s="242" t="s">
        <v>82</v>
      </c>
      <c r="AV331" s="13" t="s">
        <v>80</v>
      </c>
      <c r="AW331" s="13" t="s">
        <v>33</v>
      </c>
      <c r="AX331" s="13" t="s">
        <v>72</v>
      </c>
      <c r="AY331" s="242" t="s">
        <v>148</v>
      </c>
    </row>
    <row r="332" s="14" customFormat="1">
      <c r="A332" s="14"/>
      <c r="B332" s="243"/>
      <c r="C332" s="244"/>
      <c r="D332" s="234" t="s">
        <v>159</v>
      </c>
      <c r="E332" s="245" t="s">
        <v>19</v>
      </c>
      <c r="F332" s="246" t="s">
        <v>1012</v>
      </c>
      <c r="G332" s="244"/>
      <c r="H332" s="247">
        <v>15.4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159</v>
      </c>
      <c r="AU332" s="253" t="s">
        <v>82</v>
      </c>
      <c r="AV332" s="14" t="s">
        <v>82</v>
      </c>
      <c r="AW332" s="14" t="s">
        <v>33</v>
      </c>
      <c r="AX332" s="14" t="s">
        <v>72</v>
      </c>
      <c r="AY332" s="253" t="s">
        <v>148</v>
      </c>
    </row>
    <row r="333" s="13" customFormat="1">
      <c r="A333" s="13"/>
      <c r="B333" s="232"/>
      <c r="C333" s="233"/>
      <c r="D333" s="234" t="s">
        <v>159</v>
      </c>
      <c r="E333" s="235" t="s">
        <v>19</v>
      </c>
      <c r="F333" s="236" t="s">
        <v>981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159</v>
      </c>
      <c r="AU333" s="242" t="s">
        <v>82</v>
      </c>
      <c r="AV333" s="13" t="s">
        <v>80</v>
      </c>
      <c r="AW333" s="13" t="s">
        <v>33</v>
      </c>
      <c r="AX333" s="13" t="s">
        <v>72</v>
      </c>
      <c r="AY333" s="242" t="s">
        <v>148</v>
      </c>
    </row>
    <row r="334" s="14" customFormat="1">
      <c r="A334" s="14"/>
      <c r="B334" s="243"/>
      <c r="C334" s="244"/>
      <c r="D334" s="234" t="s">
        <v>159</v>
      </c>
      <c r="E334" s="245" t="s">
        <v>19</v>
      </c>
      <c r="F334" s="246" t="s">
        <v>1013</v>
      </c>
      <c r="G334" s="244"/>
      <c r="H334" s="247">
        <v>36.960000000000001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159</v>
      </c>
      <c r="AU334" s="253" t="s">
        <v>82</v>
      </c>
      <c r="AV334" s="14" t="s">
        <v>82</v>
      </c>
      <c r="AW334" s="14" t="s">
        <v>33</v>
      </c>
      <c r="AX334" s="14" t="s">
        <v>72</v>
      </c>
      <c r="AY334" s="253" t="s">
        <v>148</v>
      </c>
    </row>
    <row r="335" s="13" customFormat="1">
      <c r="A335" s="13"/>
      <c r="B335" s="232"/>
      <c r="C335" s="233"/>
      <c r="D335" s="234" t="s">
        <v>159</v>
      </c>
      <c r="E335" s="235" t="s">
        <v>19</v>
      </c>
      <c r="F335" s="236" t="s">
        <v>983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159</v>
      </c>
      <c r="AU335" s="242" t="s">
        <v>82</v>
      </c>
      <c r="AV335" s="13" t="s">
        <v>80</v>
      </c>
      <c r="AW335" s="13" t="s">
        <v>33</v>
      </c>
      <c r="AX335" s="13" t="s">
        <v>72</v>
      </c>
      <c r="AY335" s="242" t="s">
        <v>148</v>
      </c>
    </row>
    <row r="336" s="14" customFormat="1">
      <c r="A336" s="14"/>
      <c r="B336" s="243"/>
      <c r="C336" s="244"/>
      <c r="D336" s="234" t="s">
        <v>159</v>
      </c>
      <c r="E336" s="245" t="s">
        <v>19</v>
      </c>
      <c r="F336" s="246" t="s">
        <v>1014</v>
      </c>
      <c r="G336" s="244"/>
      <c r="H336" s="247">
        <v>10.359999999999999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159</v>
      </c>
      <c r="AU336" s="253" t="s">
        <v>82</v>
      </c>
      <c r="AV336" s="14" t="s">
        <v>82</v>
      </c>
      <c r="AW336" s="14" t="s">
        <v>33</v>
      </c>
      <c r="AX336" s="14" t="s">
        <v>72</v>
      </c>
      <c r="AY336" s="253" t="s">
        <v>148</v>
      </c>
    </row>
    <row r="337" s="13" customFormat="1">
      <c r="A337" s="13"/>
      <c r="B337" s="232"/>
      <c r="C337" s="233"/>
      <c r="D337" s="234" t="s">
        <v>159</v>
      </c>
      <c r="E337" s="235" t="s">
        <v>19</v>
      </c>
      <c r="F337" s="236" t="s">
        <v>985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159</v>
      </c>
      <c r="AU337" s="242" t="s">
        <v>82</v>
      </c>
      <c r="AV337" s="13" t="s">
        <v>80</v>
      </c>
      <c r="AW337" s="13" t="s">
        <v>33</v>
      </c>
      <c r="AX337" s="13" t="s">
        <v>72</v>
      </c>
      <c r="AY337" s="242" t="s">
        <v>148</v>
      </c>
    </row>
    <row r="338" s="14" customFormat="1">
      <c r="A338" s="14"/>
      <c r="B338" s="243"/>
      <c r="C338" s="244"/>
      <c r="D338" s="234" t="s">
        <v>159</v>
      </c>
      <c r="E338" s="245" t="s">
        <v>19</v>
      </c>
      <c r="F338" s="246" t="s">
        <v>1015</v>
      </c>
      <c r="G338" s="244"/>
      <c r="H338" s="247">
        <v>7.5599999999999996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159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148</v>
      </c>
    </row>
    <row r="339" s="13" customFormat="1">
      <c r="A339" s="13"/>
      <c r="B339" s="232"/>
      <c r="C339" s="233"/>
      <c r="D339" s="234" t="s">
        <v>159</v>
      </c>
      <c r="E339" s="235" t="s">
        <v>19</v>
      </c>
      <c r="F339" s="236" t="s">
        <v>987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159</v>
      </c>
      <c r="AU339" s="242" t="s">
        <v>82</v>
      </c>
      <c r="AV339" s="13" t="s">
        <v>80</v>
      </c>
      <c r="AW339" s="13" t="s">
        <v>33</v>
      </c>
      <c r="AX339" s="13" t="s">
        <v>72</v>
      </c>
      <c r="AY339" s="242" t="s">
        <v>148</v>
      </c>
    </row>
    <row r="340" s="14" customFormat="1">
      <c r="A340" s="14"/>
      <c r="B340" s="243"/>
      <c r="C340" s="244"/>
      <c r="D340" s="234" t="s">
        <v>159</v>
      </c>
      <c r="E340" s="245" t="s">
        <v>19</v>
      </c>
      <c r="F340" s="246" t="s">
        <v>1016</v>
      </c>
      <c r="G340" s="244"/>
      <c r="H340" s="247">
        <v>26.18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159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148</v>
      </c>
    </row>
    <row r="341" s="13" customFormat="1">
      <c r="A341" s="13"/>
      <c r="B341" s="232"/>
      <c r="C341" s="233"/>
      <c r="D341" s="234" t="s">
        <v>159</v>
      </c>
      <c r="E341" s="235" t="s">
        <v>19</v>
      </c>
      <c r="F341" s="236" t="s">
        <v>989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159</v>
      </c>
      <c r="AU341" s="242" t="s">
        <v>82</v>
      </c>
      <c r="AV341" s="13" t="s">
        <v>80</v>
      </c>
      <c r="AW341" s="13" t="s">
        <v>33</v>
      </c>
      <c r="AX341" s="13" t="s">
        <v>72</v>
      </c>
      <c r="AY341" s="242" t="s">
        <v>148</v>
      </c>
    </row>
    <row r="342" s="14" customFormat="1">
      <c r="A342" s="14"/>
      <c r="B342" s="243"/>
      <c r="C342" s="244"/>
      <c r="D342" s="234" t="s">
        <v>159</v>
      </c>
      <c r="E342" s="245" t="s">
        <v>19</v>
      </c>
      <c r="F342" s="246" t="s">
        <v>1017</v>
      </c>
      <c r="G342" s="244"/>
      <c r="H342" s="247">
        <v>22.399999999999999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159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148</v>
      </c>
    </row>
    <row r="343" s="13" customFormat="1">
      <c r="A343" s="13"/>
      <c r="B343" s="232"/>
      <c r="C343" s="233"/>
      <c r="D343" s="234" t="s">
        <v>159</v>
      </c>
      <c r="E343" s="235" t="s">
        <v>19</v>
      </c>
      <c r="F343" s="236" t="s">
        <v>1018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159</v>
      </c>
      <c r="AU343" s="242" t="s">
        <v>82</v>
      </c>
      <c r="AV343" s="13" t="s">
        <v>80</v>
      </c>
      <c r="AW343" s="13" t="s">
        <v>33</v>
      </c>
      <c r="AX343" s="13" t="s">
        <v>72</v>
      </c>
      <c r="AY343" s="242" t="s">
        <v>148</v>
      </c>
    </row>
    <row r="344" s="14" customFormat="1">
      <c r="A344" s="14"/>
      <c r="B344" s="243"/>
      <c r="C344" s="244"/>
      <c r="D344" s="234" t="s">
        <v>159</v>
      </c>
      <c r="E344" s="245" t="s">
        <v>19</v>
      </c>
      <c r="F344" s="246" t="s">
        <v>1019</v>
      </c>
      <c r="G344" s="244"/>
      <c r="H344" s="247">
        <v>79.939999999999998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159</v>
      </c>
      <c r="AU344" s="253" t="s">
        <v>82</v>
      </c>
      <c r="AV344" s="14" t="s">
        <v>82</v>
      </c>
      <c r="AW344" s="14" t="s">
        <v>33</v>
      </c>
      <c r="AX344" s="14" t="s">
        <v>72</v>
      </c>
      <c r="AY344" s="253" t="s">
        <v>148</v>
      </c>
    </row>
    <row r="345" s="15" customFormat="1">
      <c r="A345" s="15"/>
      <c r="B345" s="254"/>
      <c r="C345" s="255"/>
      <c r="D345" s="234" t="s">
        <v>159</v>
      </c>
      <c r="E345" s="256" t="s">
        <v>19</v>
      </c>
      <c r="F345" s="257" t="s">
        <v>163</v>
      </c>
      <c r="G345" s="255"/>
      <c r="H345" s="258">
        <v>488.74000000000001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4" t="s">
        <v>159</v>
      </c>
      <c r="AU345" s="264" t="s">
        <v>82</v>
      </c>
      <c r="AV345" s="15" t="s">
        <v>149</v>
      </c>
      <c r="AW345" s="15" t="s">
        <v>33</v>
      </c>
      <c r="AX345" s="15" t="s">
        <v>80</v>
      </c>
      <c r="AY345" s="264" t="s">
        <v>148</v>
      </c>
    </row>
    <row r="346" s="2" customFormat="1" ht="24.15" customHeight="1">
      <c r="A346" s="40"/>
      <c r="B346" s="41"/>
      <c r="C346" s="214" t="s">
        <v>279</v>
      </c>
      <c r="D346" s="214" t="s">
        <v>151</v>
      </c>
      <c r="E346" s="215" t="s">
        <v>1020</v>
      </c>
      <c r="F346" s="216" t="s">
        <v>1021</v>
      </c>
      <c r="G346" s="217" t="s">
        <v>154</v>
      </c>
      <c r="H346" s="218">
        <v>79.939999999999998</v>
      </c>
      <c r="I346" s="219"/>
      <c r="J346" s="220">
        <f>ROUND(I346*H346,2)</f>
        <v>0</v>
      </c>
      <c r="K346" s="216" t="s">
        <v>616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0.0043800000000000002</v>
      </c>
      <c r="R346" s="223">
        <f>Q346*H346</f>
        <v>0.35013719999999998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149</v>
      </c>
      <c r="AT346" s="225" t="s">
        <v>151</v>
      </c>
      <c r="AU346" s="225" t="s">
        <v>82</v>
      </c>
      <c r="AY346" s="19" t="s">
        <v>148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80</v>
      </c>
      <c r="BK346" s="226">
        <f>ROUND(I346*H346,2)</f>
        <v>0</v>
      </c>
      <c r="BL346" s="19" t="s">
        <v>149</v>
      </c>
      <c r="BM346" s="225" t="s">
        <v>1022</v>
      </c>
    </row>
    <row r="347" s="2" customFormat="1">
      <c r="A347" s="40"/>
      <c r="B347" s="41"/>
      <c r="C347" s="42"/>
      <c r="D347" s="227" t="s">
        <v>157</v>
      </c>
      <c r="E347" s="42"/>
      <c r="F347" s="228" t="s">
        <v>1023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157</v>
      </c>
      <c r="AU347" s="19" t="s">
        <v>82</v>
      </c>
    </row>
    <row r="348" s="13" customFormat="1">
      <c r="A348" s="13"/>
      <c r="B348" s="232"/>
      <c r="C348" s="233"/>
      <c r="D348" s="234" t="s">
        <v>159</v>
      </c>
      <c r="E348" s="235" t="s">
        <v>19</v>
      </c>
      <c r="F348" s="236" t="s">
        <v>1018</v>
      </c>
      <c r="G348" s="233"/>
      <c r="H348" s="235" t="s">
        <v>19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159</v>
      </c>
      <c r="AU348" s="242" t="s">
        <v>82</v>
      </c>
      <c r="AV348" s="13" t="s">
        <v>80</v>
      </c>
      <c r="AW348" s="13" t="s">
        <v>33</v>
      </c>
      <c r="AX348" s="13" t="s">
        <v>72</v>
      </c>
      <c r="AY348" s="242" t="s">
        <v>148</v>
      </c>
    </row>
    <row r="349" s="14" customFormat="1">
      <c r="A349" s="14"/>
      <c r="B349" s="243"/>
      <c r="C349" s="244"/>
      <c r="D349" s="234" t="s">
        <v>159</v>
      </c>
      <c r="E349" s="245" t="s">
        <v>19</v>
      </c>
      <c r="F349" s="246" t="s">
        <v>1019</v>
      </c>
      <c r="G349" s="244"/>
      <c r="H349" s="247">
        <v>79.939999999999998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159</v>
      </c>
      <c r="AU349" s="253" t="s">
        <v>82</v>
      </c>
      <c r="AV349" s="14" t="s">
        <v>82</v>
      </c>
      <c r="AW349" s="14" t="s">
        <v>33</v>
      </c>
      <c r="AX349" s="14" t="s">
        <v>80</v>
      </c>
      <c r="AY349" s="253" t="s">
        <v>148</v>
      </c>
    </row>
    <row r="350" s="2" customFormat="1" ht="16.5" customHeight="1">
      <c r="A350" s="40"/>
      <c r="B350" s="41"/>
      <c r="C350" s="214" t="s">
        <v>288</v>
      </c>
      <c r="D350" s="214" t="s">
        <v>151</v>
      </c>
      <c r="E350" s="215" t="s">
        <v>1024</v>
      </c>
      <c r="F350" s="216" t="s">
        <v>1025</v>
      </c>
      <c r="G350" s="217" t="s">
        <v>154</v>
      </c>
      <c r="H350" s="218">
        <v>408.80000000000001</v>
      </c>
      <c r="I350" s="219"/>
      <c r="J350" s="220">
        <f>ROUND(I350*H350,2)</f>
        <v>0</v>
      </c>
      <c r="K350" s="216" t="s">
        <v>616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0.0040000000000000001</v>
      </c>
      <c r="R350" s="223">
        <f>Q350*H350</f>
        <v>1.6352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149</v>
      </c>
      <c r="AT350" s="225" t="s">
        <v>151</v>
      </c>
      <c r="AU350" s="225" t="s">
        <v>82</v>
      </c>
      <c r="AY350" s="19" t="s">
        <v>148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80</v>
      </c>
      <c r="BK350" s="226">
        <f>ROUND(I350*H350,2)</f>
        <v>0</v>
      </c>
      <c r="BL350" s="19" t="s">
        <v>149</v>
      </c>
      <c r="BM350" s="225" t="s">
        <v>1026</v>
      </c>
    </row>
    <row r="351" s="2" customFormat="1">
      <c r="A351" s="40"/>
      <c r="B351" s="41"/>
      <c r="C351" s="42"/>
      <c r="D351" s="227" t="s">
        <v>157</v>
      </c>
      <c r="E351" s="42"/>
      <c r="F351" s="228" t="s">
        <v>1027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157</v>
      </c>
      <c r="AU351" s="19" t="s">
        <v>82</v>
      </c>
    </row>
    <row r="352" s="13" customFormat="1">
      <c r="A352" s="13"/>
      <c r="B352" s="232"/>
      <c r="C352" s="233"/>
      <c r="D352" s="234" t="s">
        <v>159</v>
      </c>
      <c r="E352" s="235" t="s">
        <v>19</v>
      </c>
      <c r="F352" s="236" t="s">
        <v>486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159</v>
      </c>
      <c r="AU352" s="242" t="s">
        <v>82</v>
      </c>
      <c r="AV352" s="13" t="s">
        <v>80</v>
      </c>
      <c r="AW352" s="13" t="s">
        <v>33</v>
      </c>
      <c r="AX352" s="13" t="s">
        <v>72</v>
      </c>
      <c r="AY352" s="242" t="s">
        <v>148</v>
      </c>
    </row>
    <row r="353" s="14" customFormat="1">
      <c r="A353" s="14"/>
      <c r="B353" s="243"/>
      <c r="C353" s="244"/>
      <c r="D353" s="234" t="s">
        <v>159</v>
      </c>
      <c r="E353" s="245" t="s">
        <v>19</v>
      </c>
      <c r="F353" s="246" t="s">
        <v>1003</v>
      </c>
      <c r="G353" s="244"/>
      <c r="H353" s="247">
        <v>50.119999999999997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159</v>
      </c>
      <c r="AU353" s="253" t="s">
        <v>82</v>
      </c>
      <c r="AV353" s="14" t="s">
        <v>82</v>
      </c>
      <c r="AW353" s="14" t="s">
        <v>33</v>
      </c>
      <c r="AX353" s="14" t="s">
        <v>72</v>
      </c>
      <c r="AY353" s="253" t="s">
        <v>148</v>
      </c>
    </row>
    <row r="354" s="13" customFormat="1">
      <c r="A354" s="13"/>
      <c r="B354" s="232"/>
      <c r="C354" s="233"/>
      <c r="D354" s="234" t="s">
        <v>159</v>
      </c>
      <c r="E354" s="235" t="s">
        <v>19</v>
      </c>
      <c r="F354" s="236" t="s">
        <v>488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159</v>
      </c>
      <c r="AU354" s="242" t="s">
        <v>82</v>
      </c>
      <c r="AV354" s="13" t="s">
        <v>80</v>
      </c>
      <c r="AW354" s="13" t="s">
        <v>33</v>
      </c>
      <c r="AX354" s="13" t="s">
        <v>72</v>
      </c>
      <c r="AY354" s="242" t="s">
        <v>148</v>
      </c>
    </row>
    <row r="355" s="14" customFormat="1">
      <c r="A355" s="14"/>
      <c r="B355" s="243"/>
      <c r="C355" s="244"/>
      <c r="D355" s="234" t="s">
        <v>159</v>
      </c>
      <c r="E355" s="245" t="s">
        <v>19</v>
      </c>
      <c r="F355" s="246" t="s">
        <v>1004</v>
      </c>
      <c r="G355" s="244"/>
      <c r="H355" s="247">
        <v>63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159</v>
      </c>
      <c r="AU355" s="253" t="s">
        <v>82</v>
      </c>
      <c r="AV355" s="14" t="s">
        <v>82</v>
      </c>
      <c r="AW355" s="14" t="s">
        <v>33</v>
      </c>
      <c r="AX355" s="14" t="s">
        <v>72</v>
      </c>
      <c r="AY355" s="253" t="s">
        <v>148</v>
      </c>
    </row>
    <row r="356" s="13" customFormat="1">
      <c r="A356" s="13"/>
      <c r="B356" s="232"/>
      <c r="C356" s="233"/>
      <c r="D356" s="234" t="s">
        <v>159</v>
      </c>
      <c r="E356" s="235" t="s">
        <v>19</v>
      </c>
      <c r="F356" s="236" t="s">
        <v>490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159</v>
      </c>
      <c r="AU356" s="242" t="s">
        <v>82</v>
      </c>
      <c r="AV356" s="13" t="s">
        <v>80</v>
      </c>
      <c r="AW356" s="13" t="s">
        <v>33</v>
      </c>
      <c r="AX356" s="13" t="s">
        <v>72</v>
      </c>
      <c r="AY356" s="242" t="s">
        <v>148</v>
      </c>
    </row>
    <row r="357" s="14" customFormat="1">
      <c r="A357" s="14"/>
      <c r="B357" s="243"/>
      <c r="C357" s="244"/>
      <c r="D357" s="234" t="s">
        <v>159</v>
      </c>
      <c r="E357" s="245" t="s">
        <v>19</v>
      </c>
      <c r="F357" s="246" t="s">
        <v>1005</v>
      </c>
      <c r="G357" s="244"/>
      <c r="H357" s="247">
        <v>35.700000000000003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159</v>
      </c>
      <c r="AU357" s="253" t="s">
        <v>82</v>
      </c>
      <c r="AV357" s="14" t="s">
        <v>82</v>
      </c>
      <c r="AW357" s="14" t="s">
        <v>33</v>
      </c>
      <c r="AX357" s="14" t="s">
        <v>72</v>
      </c>
      <c r="AY357" s="253" t="s">
        <v>148</v>
      </c>
    </row>
    <row r="358" s="13" customFormat="1">
      <c r="A358" s="13"/>
      <c r="B358" s="232"/>
      <c r="C358" s="233"/>
      <c r="D358" s="234" t="s">
        <v>159</v>
      </c>
      <c r="E358" s="235" t="s">
        <v>19</v>
      </c>
      <c r="F358" s="236" t="s">
        <v>492</v>
      </c>
      <c r="G358" s="233"/>
      <c r="H358" s="235" t="s">
        <v>19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159</v>
      </c>
      <c r="AU358" s="242" t="s">
        <v>82</v>
      </c>
      <c r="AV358" s="13" t="s">
        <v>80</v>
      </c>
      <c r="AW358" s="13" t="s">
        <v>33</v>
      </c>
      <c r="AX358" s="13" t="s">
        <v>72</v>
      </c>
      <c r="AY358" s="242" t="s">
        <v>148</v>
      </c>
    </row>
    <row r="359" s="14" customFormat="1">
      <c r="A359" s="14"/>
      <c r="B359" s="243"/>
      <c r="C359" s="244"/>
      <c r="D359" s="234" t="s">
        <v>159</v>
      </c>
      <c r="E359" s="245" t="s">
        <v>19</v>
      </c>
      <c r="F359" s="246" t="s">
        <v>1006</v>
      </c>
      <c r="G359" s="244"/>
      <c r="H359" s="247">
        <v>33.18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159</v>
      </c>
      <c r="AU359" s="253" t="s">
        <v>82</v>
      </c>
      <c r="AV359" s="14" t="s">
        <v>82</v>
      </c>
      <c r="AW359" s="14" t="s">
        <v>33</v>
      </c>
      <c r="AX359" s="14" t="s">
        <v>72</v>
      </c>
      <c r="AY359" s="253" t="s">
        <v>148</v>
      </c>
    </row>
    <row r="360" s="13" customFormat="1">
      <c r="A360" s="13"/>
      <c r="B360" s="232"/>
      <c r="C360" s="233"/>
      <c r="D360" s="234" t="s">
        <v>159</v>
      </c>
      <c r="E360" s="235" t="s">
        <v>19</v>
      </c>
      <c r="F360" s="236" t="s">
        <v>494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159</v>
      </c>
      <c r="AU360" s="242" t="s">
        <v>82</v>
      </c>
      <c r="AV360" s="13" t="s">
        <v>80</v>
      </c>
      <c r="AW360" s="13" t="s">
        <v>33</v>
      </c>
      <c r="AX360" s="13" t="s">
        <v>72</v>
      </c>
      <c r="AY360" s="242" t="s">
        <v>148</v>
      </c>
    </row>
    <row r="361" s="14" customFormat="1">
      <c r="A361" s="14"/>
      <c r="B361" s="243"/>
      <c r="C361" s="244"/>
      <c r="D361" s="234" t="s">
        <v>159</v>
      </c>
      <c r="E361" s="245" t="s">
        <v>19</v>
      </c>
      <c r="F361" s="246" t="s">
        <v>1007</v>
      </c>
      <c r="G361" s="244"/>
      <c r="H361" s="247">
        <v>23.52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159</v>
      </c>
      <c r="AU361" s="253" t="s">
        <v>82</v>
      </c>
      <c r="AV361" s="14" t="s">
        <v>82</v>
      </c>
      <c r="AW361" s="14" t="s">
        <v>33</v>
      </c>
      <c r="AX361" s="14" t="s">
        <v>72</v>
      </c>
      <c r="AY361" s="253" t="s">
        <v>148</v>
      </c>
    </row>
    <row r="362" s="13" customFormat="1">
      <c r="A362" s="13"/>
      <c r="B362" s="232"/>
      <c r="C362" s="233"/>
      <c r="D362" s="234" t="s">
        <v>159</v>
      </c>
      <c r="E362" s="235" t="s">
        <v>19</v>
      </c>
      <c r="F362" s="236" t="s">
        <v>1008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159</v>
      </c>
      <c r="AU362" s="242" t="s">
        <v>82</v>
      </c>
      <c r="AV362" s="13" t="s">
        <v>80</v>
      </c>
      <c r="AW362" s="13" t="s">
        <v>33</v>
      </c>
      <c r="AX362" s="13" t="s">
        <v>72</v>
      </c>
      <c r="AY362" s="242" t="s">
        <v>148</v>
      </c>
    </row>
    <row r="363" s="14" customFormat="1">
      <c r="A363" s="14"/>
      <c r="B363" s="243"/>
      <c r="C363" s="244"/>
      <c r="D363" s="234" t="s">
        <v>159</v>
      </c>
      <c r="E363" s="245" t="s">
        <v>19</v>
      </c>
      <c r="F363" s="246" t="s">
        <v>1009</v>
      </c>
      <c r="G363" s="244"/>
      <c r="H363" s="247">
        <v>21.84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159</v>
      </c>
      <c r="AU363" s="253" t="s">
        <v>82</v>
      </c>
      <c r="AV363" s="14" t="s">
        <v>82</v>
      </c>
      <c r="AW363" s="14" t="s">
        <v>33</v>
      </c>
      <c r="AX363" s="14" t="s">
        <v>72</v>
      </c>
      <c r="AY363" s="253" t="s">
        <v>148</v>
      </c>
    </row>
    <row r="364" s="13" customFormat="1">
      <c r="A364" s="13"/>
      <c r="B364" s="232"/>
      <c r="C364" s="233"/>
      <c r="D364" s="234" t="s">
        <v>159</v>
      </c>
      <c r="E364" s="235" t="s">
        <v>19</v>
      </c>
      <c r="F364" s="236" t="s">
        <v>500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159</v>
      </c>
      <c r="AU364" s="242" t="s">
        <v>82</v>
      </c>
      <c r="AV364" s="13" t="s">
        <v>80</v>
      </c>
      <c r="AW364" s="13" t="s">
        <v>33</v>
      </c>
      <c r="AX364" s="13" t="s">
        <v>72</v>
      </c>
      <c r="AY364" s="242" t="s">
        <v>148</v>
      </c>
    </row>
    <row r="365" s="14" customFormat="1">
      <c r="A365" s="14"/>
      <c r="B365" s="243"/>
      <c r="C365" s="244"/>
      <c r="D365" s="234" t="s">
        <v>159</v>
      </c>
      <c r="E365" s="245" t="s">
        <v>19</v>
      </c>
      <c r="F365" s="246" t="s">
        <v>1010</v>
      </c>
      <c r="G365" s="244"/>
      <c r="H365" s="247">
        <v>43.960000000000001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159</v>
      </c>
      <c r="AU365" s="253" t="s">
        <v>82</v>
      </c>
      <c r="AV365" s="14" t="s">
        <v>82</v>
      </c>
      <c r="AW365" s="14" t="s">
        <v>33</v>
      </c>
      <c r="AX365" s="14" t="s">
        <v>72</v>
      </c>
      <c r="AY365" s="253" t="s">
        <v>148</v>
      </c>
    </row>
    <row r="366" s="13" customFormat="1">
      <c r="A366" s="13"/>
      <c r="B366" s="232"/>
      <c r="C366" s="233"/>
      <c r="D366" s="234" t="s">
        <v>159</v>
      </c>
      <c r="E366" s="235" t="s">
        <v>19</v>
      </c>
      <c r="F366" s="236" t="s">
        <v>977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159</v>
      </c>
      <c r="AU366" s="242" t="s">
        <v>82</v>
      </c>
      <c r="AV366" s="13" t="s">
        <v>80</v>
      </c>
      <c r="AW366" s="13" t="s">
        <v>33</v>
      </c>
      <c r="AX366" s="13" t="s">
        <v>72</v>
      </c>
      <c r="AY366" s="242" t="s">
        <v>148</v>
      </c>
    </row>
    <row r="367" s="14" customFormat="1">
      <c r="A367" s="14"/>
      <c r="B367" s="243"/>
      <c r="C367" s="244"/>
      <c r="D367" s="234" t="s">
        <v>159</v>
      </c>
      <c r="E367" s="245" t="s">
        <v>19</v>
      </c>
      <c r="F367" s="246" t="s">
        <v>1011</v>
      </c>
      <c r="G367" s="244"/>
      <c r="H367" s="247">
        <v>18.620000000000001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159</v>
      </c>
      <c r="AU367" s="253" t="s">
        <v>82</v>
      </c>
      <c r="AV367" s="14" t="s">
        <v>82</v>
      </c>
      <c r="AW367" s="14" t="s">
        <v>33</v>
      </c>
      <c r="AX367" s="14" t="s">
        <v>72</v>
      </c>
      <c r="AY367" s="253" t="s">
        <v>148</v>
      </c>
    </row>
    <row r="368" s="13" customFormat="1">
      <c r="A368" s="13"/>
      <c r="B368" s="232"/>
      <c r="C368" s="233"/>
      <c r="D368" s="234" t="s">
        <v>159</v>
      </c>
      <c r="E368" s="235" t="s">
        <v>19</v>
      </c>
      <c r="F368" s="236" t="s">
        <v>979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159</v>
      </c>
      <c r="AU368" s="242" t="s">
        <v>82</v>
      </c>
      <c r="AV368" s="13" t="s">
        <v>80</v>
      </c>
      <c r="AW368" s="13" t="s">
        <v>33</v>
      </c>
      <c r="AX368" s="13" t="s">
        <v>72</v>
      </c>
      <c r="AY368" s="242" t="s">
        <v>148</v>
      </c>
    </row>
    <row r="369" s="14" customFormat="1">
      <c r="A369" s="14"/>
      <c r="B369" s="243"/>
      <c r="C369" s="244"/>
      <c r="D369" s="234" t="s">
        <v>159</v>
      </c>
      <c r="E369" s="245" t="s">
        <v>19</v>
      </c>
      <c r="F369" s="246" t="s">
        <v>1012</v>
      </c>
      <c r="G369" s="244"/>
      <c r="H369" s="247">
        <v>15.4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159</v>
      </c>
      <c r="AU369" s="253" t="s">
        <v>82</v>
      </c>
      <c r="AV369" s="14" t="s">
        <v>82</v>
      </c>
      <c r="AW369" s="14" t="s">
        <v>33</v>
      </c>
      <c r="AX369" s="14" t="s">
        <v>72</v>
      </c>
      <c r="AY369" s="253" t="s">
        <v>148</v>
      </c>
    </row>
    <row r="370" s="13" customFormat="1">
      <c r="A370" s="13"/>
      <c r="B370" s="232"/>
      <c r="C370" s="233"/>
      <c r="D370" s="234" t="s">
        <v>159</v>
      </c>
      <c r="E370" s="235" t="s">
        <v>19</v>
      </c>
      <c r="F370" s="236" t="s">
        <v>981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159</v>
      </c>
      <c r="AU370" s="242" t="s">
        <v>82</v>
      </c>
      <c r="AV370" s="13" t="s">
        <v>80</v>
      </c>
      <c r="AW370" s="13" t="s">
        <v>33</v>
      </c>
      <c r="AX370" s="13" t="s">
        <v>72</v>
      </c>
      <c r="AY370" s="242" t="s">
        <v>148</v>
      </c>
    </row>
    <row r="371" s="14" customFormat="1">
      <c r="A371" s="14"/>
      <c r="B371" s="243"/>
      <c r="C371" s="244"/>
      <c r="D371" s="234" t="s">
        <v>159</v>
      </c>
      <c r="E371" s="245" t="s">
        <v>19</v>
      </c>
      <c r="F371" s="246" t="s">
        <v>1013</v>
      </c>
      <c r="G371" s="244"/>
      <c r="H371" s="247">
        <v>36.960000000000001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159</v>
      </c>
      <c r="AU371" s="253" t="s">
        <v>82</v>
      </c>
      <c r="AV371" s="14" t="s">
        <v>82</v>
      </c>
      <c r="AW371" s="14" t="s">
        <v>33</v>
      </c>
      <c r="AX371" s="14" t="s">
        <v>72</v>
      </c>
      <c r="AY371" s="253" t="s">
        <v>148</v>
      </c>
    </row>
    <row r="372" s="13" customFormat="1">
      <c r="A372" s="13"/>
      <c r="B372" s="232"/>
      <c r="C372" s="233"/>
      <c r="D372" s="234" t="s">
        <v>159</v>
      </c>
      <c r="E372" s="235" t="s">
        <v>19</v>
      </c>
      <c r="F372" s="236" t="s">
        <v>983</v>
      </c>
      <c r="G372" s="233"/>
      <c r="H372" s="235" t="s">
        <v>19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159</v>
      </c>
      <c r="AU372" s="242" t="s">
        <v>82</v>
      </c>
      <c r="AV372" s="13" t="s">
        <v>80</v>
      </c>
      <c r="AW372" s="13" t="s">
        <v>33</v>
      </c>
      <c r="AX372" s="13" t="s">
        <v>72</v>
      </c>
      <c r="AY372" s="242" t="s">
        <v>148</v>
      </c>
    </row>
    <row r="373" s="14" customFormat="1">
      <c r="A373" s="14"/>
      <c r="B373" s="243"/>
      <c r="C373" s="244"/>
      <c r="D373" s="234" t="s">
        <v>159</v>
      </c>
      <c r="E373" s="245" t="s">
        <v>19</v>
      </c>
      <c r="F373" s="246" t="s">
        <v>1014</v>
      </c>
      <c r="G373" s="244"/>
      <c r="H373" s="247">
        <v>10.359999999999999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159</v>
      </c>
      <c r="AU373" s="253" t="s">
        <v>82</v>
      </c>
      <c r="AV373" s="14" t="s">
        <v>82</v>
      </c>
      <c r="AW373" s="14" t="s">
        <v>33</v>
      </c>
      <c r="AX373" s="14" t="s">
        <v>72</v>
      </c>
      <c r="AY373" s="253" t="s">
        <v>148</v>
      </c>
    </row>
    <row r="374" s="13" customFormat="1">
      <c r="A374" s="13"/>
      <c r="B374" s="232"/>
      <c r="C374" s="233"/>
      <c r="D374" s="234" t="s">
        <v>159</v>
      </c>
      <c r="E374" s="235" t="s">
        <v>19</v>
      </c>
      <c r="F374" s="236" t="s">
        <v>985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159</v>
      </c>
      <c r="AU374" s="242" t="s">
        <v>82</v>
      </c>
      <c r="AV374" s="13" t="s">
        <v>80</v>
      </c>
      <c r="AW374" s="13" t="s">
        <v>33</v>
      </c>
      <c r="AX374" s="13" t="s">
        <v>72</v>
      </c>
      <c r="AY374" s="242" t="s">
        <v>148</v>
      </c>
    </row>
    <row r="375" s="14" customFormat="1">
      <c r="A375" s="14"/>
      <c r="B375" s="243"/>
      <c r="C375" s="244"/>
      <c r="D375" s="234" t="s">
        <v>159</v>
      </c>
      <c r="E375" s="245" t="s">
        <v>19</v>
      </c>
      <c r="F375" s="246" t="s">
        <v>1015</v>
      </c>
      <c r="G375" s="244"/>
      <c r="H375" s="247">
        <v>7.5599999999999996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159</v>
      </c>
      <c r="AU375" s="253" t="s">
        <v>82</v>
      </c>
      <c r="AV375" s="14" t="s">
        <v>82</v>
      </c>
      <c r="AW375" s="14" t="s">
        <v>33</v>
      </c>
      <c r="AX375" s="14" t="s">
        <v>72</v>
      </c>
      <c r="AY375" s="253" t="s">
        <v>148</v>
      </c>
    </row>
    <row r="376" s="13" customFormat="1">
      <c r="A376" s="13"/>
      <c r="B376" s="232"/>
      <c r="C376" s="233"/>
      <c r="D376" s="234" t="s">
        <v>159</v>
      </c>
      <c r="E376" s="235" t="s">
        <v>19</v>
      </c>
      <c r="F376" s="236" t="s">
        <v>987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159</v>
      </c>
      <c r="AU376" s="242" t="s">
        <v>82</v>
      </c>
      <c r="AV376" s="13" t="s">
        <v>80</v>
      </c>
      <c r="AW376" s="13" t="s">
        <v>33</v>
      </c>
      <c r="AX376" s="13" t="s">
        <v>72</v>
      </c>
      <c r="AY376" s="242" t="s">
        <v>148</v>
      </c>
    </row>
    <row r="377" s="14" customFormat="1">
      <c r="A377" s="14"/>
      <c r="B377" s="243"/>
      <c r="C377" s="244"/>
      <c r="D377" s="234" t="s">
        <v>159</v>
      </c>
      <c r="E377" s="245" t="s">
        <v>19</v>
      </c>
      <c r="F377" s="246" t="s">
        <v>1016</v>
      </c>
      <c r="G377" s="244"/>
      <c r="H377" s="247">
        <v>26.18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159</v>
      </c>
      <c r="AU377" s="253" t="s">
        <v>82</v>
      </c>
      <c r="AV377" s="14" t="s">
        <v>82</v>
      </c>
      <c r="AW377" s="14" t="s">
        <v>33</v>
      </c>
      <c r="AX377" s="14" t="s">
        <v>72</v>
      </c>
      <c r="AY377" s="253" t="s">
        <v>148</v>
      </c>
    </row>
    <row r="378" s="13" customFormat="1">
      <c r="A378" s="13"/>
      <c r="B378" s="232"/>
      <c r="C378" s="233"/>
      <c r="D378" s="234" t="s">
        <v>159</v>
      </c>
      <c r="E378" s="235" t="s">
        <v>19</v>
      </c>
      <c r="F378" s="236" t="s">
        <v>989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159</v>
      </c>
      <c r="AU378" s="242" t="s">
        <v>82</v>
      </c>
      <c r="AV378" s="13" t="s">
        <v>80</v>
      </c>
      <c r="AW378" s="13" t="s">
        <v>33</v>
      </c>
      <c r="AX378" s="13" t="s">
        <v>72</v>
      </c>
      <c r="AY378" s="242" t="s">
        <v>148</v>
      </c>
    </row>
    <row r="379" s="14" customFormat="1">
      <c r="A379" s="14"/>
      <c r="B379" s="243"/>
      <c r="C379" s="244"/>
      <c r="D379" s="234" t="s">
        <v>159</v>
      </c>
      <c r="E379" s="245" t="s">
        <v>19</v>
      </c>
      <c r="F379" s="246" t="s">
        <v>1017</v>
      </c>
      <c r="G379" s="244"/>
      <c r="H379" s="247">
        <v>22.399999999999999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159</v>
      </c>
      <c r="AU379" s="253" t="s">
        <v>82</v>
      </c>
      <c r="AV379" s="14" t="s">
        <v>82</v>
      </c>
      <c r="AW379" s="14" t="s">
        <v>33</v>
      </c>
      <c r="AX379" s="14" t="s">
        <v>72</v>
      </c>
      <c r="AY379" s="253" t="s">
        <v>148</v>
      </c>
    </row>
    <row r="380" s="15" customFormat="1">
      <c r="A380" s="15"/>
      <c r="B380" s="254"/>
      <c r="C380" s="255"/>
      <c r="D380" s="234" t="s">
        <v>159</v>
      </c>
      <c r="E380" s="256" t="s">
        <v>19</v>
      </c>
      <c r="F380" s="257" t="s">
        <v>163</v>
      </c>
      <c r="G380" s="255"/>
      <c r="H380" s="258">
        <v>408.80000000000001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159</v>
      </c>
      <c r="AU380" s="264" t="s">
        <v>82</v>
      </c>
      <c r="AV380" s="15" t="s">
        <v>149</v>
      </c>
      <c r="AW380" s="15" t="s">
        <v>33</v>
      </c>
      <c r="AX380" s="15" t="s">
        <v>80</v>
      </c>
      <c r="AY380" s="264" t="s">
        <v>148</v>
      </c>
    </row>
    <row r="381" s="2" customFormat="1" ht="24.15" customHeight="1">
      <c r="A381" s="40"/>
      <c r="B381" s="41"/>
      <c r="C381" s="214" t="s">
        <v>295</v>
      </c>
      <c r="D381" s="214" t="s">
        <v>151</v>
      </c>
      <c r="E381" s="215" t="s">
        <v>1028</v>
      </c>
      <c r="F381" s="216" t="s">
        <v>1029</v>
      </c>
      <c r="G381" s="217" t="s">
        <v>154</v>
      </c>
      <c r="H381" s="218">
        <v>408.80000000000001</v>
      </c>
      <c r="I381" s="219"/>
      <c r="J381" s="220">
        <f>ROUND(I381*H381,2)</f>
        <v>0</v>
      </c>
      <c r="K381" s="216" t="s">
        <v>616</v>
      </c>
      <c r="L381" s="46"/>
      <c r="M381" s="221" t="s">
        <v>19</v>
      </c>
      <c r="N381" s="222" t="s">
        <v>43</v>
      </c>
      <c r="O381" s="86"/>
      <c r="P381" s="223">
        <f>O381*H381</f>
        <v>0</v>
      </c>
      <c r="Q381" s="223">
        <v>0.015699999999999999</v>
      </c>
      <c r="R381" s="223">
        <f>Q381*H381</f>
        <v>6.4181599999999994</v>
      </c>
      <c r="S381" s="223">
        <v>0</v>
      </c>
      <c r="T381" s="224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5" t="s">
        <v>149</v>
      </c>
      <c r="AT381" s="225" t="s">
        <v>151</v>
      </c>
      <c r="AU381" s="225" t="s">
        <v>82</v>
      </c>
      <c r="AY381" s="19" t="s">
        <v>148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9" t="s">
        <v>80</v>
      </c>
      <c r="BK381" s="226">
        <f>ROUND(I381*H381,2)</f>
        <v>0</v>
      </c>
      <c r="BL381" s="19" t="s">
        <v>149</v>
      </c>
      <c r="BM381" s="225" t="s">
        <v>1030</v>
      </c>
    </row>
    <row r="382" s="2" customFormat="1">
      <c r="A382" s="40"/>
      <c r="B382" s="41"/>
      <c r="C382" s="42"/>
      <c r="D382" s="227" t="s">
        <v>157</v>
      </c>
      <c r="E382" s="42"/>
      <c r="F382" s="228" t="s">
        <v>1031</v>
      </c>
      <c r="G382" s="42"/>
      <c r="H382" s="42"/>
      <c r="I382" s="229"/>
      <c r="J382" s="42"/>
      <c r="K382" s="42"/>
      <c r="L382" s="46"/>
      <c r="M382" s="230"/>
      <c r="N382" s="231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157</v>
      </c>
      <c r="AU382" s="19" t="s">
        <v>82</v>
      </c>
    </row>
    <row r="383" s="13" customFormat="1">
      <c r="A383" s="13"/>
      <c r="B383" s="232"/>
      <c r="C383" s="233"/>
      <c r="D383" s="234" t="s">
        <v>159</v>
      </c>
      <c r="E383" s="235" t="s">
        <v>19</v>
      </c>
      <c r="F383" s="236" t="s">
        <v>486</v>
      </c>
      <c r="G383" s="233"/>
      <c r="H383" s="235" t="s">
        <v>19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159</v>
      </c>
      <c r="AU383" s="242" t="s">
        <v>82</v>
      </c>
      <c r="AV383" s="13" t="s">
        <v>80</v>
      </c>
      <c r="AW383" s="13" t="s">
        <v>33</v>
      </c>
      <c r="AX383" s="13" t="s">
        <v>72</v>
      </c>
      <c r="AY383" s="242" t="s">
        <v>148</v>
      </c>
    </row>
    <row r="384" s="14" customFormat="1">
      <c r="A384" s="14"/>
      <c r="B384" s="243"/>
      <c r="C384" s="244"/>
      <c r="D384" s="234" t="s">
        <v>159</v>
      </c>
      <c r="E384" s="245" t="s">
        <v>19</v>
      </c>
      <c r="F384" s="246" t="s">
        <v>1003</v>
      </c>
      <c r="G384" s="244"/>
      <c r="H384" s="247">
        <v>50.119999999999997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159</v>
      </c>
      <c r="AU384" s="253" t="s">
        <v>82</v>
      </c>
      <c r="AV384" s="14" t="s">
        <v>82</v>
      </c>
      <c r="AW384" s="14" t="s">
        <v>33</v>
      </c>
      <c r="AX384" s="14" t="s">
        <v>72</v>
      </c>
      <c r="AY384" s="253" t="s">
        <v>148</v>
      </c>
    </row>
    <row r="385" s="13" customFormat="1">
      <c r="A385" s="13"/>
      <c r="B385" s="232"/>
      <c r="C385" s="233"/>
      <c r="D385" s="234" t="s">
        <v>159</v>
      </c>
      <c r="E385" s="235" t="s">
        <v>19</v>
      </c>
      <c r="F385" s="236" t="s">
        <v>488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159</v>
      </c>
      <c r="AU385" s="242" t="s">
        <v>82</v>
      </c>
      <c r="AV385" s="13" t="s">
        <v>80</v>
      </c>
      <c r="AW385" s="13" t="s">
        <v>33</v>
      </c>
      <c r="AX385" s="13" t="s">
        <v>72</v>
      </c>
      <c r="AY385" s="242" t="s">
        <v>148</v>
      </c>
    </row>
    <row r="386" s="14" customFormat="1">
      <c r="A386" s="14"/>
      <c r="B386" s="243"/>
      <c r="C386" s="244"/>
      <c r="D386" s="234" t="s">
        <v>159</v>
      </c>
      <c r="E386" s="245" t="s">
        <v>19</v>
      </c>
      <c r="F386" s="246" t="s">
        <v>1004</v>
      </c>
      <c r="G386" s="244"/>
      <c r="H386" s="247">
        <v>63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159</v>
      </c>
      <c r="AU386" s="253" t="s">
        <v>82</v>
      </c>
      <c r="AV386" s="14" t="s">
        <v>82</v>
      </c>
      <c r="AW386" s="14" t="s">
        <v>33</v>
      </c>
      <c r="AX386" s="14" t="s">
        <v>72</v>
      </c>
      <c r="AY386" s="253" t="s">
        <v>148</v>
      </c>
    </row>
    <row r="387" s="13" customFormat="1">
      <c r="A387" s="13"/>
      <c r="B387" s="232"/>
      <c r="C387" s="233"/>
      <c r="D387" s="234" t="s">
        <v>159</v>
      </c>
      <c r="E387" s="235" t="s">
        <v>19</v>
      </c>
      <c r="F387" s="236" t="s">
        <v>490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159</v>
      </c>
      <c r="AU387" s="242" t="s">
        <v>82</v>
      </c>
      <c r="AV387" s="13" t="s">
        <v>80</v>
      </c>
      <c r="AW387" s="13" t="s">
        <v>33</v>
      </c>
      <c r="AX387" s="13" t="s">
        <v>72</v>
      </c>
      <c r="AY387" s="242" t="s">
        <v>148</v>
      </c>
    </row>
    <row r="388" s="14" customFormat="1">
      <c r="A388" s="14"/>
      <c r="B388" s="243"/>
      <c r="C388" s="244"/>
      <c r="D388" s="234" t="s">
        <v>159</v>
      </c>
      <c r="E388" s="245" t="s">
        <v>19</v>
      </c>
      <c r="F388" s="246" t="s">
        <v>1005</v>
      </c>
      <c r="G388" s="244"/>
      <c r="H388" s="247">
        <v>35.700000000000003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159</v>
      </c>
      <c r="AU388" s="253" t="s">
        <v>82</v>
      </c>
      <c r="AV388" s="14" t="s">
        <v>82</v>
      </c>
      <c r="AW388" s="14" t="s">
        <v>33</v>
      </c>
      <c r="AX388" s="14" t="s">
        <v>72</v>
      </c>
      <c r="AY388" s="253" t="s">
        <v>148</v>
      </c>
    </row>
    <row r="389" s="13" customFormat="1">
      <c r="A389" s="13"/>
      <c r="B389" s="232"/>
      <c r="C389" s="233"/>
      <c r="D389" s="234" t="s">
        <v>159</v>
      </c>
      <c r="E389" s="235" t="s">
        <v>19</v>
      </c>
      <c r="F389" s="236" t="s">
        <v>492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159</v>
      </c>
      <c r="AU389" s="242" t="s">
        <v>82</v>
      </c>
      <c r="AV389" s="13" t="s">
        <v>80</v>
      </c>
      <c r="AW389" s="13" t="s">
        <v>33</v>
      </c>
      <c r="AX389" s="13" t="s">
        <v>72</v>
      </c>
      <c r="AY389" s="242" t="s">
        <v>148</v>
      </c>
    </row>
    <row r="390" s="14" customFormat="1">
      <c r="A390" s="14"/>
      <c r="B390" s="243"/>
      <c r="C390" s="244"/>
      <c r="D390" s="234" t="s">
        <v>159</v>
      </c>
      <c r="E390" s="245" t="s">
        <v>19</v>
      </c>
      <c r="F390" s="246" t="s">
        <v>1006</v>
      </c>
      <c r="G390" s="244"/>
      <c r="H390" s="247">
        <v>33.18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159</v>
      </c>
      <c r="AU390" s="253" t="s">
        <v>82</v>
      </c>
      <c r="AV390" s="14" t="s">
        <v>82</v>
      </c>
      <c r="AW390" s="14" t="s">
        <v>33</v>
      </c>
      <c r="AX390" s="14" t="s">
        <v>72</v>
      </c>
      <c r="AY390" s="253" t="s">
        <v>148</v>
      </c>
    </row>
    <row r="391" s="13" customFormat="1">
      <c r="A391" s="13"/>
      <c r="B391" s="232"/>
      <c r="C391" s="233"/>
      <c r="D391" s="234" t="s">
        <v>159</v>
      </c>
      <c r="E391" s="235" t="s">
        <v>19</v>
      </c>
      <c r="F391" s="236" t="s">
        <v>494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159</v>
      </c>
      <c r="AU391" s="242" t="s">
        <v>82</v>
      </c>
      <c r="AV391" s="13" t="s">
        <v>80</v>
      </c>
      <c r="AW391" s="13" t="s">
        <v>33</v>
      </c>
      <c r="AX391" s="13" t="s">
        <v>72</v>
      </c>
      <c r="AY391" s="242" t="s">
        <v>148</v>
      </c>
    </row>
    <row r="392" s="14" customFormat="1">
      <c r="A392" s="14"/>
      <c r="B392" s="243"/>
      <c r="C392" s="244"/>
      <c r="D392" s="234" t="s">
        <v>159</v>
      </c>
      <c r="E392" s="245" t="s">
        <v>19</v>
      </c>
      <c r="F392" s="246" t="s">
        <v>1007</v>
      </c>
      <c r="G392" s="244"/>
      <c r="H392" s="247">
        <v>23.52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159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148</v>
      </c>
    </row>
    <row r="393" s="13" customFormat="1">
      <c r="A393" s="13"/>
      <c r="B393" s="232"/>
      <c r="C393" s="233"/>
      <c r="D393" s="234" t="s">
        <v>159</v>
      </c>
      <c r="E393" s="235" t="s">
        <v>19</v>
      </c>
      <c r="F393" s="236" t="s">
        <v>1008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159</v>
      </c>
      <c r="AU393" s="242" t="s">
        <v>82</v>
      </c>
      <c r="AV393" s="13" t="s">
        <v>80</v>
      </c>
      <c r="AW393" s="13" t="s">
        <v>33</v>
      </c>
      <c r="AX393" s="13" t="s">
        <v>72</v>
      </c>
      <c r="AY393" s="242" t="s">
        <v>148</v>
      </c>
    </row>
    <row r="394" s="14" customFormat="1">
      <c r="A394" s="14"/>
      <c r="B394" s="243"/>
      <c r="C394" s="244"/>
      <c r="D394" s="234" t="s">
        <v>159</v>
      </c>
      <c r="E394" s="245" t="s">
        <v>19</v>
      </c>
      <c r="F394" s="246" t="s">
        <v>1009</v>
      </c>
      <c r="G394" s="244"/>
      <c r="H394" s="247">
        <v>21.84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159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148</v>
      </c>
    </row>
    <row r="395" s="13" customFormat="1">
      <c r="A395" s="13"/>
      <c r="B395" s="232"/>
      <c r="C395" s="233"/>
      <c r="D395" s="234" t="s">
        <v>159</v>
      </c>
      <c r="E395" s="235" t="s">
        <v>19</v>
      </c>
      <c r="F395" s="236" t="s">
        <v>500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159</v>
      </c>
      <c r="AU395" s="242" t="s">
        <v>82</v>
      </c>
      <c r="AV395" s="13" t="s">
        <v>80</v>
      </c>
      <c r="AW395" s="13" t="s">
        <v>33</v>
      </c>
      <c r="AX395" s="13" t="s">
        <v>72</v>
      </c>
      <c r="AY395" s="242" t="s">
        <v>148</v>
      </c>
    </row>
    <row r="396" s="14" customFormat="1">
      <c r="A396" s="14"/>
      <c r="B396" s="243"/>
      <c r="C396" s="244"/>
      <c r="D396" s="234" t="s">
        <v>159</v>
      </c>
      <c r="E396" s="245" t="s">
        <v>19</v>
      </c>
      <c r="F396" s="246" t="s">
        <v>1010</v>
      </c>
      <c r="G396" s="244"/>
      <c r="H396" s="247">
        <v>43.960000000000001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159</v>
      </c>
      <c r="AU396" s="253" t="s">
        <v>82</v>
      </c>
      <c r="AV396" s="14" t="s">
        <v>82</v>
      </c>
      <c r="AW396" s="14" t="s">
        <v>33</v>
      </c>
      <c r="AX396" s="14" t="s">
        <v>72</v>
      </c>
      <c r="AY396" s="253" t="s">
        <v>148</v>
      </c>
    </row>
    <row r="397" s="13" customFormat="1">
      <c r="A397" s="13"/>
      <c r="B397" s="232"/>
      <c r="C397" s="233"/>
      <c r="D397" s="234" t="s">
        <v>159</v>
      </c>
      <c r="E397" s="235" t="s">
        <v>19</v>
      </c>
      <c r="F397" s="236" t="s">
        <v>977</v>
      </c>
      <c r="G397" s="233"/>
      <c r="H397" s="235" t="s">
        <v>19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159</v>
      </c>
      <c r="AU397" s="242" t="s">
        <v>82</v>
      </c>
      <c r="AV397" s="13" t="s">
        <v>80</v>
      </c>
      <c r="AW397" s="13" t="s">
        <v>33</v>
      </c>
      <c r="AX397" s="13" t="s">
        <v>72</v>
      </c>
      <c r="AY397" s="242" t="s">
        <v>148</v>
      </c>
    </row>
    <row r="398" s="14" customFormat="1">
      <c r="A398" s="14"/>
      <c r="B398" s="243"/>
      <c r="C398" s="244"/>
      <c r="D398" s="234" t="s">
        <v>159</v>
      </c>
      <c r="E398" s="245" t="s">
        <v>19</v>
      </c>
      <c r="F398" s="246" t="s">
        <v>1011</v>
      </c>
      <c r="G398" s="244"/>
      <c r="H398" s="247">
        <v>18.620000000000001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159</v>
      </c>
      <c r="AU398" s="253" t="s">
        <v>82</v>
      </c>
      <c r="AV398" s="14" t="s">
        <v>82</v>
      </c>
      <c r="AW398" s="14" t="s">
        <v>33</v>
      </c>
      <c r="AX398" s="14" t="s">
        <v>72</v>
      </c>
      <c r="AY398" s="253" t="s">
        <v>148</v>
      </c>
    </row>
    <row r="399" s="13" customFormat="1">
      <c r="A399" s="13"/>
      <c r="B399" s="232"/>
      <c r="C399" s="233"/>
      <c r="D399" s="234" t="s">
        <v>159</v>
      </c>
      <c r="E399" s="235" t="s">
        <v>19</v>
      </c>
      <c r="F399" s="236" t="s">
        <v>979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159</v>
      </c>
      <c r="AU399" s="242" t="s">
        <v>82</v>
      </c>
      <c r="AV399" s="13" t="s">
        <v>80</v>
      </c>
      <c r="AW399" s="13" t="s">
        <v>33</v>
      </c>
      <c r="AX399" s="13" t="s">
        <v>72</v>
      </c>
      <c r="AY399" s="242" t="s">
        <v>148</v>
      </c>
    </row>
    <row r="400" s="14" customFormat="1">
      <c r="A400" s="14"/>
      <c r="B400" s="243"/>
      <c r="C400" s="244"/>
      <c r="D400" s="234" t="s">
        <v>159</v>
      </c>
      <c r="E400" s="245" t="s">
        <v>19</v>
      </c>
      <c r="F400" s="246" t="s">
        <v>1012</v>
      </c>
      <c r="G400" s="244"/>
      <c r="H400" s="247">
        <v>15.4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159</v>
      </c>
      <c r="AU400" s="253" t="s">
        <v>82</v>
      </c>
      <c r="AV400" s="14" t="s">
        <v>82</v>
      </c>
      <c r="AW400" s="14" t="s">
        <v>33</v>
      </c>
      <c r="AX400" s="14" t="s">
        <v>72</v>
      </c>
      <c r="AY400" s="253" t="s">
        <v>148</v>
      </c>
    </row>
    <row r="401" s="13" customFormat="1">
      <c r="A401" s="13"/>
      <c r="B401" s="232"/>
      <c r="C401" s="233"/>
      <c r="D401" s="234" t="s">
        <v>159</v>
      </c>
      <c r="E401" s="235" t="s">
        <v>19</v>
      </c>
      <c r="F401" s="236" t="s">
        <v>981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159</v>
      </c>
      <c r="AU401" s="242" t="s">
        <v>82</v>
      </c>
      <c r="AV401" s="13" t="s">
        <v>80</v>
      </c>
      <c r="AW401" s="13" t="s">
        <v>33</v>
      </c>
      <c r="AX401" s="13" t="s">
        <v>72</v>
      </c>
      <c r="AY401" s="242" t="s">
        <v>148</v>
      </c>
    </row>
    <row r="402" s="14" customFormat="1">
      <c r="A402" s="14"/>
      <c r="B402" s="243"/>
      <c r="C402" s="244"/>
      <c r="D402" s="234" t="s">
        <v>159</v>
      </c>
      <c r="E402" s="245" t="s">
        <v>19</v>
      </c>
      <c r="F402" s="246" t="s">
        <v>1013</v>
      </c>
      <c r="G402" s="244"/>
      <c r="H402" s="247">
        <v>36.960000000000001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159</v>
      </c>
      <c r="AU402" s="253" t="s">
        <v>82</v>
      </c>
      <c r="AV402" s="14" t="s">
        <v>82</v>
      </c>
      <c r="AW402" s="14" t="s">
        <v>33</v>
      </c>
      <c r="AX402" s="14" t="s">
        <v>72</v>
      </c>
      <c r="AY402" s="253" t="s">
        <v>148</v>
      </c>
    </row>
    <row r="403" s="13" customFormat="1">
      <c r="A403" s="13"/>
      <c r="B403" s="232"/>
      <c r="C403" s="233"/>
      <c r="D403" s="234" t="s">
        <v>159</v>
      </c>
      <c r="E403" s="235" t="s">
        <v>19</v>
      </c>
      <c r="F403" s="236" t="s">
        <v>983</v>
      </c>
      <c r="G403" s="233"/>
      <c r="H403" s="235" t="s">
        <v>19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159</v>
      </c>
      <c r="AU403" s="242" t="s">
        <v>82</v>
      </c>
      <c r="AV403" s="13" t="s">
        <v>80</v>
      </c>
      <c r="AW403" s="13" t="s">
        <v>33</v>
      </c>
      <c r="AX403" s="13" t="s">
        <v>72</v>
      </c>
      <c r="AY403" s="242" t="s">
        <v>148</v>
      </c>
    </row>
    <row r="404" s="14" customFormat="1">
      <c r="A404" s="14"/>
      <c r="B404" s="243"/>
      <c r="C404" s="244"/>
      <c r="D404" s="234" t="s">
        <v>159</v>
      </c>
      <c r="E404" s="245" t="s">
        <v>19</v>
      </c>
      <c r="F404" s="246" t="s">
        <v>1014</v>
      </c>
      <c r="G404" s="244"/>
      <c r="H404" s="247">
        <v>10.359999999999999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159</v>
      </c>
      <c r="AU404" s="253" t="s">
        <v>82</v>
      </c>
      <c r="AV404" s="14" t="s">
        <v>82</v>
      </c>
      <c r="AW404" s="14" t="s">
        <v>33</v>
      </c>
      <c r="AX404" s="14" t="s">
        <v>72</v>
      </c>
      <c r="AY404" s="253" t="s">
        <v>148</v>
      </c>
    </row>
    <row r="405" s="13" customFormat="1">
      <c r="A405" s="13"/>
      <c r="B405" s="232"/>
      <c r="C405" s="233"/>
      <c r="D405" s="234" t="s">
        <v>159</v>
      </c>
      <c r="E405" s="235" t="s">
        <v>19</v>
      </c>
      <c r="F405" s="236" t="s">
        <v>985</v>
      </c>
      <c r="G405" s="233"/>
      <c r="H405" s="235" t="s">
        <v>19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159</v>
      </c>
      <c r="AU405" s="242" t="s">
        <v>82</v>
      </c>
      <c r="AV405" s="13" t="s">
        <v>80</v>
      </c>
      <c r="AW405" s="13" t="s">
        <v>33</v>
      </c>
      <c r="AX405" s="13" t="s">
        <v>72</v>
      </c>
      <c r="AY405" s="242" t="s">
        <v>148</v>
      </c>
    </row>
    <row r="406" s="14" customFormat="1">
      <c r="A406" s="14"/>
      <c r="B406" s="243"/>
      <c r="C406" s="244"/>
      <c r="D406" s="234" t="s">
        <v>159</v>
      </c>
      <c r="E406" s="245" t="s">
        <v>19</v>
      </c>
      <c r="F406" s="246" t="s">
        <v>1015</v>
      </c>
      <c r="G406" s="244"/>
      <c r="H406" s="247">
        <v>7.5599999999999996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159</v>
      </c>
      <c r="AU406" s="253" t="s">
        <v>82</v>
      </c>
      <c r="AV406" s="14" t="s">
        <v>82</v>
      </c>
      <c r="AW406" s="14" t="s">
        <v>33</v>
      </c>
      <c r="AX406" s="14" t="s">
        <v>72</v>
      </c>
      <c r="AY406" s="253" t="s">
        <v>148</v>
      </c>
    </row>
    <row r="407" s="13" customFormat="1">
      <c r="A407" s="13"/>
      <c r="B407" s="232"/>
      <c r="C407" s="233"/>
      <c r="D407" s="234" t="s">
        <v>159</v>
      </c>
      <c r="E407" s="235" t="s">
        <v>19</v>
      </c>
      <c r="F407" s="236" t="s">
        <v>987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159</v>
      </c>
      <c r="AU407" s="242" t="s">
        <v>82</v>
      </c>
      <c r="AV407" s="13" t="s">
        <v>80</v>
      </c>
      <c r="AW407" s="13" t="s">
        <v>33</v>
      </c>
      <c r="AX407" s="13" t="s">
        <v>72</v>
      </c>
      <c r="AY407" s="242" t="s">
        <v>148</v>
      </c>
    </row>
    <row r="408" s="14" customFormat="1">
      <c r="A408" s="14"/>
      <c r="B408" s="243"/>
      <c r="C408" s="244"/>
      <c r="D408" s="234" t="s">
        <v>159</v>
      </c>
      <c r="E408" s="245" t="s">
        <v>19</v>
      </c>
      <c r="F408" s="246" t="s">
        <v>1016</v>
      </c>
      <c r="G408" s="244"/>
      <c r="H408" s="247">
        <v>26.18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159</v>
      </c>
      <c r="AU408" s="253" t="s">
        <v>82</v>
      </c>
      <c r="AV408" s="14" t="s">
        <v>82</v>
      </c>
      <c r="AW408" s="14" t="s">
        <v>33</v>
      </c>
      <c r="AX408" s="14" t="s">
        <v>72</v>
      </c>
      <c r="AY408" s="253" t="s">
        <v>148</v>
      </c>
    </row>
    <row r="409" s="13" customFormat="1">
      <c r="A409" s="13"/>
      <c r="B409" s="232"/>
      <c r="C409" s="233"/>
      <c r="D409" s="234" t="s">
        <v>159</v>
      </c>
      <c r="E409" s="235" t="s">
        <v>19</v>
      </c>
      <c r="F409" s="236" t="s">
        <v>989</v>
      </c>
      <c r="G409" s="233"/>
      <c r="H409" s="235" t="s">
        <v>19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159</v>
      </c>
      <c r="AU409" s="242" t="s">
        <v>82</v>
      </c>
      <c r="AV409" s="13" t="s">
        <v>80</v>
      </c>
      <c r="AW409" s="13" t="s">
        <v>33</v>
      </c>
      <c r="AX409" s="13" t="s">
        <v>72</v>
      </c>
      <c r="AY409" s="242" t="s">
        <v>148</v>
      </c>
    </row>
    <row r="410" s="14" customFormat="1">
      <c r="A410" s="14"/>
      <c r="B410" s="243"/>
      <c r="C410" s="244"/>
      <c r="D410" s="234" t="s">
        <v>159</v>
      </c>
      <c r="E410" s="245" t="s">
        <v>19</v>
      </c>
      <c r="F410" s="246" t="s">
        <v>1017</v>
      </c>
      <c r="G410" s="244"/>
      <c r="H410" s="247">
        <v>22.399999999999999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159</v>
      </c>
      <c r="AU410" s="253" t="s">
        <v>82</v>
      </c>
      <c r="AV410" s="14" t="s">
        <v>82</v>
      </c>
      <c r="AW410" s="14" t="s">
        <v>33</v>
      </c>
      <c r="AX410" s="14" t="s">
        <v>72</v>
      </c>
      <c r="AY410" s="253" t="s">
        <v>148</v>
      </c>
    </row>
    <row r="411" s="15" customFormat="1">
      <c r="A411" s="15"/>
      <c r="B411" s="254"/>
      <c r="C411" s="255"/>
      <c r="D411" s="234" t="s">
        <v>159</v>
      </c>
      <c r="E411" s="256" t="s">
        <v>19</v>
      </c>
      <c r="F411" s="257" t="s">
        <v>163</v>
      </c>
      <c r="G411" s="255"/>
      <c r="H411" s="258">
        <v>408.80000000000001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159</v>
      </c>
      <c r="AU411" s="264" t="s">
        <v>82</v>
      </c>
      <c r="AV411" s="15" t="s">
        <v>149</v>
      </c>
      <c r="AW411" s="15" t="s">
        <v>33</v>
      </c>
      <c r="AX411" s="15" t="s">
        <v>80</v>
      </c>
      <c r="AY411" s="264" t="s">
        <v>148</v>
      </c>
    </row>
    <row r="412" s="2" customFormat="1" ht="16.5" customHeight="1">
      <c r="A412" s="40"/>
      <c r="B412" s="41"/>
      <c r="C412" s="214" t="s">
        <v>301</v>
      </c>
      <c r="D412" s="214" t="s">
        <v>151</v>
      </c>
      <c r="E412" s="215" t="s">
        <v>1032</v>
      </c>
      <c r="F412" s="216" t="s">
        <v>1033</v>
      </c>
      <c r="G412" s="217" t="s">
        <v>154</v>
      </c>
      <c r="H412" s="218">
        <v>26.399999999999999</v>
      </c>
      <c r="I412" s="219"/>
      <c r="J412" s="220">
        <f>ROUND(I412*H412,2)</f>
        <v>0</v>
      </c>
      <c r="K412" s="216" t="s">
        <v>616</v>
      </c>
      <c r="L412" s="46"/>
      <c r="M412" s="221" t="s">
        <v>19</v>
      </c>
      <c r="N412" s="222" t="s">
        <v>43</v>
      </c>
      <c r="O412" s="86"/>
      <c r="P412" s="223">
        <f>O412*H412</f>
        <v>0</v>
      </c>
      <c r="Q412" s="223">
        <v>0.0070400000000000003</v>
      </c>
      <c r="R412" s="223">
        <f>Q412*H412</f>
        <v>0.18585599999999999</v>
      </c>
      <c r="S412" s="223">
        <v>0</v>
      </c>
      <c r="T412" s="224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5" t="s">
        <v>149</v>
      </c>
      <c r="AT412" s="225" t="s">
        <v>151</v>
      </c>
      <c r="AU412" s="225" t="s">
        <v>82</v>
      </c>
      <c r="AY412" s="19" t="s">
        <v>148</v>
      </c>
      <c r="BE412" s="226">
        <f>IF(N412="základní",J412,0)</f>
        <v>0</v>
      </c>
      <c r="BF412" s="226">
        <f>IF(N412="snížená",J412,0)</f>
        <v>0</v>
      </c>
      <c r="BG412" s="226">
        <f>IF(N412="zákl. přenesená",J412,0)</f>
        <v>0</v>
      </c>
      <c r="BH412" s="226">
        <f>IF(N412="sníž. přenesená",J412,0)</f>
        <v>0</v>
      </c>
      <c r="BI412" s="226">
        <f>IF(N412="nulová",J412,0)</f>
        <v>0</v>
      </c>
      <c r="BJ412" s="19" t="s">
        <v>80</v>
      </c>
      <c r="BK412" s="226">
        <f>ROUND(I412*H412,2)</f>
        <v>0</v>
      </c>
      <c r="BL412" s="19" t="s">
        <v>149</v>
      </c>
      <c r="BM412" s="225" t="s">
        <v>1034</v>
      </c>
    </row>
    <row r="413" s="2" customFormat="1">
      <c r="A413" s="40"/>
      <c r="B413" s="41"/>
      <c r="C413" s="42"/>
      <c r="D413" s="227" t="s">
        <v>157</v>
      </c>
      <c r="E413" s="42"/>
      <c r="F413" s="228" t="s">
        <v>1035</v>
      </c>
      <c r="G413" s="42"/>
      <c r="H413" s="42"/>
      <c r="I413" s="229"/>
      <c r="J413" s="42"/>
      <c r="K413" s="42"/>
      <c r="L413" s="46"/>
      <c r="M413" s="230"/>
      <c r="N413" s="231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157</v>
      </c>
      <c r="AU413" s="19" t="s">
        <v>82</v>
      </c>
    </row>
    <row r="414" s="13" customFormat="1">
      <c r="A414" s="13"/>
      <c r="B414" s="232"/>
      <c r="C414" s="233"/>
      <c r="D414" s="234" t="s">
        <v>159</v>
      </c>
      <c r="E414" s="235" t="s">
        <v>19</v>
      </c>
      <c r="F414" s="236" t="s">
        <v>797</v>
      </c>
      <c r="G414" s="233"/>
      <c r="H414" s="235" t="s">
        <v>19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159</v>
      </c>
      <c r="AU414" s="242" t="s">
        <v>82</v>
      </c>
      <c r="AV414" s="13" t="s">
        <v>80</v>
      </c>
      <c r="AW414" s="13" t="s">
        <v>33</v>
      </c>
      <c r="AX414" s="13" t="s">
        <v>72</v>
      </c>
      <c r="AY414" s="242" t="s">
        <v>148</v>
      </c>
    </row>
    <row r="415" s="13" customFormat="1">
      <c r="A415" s="13"/>
      <c r="B415" s="232"/>
      <c r="C415" s="233"/>
      <c r="D415" s="234" t="s">
        <v>159</v>
      </c>
      <c r="E415" s="235" t="s">
        <v>19</v>
      </c>
      <c r="F415" s="236" t="s">
        <v>798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159</v>
      </c>
      <c r="AU415" s="242" t="s">
        <v>82</v>
      </c>
      <c r="AV415" s="13" t="s">
        <v>80</v>
      </c>
      <c r="AW415" s="13" t="s">
        <v>33</v>
      </c>
      <c r="AX415" s="13" t="s">
        <v>72</v>
      </c>
      <c r="AY415" s="242" t="s">
        <v>148</v>
      </c>
    </row>
    <row r="416" s="14" customFormat="1">
      <c r="A416" s="14"/>
      <c r="B416" s="243"/>
      <c r="C416" s="244"/>
      <c r="D416" s="234" t="s">
        <v>159</v>
      </c>
      <c r="E416" s="245" t="s">
        <v>19</v>
      </c>
      <c r="F416" s="246" t="s">
        <v>799</v>
      </c>
      <c r="G416" s="244"/>
      <c r="H416" s="247">
        <v>13.199999999999999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159</v>
      </c>
      <c r="AU416" s="253" t="s">
        <v>82</v>
      </c>
      <c r="AV416" s="14" t="s">
        <v>82</v>
      </c>
      <c r="AW416" s="14" t="s">
        <v>33</v>
      </c>
      <c r="AX416" s="14" t="s">
        <v>72</v>
      </c>
      <c r="AY416" s="253" t="s">
        <v>148</v>
      </c>
    </row>
    <row r="417" s="14" customFormat="1">
      <c r="A417" s="14"/>
      <c r="B417" s="243"/>
      <c r="C417" s="244"/>
      <c r="D417" s="234" t="s">
        <v>159</v>
      </c>
      <c r="E417" s="245" t="s">
        <v>19</v>
      </c>
      <c r="F417" s="246" t="s">
        <v>799</v>
      </c>
      <c r="G417" s="244"/>
      <c r="H417" s="247">
        <v>13.199999999999999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159</v>
      </c>
      <c r="AU417" s="253" t="s">
        <v>82</v>
      </c>
      <c r="AV417" s="14" t="s">
        <v>82</v>
      </c>
      <c r="AW417" s="14" t="s">
        <v>33</v>
      </c>
      <c r="AX417" s="14" t="s">
        <v>72</v>
      </c>
      <c r="AY417" s="253" t="s">
        <v>148</v>
      </c>
    </row>
    <row r="418" s="15" customFormat="1">
      <c r="A418" s="15"/>
      <c r="B418" s="254"/>
      <c r="C418" s="255"/>
      <c r="D418" s="234" t="s">
        <v>159</v>
      </c>
      <c r="E418" s="256" t="s">
        <v>19</v>
      </c>
      <c r="F418" s="257" t="s">
        <v>163</v>
      </c>
      <c r="G418" s="255"/>
      <c r="H418" s="258">
        <v>26.399999999999999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159</v>
      </c>
      <c r="AU418" s="264" t="s">
        <v>82</v>
      </c>
      <c r="AV418" s="15" t="s">
        <v>149</v>
      </c>
      <c r="AW418" s="15" t="s">
        <v>33</v>
      </c>
      <c r="AX418" s="15" t="s">
        <v>80</v>
      </c>
      <c r="AY418" s="264" t="s">
        <v>148</v>
      </c>
    </row>
    <row r="419" s="2" customFormat="1" ht="16.5" customHeight="1">
      <c r="A419" s="40"/>
      <c r="B419" s="41"/>
      <c r="C419" s="214" t="s">
        <v>306</v>
      </c>
      <c r="D419" s="214" t="s">
        <v>151</v>
      </c>
      <c r="E419" s="215" t="s">
        <v>804</v>
      </c>
      <c r="F419" s="216" t="s">
        <v>805</v>
      </c>
      <c r="G419" s="217" t="s">
        <v>154</v>
      </c>
      <c r="H419" s="218">
        <v>448.5</v>
      </c>
      <c r="I419" s="219"/>
      <c r="J419" s="220">
        <f>ROUND(I419*H419,2)</f>
        <v>0</v>
      </c>
      <c r="K419" s="216" t="s">
        <v>616</v>
      </c>
      <c r="L419" s="46"/>
      <c r="M419" s="221" t="s">
        <v>19</v>
      </c>
      <c r="N419" s="222" t="s">
        <v>43</v>
      </c>
      <c r="O419" s="86"/>
      <c r="P419" s="223">
        <f>O419*H419</f>
        <v>0</v>
      </c>
      <c r="Q419" s="223">
        <v>0</v>
      </c>
      <c r="R419" s="223">
        <f>Q419*H419</f>
        <v>0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149</v>
      </c>
      <c r="AT419" s="225" t="s">
        <v>151</v>
      </c>
      <c r="AU419" s="225" t="s">
        <v>82</v>
      </c>
      <c r="AY419" s="19" t="s">
        <v>148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149</v>
      </c>
      <c r="BM419" s="225" t="s">
        <v>1036</v>
      </c>
    </row>
    <row r="420" s="2" customFormat="1">
      <c r="A420" s="40"/>
      <c r="B420" s="41"/>
      <c r="C420" s="42"/>
      <c r="D420" s="227" t="s">
        <v>157</v>
      </c>
      <c r="E420" s="42"/>
      <c r="F420" s="228" t="s">
        <v>807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157</v>
      </c>
      <c r="AU420" s="19" t="s">
        <v>82</v>
      </c>
    </row>
    <row r="421" s="13" customFormat="1">
      <c r="A421" s="13"/>
      <c r="B421" s="232"/>
      <c r="C421" s="233"/>
      <c r="D421" s="234" t="s">
        <v>159</v>
      </c>
      <c r="E421" s="235" t="s">
        <v>19</v>
      </c>
      <c r="F421" s="236" t="s">
        <v>1037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159</v>
      </c>
      <c r="AU421" s="242" t="s">
        <v>82</v>
      </c>
      <c r="AV421" s="13" t="s">
        <v>80</v>
      </c>
      <c r="AW421" s="13" t="s">
        <v>33</v>
      </c>
      <c r="AX421" s="13" t="s">
        <v>72</v>
      </c>
      <c r="AY421" s="242" t="s">
        <v>148</v>
      </c>
    </row>
    <row r="422" s="14" customFormat="1">
      <c r="A422" s="14"/>
      <c r="B422" s="243"/>
      <c r="C422" s="244"/>
      <c r="D422" s="234" t="s">
        <v>159</v>
      </c>
      <c r="E422" s="245" t="s">
        <v>19</v>
      </c>
      <c r="F422" s="246" t="s">
        <v>1038</v>
      </c>
      <c r="G422" s="244"/>
      <c r="H422" s="247">
        <v>448.5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159</v>
      </c>
      <c r="AU422" s="253" t="s">
        <v>82</v>
      </c>
      <c r="AV422" s="14" t="s">
        <v>82</v>
      </c>
      <c r="AW422" s="14" t="s">
        <v>33</v>
      </c>
      <c r="AX422" s="14" t="s">
        <v>80</v>
      </c>
      <c r="AY422" s="253" t="s">
        <v>148</v>
      </c>
    </row>
    <row r="423" s="2" customFormat="1" ht="21.75" customHeight="1">
      <c r="A423" s="40"/>
      <c r="B423" s="41"/>
      <c r="C423" s="214" t="s">
        <v>313</v>
      </c>
      <c r="D423" s="214" t="s">
        <v>151</v>
      </c>
      <c r="E423" s="215" t="s">
        <v>1039</v>
      </c>
      <c r="F423" s="216" t="s">
        <v>1040</v>
      </c>
      <c r="G423" s="217" t="s">
        <v>186</v>
      </c>
      <c r="H423" s="218">
        <v>9.3599999999999994</v>
      </c>
      <c r="I423" s="219"/>
      <c r="J423" s="220">
        <f>ROUND(I423*H423,2)</f>
        <v>0</v>
      </c>
      <c r="K423" s="216" t="s">
        <v>616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149</v>
      </c>
      <c r="AT423" s="225" t="s">
        <v>151</v>
      </c>
      <c r="AU423" s="225" t="s">
        <v>82</v>
      </c>
      <c r="AY423" s="19" t="s">
        <v>148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149</v>
      </c>
      <c r="BM423" s="225" t="s">
        <v>1041</v>
      </c>
    </row>
    <row r="424" s="2" customFormat="1">
      <c r="A424" s="40"/>
      <c r="B424" s="41"/>
      <c r="C424" s="42"/>
      <c r="D424" s="227" t="s">
        <v>157</v>
      </c>
      <c r="E424" s="42"/>
      <c r="F424" s="228" t="s">
        <v>1042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157</v>
      </c>
      <c r="AU424" s="19" t="s">
        <v>82</v>
      </c>
    </row>
    <row r="425" s="13" customFormat="1">
      <c r="A425" s="13"/>
      <c r="B425" s="232"/>
      <c r="C425" s="233"/>
      <c r="D425" s="234" t="s">
        <v>159</v>
      </c>
      <c r="E425" s="235" t="s">
        <v>19</v>
      </c>
      <c r="F425" s="236" t="s">
        <v>913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159</v>
      </c>
      <c r="AU425" s="242" t="s">
        <v>82</v>
      </c>
      <c r="AV425" s="13" t="s">
        <v>80</v>
      </c>
      <c r="AW425" s="13" t="s">
        <v>33</v>
      </c>
      <c r="AX425" s="13" t="s">
        <v>72</v>
      </c>
      <c r="AY425" s="242" t="s">
        <v>148</v>
      </c>
    </row>
    <row r="426" s="13" customFormat="1">
      <c r="A426" s="13"/>
      <c r="B426" s="232"/>
      <c r="C426" s="233"/>
      <c r="D426" s="234" t="s">
        <v>159</v>
      </c>
      <c r="E426" s="235" t="s">
        <v>19</v>
      </c>
      <c r="F426" s="236" t="s">
        <v>925</v>
      </c>
      <c r="G426" s="233"/>
      <c r="H426" s="235" t="s">
        <v>19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159</v>
      </c>
      <c r="AU426" s="242" t="s">
        <v>82</v>
      </c>
      <c r="AV426" s="13" t="s">
        <v>80</v>
      </c>
      <c r="AW426" s="13" t="s">
        <v>33</v>
      </c>
      <c r="AX426" s="13" t="s">
        <v>72</v>
      </c>
      <c r="AY426" s="242" t="s">
        <v>148</v>
      </c>
    </row>
    <row r="427" s="14" customFormat="1">
      <c r="A427" s="14"/>
      <c r="B427" s="243"/>
      <c r="C427" s="244"/>
      <c r="D427" s="234" t="s">
        <v>159</v>
      </c>
      <c r="E427" s="245" t="s">
        <v>19</v>
      </c>
      <c r="F427" s="246" t="s">
        <v>926</v>
      </c>
      <c r="G427" s="244"/>
      <c r="H427" s="247">
        <v>9.3599999999999994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159</v>
      </c>
      <c r="AU427" s="253" t="s">
        <v>82</v>
      </c>
      <c r="AV427" s="14" t="s">
        <v>82</v>
      </c>
      <c r="AW427" s="14" t="s">
        <v>33</v>
      </c>
      <c r="AX427" s="14" t="s">
        <v>80</v>
      </c>
      <c r="AY427" s="253" t="s">
        <v>148</v>
      </c>
    </row>
    <row r="428" s="2" customFormat="1" ht="16.5" customHeight="1">
      <c r="A428" s="40"/>
      <c r="B428" s="41"/>
      <c r="C428" s="214" t="s">
        <v>322</v>
      </c>
      <c r="D428" s="214" t="s">
        <v>151</v>
      </c>
      <c r="E428" s="215" t="s">
        <v>826</v>
      </c>
      <c r="F428" s="216" t="s">
        <v>827</v>
      </c>
      <c r="G428" s="217" t="s">
        <v>208</v>
      </c>
      <c r="H428" s="218">
        <v>0.042000000000000003</v>
      </c>
      <c r="I428" s="219"/>
      <c r="J428" s="220">
        <f>ROUND(I428*H428,2)</f>
        <v>0</v>
      </c>
      <c r="K428" s="216" t="s">
        <v>616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1.06277</v>
      </c>
      <c r="R428" s="223">
        <f>Q428*H428</f>
        <v>0.044636340000000004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149</v>
      </c>
      <c r="AT428" s="225" t="s">
        <v>151</v>
      </c>
      <c r="AU428" s="225" t="s">
        <v>82</v>
      </c>
      <c r="AY428" s="19" t="s">
        <v>148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149</v>
      </c>
      <c r="BM428" s="225" t="s">
        <v>1043</v>
      </c>
    </row>
    <row r="429" s="2" customFormat="1">
      <c r="A429" s="40"/>
      <c r="B429" s="41"/>
      <c r="C429" s="42"/>
      <c r="D429" s="227" t="s">
        <v>157</v>
      </c>
      <c r="E429" s="42"/>
      <c r="F429" s="228" t="s">
        <v>829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157</v>
      </c>
      <c r="AU429" s="19" t="s">
        <v>82</v>
      </c>
    </row>
    <row r="430" s="13" customFormat="1">
      <c r="A430" s="13"/>
      <c r="B430" s="232"/>
      <c r="C430" s="233"/>
      <c r="D430" s="234" t="s">
        <v>159</v>
      </c>
      <c r="E430" s="235" t="s">
        <v>19</v>
      </c>
      <c r="F430" s="236" t="s">
        <v>831</v>
      </c>
      <c r="G430" s="233"/>
      <c r="H430" s="235" t="s">
        <v>19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159</v>
      </c>
      <c r="AU430" s="242" t="s">
        <v>82</v>
      </c>
      <c r="AV430" s="13" t="s">
        <v>80</v>
      </c>
      <c r="AW430" s="13" t="s">
        <v>33</v>
      </c>
      <c r="AX430" s="13" t="s">
        <v>72</v>
      </c>
      <c r="AY430" s="242" t="s">
        <v>148</v>
      </c>
    </row>
    <row r="431" s="14" customFormat="1">
      <c r="A431" s="14"/>
      <c r="B431" s="243"/>
      <c r="C431" s="244"/>
      <c r="D431" s="234" t="s">
        <v>159</v>
      </c>
      <c r="E431" s="245" t="s">
        <v>19</v>
      </c>
      <c r="F431" s="246" t="s">
        <v>832</v>
      </c>
      <c r="G431" s="244"/>
      <c r="H431" s="247">
        <v>0.042000000000000003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159</v>
      </c>
      <c r="AU431" s="253" t="s">
        <v>82</v>
      </c>
      <c r="AV431" s="14" t="s">
        <v>82</v>
      </c>
      <c r="AW431" s="14" t="s">
        <v>33</v>
      </c>
      <c r="AX431" s="14" t="s">
        <v>80</v>
      </c>
      <c r="AY431" s="253" t="s">
        <v>148</v>
      </c>
    </row>
    <row r="432" s="2" customFormat="1" ht="16.5" customHeight="1">
      <c r="A432" s="40"/>
      <c r="B432" s="41"/>
      <c r="C432" s="214" t="s">
        <v>539</v>
      </c>
      <c r="D432" s="214" t="s">
        <v>151</v>
      </c>
      <c r="E432" s="215" t="s">
        <v>1044</v>
      </c>
      <c r="F432" s="216" t="s">
        <v>1045</v>
      </c>
      <c r="G432" s="217" t="s">
        <v>154</v>
      </c>
      <c r="H432" s="218">
        <v>92.75</v>
      </c>
      <c r="I432" s="219"/>
      <c r="J432" s="220">
        <f>ROUND(I432*H432,2)</f>
        <v>0</v>
      </c>
      <c r="K432" s="216" t="s">
        <v>616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0.00012999999999999999</v>
      </c>
      <c r="R432" s="223">
        <f>Q432*H432</f>
        <v>0.012057499999999999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149</v>
      </c>
      <c r="AT432" s="225" t="s">
        <v>151</v>
      </c>
      <c r="AU432" s="225" t="s">
        <v>82</v>
      </c>
      <c r="AY432" s="19" t="s">
        <v>148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149</v>
      </c>
      <c r="BM432" s="225" t="s">
        <v>1046</v>
      </c>
    </row>
    <row r="433" s="2" customFormat="1">
      <c r="A433" s="40"/>
      <c r="B433" s="41"/>
      <c r="C433" s="42"/>
      <c r="D433" s="227" t="s">
        <v>157</v>
      </c>
      <c r="E433" s="42"/>
      <c r="F433" s="228" t="s">
        <v>1047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157</v>
      </c>
      <c r="AU433" s="19" t="s">
        <v>82</v>
      </c>
    </row>
    <row r="434" s="13" customFormat="1">
      <c r="A434" s="13"/>
      <c r="B434" s="232"/>
      <c r="C434" s="233"/>
      <c r="D434" s="234" t="s">
        <v>159</v>
      </c>
      <c r="E434" s="235" t="s">
        <v>19</v>
      </c>
      <c r="F434" s="236" t="s">
        <v>485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159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148</v>
      </c>
    </row>
    <row r="435" s="13" customFormat="1">
      <c r="A435" s="13"/>
      <c r="B435" s="232"/>
      <c r="C435" s="233"/>
      <c r="D435" s="234" t="s">
        <v>159</v>
      </c>
      <c r="E435" s="235" t="s">
        <v>19</v>
      </c>
      <c r="F435" s="236" t="s">
        <v>486</v>
      </c>
      <c r="G435" s="233"/>
      <c r="H435" s="235" t="s">
        <v>19</v>
      </c>
      <c r="I435" s="237"/>
      <c r="J435" s="233"/>
      <c r="K435" s="233"/>
      <c r="L435" s="238"/>
      <c r="M435" s="239"/>
      <c r="N435" s="240"/>
      <c r="O435" s="240"/>
      <c r="P435" s="240"/>
      <c r="Q435" s="240"/>
      <c r="R435" s="240"/>
      <c r="S435" s="240"/>
      <c r="T435" s="24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2" t="s">
        <v>159</v>
      </c>
      <c r="AU435" s="242" t="s">
        <v>82</v>
      </c>
      <c r="AV435" s="13" t="s">
        <v>80</v>
      </c>
      <c r="AW435" s="13" t="s">
        <v>33</v>
      </c>
      <c r="AX435" s="13" t="s">
        <v>72</v>
      </c>
      <c r="AY435" s="242" t="s">
        <v>148</v>
      </c>
    </row>
    <row r="436" s="14" customFormat="1">
      <c r="A436" s="14"/>
      <c r="B436" s="243"/>
      <c r="C436" s="244"/>
      <c r="D436" s="234" t="s">
        <v>159</v>
      </c>
      <c r="E436" s="245" t="s">
        <v>19</v>
      </c>
      <c r="F436" s="246" t="s">
        <v>487</v>
      </c>
      <c r="G436" s="244"/>
      <c r="H436" s="247">
        <v>11.74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159</v>
      </c>
      <c r="AU436" s="253" t="s">
        <v>82</v>
      </c>
      <c r="AV436" s="14" t="s">
        <v>82</v>
      </c>
      <c r="AW436" s="14" t="s">
        <v>33</v>
      </c>
      <c r="AX436" s="14" t="s">
        <v>72</v>
      </c>
      <c r="AY436" s="253" t="s">
        <v>148</v>
      </c>
    </row>
    <row r="437" s="13" customFormat="1">
      <c r="A437" s="13"/>
      <c r="B437" s="232"/>
      <c r="C437" s="233"/>
      <c r="D437" s="234" t="s">
        <v>159</v>
      </c>
      <c r="E437" s="235" t="s">
        <v>19</v>
      </c>
      <c r="F437" s="236" t="s">
        <v>488</v>
      </c>
      <c r="G437" s="233"/>
      <c r="H437" s="235" t="s">
        <v>19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159</v>
      </c>
      <c r="AU437" s="242" t="s">
        <v>82</v>
      </c>
      <c r="AV437" s="13" t="s">
        <v>80</v>
      </c>
      <c r="AW437" s="13" t="s">
        <v>33</v>
      </c>
      <c r="AX437" s="13" t="s">
        <v>72</v>
      </c>
      <c r="AY437" s="242" t="s">
        <v>148</v>
      </c>
    </row>
    <row r="438" s="14" customFormat="1">
      <c r="A438" s="14"/>
      <c r="B438" s="243"/>
      <c r="C438" s="244"/>
      <c r="D438" s="234" t="s">
        <v>159</v>
      </c>
      <c r="E438" s="245" t="s">
        <v>19</v>
      </c>
      <c r="F438" s="246" t="s">
        <v>489</v>
      </c>
      <c r="G438" s="244"/>
      <c r="H438" s="247">
        <v>29.300000000000001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159</v>
      </c>
      <c r="AU438" s="253" t="s">
        <v>82</v>
      </c>
      <c r="AV438" s="14" t="s">
        <v>82</v>
      </c>
      <c r="AW438" s="14" t="s">
        <v>33</v>
      </c>
      <c r="AX438" s="14" t="s">
        <v>72</v>
      </c>
      <c r="AY438" s="253" t="s">
        <v>148</v>
      </c>
    </row>
    <row r="439" s="13" customFormat="1">
      <c r="A439" s="13"/>
      <c r="B439" s="232"/>
      <c r="C439" s="233"/>
      <c r="D439" s="234" t="s">
        <v>159</v>
      </c>
      <c r="E439" s="235" t="s">
        <v>19</v>
      </c>
      <c r="F439" s="236" t="s">
        <v>490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159</v>
      </c>
      <c r="AU439" s="242" t="s">
        <v>82</v>
      </c>
      <c r="AV439" s="13" t="s">
        <v>80</v>
      </c>
      <c r="AW439" s="13" t="s">
        <v>33</v>
      </c>
      <c r="AX439" s="13" t="s">
        <v>72</v>
      </c>
      <c r="AY439" s="242" t="s">
        <v>148</v>
      </c>
    </row>
    <row r="440" s="14" customFormat="1">
      <c r="A440" s="14"/>
      <c r="B440" s="243"/>
      <c r="C440" s="244"/>
      <c r="D440" s="234" t="s">
        <v>159</v>
      </c>
      <c r="E440" s="245" t="s">
        <v>19</v>
      </c>
      <c r="F440" s="246" t="s">
        <v>491</v>
      </c>
      <c r="G440" s="244"/>
      <c r="H440" s="247">
        <v>15.02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159</v>
      </c>
      <c r="AU440" s="253" t="s">
        <v>82</v>
      </c>
      <c r="AV440" s="14" t="s">
        <v>82</v>
      </c>
      <c r="AW440" s="14" t="s">
        <v>33</v>
      </c>
      <c r="AX440" s="14" t="s">
        <v>72</v>
      </c>
      <c r="AY440" s="253" t="s">
        <v>148</v>
      </c>
    </row>
    <row r="441" s="13" customFormat="1">
      <c r="A441" s="13"/>
      <c r="B441" s="232"/>
      <c r="C441" s="233"/>
      <c r="D441" s="234" t="s">
        <v>159</v>
      </c>
      <c r="E441" s="235" t="s">
        <v>19</v>
      </c>
      <c r="F441" s="236" t="s">
        <v>492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159</v>
      </c>
      <c r="AU441" s="242" t="s">
        <v>82</v>
      </c>
      <c r="AV441" s="13" t="s">
        <v>80</v>
      </c>
      <c r="AW441" s="13" t="s">
        <v>33</v>
      </c>
      <c r="AX441" s="13" t="s">
        <v>72</v>
      </c>
      <c r="AY441" s="242" t="s">
        <v>148</v>
      </c>
    </row>
    <row r="442" s="14" customFormat="1">
      <c r="A442" s="14"/>
      <c r="B442" s="243"/>
      <c r="C442" s="244"/>
      <c r="D442" s="234" t="s">
        <v>159</v>
      </c>
      <c r="E442" s="245" t="s">
        <v>19</v>
      </c>
      <c r="F442" s="246" t="s">
        <v>493</v>
      </c>
      <c r="G442" s="244"/>
      <c r="H442" s="247">
        <v>10.640000000000001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159</v>
      </c>
      <c r="AU442" s="253" t="s">
        <v>82</v>
      </c>
      <c r="AV442" s="14" t="s">
        <v>82</v>
      </c>
      <c r="AW442" s="14" t="s">
        <v>33</v>
      </c>
      <c r="AX442" s="14" t="s">
        <v>72</v>
      </c>
      <c r="AY442" s="253" t="s">
        <v>148</v>
      </c>
    </row>
    <row r="443" s="13" customFormat="1">
      <c r="A443" s="13"/>
      <c r="B443" s="232"/>
      <c r="C443" s="233"/>
      <c r="D443" s="234" t="s">
        <v>159</v>
      </c>
      <c r="E443" s="235" t="s">
        <v>19</v>
      </c>
      <c r="F443" s="236" t="s">
        <v>494</v>
      </c>
      <c r="G443" s="233"/>
      <c r="H443" s="235" t="s">
        <v>19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159</v>
      </c>
      <c r="AU443" s="242" t="s">
        <v>82</v>
      </c>
      <c r="AV443" s="13" t="s">
        <v>80</v>
      </c>
      <c r="AW443" s="13" t="s">
        <v>33</v>
      </c>
      <c r="AX443" s="13" t="s">
        <v>72</v>
      </c>
      <c r="AY443" s="242" t="s">
        <v>148</v>
      </c>
    </row>
    <row r="444" s="14" customFormat="1">
      <c r="A444" s="14"/>
      <c r="B444" s="243"/>
      <c r="C444" s="244"/>
      <c r="D444" s="234" t="s">
        <v>159</v>
      </c>
      <c r="E444" s="245" t="s">
        <v>19</v>
      </c>
      <c r="F444" s="246" t="s">
        <v>495</v>
      </c>
      <c r="G444" s="244"/>
      <c r="H444" s="247">
        <v>7.6600000000000001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159</v>
      </c>
      <c r="AU444" s="253" t="s">
        <v>82</v>
      </c>
      <c r="AV444" s="14" t="s">
        <v>82</v>
      </c>
      <c r="AW444" s="14" t="s">
        <v>33</v>
      </c>
      <c r="AX444" s="14" t="s">
        <v>72</v>
      </c>
      <c r="AY444" s="253" t="s">
        <v>148</v>
      </c>
    </row>
    <row r="445" s="13" customFormat="1">
      <c r="A445" s="13"/>
      <c r="B445" s="232"/>
      <c r="C445" s="233"/>
      <c r="D445" s="234" t="s">
        <v>159</v>
      </c>
      <c r="E445" s="235" t="s">
        <v>19</v>
      </c>
      <c r="F445" s="236" t="s">
        <v>496</v>
      </c>
      <c r="G445" s="233"/>
      <c r="H445" s="235" t="s">
        <v>19</v>
      </c>
      <c r="I445" s="237"/>
      <c r="J445" s="233"/>
      <c r="K445" s="233"/>
      <c r="L445" s="238"/>
      <c r="M445" s="239"/>
      <c r="N445" s="240"/>
      <c r="O445" s="240"/>
      <c r="P445" s="240"/>
      <c r="Q445" s="240"/>
      <c r="R445" s="240"/>
      <c r="S445" s="240"/>
      <c r="T445" s="24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2" t="s">
        <v>159</v>
      </c>
      <c r="AU445" s="242" t="s">
        <v>82</v>
      </c>
      <c r="AV445" s="13" t="s">
        <v>80</v>
      </c>
      <c r="AW445" s="13" t="s">
        <v>33</v>
      </c>
      <c r="AX445" s="13" t="s">
        <v>72</v>
      </c>
      <c r="AY445" s="242" t="s">
        <v>148</v>
      </c>
    </row>
    <row r="446" s="14" customFormat="1">
      <c r="A446" s="14"/>
      <c r="B446" s="243"/>
      <c r="C446" s="244"/>
      <c r="D446" s="234" t="s">
        <v>159</v>
      </c>
      <c r="E446" s="245" t="s">
        <v>19</v>
      </c>
      <c r="F446" s="246" t="s">
        <v>497</v>
      </c>
      <c r="G446" s="244"/>
      <c r="H446" s="247">
        <v>1.4299999999999999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159</v>
      </c>
      <c r="AU446" s="253" t="s">
        <v>82</v>
      </c>
      <c r="AV446" s="14" t="s">
        <v>82</v>
      </c>
      <c r="AW446" s="14" t="s">
        <v>33</v>
      </c>
      <c r="AX446" s="14" t="s">
        <v>72</v>
      </c>
      <c r="AY446" s="253" t="s">
        <v>148</v>
      </c>
    </row>
    <row r="447" s="13" customFormat="1">
      <c r="A447" s="13"/>
      <c r="B447" s="232"/>
      <c r="C447" s="233"/>
      <c r="D447" s="234" t="s">
        <v>159</v>
      </c>
      <c r="E447" s="235" t="s">
        <v>19</v>
      </c>
      <c r="F447" s="236" t="s">
        <v>498</v>
      </c>
      <c r="G447" s="233"/>
      <c r="H447" s="235" t="s">
        <v>19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2" t="s">
        <v>159</v>
      </c>
      <c r="AU447" s="242" t="s">
        <v>82</v>
      </c>
      <c r="AV447" s="13" t="s">
        <v>80</v>
      </c>
      <c r="AW447" s="13" t="s">
        <v>33</v>
      </c>
      <c r="AX447" s="13" t="s">
        <v>72</v>
      </c>
      <c r="AY447" s="242" t="s">
        <v>148</v>
      </c>
    </row>
    <row r="448" s="14" customFormat="1">
      <c r="A448" s="14"/>
      <c r="B448" s="243"/>
      <c r="C448" s="244"/>
      <c r="D448" s="234" t="s">
        <v>159</v>
      </c>
      <c r="E448" s="245" t="s">
        <v>19</v>
      </c>
      <c r="F448" s="246" t="s">
        <v>499</v>
      </c>
      <c r="G448" s="244"/>
      <c r="H448" s="247">
        <v>4.6799999999999997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159</v>
      </c>
      <c r="AU448" s="253" t="s">
        <v>82</v>
      </c>
      <c r="AV448" s="14" t="s">
        <v>82</v>
      </c>
      <c r="AW448" s="14" t="s">
        <v>33</v>
      </c>
      <c r="AX448" s="14" t="s">
        <v>72</v>
      </c>
      <c r="AY448" s="253" t="s">
        <v>148</v>
      </c>
    </row>
    <row r="449" s="13" customFormat="1">
      <c r="A449" s="13"/>
      <c r="B449" s="232"/>
      <c r="C449" s="233"/>
      <c r="D449" s="234" t="s">
        <v>159</v>
      </c>
      <c r="E449" s="235" t="s">
        <v>19</v>
      </c>
      <c r="F449" s="236" t="s">
        <v>500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159</v>
      </c>
      <c r="AU449" s="242" t="s">
        <v>82</v>
      </c>
      <c r="AV449" s="13" t="s">
        <v>80</v>
      </c>
      <c r="AW449" s="13" t="s">
        <v>33</v>
      </c>
      <c r="AX449" s="13" t="s">
        <v>72</v>
      </c>
      <c r="AY449" s="242" t="s">
        <v>148</v>
      </c>
    </row>
    <row r="450" s="14" customFormat="1">
      <c r="A450" s="14"/>
      <c r="B450" s="243"/>
      <c r="C450" s="244"/>
      <c r="D450" s="234" t="s">
        <v>159</v>
      </c>
      <c r="E450" s="245" t="s">
        <v>19</v>
      </c>
      <c r="F450" s="246" t="s">
        <v>501</v>
      </c>
      <c r="G450" s="244"/>
      <c r="H450" s="247">
        <v>12.279999999999999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159</v>
      </c>
      <c r="AU450" s="253" t="s">
        <v>82</v>
      </c>
      <c r="AV450" s="14" t="s">
        <v>82</v>
      </c>
      <c r="AW450" s="14" t="s">
        <v>33</v>
      </c>
      <c r="AX450" s="14" t="s">
        <v>72</v>
      </c>
      <c r="AY450" s="253" t="s">
        <v>148</v>
      </c>
    </row>
    <row r="451" s="15" customFormat="1">
      <c r="A451" s="15"/>
      <c r="B451" s="254"/>
      <c r="C451" s="255"/>
      <c r="D451" s="234" t="s">
        <v>159</v>
      </c>
      <c r="E451" s="256" t="s">
        <v>19</v>
      </c>
      <c r="F451" s="257" t="s">
        <v>163</v>
      </c>
      <c r="G451" s="255"/>
      <c r="H451" s="258">
        <v>92.75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159</v>
      </c>
      <c r="AU451" s="264" t="s">
        <v>82</v>
      </c>
      <c r="AV451" s="15" t="s">
        <v>149</v>
      </c>
      <c r="AW451" s="15" t="s">
        <v>33</v>
      </c>
      <c r="AX451" s="15" t="s">
        <v>80</v>
      </c>
      <c r="AY451" s="264" t="s">
        <v>148</v>
      </c>
    </row>
    <row r="452" s="2" customFormat="1" ht="16.5" customHeight="1">
      <c r="A452" s="40"/>
      <c r="B452" s="41"/>
      <c r="C452" s="214" t="s">
        <v>546</v>
      </c>
      <c r="D452" s="214" t="s">
        <v>151</v>
      </c>
      <c r="E452" s="215" t="s">
        <v>1048</v>
      </c>
      <c r="F452" s="216" t="s">
        <v>1049</v>
      </c>
      <c r="G452" s="217" t="s">
        <v>154</v>
      </c>
      <c r="H452" s="218">
        <v>190.74000000000001</v>
      </c>
      <c r="I452" s="219"/>
      <c r="J452" s="220">
        <f>ROUND(I452*H452,2)</f>
        <v>0</v>
      </c>
      <c r="K452" s="216" t="s">
        <v>616</v>
      </c>
      <c r="L452" s="46"/>
      <c r="M452" s="221" t="s">
        <v>19</v>
      </c>
      <c r="N452" s="222" t="s">
        <v>43</v>
      </c>
      <c r="O452" s="86"/>
      <c r="P452" s="223">
        <f>O452*H452</f>
        <v>0</v>
      </c>
      <c r="Q452" s="223">
        <v>0.00033</v>
      </c>
      <c r="R452" s="223">
        <f>Q452*H452</f>
        <v>0.062944200000000006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149</v>
      </c>
      <c r="AT452" s="225" t="s">
        <v>151</v>
      </c>
      <c r="AU452" s="225" t="s">
        <v>82</v>
      </c>
      <c r="AY452" s="19" t="s">
        <v>148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149</v>
      </c>
      <c r="BM452" s="225" t="s">
        <v>1050</v>
      </c>
    </row>
    <row r="453" s="2" customFormat="1">
      <c r="A453" s="40"/>
      <c r="B453" s="41"/>
      <c r="C453" s="42"/>
      <c r="D453" s="227" t="s">
        <v>157</v>
      </c>
      <c r="E453" s="42"/>
      <c r="F453" s="228" t="s">
        <v>1051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157</v>
      </c>
      <c r="AU453" s="19" t="s">
        <v>82</v>
      </c>
    </row>
    <row r="454" s="13" customFormat="1">
      <c r="A454" s="13"/>
      <c r="B454" s="232"/>
      <c r="C454" s="233"/>
      <c r="D454" s="234" t="s">
        <v>159</v>
      </c>
      <c r="E454" s="235" t="s">
        <v>19</v>
      </c>
      <c r="F454" s="236" t="s">
        <v>485</v>
      </c>
      <c r="G454" s="233"/>
      <c r="H454" s="235" t="s">
        <v>19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159</v>
      </c>
      <c r="AU454" s="242" t="s">
        <v>82</v>
      </c>
      <c r="AV454" s="13" t="s">
        <v>80</v>
      </c>
      <c r="AW454" s="13" t="s">
        <v>33</v>
      </c>
      <c r="AX454" s="13" t="s">
        <v>72</v>
      </c>
      <c r="AY454" s="242" t="s">
        <v>148</v>
      </c>
    </row>
    <row r="455" s="13" customFormat="1">
      <c r="A455" s="13"/>
      <c r="B455" s="232"/>
      <c r="C455" s="233"/>
      <c r="D455" s="234" t="s">
        <v>159</v>
      </c>
      <c r="E455" s="235" t="s">
        <v>19</v>
      </c>
      <c r="F455" s="236" t="s">
        <v>486</v>
      </c>
      <c r="G455" s="233"/>
      <c r="H455" s="235" t="s">
        <v>19</v>
      </c>
      <c r="I455" s="237"/>
      <c r="J455" s="233"/>
      <c r="K455" s="233"/>
      <c r="L455" s="238"/>
      <c r="M455" s="239"/>
      <c r="N455" s="240"/>
      <c r="O455" s="240"/>
      <c r="P455" s="240"/>
      <c r="Q455" s="240"/>
      <c r="R455" s="240"/>
      <c r="S455" s="240"/>
      <c r="T455" s="24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2" t="s">
        <v>159</v>
      </c>
      <c r="AU455" s="242" t="s">
        <v>82</v>
      </c>
      <c r="AV455" s="13" t="s">
        <v>80</v>
      </c>
      <c r="AW455" s="13" t="s">
        <v>33</v>
      </c>
      <c r="AX455" s="13" t="s">
        <v>72</v>
      </c>
      <c r="AY455" s="242" t="s">
        <v>148</v>
      </c>
    </row>
    <row r="456" s="14" customFormat="1">
      <c r="A456" s="14"/>
      <c r="B456" s="243"/>
      <c r="C456" s="244"/>
      <c r="D456" s="234" t="s">
        <v>159</v>
      </c>
      <c r="E456" s="245" t="s">
        <v>19</v>
      </c>
      <c r="F456" s="246" t="s">
        <v>487</v>
      </c>
      <c r="G456" s="244"/>
      <c r="H456" s="247">
        <v>11.74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159</v>
      </c>
      <c r="AU456" s="253" t="s">
        <v>82</v>
      </c>
      <c r="AV456" s="14" t="s">
        <v>82</v>
      </c>
      <c r="AW456" s="14" t="s">
        <v>33</v>
      </c>
      <c r="AX456" s="14" t="s">
        <v>72</v>
      </c>
      <c r="AY456" s="253" t="s">
        <v>148</v>
      </c>
    </row>
    <row r="457" s="13" customFormat="1">
      <c r="A457" s="13"/>
      <c r="B457" s="232"/>
      <c r="C457" s="233"/>
      <c r="D457" s="234" t="s">
        <v>159</v>
      </c>
      <c r="E457" s="235" t="s">
        <v>19</v>
      </c>
      <c r="F457" s="236" t="s">
        <v>488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159</v>
      </c>
      <c r="AU457" s="242" t="s">
        <v>82</v>
      </c>
      <c r="AV457" s="13" t="s">
        <v>80</v>
      </c>
      <c r="AW457" s="13" t="s">
        <v>33</v>
      </c>
      <c r="AX457" s="13" t="s">
        <v>72</v>
      </c>
      <c r="AY457" s="242" t="s">
        <v>148</v>
      </c>
    </row>
    <row r="458" s="14" customFormat="1">
      <c r="A458" s="14"/>
      <c r="B458" s="243"/>
      <c r="C458" s="244"/>
      <c r="D458" s="234" t="s">
        <v>159</v>
      </c>
      <c r="E458" s="245" t="s">
        <v>19</v>
      </c>
      <c r="F458" s="246" t="s">
        <v>489</v>
      </c>
      <c r="G458" s="244"/>
      <c r="H458" s="247">
        <v>29.300000000000001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159</v>
      </c>
      <c r="AU458" s="253" t="s">
        <v>82</v>
      </c>
      <c r="AV458" s="14" t="s">
        <v>82</v>
      </c>
      <c r="AW458" s="14" t="s">
        <v>33</v>
      </c>
      <c r="AX458" s="14" t="s">
        <v>72</v>
      </c>
      <c r="AY458" s="253" t="s">
        <v>148</v>
      </c>
    </row>
    <row r="459" s="13" customFormat="1">
      <c r="A459" s="13"/>
      <c r="B459" s="232"/>
      <c r="C459" s="233"/>
      <c r="D459" s="234" t="s">
        <v>159</v>
      </c>
      <c r="E459" s="235" t="s">
        <v>19</v>
      </c>
      <c r="F459" s="236" t="s">
        <v>490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159</v>
      </c>
      <c r="AU459" s="242" t="s">
        <v>82</v>
      </c>
      <c r="AV459" s="13" t="s">
        <v>80</v>
      </c>
      <c r="AW459" s="13" t="s">
        <v>33</v>
      </c>
      <c r="AX459" s="13" t="s">
        <v>72</v>
      </c>
      <c r="AY459" s="242" t="s">
        <v>148</v>
      </c>
    </row>
    <row r="460" s="14" customFormat="1">
      <c r="A460" s="14"/>
      <c r="B460" s="243"/>
      <c r="C460" s="244"/>
      <c r="D460" s="234" t="s">
        <v>159</v>
      </c>
      <c r="E460" s="245" t="s">
        <v>19</v>
      </c>
      <c r="F460" s="246" t="s">
        <v>491</v>
      </c>
      <c r="G460" s="244"/>
      <c r="H460" s="247">
        <v>15.02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159</v>
      </c>
      <c r="AU460" s="253" t="s">
        <v>82</v>
      </c>
      <c r="AV460" s="14" t="s">
        <v>82</v>
      </c>
      <c r="AW460" s="14" t="s">
        <v>33</v>
      </c>
      <c r="AX460" s="14" t="s">
        <v>72</v>
      </c>
      <c r="AY460" s="253" t="s">
        <v>148</v>
      </c>
    </row>
    <row r="461" s="13" customFormat="1">
      <c r="A461" s="13"/>
      <c r="B461" s="232"/>
      <c r="C461" s="233"/>
      <c r="D461" s="234" t="s">
        <v>159</v>
      </c>
      <c r="E461" s="235" t="s">
        <v>19</v>
      </c>
      <c r="F461" s="236" t="s">
        <v>492</v>
      </c>
      <c r="G461" s="233"/>
      <c r="H461" s="235" t="s">
        <v>19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2" t="s">
        <v>159</v>
      </c>
      <c r="AU461" s="242" t="s">
        <v>82</v>
      </c>
      <c r="AV461" s="13" t="s">
        <v>80</v>
      </c>
      <c r="AW461" s="13" t="s">
        <v>33</v>
      </c>
      <c r="AX461" s="13" t="s">
        <v>72</v>
      </c>
      <c r="AY461" s="242" t="s">
        <v>148</v>
      </c>
    </row>
    <row r="462" s="14" customFormat="1">
      <c r="A462" s="14"/>
      <c r="B462" s="243"/>
      <c r="C462" s="244"/>
      <c r="D462" s="234" t="s">
        <v>159</v>
      </c>
      <c r="E462" s="245" t="s">
        <v>19</v>
      </c>
      <c r="F462" s="246" t="s">
        <v>493</v>
      </c>
      <c r="G462" s="244"/>
      <c r="H462" s="247">
        <v>10.640000000000001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159</v>
      </c>
      <c r="AU462" s="253" t="s">
        <v>82</v>
      </c>
      <c r="AV462" s="14" t="s">
        <v>82</v>
      </c>
      <c r="AW462" s="14" t="s">
        <v>33</v>
      </c>
      <c r="AX462" s="14" t="s">
        <v>72</v>
      </c>
      <c r="AY462" s="253" t="s">
        <v>148</v>
      </c>
    </row>
    <row r="463" s="13" customFormat="1">
      <c r="A463" s="13"/>
      <c r="B463" s="232"/>
      <c r="C463" s="233"/>
      <c r="D463" s="234" t="s">
        <v>159</v>
      </c>
      <c r="E463" s="235" t="s">
        <v>19</v>
      </c>
      <c r="F463" s="236" t="s">
        <v>494</v>
      </c>
      <c r="G463" s="233"/>
      <c r="H463" s="235" t="s">
        <v>19</v>
      </c>
      <c r="I463" s="237"/>
      <c r="J463" s="233"/>
      <c r="K463" s="233"/>
      <c r="L463" s="238"/>
      <c r="M463" s="239"/>
      <c r="N463" s="240"/>
      <c r="O463" s="240"/>
      <c r="P463" s="240"/>
      <c r="Q463" s="240"/>
      <c r="R463" s="240"/>
      <c r="S463" s="240"/>
      <c r="T463" s="24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2" t="s">
        <v>159</v>
      </c>
      <c r="AU463" s="242" t="s">
        <v>82</v>
      </c>
      <c r="AV463" s="13" t="s">
        <v>80</v>
      </c>
      <c r="AW463" s="13" t="s">
        <v>33</v>
      </c>
      <c r="AX463" s="13" t="s">
        <v>72</v>
      </c>
      <c r="AY463" s="242" t="s">
        <v>148</v>
      </c>
    </row>
    <row r="464" s="14" customFormat="1">
      <c r="A464" s="14"/>
      <c r="B464" s="243"/>
      <c r="C464" s="244"/>
      <c r="D464" s="234" t="s">
        <v>159</v>
      </c>
      <c r="E464" s="245" t="s">
        <v>19</v>
      </c>
      <c r="F464" s="246" t="s">
        <v>495</v>
      </c>
      <c r="G464" s="244"/>
      <c r="H464" s="247">
        <v>7.6600000000000001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159</v>
      </c>
      <c r="AU464" s="253" t="s">
        <v>82</v>
      </c>
      <c r="AV464" s="14" t="s">
        <v>82</v>
      </c>
      <c r="AW464" s="14" t="s">
        <v>33</v>
      </c>
      <c r="AX464" s="14" t="s">
        <v>72</v>
      </c>
      <c r="AY464" s="253" t="s">
        <v>148</v>
      </c>
    </row>
    <row r="465" s="13" customFormat="1">
      <c r="A465" s="13"/>
      <c r="B465" s="232"/>
      <c r="C465" s="233"/>
      <c r="D465" s="234" t="s">
        <v>159</v>
      </c>
      <c r="E465" s="235" t="s">
        <v>19</v>
      </c>
      <c r="F465" s="236" t="s">
        <v>496</v>
      </c>
      <c r="G465" s="233"/>
      <c r="H465" s="235" t="s">
        <v>19</v>
      </c>
      <c r="I465" s="237"/>
      <c r="J465" s="233"/>
      <c r="K465" s="233"/>
      <c r="L465" s="238"/>
      <c r="M465" s="239"/>
      <c r="N465" s="240"/>
      <c r="O465" s="240"/>
      <c r="P465" s="240"/>
      <c r="Q465" s="240"/>
      <c r="R465" s="240"/>
      <c r="S465" s="240"/>
      <c r="T465" s="24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2" t="s">
        <v>159</v>
      </c>
      <c r="AU465" s="242" t="s">
        <v>82</v>
      </c>
      <c r="AV465" s="13" t="s">
        <v>80</v>
      </c>
      <c r="AW465" s="13" t="s">
        <v>33</v>
      </c>
      <c r="AX465" s="13" t="s">
        <v>72</v>
      </c>
      <c r="AY465" s="242" t="s">
        <v>148</v>
      </c>
    </row>
    <row r="466" s="14" customFormat="1">
      <c r="A466" s="14"/>
      <c r="B466" s="243"/>
      <c r="C466" s="244"/>
      <c r="D466" s="234" t="s">
        <v>159</v>
      </c>
      <c r="E466" s="245" t="s">
        <v>19</v>
      </c>
      <c r="F466" s="246" t="s">
        <v>497</v>
      </c>
      <c r="G466" s="244"/>
      <c r="H466" s="247">
        <v>1.4299999999999999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159</v>
      </c>
      <c r="AU466" s="253" t="s">
        <v>82</v>
      </c>
      <c r="AV466" s="14" t="s">
        <v>82</v>
      </c>
      <c r="AW466" s="14" t="s">
        <v>33</v>
      </c>
      <c r="AX466" s="14" t="s">
        <v>72</v>
      </c>
      <c r="AY466" s="253" t="s">
        <v>148</v>
      </c>
    </row>
    <row r="467" s="13" customFormat="1">
      <c r="A467" s="13"/>
      <c r="B467" s="232"/>
      <c r="C467" s="233"/>
      <c r="D467" s="234" t="s">
        <v>159</v>
      </c>
      <c r="E467" s="235" t="s">
        <v>19</v>
      </c>
      <c r="F467" s="236" t="s">
        <v>498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159</v>
      </c>
      <c r="AU467" s="242" t="s">
        <v>82</v>
      </c>
      <c r="AV467" s="13" t="s">
        <v>80</v>
      </c>
      <c r="AW467" s="13" t="s">
        <v>33</v>
      </c>
      <c r="AX467" s="13" t="s">
        <v>72</v>
      </c>
      <c r="AY467" s="242" t="s">
        <v>148</v>
      </c>
    </row>
    <row r="468" s="14" customFormat="1">
      <c r="A468" s="14"/>
      <c r="B468" s="243"/>
      <c r="C468" s="244"/>
      <c r="D468" s="234" t="s">
        <v>159</v>
      </c>
      <c r="E468" s="245" t="s">
        <v>19</v>
      </c>
      <c r="F468" s="246" t="s">
        <v>499</v>
      </c>
      <c r="G468" s="244"/>
      <c r="H468" s="247">
        <v>4.6799999999999997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159</v>
      </c>
      <c r="AU468" s="253" t="s">
        <v>82</v>
      </c>
      <c r="AV468" s="14" t="s">
        <v>82</v>
      </c>
      <c r="AW468" s="14" t="s">
        <v>33</v>
      </c>
      <c r="AX468" s="14" t="s">
        <v>72</v>
      </c>
      <c r="AY468" s="253" t="s">
        <v>148</v>
      </c>
    </row>
    <row r="469" s="13" customFormat="1">
      <c r="A469" s="13"/>
      <c r="B469" s="232"/>
      <c r="C469" s="233"/>
      <c r="D469" s="234" t="s">
        <v>159</v>
      </c>
      <c r="E469" s="235" t="s">
        <v>19</v>
      </c>
      <c r="F469" s="236" t="s">
        <v>500</v>
      </c>
      <c r="G469" s="233"/>
      <c r="H469" s="235" t="s">
        <v>19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159</v>
      </c>
      <c r="AU469" s="242" t="s">
        <v>82</v>
      </c>
      <c r="AV469" s="13" t="s">
        <v>80</v>
      </c>
      <c r="AW469" s="13" t="s">
        <v>33</v>
      </c>
      <c r="AX469" s="13" t="s">
        <v>72</v>
      </c>
      <c r="AY469" s="242" t="s">
        <v>148</v>
      </c>
    </row>
    <row r="470" s="14" customFormat="1">
      <c r="A470" s="14"/>
      <c r="B470" s="243"/>
      <c r="C470" s="244"/>
      <c r="D470" s="234" t="s">
        <v>159</v>
      </c>
      <c r="E470" s="245" t="s">
        <v>19</v>
      </c>
      <c r="F470" s="246" t="s">
        <v>501</v>
      </c>
      <c r="G470" s="244"/>
      <c r="H470" s="247">
        <v>12.279999999999999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159</v>
      </c>
      <c r="AU470" s="253" t="s">
        <v>82</v>
      </c>
      <c r="AV470" s="14" t="s">
        <v>82</v>
      </c>
      <c r="AW470" s="14" t="s">
        <v>33</v>
      </c>
      <c r="AX470" s="14" t="s">
        <v>72</v>
      </c>
      <c r="AY470" s="253" t="s">
        <v>148</v>
      </c>
    </row>
    <row r="471" s="13" customFormat="1">
      <c r="A471" s="13"/>
      <c r="B471" s="232"/>
      <c r="C471" s="233"/>
      <c r="D471" s="234" t="s">
        <v>159</v>
      </c>
      <c r="E471" s="235" t="s">
        <v>19</v>
      </c>
      <c r="F471" s="236" t="s">
        <v>1052</v>
      </c>
      <c r="G471" s="233"/>
      <c r="H471" s="235" t="s">
        <v>19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159</v>
      </c>
      <c r="AU471" s="242" t="s">
        <v>82</v>
      </c>
      <c r="AV471" s="13" t="s">
        <v>80</v>
      </c>
      <c r="AW471" s="13" t="s">
        <v>33</v>
      </c>
      <c r="AX471" s="13" t="s">
        <v>72</v>
      </c>
      <c r="AY471" s="242" t="s">
        <v>148</v>
      </c>
    </row>
    <row r="472" s="13" customFormat="1">
      <c r="A472" s="13"/>
      <c r="B472" s="232"/>
      <c r="C472" s="233"/>
      <c r="D472" s="234" t="s">
        <v>159</v>
      </c>
      <c r="E472" s="235" t="s">
        <v>19</v>
      </c>
      <c r="F472" s="236" t="s">
        <v>977</v>
      </c>
      <c r="G472" s="233"/>
      <c r="H472" s="235" t="s">
        <v>19</v>
      </c>
      <c r="I472" s="237"/>
      <c r="J472" s="233"/>
      <c r="K472" s="233"/>
      <c r="L472" s="238"/>
      <c r="M472" s="239"/>
      <c r="N472" s="240"/>
      <c r="O472" s="240"/>
      <c r="P472" s="240"/>
      <c r="Q472" s="240"/>
      <c r="R472" s="240"/>
      <c r="S472" s="240"/>
      <c r="T472" s="24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2" t="s">
        <v>159</v>
      </c>
      <c r="AU472" s="242" t="s">
        <v>82</v>
      </c>
      <c r="AV472" s="13" t="s">
        <v>80</v>
      </c>
      <c r="AW472" s="13" t="s">
        <v>33</v>
      </c>
      <c r="AX472" s="13" t="s">
        <v>72</v>
      </c>
      <c r="AY472" s="242" t="s">
        <v>148</v>
      </c>
    </row>
    <row r="473" s="14" customFormat="1">
      <c r="A473" s="14"/>
      <c r="B473" s="243"/>
      <c r="C473" s="244"/>
      <c r="D473" s="234" t="s">
        <v>159</v>
      </c>
      <c r="E473" s="245" t="s">
        <v>19</v>
      </c>
      <c r="F473" s="246" t="s">
        <v>978</v>
      </c>
      <c r="G473" s="244"/>
      <c r="H473" s="247">
        <v>9.4600000000000009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159</v>
      </c>
      <c r="AU473" s="253" t="s">
        <v>82</v>
      </c>
      <c r="AV473" s="14" t="s">
        <v>82</v>
      </c>
      <c r="AW473" s="14" t="s">
        <v>33</v>
      </c>
      <c r="AX473" s="14" t="s">
        <v>72</v>
      </c>
      <c r="AY473" s="253" t="s">
        <v>148</v>
      </c>
    </row>
    <row r="474" s="13" customFormat="1">
      <c r="A474" s="13"/>
      <c r="B474" s="232"/>
      <c r="C474" s="233"/>
      <c r="D474" s="234" t="s">
        <v>159</v>
      </c>
      <c r="E474" s="235" t="s">
        <v>19</v>
      </c>
      <c r="F474" s="236" t="s">
        <v>979</v>
      </c>
      <c r="G474" s="233"/>
      <c r="H474" s="235" t="s">
        <v>19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2" t="s">
        <v>159</v>
      </c>
      <c r="AU474" s="242" t="s">
        <v>82</v>
      </c>
      <c r="AV474" s="13" t="s">
        <v>80</v>
      </c>
      <c r="AW474" s="13" t="s">
        <v>33</v>
      </c>
      <c r="AX474" s="13" t="s">
        <v>72</v>
      </c>
      <c r="AY474" s="242" t="s">
        <v>148</v>
      </c>
    </row>
    <row r="475" s="14" customFormat="1">
      <c r="A475" s="14"/>
      <c r="B475" s="243"/>
      <c r="C475" s="244"/>
      <c r="D475" s="234" t="s">
        <v>159</v>
      </c>
      <c r="E475" s="245" t="s">
        <v>19</v>
      </c>
      <c r="F475" s="246" t="s">
        <v>980</v>
      </c>
      <c r="G475" s="244"/>
      <c r="H475" s="247">
        <v>8.3499999999999996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159</v>
      </c>
      <c r="AU475" s="253" t="s">
        <v>82</v>
      </c>
      <c r="AV475" s="14" t="s">
        <v>82</v>
      </c>
      <c r="AW475" s="14" t="s">
        <v>33</v>
      </c>
      <c r="AX475" s="14" t="s">
        <v>72</v>
      </c>
      <c r="AY475" s="253" t="s">
        <v>148</v>
      </c>
    </row>
    <row r="476" s="13" customFormat="1">
      <c r="A476" s="13"/>
      <c r="B476" s="232"/>
      <c r="C476" s="233"/>
      <c r="D476" s="234" t="s">
        <v>159</v>
      </c>
      <c r="E476" s="235" t="s">
        <v>19</v>
      </c>
      <c r="F476" s="236" t="s">
        <v>981</v>
      </c>
      <c r="G476" s="233"/>
      <c r="H476" s="235" t="s">
        <v>19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2" t="s">
        <v>159</v>
      </c>
      <c r="AU476" s="242" t="s">
        <v>82</v>
      </c>
      <c r="AV476" s="13" t="s">
        <v>80</v>
      </c>
      <c r="AW476" s="13" t="s">
        <v>33</v>
      </c>
      <c r="AX476" s="13" t="s">
        <v>72</v>
      </c>
      <c r="AY476" s="242" t="s">
        <v>148</v>
      </c>
    </row>
    <row r="477" s="14" customFormat="1">
      <c r="A477" s="14"/>
      <c r="B477" s="243"/>
      <c r="C477" s="244"/>
      <c r="D477" s="234" t="s">
        <v>159</v>
      </c>
      <c r="E477" s="245" t="s">
        <v>19</v>
      </c>
      <c r="F477" s="246" t="s">
        <v>982</v>
      </c>
      <c r="G477" s="244"/>
      <c r="H477" s="247">
        <v>21.48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159</v>
      </c>
      <c r="AU477" s="253" t="s">
        <v>82</v>
      </c>
      <c r="AV477" s="14" t="s">
        <v>82</v>
      </c>
      <c r="AW477" s="14" t="s">
        <v>33</v>
      </c>
      <c r="AX477" s="14" t="s">
        <v>72</v>
      </c>
      <c r="AY477" s="253" t="s">
        <v>148</v>
      </c>
    </row>
    <row r="478" s="13" customFormat="1">
      <c r="A478" s="13"/>
      <c r="B478" s="232"/>
      <c r="C478" s="233"/>
      <c r="D478" s="234" t="s">
        <v>159</v>
      </c>
      <c r="E478" s="235" t="s">
        <v>19</v>
      </c>
      <c r="F478" s="236" t="s">
        <v>983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159</v>
      </c>
      <c r="AU478" s="242" t="s">
        <v>82</v>
      </c>
      <c r="AV478" s="13" t="s">
        <v>80</v>
      </c>
      <c r="AW478" s="13" t="s">
        <v>33</v>
      </c>
      <c r="AX478" s="13" t="s">
        <v>72</v>
      </c>
      <c r="AY478" s="242" t="s">
        <v>148</v>
      </c>
    </row>
    <row r="479" s="14" customFormat="1">
      <c r="A479" s="14"/>
      <c r="B479" s="243"/>
      <c r="C479" s="244"/>
      <c r="D479" s="234" t="s">
        <v>159</v>
      </c>
      <c r="E479" s="245" t="s">
        <v>19</v>
      </c>
      <c r="F479" s="246" t="s">
        <v>984</v>
      </c>
      <c r="G479" s="244"/>
      <c r="H479" s="247">
        <v>11.279999999999999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159</v>
      </c>
      <c r="AU479" s="253" t="s">
        <v>82</v>
      </c>
      <c r="AV479" s="14" t="s">
        <v>82</v>
      </c>
      <c r="AW479" s="14" t="s">
        <v>33</v>
      </c>
      <c r="AX479" s="14" t="s">
        <v>72</v>
      </c>
      <c r="AY479" s="253" t="s">
        <v>148</v>
      </c>
    </row>
    <row r="480" s="13" customFormat="1">
      <c r="A480" s="13"/>
      <c r="B480" s="232"/>
      <c r="C480" s="233"/>
      <c r="D480" s="234" t="s">
        <v>159</v>
      </c>
      <c r="E480" s="235" t="s">
        <v>19</v>
      </c>
      <c r="F480" s="236" t="s">
        <v>985</v>
      </c>
      <c r="G480" s="233"/>
      <c r="H480" s="235" t="s">
        <v>19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159</v>
      </c>
      <c r="AU480" s="242" t="s">
        <v>82</v>
      </c>
      <c r="AV480" s="13" t="s">
        <v>80</v>
      </c>
      <c r="AW480" s="13" t="s">
        <v>33</v>
      </c>
      <c r="AX480" s="13" t="s">
        <v>72</v>
      </c>
      <c r="AY480" s="242" t="s">
        <v>148</v>
      </c>
    </row>
    <row r="481" s="14" customFormat="1">
      <c r="A481" s="14"/>
      <c r="B481" s="243"/>
      <c r="C481" s="244"/>
      <c r="D481" s="234" t="s">
        <v>159</v>
      </c>
      <c r="E481" s="245" t="s">
        <v>19</v>
      </c>
      <c r="F481" s="246" t="s">
        <v>986</v>
      </c>
      <c r="G481" s="244"/>
      <c r="H481" s="247">
        <v>8.6899999999999995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159</v>
      </c>
      <c r="AU481" s="253" t="s">
        <v>82</v>
      </c>
      <c r="AV481" s="14" t="s">
        <v>82</v>
      </c>
      <c r="AW481" s="14" t="s">
        <v>33</v>
      </c>
      <c r="AX481" s="14" t="s">
        <v>72</v>
      </c>
      <c r="AY481" s="253" t="s">
        <v>148</v>
      </c>
    </row>
    <row r="482" s="13" customFormat="1">
      <c r="A482" s="13"/>
      <c r="B482" s="232"/>
      <c r="C482" s="233"/>
      <c r="D482" s="234" t="s">
        <v>159</v>
      </c>
      <c r="E482" s="235" t="s">
        <v>19</v>
      </c>
      <c r="F482" s="236" t="s">
        <v>987</v>
      </c>
      <c r="G482" s="233"/>
      <c r="H482" s="235" t="s">
        <v>19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159</v>
      </c>
      <c r="AU482" s="242" t="s">
        <v>82</v>
      </c>
      <c r="AV482" s="13" t="s">
        <v>80</v>
      </c>
      <c r="AW482" s="13" t="s">
        <v>33</v>
      </c>
      <c r="AX482" s="13" t="s">
        <v>72</v>
      </c>
      <c r="AY482" s="242" t="s">
        <v>148</v>
      </c>
    </row>
    <row r="483" s="14" customFormat="1">
      <c r="A483" s="14"/>
      <c r="B483" s="243"/>
      <c r="C483" s="244"/>
      <c r="D483" s="234" t="s">
        <v>159</v>
      </c>
      <c r="E483" s="245" t="s">
        <v>19</v>
      </c>
      <c r="F483" s="246" t="s">
        <v>988</v>
      </c>
      <c r="G483" s="244"/>
      <c r="H483" s="247">
        <v>22.879999999999999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159</v>
      </c>
      <c r="AU483" s="253" t="s">
        <v>82</v>
      </c>
      <c r="AV483" s="14" t="s">
        <v>82</v>
      </c>
      <c r="AW483" s="14" t="s">
        <v>33</v>
      </c>
      <c r="AX483" s="14" t="s">
        <v>72</v>
      </c>
      <c r="AY483" s="253" t="s">
        <v>148</v>
      </c>
    </row>
    <row r="484" s="13" customFormat="1">
      <c r="A484" s="13"/>
      <c r="B484" s="232"/>
      <c r="C484" s="233"/>
      <c r="D484" s="234" t="s">
        <v>159</v>
      </c>
      <c r="E484" s="235" t="s">
        <v>19</v>
      </c>
      <c r="F484" s="236" t="s">
        <v>1053</v>
      </c>
      <c r="G484" s="233"/>
      <c r="H484" s="235" t="s">
        <v>19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159</v>
      </c>
      <c r="AU484" s="242" t="s">
        <v>82</v>
      </c>
      <c r="AV484" s="13" t="s">
        <v>80</v>
      </c>
      <c r="AW484" s="13" t="s">
        <v>33</v>
      </c>
      <c r="AX484" s="13" t="s">
        <v>72</v>
      </c>
      <c r="AY484" s="242" t="s">
        <v>148</v>
      </c>
    </row>
    <row r="485" s="14" customFormat="1">
      <c r="A485" s="14"/>
      <c r="B485" s="243"/>
      <c r="C485" s="244"/>
      <c r="D485" s="234" t="s">
        <v>159</v>
      </c>
      <c r="E485" s="245" t="s">
        <v>19</v>
      </c>
      <c r="F485" s="246" t="s">
        <v>1054</v>
      </c>
      <c r="G485" s="244"/>
      <c r="H485" s="247">
        <v>2.3900000000000001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159</v>
      </c>
      <c r="AU485" s="253" t="s">
        <v>82</v>
      </c>
      <c r="AV485" s="14" t="s">
        <v>82</v>
      </c>
      <c r="AW485" s="14" t="s">
        <v>33</v>
      </c>
      <c r="AX485" s="14" t="s">
        <v>72</v>
      </c>
      <c r="AY485" s="253" t="s">
        <v>148</v>
      </c>
    </row>
    <row r="486" s="13" customFormat="1">
      <c r="A486" s="13"/>
      <c r="B486" s="232"/>
      <c r="C486" s="233"/>
      <c r="D486" s="234" t="s">
        <v>159</v>
      </c>
      <c r="E486" s="235" t="s">
        <v>19</v>
      </c>
      <c r="F486" s="236" t="s">
        <v>1055</v>
      </c>
      <c r="G486" s="233"/>
      <c r="H486" s="235" t="s">
        <v>19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159</v>
      </c>
      <c r="AU486" s="242" t="s">
        <v>82</v>
      </c>
      <c r="AV486" s="13" t="s">
        <v>80</v>
      </c>
      <c r="AW486" s="13" t="s">
        <v>33</v>
      </c>
      <c r="AX486" s="13" t="s">
        <v>72</v>
      </c>
      <c r="AY486" s="242" t="s">
        <v>148</v>
      </c>
    </row>
    <row r="487" s="14" customFormat="1">
      <c r="A487" s="14"/>
      <c r="B487" s="243"/>
      <c r="C487" s="244"/>
      <c r="D487" s="234" t="s">
        <v>159</v>
      </c>
      <c r="E487" s="245" t="s">
        <v>19</v>
      </c>
      <c r="F487" s="246" t="s">
        <v>1056</v>
      </c>
      <c r="G487" s="244"/>
      <c r="H487" s="247">
        <v>4.0999999999999996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159</v>
      </c>
      <c r="AU487" s="253" t="s">
        <v>82</v>
      </c>
      <c r="AV487" s="14" t="s">
        <v>82</v>
      </c>
      <c r="AW487" s="14" t="s">
        <v>33</v>
      </c>
      <c r="AX487" s="14" t="s">
        <v>72</v>
      </c>
      <c r="AY487" s="253" t="s">
        <v>148</v>
      </c>
    </row>
    <row r="488" s="13" customFormat="1">
      <c r="A488" s="13"/>
      <c r="B488" s="232"/>
      <c r="C488" s="233"/>
      <c r="D488" s="234" t="s">
        <v>159</v>
      </c>
      <c r="E488" s="235" t="s">
        <v>19</v>
      </c>
      <c r="F488" s="236" t="s">
        <v>989</v>
      </c>
      <c r="G488" s="233"/>
      <c r="H488" s="235" t="s">
        <v>19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2" t="s">
        <v>159</v>
      </c>
      <c r="AU488" s="242" t="s">
        <v>82</v>
      </c>
      <c r="AV488" s="13" t="s">
        <v>80</v>
      </c>
      <c r="AW488" s="13" t="s">
        <v>33</v>
      </c>
      <c r="AX488" s="13" t="s">
        <v>72</v>
      </c>
      <c r="AY488" s="242" t="s">
        <v>148</v>
      </c>
    </row>
    <row r="489" s="14" customFormat="1">
      <c r="A489" s="14"/>
      <c r="B489" s="243"/>
      <c r="C489" s="244"/>
      <c r="D489" s="234" t="s">
        <v>159</v>
      </c>
      <c r="E489" s="245" t="s">
        <v>19</v>
      </c>
      <c r="F489" s="246" t="s">
        <v>990</v>
      </c>
      <c r="G489" s="244"/>
      <c r="H489" s="247">
        <v>9.3599999999999994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159</v>
      </c>
      <c r="AU489" s="253" t="s">
        <v>82</v>
      </c>
      <c r="AV489" s="14" t="s">
        <v>82</v>
      </c>
      <c r="AW489" s="14" t="s">
        <v>33</v>
      </c>
      <c r="AX489" s="14" t="s">
        <v>72</v>
      </c>
      <c r="AY489" s="253" t="s">
        <v>148</v>
      </c>
    </row>
    <row r="490" s="15" customFormat="1">
      <c r="A490" s="15"/>
      <c r="B490" s="254"/>
      <c r="C490" s="255"/>
      <c r="D490" s="234" t="s">
        <v>159</v>
      </c>
      <c r="E490" s="256" t="s">
        <v>19</v>
      </c>
      <c r="F490" s="257" t="s">
        <v>163</v>
      </c>
      <c r="G490" s="255"/>
      <c r="H490" s="258">
        <v>190.74000000000001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159</v>
      </c>
      <c r="AU490" s="264" t="s">
        <v>82</v>
      </c>
      <c r="AV490" s="15" t="s">
        <v>149</v>
      </c>
      <c r="AW490" s="15" t="s">
        <v>33</v>
      </c>
      <c r="AX490" s="15" t="s">
        <v>80</v>
      </c>
      <c r="AY490" s="264" t="s">
        <v>148</v>
      </c>
    </row>
    <row r="491" s="2" customFormat="1" ht="16.5" customHeight="1">
      <c r="A491" s="40"/>
      <c r="B491" s="41"/>
      <c r="C491" s="214" t="s">
        <v>551</v>
      </c>
      <c r="D491" s="214" t="s">
        <v>151</v>
      </c>
      <c r="E491" s="215" t="s">
        <v>1057</v>
      </c>
      <c r="F491" s="216" t="s">
        <v>1058</v>
      </c>
      <c r="G491" s="217" t="s">
        <v>186</v>
      </c>
      <c r="H491" s="218">
        <v>19.074000000000002</v>
      </c>
      <c r="I491" s="219"/>
      <c r="J491" s="220">
        <f>ROUND(I491*H491,2)</f>
        <v>0</v>
      </c>
      <c r="K491" s="216" t="s">
        <v>616</v>
      </c>
      <c r="L491" s="46"/>
      <c r="M491" s="221" t="s">
        <v>19</v>
      </c>
      <c r="N491" s="222" t="s">
        <v>43</v>
      </c>
      <c r="O491" s="86"/>
      <c r="P491" s="223">
        <f>O491*H491</f>
        <v>0</v>
      </c>
      <c r="Q491" s="223">
        <v>0.41999999999999998</v>
      </c>
      <c r="R491" s="223">
        <f>Q491*H491</f>
        <v>8.0110799999999998</v>
      </c>
      <c r="S491" s="223">
        <v>0</v>
      </c>
      <c r="T491" s="224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5" t="s">
        <v>149</v>
      </c>
      <c r="AT491" s="225" t="s">
        <v>151</v>
      </c>
      <c r="AU491" s="225" t="s">
        <v>82</v>
      </c>
      <c r="AY491" s="19" t="s">
        <v>148</v>
      </c>
      <c r="BE491" s="226">
        <f>IF(N491="základní",J491,0)</f>
        <v>0</v>
      </c>
      <c r="BF491" s="226">
        <f>IF(N491="snížená",J491,0)</f>
        <v>0</v>
      </c>
      <c r="BG491" s="226">
        <f>IF(N491="zákl. přenesená",J491,0)</f>
        <v>0</v>
      </c>
      <c r="BH491" s="226">
        <f>IF(N491="sníž. přenesená",J491,0)</f>
        <v>0</v>
      </c>
      <c r="BI491" s="226">
        <f>IF(N491="nulová",J491,0)</f>
        <v>0</v>
      </c>
      <c r="BJ491" s="19" t="s">
        <v>80</v>
      </c>
      <c r="BK491" s="226">
        <f>ROUND(I491*H491,2)</f>
        <v>0</v>
      </c>
      <c r="BL491" s="19" t="s">
        <v>149</v>
      </c>
      <c r="BM491" s="225" t="s">
        <v>1059</v>
      </c>
    </row>
    <row r="492" s="2" customFormat="1">
      <c r="A492" s="40"/>
      <c r="B492" s="41"/>
      <c r="C492" s="42"/>
      <c r="D492" s="227" t="s">
        <v>157</v>
      </c>
      <c r="E492" s="42"/>
      <c r="F492" s="228" t="s">
        <v>1060</v>
      </c>
      <c r="G492" s="42"/>
      <c r="H492" s="42"/>
      <c r="I492" s="229"/>
      <c r="J492" s="42"/>
      <c r="K492" s="42"/>
      <c r="L492" s="46"/>
      <c r="M492" s="230"/>
      <c r="N492" s="231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157</v>
      </c>
      <c r="AU492" s="19" t="s">
        <v>82</v>
      </c>
    </row>
    <row r="493" s="13" customFormat="1">
      <c r="A493" s="13"/>
      <c r="B493" s="232"/>
      <c r="C493" s="233"/>
      <c r="D493" s="234" t="s">
        <v>159</v>
      </c>
      <c r="E493" s="235" t="s">
        <v>19</v>
      </c>
      <c r="F493" s="236" t="s">
        <v>485</v>
      </c>
      <c r="G493" s="233"/>
      <c r="H493" s="235" t="s">
        <v>19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2" t="s">
        <v>159</v>
      </c>
      <c r="AU493" s="242" t="s">
        <v>82</v>
      </c>
      <c r="AV493" s="13" t="s">
        <v>80</v>
      </c>
      <c r="AW493" s="13" t="s">
        <v>33</v>
      </c>
      <c r="AX493" s="13" t="s">
        <v>72</v>
      </c>
      <c r="AY493" s="242" t="s">
        <v>148</v>
      </c>
    </row>
    <row r="494" s="13" customFormat="1">
      <c r="A494" s="13"/>
      <c r="B494" s="232"/>
      <c r="C494" s="233"/>
      <c r="D494" s="234" t="s">
        <v>159</v>
      </c>
      <c r="E494" s="235" t="s">
        <v>19</v>
      </c>
      <c r="F494" s="236" t="s">
        <v>486</v>
      </c>
      <c r="G494" s="233"/>
      <c r="H494" s="235" t="s">
        <v>19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159</v>
      </c>
      <c r="AU494" s="242" t="s">
        <v>82</v>
      </c>
      <c r="AV494" s="13" t="s">
        <v>80</v>
      </c>
      <c r="AW494" s="13" t="s">
        <v>33</v>
      </c>
      <c r="AX494" s="13" t="s">
        <v>72</v>
      </c>
      <c r="AY494" s="242" t="s">
        <v>148</v>
      </c>
    </row>
    <row r="495" s="14" customFormat="1">
      <c r="A495" s="14"/>
      <c r="B495" s="243"/>
      <c r="C495" s="244"/>
      <c r="D495" s="234" t="s">
        <v>159</v>
      </c>
      <c r="E495" s="245" t="s">
        <v>19</v>
      </c>
      <c r="F495" s="246" t="s">
        <v>1061</v>
      </c>
      <c r="G495" s="244"/>
      <c r="H495" s="247">
        <v>1.1739999999999999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159</v>
      </c>
      <c r="AU495" s="253" t="s">
        <v>82</v>
      </c>
      <c r="AV495" s="14" t="s">
        <v>82</v>
      </c>
      <c r="AW495" s="14" t="s">
        <v>33</v>
      </c>
      <c r="AX495" s="14" t="s">
        <v>72</v>
      </c>
      <c r="AY495" s="253" t="s">
        <v>148</v>
      </c>
    </row>
    <row r="496" s="13" customFormat="1">
      <c r="A496" s="13"/>
      <c r="B496" s="232"/>
      <c r="C496" s="233"/>
      <c r="D496" s="234" t="s">
        <v>159</v>
      </c>
      <c r="E496" s="235" t="s">
        <v>19</v>
      </c>
      <c r="F496" s="236" t="s">
        <v>488</v>
      </c>
      <c r="G496" s="233"/>
      <c r="H496" s="235" t="s">
        <v>19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159</v>
      </c>
      <c r="AU496" s="242" t="s">
        <v>82</v>
      </c>
      <c r="AV496" s="13" t="s">
        <v>80</v>
      </c>
      <c r="AW496" s="13" t="s">
        <v>33</v>
      </c>
      <c r="AX496" s="13" t="s">
        <v>72</v>
      </c>
      <c r="AY496" s="242" t="s">
        <v>148</v>
      </c>
    </row>
    <row r="497" s="14" customFormat="1">
      <c r="A497" s="14"/>
      <c r="B497" s="243"/>
      <c r="C497" s="244"/>
      <c r="D497" s="234" t="s">
        <v>159</v>
      </c>
      <c r="E497" s="245" t="s">
        <v>19</v>
      </c>
      <c r="F497" s="246" t="s">
        <v>1062</v>
      </c>
      <c r="G497" s="244"/>
      <c r="H497" s="247">
        <v>2.9300000000000002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159</v>
      </c>
      <c r="AU497" s="253" t="s">
        <v>82</v>
      </c>
      <c r="AV497" s="14" t="s">
        <v>82</v>
      </c>
      <c r="AW497" s="14" t="s">
        <v>33</v>
      </c>
      <c r="AX497" s="14" t="s">
        <v>72</v>
      </c>
      <c r="AY497" s="253" t="s">
        <v>148</v>
      </c>
    </row>
    <row r="498" s="13" customFormat="1">
      <c r="A498" s="13"/>
      <c r="B498" s="232"/>
      <c r="C498" s="233"/>
      <c r="D498" s="234" t="s">
        <v>159</v>
      </c>
      <c r="E498" s="235" t="s">
        <v>19</v>
      </c>
      <c r="F498" s="236" t="s">
        <v>490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159</v>
      </c>
      <c r="AU498" s="242" t="s">
        <v>82</v>
      </c>
      <c r="AV498" s="13" t="s">
        <v>80</v>
      </c>
      <c r="AW498" s="13" t="s">
        <v>33</v>
      </c>
      <c r="AX498" s="13" t="s">
        <v>72</v>
      </c>
      <c r="AY498" s="242" t="s">
        <v>148</v>
      </c>
    </row>
    <row r="499" s="14" customFormat="1">
      <c r="A499" s="14"/>
      <c r="B499" s="243"/>
      <c r="C499" s="244"/>
      <c r="D499" s="234" t="s">
        <v>159</v>
      </c>
      <c r="E499" s="245" t="s">
        <v>19</v>
      </c>
      <c r="F499" s="246" t="s">
        <v>1063</v>
      </c>
      <c r="G499" s="244"/>
      <c r="H499" s="247">
        <v>1.502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3" t="s">
        <v>159</v>
      </c>
      <c r="AU499" s="253" t="s">
        <v>82</v>
      </c>
      <c r="AV499" s="14" t="s">
        <v>82</v>
      </c>
      <c r="AW499" s="14" t="s">
        <v>33</v>
      </c>
      <c r="AX499" s="14" t="s">
        <v>72</v>
      </c>
      <c r="AY499" s="253" t="s">
        <v>148</v>
      </c>
    </row>
    <row r="500" s="13" customFormat="1">
      <c r="A500" s="13"/>
      <c r="B500" s="232"/>
      <c r="C500" s="233"/>
      <c r="D500" s="234" t="s">
        <v>159</v>
      </c>
      <c r="E500" s="235" t="s">
        <v>19</v>
      </c>
      <c r="F500" s="236" t="s">
        <v>492</v>
      </c>
      <c r="G500" s="233"/>
      <c r="H500" s="235" t="s">
        <v>19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159</v>
      </c>
      <c r="AU500" s="242" t="s">
        <v>82</v>
      </c>
      <c r="AV500" s="13" t="s">
        <v>80</v>
      </c>
      <c r="AW500" s="13" t="s">
        <v>33</v>
      </c>
      <c r="AX500" s="13" t="s">
        <v>72</v>
      </c>
      <c r="AY500" s="242" t="s">
        <v>148</v>
      </c>
    </row>
    <row r="501" s="14" customFormat="1">
      <c r="A501" s="14"/>
      <c r="B501" s="243"/>
      <c r="C501" s="244"/>
      <c r="D501" s="234" t="s">
        <v>159</v>
      </c>
      <c r="E501" s="245" t="s">
        <v>19</v>
      </c>
      <c r="F501" s="246" t="s">
        <v>1064</v>
      </c>
      <c r="G501" s="244"/>
      <c r="H501" s="247">
        <v>1.0640000000000001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159</v>
      </c>
      <c r="AU501" s="253" t="s">
        <v>82</v>
      </c>
      <c r="AV501" s="14" t="s">
        <v>82</v>
      </c>
      <c r="AW501" s="14" t="s">
        <v>33</v>
      </c>
      <c r="AX501" s="14" t="s">
        <v>72</v>
      </c>
      <c r="AY501" s="253" t="s">
        <v>148</v>
      </c>
    </row>
    <row r="502" s="13" customFormat="1">
      <c r="A502" s="13"/>
      <c r="B502" s="232"/>
      <c r="C502" s="233"/>
      <c r="D502" s="234" t="s">
        <v>159</v>
      </c>
      <c r="E502" s="235" t="s">
        <v>19</v>
      </c>
      <c r="F502" s="236" t="s">
        <v>494</v>
      </c>
      <c r="G502" s="233"/>
      <c r="H502" s="235" t="s">
        <v>19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159</v>
      </c>
      <c r="AU502" s="242" t="s">
        <v>82</v>
      </c>
      <c r="AV502" s="13" t="s">
        <v>80</v>
      </c>
      <c r="AW502" s="13" t="s">
        <v>33</v>
      </c>
      <c r="AX502" s="13" t="s">
        <v>72</v>
      </c>
      <c r="AY502" s="242" t="s">
        <v>148</v>
      </c>
    </row>
    <row r="503" s="14" customFormat="1">
      <c r="A503" s="14"/>
      <c r="B503" s="243"/>
      <c r="C503" s="244"/>
      <c r="D503" s="234" t="s">
        <v>159</v>
      </c>
      <c r="E503" s="245" t="s">
        <v>19</v>
      </c>
      <c r="F503" s="246" t="s">
        <v>1065</v>
      </c>
      <c r="G503" s="244"/>
      <c r="H503" s="247">
        <v>0.76600000000000001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159</v>
      </c>
      <c r="AU503" s="253" t="s">
        <v>82</v>
      </c>
      <c r="AV503" s="14" t="s">
        <v>82</v>
      </c>
      <c r="AW503" s="14" t="s">
        <v>33</v>
      </c>
      <c r="AX503" s="14" t="s">
        <v>72</v>
      </c>
      <c r="AY503" s="253" t="s">
        <v>148</v>
      </c>
    </row>
    <row r="504" s="13" customFormat="1">
      <c r="A504" s="13"/>
      <c r="B504" s="232"/>
      <c r="C504" s="233"/>
      <c r="D504" s="234" t="s">
        <v>159</v>
      </c>
      <c r="E504" s="235" t="s">
        <v>19</v>
      </c>
      <c r="F504" s="236" t="s">
        <v>496</v>
      </c>
      <c r="G504" s="233"/>
      <c r="H504" s="235" t="s">
        <v>19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159</v>
      </c>
      <c r="AU504" s="242" t="s">
        <v>82</v>
      </c>
      <c r="AV504" s="13" t="s">
        <v>80</v>
      </c>
      <c r="AW504" s="13" t="s">
        <v>33</v>
      </c>
      <c r="AX504" s="13" t="s">
        <v>72</v>
      </c>
      <c r="AY504" s="242" t="s">
        <v>148</v>
      </c>
    </row>
    <row r="505" s="14" customFormat="1">
      <c r="A505" s="14"/>
      <c r="B505" s="243"/>
      <c r="C505" s="244"/>
      <c r="D505" s="234" t="s">
        <v>159</v>
      </c>
      <c r="E505" s="245" t="s">
        <v>19</v>
      </c>
      <c r="F505" s="246" t="s">
        <v>1066</v>
      </c>
      <c r="G505" s="244"/>
      <c r="H505" s="247">
        <v>0.14299999999999999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159</v>
      </c>
      <c r="AU505" s="253" t="s">
        <v>82</v>
      </c>
      <c r="AV505" s="14" t="s">
        <v>82</v>
      </c>
      <c r="AW505" s="14" t="s">
        <v>33</v>
      </c>
      <c r="AX505" s="14" t="s">
        <v>72</v>
      </c>
      <c r="AY505" s="253" t="s">
        <v>148</v>
      </c>
    </row>
    <row r="506" s="13" customFormat="1">
      <c r="A506" s="13"/>
      <c r="B506" s="232"/>
      <c r="C506" s="233"/>
      <c r="D506" s="234" t="s">
        <v>159</v>
      </c>
      <c r="E506" s="235" t="s">
        <v>19</v>
      </c>
      <c r="F506" s="236" t="s">
        <v>498</v>
      </c>
      <c r="G506" s="233"/>
      <c r="H506" s="235" t="s">
        <v>19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159</v>
      </c>
      <c r="AU506" s="242" t="s">
        <v>82</v>
      </c>
      <c r="AV506" s="13" t="s">
        <v>80</v>
      </c>
      <c r="AW506" s="13" t="s">
        <v>33</v>
      </c>
      <c r="AX506" s="13" t="s">
        <v>72</v>
      </c>
      <c r="AY506" s="242" t="s">
        <v>148</v>
      </c>
    </row>
    <row r="507" s="14" customFormat="1">
      <c r="A507" s="14"/>
      <c r="B507" s="243"/>
      <c r="C507" s="244"/>
      <c r="D507" s="234" t="s">
        <v>159</v>
      </c>
      <c r="E507" s="245" t="s">
        <v>19</v>
      </c>
      <c r="F507" s="246" t="s">
        <v>1067</v>
      </c>
      <c r="G507" s="244"/>
      <c r="H507" s="247">
        <v>0.46800000000000003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159</v>
      </c>
      <c r="AU507" s="253" t="s">
        <v>82</v>
      </c>
      <c r="AV507" s="14" t="s">
        <v>82</v>
      </c>
      <c r="AW507" s="14" t="s">
        <v>33</v>
      </c>
      <c r="AX507" s="14" t="s">
        <v>72</v>
      </c>
      <c r="AY507" s="253" t="s">
        <v>148</v>
      </c>
    </row>
    <row r="508" s="13" customFormat="1">
      <c r="A508" s="13"/>
      <c r="B508" s="232"/>
      <c r="C508" s="233"/>
      <c r="D508" s="234" t="s">
        <v>159</v>
      </c>
      <c r="E508" s="235" t="s">
        <v>19</v>
      </c>
      <c r="F508" s="236" t="s">
        <v>500</v>
      </c>
      <c r="G508" s="233"/>
      <c r="H508" s="235" t="s">
        <v>19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159</v>
      </c>
      <c r="AU508" s="242" t="s">
        <v>82</v>
      </c>
      <c r="AV508" s="13" t="s">
        <v>80</v>
      </c>
      <c r="AW508" s="13" t="s">
        <v>33</v>
      </c>
      <c r="AX508" s="13" t="s">
        <v>72</v>
      </c>
      <c r="AY508" s="242" t="s">
        <v>148</v>
      </c>
    </row>
    <row r="509" s="14" customFormat="1">
      <c r="A509" s="14"/>
      <c r="B509" s="243"/>
      <c r="C509" s="244"/>
      <c r="D509" s="234" t="s">
        <v>159</v>
      </c>
      <c r="E509" s="245" t="s">
        <v>19</v>
      </c>
      <c r="F509" s="246" t="s">
        <v>1068</v>
      </c>
      <c r="G509" s="244"/>
      <c r="H509" s="247">
        <v>1.228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159</v>
      </c>
      <c r="AU509" s="253" t="s">
        <v>82</v>
      </c>
      <c r="AV509" s="14" t="s">
        <v>82</v>
      </c>
      <c r="AW509" s="14" t="s">
        <v>33</v>
      </c>
      <c r="AX509" s="14" t="s">
        <v>72</v>
      </c>
      <c r="AY509" s="253" t="s">
        <v>148</v>
      </c>
    </row>
    <row r="510" s="13" customFormat="1">
      <c r="A510" s="13"/>
      <c r="B510" s="232"/>
      <c r="C510" s="233"/>
      <c r="D510" s="234" t="s">
        <v>159</v>
      </c>
      <c r="E510" s="235" t="s">
        <v>19</v>
      </c>
      <c r="F510" s="236" t="s">
        <v>1052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159</v>
      </c>
      <c r="AU510" s="242" t="s">
        <v>82</v>
      </c>
      <c r="AV510" s="13" t="s">
        <v>80</v>
      </c>
      <c r="AW510" s="13" t="s">
        <v>33</v>
      </c>
      <c r="AX510" s="13" t="s">
        <v>72</v>
      </c>
      <c r="AY510" s="242" t="s">
        <v>148</v>
      </c>
    </row>
    <row r="511" s="13" customFormat="1">
      <c r="A511" s="13"/>
      <c r="B511" s="232"/>
      <c r="C511" s="233"/>
      <c r="D511" s="234" t="s">
        <v>159</v>
      </c>
      <c r="E511" s="235" t="s">
        <v>19</v>
      </c>
      <c r="F511" s="236" t="s">
        <v>977</v>
      </c>
      <c r="G511" s="233"/>
      <c r="H511" s="235" t="s">
        <v>19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159</v>
      </c>
      <c r="AU511" s="242" t="s">
        <v>82</v>
      </c>
      <c r="AV511" s="13" t="s">
        <v>80</v>
      </c>
      <c r="AW511" s="13" t="s">
        <v>33</v>
      </c>
      <c r="AX511" s="13" t="s">
        <v>72</v>
      </c>
      <c r="AY511" s="242" t="s">
        <v>148</v>
      </c>
    </row>
    <row r="512" s="14" customFormat="1">
      <c r="A512" s="14"/>
      <c r="B512" s="243"/>
      <c r="C512" s="244"/>
      <c r="D512" s="234" t="s">
        <v>159</v>
      </c>
      <c r="E512" s="245" t="s">
        <v>19</v>
      </c>
      <c r="F512" s="246" t="s">
        <v>1069</v>
      </c>
      <c r="G512" s="244"/>
      <c r="H512" s="247">
        <v>0.94599999999999995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159</v>
      </c>
      <c r="AU512" s="253" t="s">
        <v>82</v>
      </c>
      <c r="AV512" s="14" t="s">
        <v>82</v>
      </c>
      <c r="AW512" s="14" t="s">
        <v>33</v>
      </c>
      <c r="AX512" s="14" t="s">
        <v>72</v>
      </c>
      <c r="AY512" s="253" t="s">
        <v>148</v>
      </c>
    </row>
    <row r="513" s="13" customFormat="1">
      <c r="A513" s="13"/>
      <c r="B513" s="232"/>
      <c r="C513" s="233"/>
      <c r="D513" s="234" t="s">
        <v>159</v>
      </c>
      <c r="E513" s="235" t="s">
        <v>19</v>
      </c>
      <c r="F513" s="236" t="s">
        <v>979</v>
      </c>
      <c r="G513" s="233"/>
      <c r="H513" s="235" t="s">
        <v>19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159</v>
      </c>
      <c r="AU513" s="242" t="s">
        <v>82</v>
      </c>
      <c r="AV513" s="13" t="s">
        <v>80</v>
      </c>
      <c r="AW513" s="13" t="s">
        <v>33</v>
      </c>
      <c r="AX513" s="13" t="s">
        <v>72</v>
      </c>
      <c r="AY513" s="242" t="s">
        <v>148</v>
      </c>
    </row>
    <row r="514" s="14" customFormat="1">
      <c r="A514" s="14"/>
      <c r="B514" s="243"/>
      <c r="C514" s="244"/>
      <c r="D514" s="234" t="s">
        <v>159</v>
      </c>
      <c r="E514" s="245" t="s">
        <v>19</v>
      </c>
      <c r="F514" s="246" t="s">
        <v>1070</v>
      </c>
      <c r="G514" s="244"/>
      <c r="H514" s="247">
        <v>0.83499999999999996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159</v>
      </c>
      <c r="AU514" s="253" t="s">
        <v>82</v>
      </c>
      <c r="AV514" s="14" t="s">
        <v>82</v>
      </c>
      <c r="AW514" s="14" t="s">
        <v>33</v>
      </c>
      <c r="AX514" s="14" t="s">
        <v>72</v>
      </c>
      <c r="AY514" s="253" t="s">
        <v>148</v>
      </c>
    </row>
    <row r="515" s="13" customFormat="1">
      <c r="A515" s="13"/>
      <c r="B515" s="232"/>
      <c r="C515" s="233"/>
      <c r="D515" s="234" t="s">
        <v>159</v>
      </c>
      <c r="E515" s="235" t="s">
        <v>19</v>
      </c>
      <c r="F515" s="236" t="s">
        <v>981</v>
      </c>
      <c r="G515" s="233"/>
      <c r="H515" s="235" t="s">
        <v>19</v>
      </c>
      <c r="I515" s="237"/>
      <c r="J515" s="233"/>
      <c r="K515" s="233"/>
      <c r="L515" s="238"/>
      <c r="M515" s="239"/>
      <c r="N515" s="240"/>
      <c r="O515" s="240"/>
      <c r="P515" s="240"/>
      <c r="Q515" s="240"/>
      <c r="R515" s="240"/>
      <c r="S515" s="240"/>
      <c r="T515" s="24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2" t="s">
        <v>159</v>
      </c>
      <c r="AU515" s="242" t="s">
        <v>82</v>
      </c>
      <c r="AV515" s="13" t="s">
        <v>80</v>
      </c>
      <c r="AW515" s="13" t="s">
        <v>33</v>
      </c>
      <c r="AX515" s="13" t="s">
        <v>72</v>
      </c>
      <c r="AY515" s="242" t="s">
        <v>148</v>
      </c>
    </row>
    <row r="516" s="14" customFormat="1">
      <c r="A516" s="14"/>
      <c r="B516" s="243"/>
      <c r="C516" s="244"/>
      <c r="D516" s="234" t="s">
        <v>159</v>
      </c>
      <c r="E516" s="245" t="s">
        <v>19</v>
      </c>
      <c r="F516" s="246" t="s">
        <v>1071</v>
      </c>
      <c r="G516" s="244"/>
      <c r="H516" s="247">
        <v>2.1480000000000001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159</v>
      </c>
      <c r="AU516" s="253" t="s">
        <v>82</v>
      </c>
      <c r="AV516" s="14" t="s">
        <v>82</v>
      </c>
      <c r="AW516" s="14" t="s">
        <v>33</v>
      </c>
      <c r="AX516" s="14" t="s">
        <v>72</v>
      </c>
      <c r="AY516" s="253" t="s">
        <v>148</v>
      </c>
    </row>
    <row r="517" s="13" customFormat="1">
      <c r="A517" s="13"/>
      <c r="B517" s="232"/>
      <c r="C517" s="233"/>
      <c r="D517" s="234" t="s">
        <v>159</v>
      </c>
      <c r="E517" s="235" t="s">
        <v>19</v>
      </c>
      <c r="F517" s="236" t="s">
        <v>983</v>
      </c>
      <c r="G517" s="233"/>
      <c r="H517" s="235" t="s">
        <v>19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159</v>
      </c>
      <c r="AU517" s="242" t="s">
        <v>82</v>
      </c>
      <c r="AV517" s="13" t="s">
        <v>80</v>
      </c>
      <c r="AW517" s="13" t="s">
        <v>33</v>
      </c>
      <c r="AX517" s="13" t="s">
        <v>72</v>
      </c>
      <c r="AY517" s="242" t="s">
        <v>148</v>
      </c>
    </row>
    <row r="518" s="14" customFormat="1">
      <c r="A518" s="14"/>
      <c r="B518" s="243"/>
      <c r="C518" s="244"/>
      <c r="D518" s="234" t="s">
        <v>159</v>
      </c>
      <c r="E518" s="245" t="s">
        <v>19</v>
      </c>
      <c r="F518" s="246" t="s">
        <v>1072</v>
      </c>
      <c r="G518" s="244"/>
      <c r="H518" s="247">
        <v>1.1279999999999999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159</v>
      </c>
      <c r="AU518" s="253" t="s">
        <v>82</v>
      </c>
      <c r="AV518" s="14" t="s">
        <v>82</v>
      </c>
      <c r="AW518" s="14" t="s">
        <v>33</v>
      </c>
      <c r="AX518" s="14" t="s">
        <v>72</v>
      </c>
      <c r="AY518" s="253" t="s">
        <v>148</v>
      </c>
    </row>
    <row r="519" s="13" customFormat="1">
      <c r="A519" s="13"/>
      <c r="B519" s="232"/>
      <c r="C519" s="233"/>
      <c r="D519" s="234" t="s">
        <v>159</v>
      </c>
      <c r="E519" s="235" t="s">
        <v>19</v>
      </c>
      <c r="F519" s="236" t="s">
        <v>985</v>
      </c>
      <c r="G519" s="233"/>
      <c r="H519" s="235" t="s">
        <v>19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159</v>
      </c>
      <c r="AU519" s="242" t="s">
        <v>82</v>
      </c>
      <c r="AV519" s="13" t="s">
        <v>80</v>
      </c>
      <c r="AW519" s="13" t="s">
        <v>33</v>
      </c>
      <c r="AX519" s="13" t="s">
        <v>72</v>
      </c>
      <c r="AY519" s="242" t="s">
        <v>148</v>
      </c>
    </row>
    <row r="520" s="14" customFormat="1">
      <c r="A520" s="14"/>
      <c r="B520" s="243"/>
      <c r="C520" s="244"/>
      <c r="D520" s="234" t="s">
        <v>159</v>
      </c>
      <c r="E520" s="245" t="s">
        <v>19</v>
      </c>
      <c r="F520" s="246" t="s">
        <v>1073</v>
      </c>
      <c r="G520" s="244"/>
      <c r="H520" s="247">
        <v>0.86899999999999999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159</v>
      </c>
      <c r="AU520" s="253" t="s">
        <v>82</v>
      </c>
      <c r="AV520" s="14" t="s">
        <v>82</v>
      </c>
      <c r="AW520" s="14" t="s">
        <v>33</v>
      </c>
      <c r="AX520" s="14" t="s">
        <v>72</v>
      </c>
      <c r="AY520" s="253" t="s">
        <v>148</v>
      </c>
    </row>
    <row r="521" s="13" customFormat="1">
      <c r="A521" s="13"/>
      <c r="B521" s="232"/>
      <c r="C521" s="233"/>
      <c r="D521" s="234" t="s">
        <v>159</v>
      </c>
      <c r="E521" s="235" t="s">
        <v>19</v>
      </c>
      <c r="F521" s="236" t="s">
        <v>987</v>
      </c>
      <c r="G521" s="233"/>
      <c r="H521" s="235" t="s">
        <v>19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159</v>
      </c>
      <c r="AU521" s="242" t="s">
        <v>82</v>
      </c>
      <c r="AV521" s="13" t="s">
        <v>80</v>
      </c>
      <c r="AW521" s="13" t="s">
        <v>33</v>
      </c>
      <c r="AX521" s="13" t="s">
        <v>72</v>
      </c>
      <c r="AY521" s="242" t="s">
        <v>148</v>
      </c>
    </row>
    <row r="522" s="14" customFormat="1">
      <c r="A522" s="14"/>
      <c r="B522" s="243"/>
      <c r="C522" s="244"/>
      <c r="D522" s="234" t="s">
        <v>159</v>
      </c>
      <c r="E522" s="245" t="s">
        <v>19</v>
      </c>
      <c r="F522" s="246" t="s">
        <v>1074</v>
      </c>
      <c r="G522" s="244"/>
      <c r="H522" s="247">
        <v>2.2879999999999998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159</v>
      </c>
      <c r="AU522" s="253" t="s">
        <v>82</v>
      </c>
      <c r="AV522" s="14" t="s">
        <v>82</v>
      </c>
      <c r="AW522" s="14" t="s">
        <v>33</v>
      </c>
      <c r="AX522" s="14" t="s">
        <v>72</v>
      </c>
      <c r="AY522" s="253" t="s">
        <v>148</v>
      </c>
    </row>
    <row r="523" s="13" customFormat="1">
      <c r="A523" s="13"/>
      <c r="B523" s="232"/>
      <c r="C523" s="233"/>
      <c r="D523" s="234" t="s">
        <v>159</v>
      </c>
      <c r="E523" s="235" t="s">
        <v>19</v>
      </c>
      <c r="F523" s="236" t="s">
        <v>1053</v>
      </c>
      <c r="G523" s="233"/>
      <c r="H523" s="235" t="s">
        <v>19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2" t="s">
        <v>159</v>
      </c>
      <c r="AU523" s="242" t="s">
        <v>82</v>
      </c>
      <c r="AV523" s="13" t="s">
        <v>80</v>
      </c>
      <c r="AW523" s="13" t="s">
        <v>33</v>
      </c>
      <c r="AX523" s="13" t="s">
        <v>72</v>
      </c>
      <c r="AY523" s="242" t="s">
        <v>148</v>
      </c>
    </row>
    <row r="524" s="14" customFormat="1">
      <c r="A524" s="14"/>
      <c r="B524" s="243"/>
      <c r="C524" s="244"/>
      <c r="D524" s="234" t="s">
        <v>159</v>
      </c>
      <c r="E524" s="245" t="s">
        <v>19</v>
      </c>
      <c r="F524" s="246" t="s">
        <v>1075</v>
      </c>
      <c r="G524" s="244"/>
      <c r="H524" s="247">
        <v>0.23899999999999999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159</v>
      </c>
      <c r="AU524" s="253" t="s">
        <v>82</v>
      </c>
      <c r="AV524" s="14" t="s">
        <v>82</v>
      </c>
      <c r="AW524" s="14" t="s">
        <v>33</v>
      </c>
      <c r="AX524" s="14" t="s">
        <v>72</v>
      </c>
      <c r="AY524" s="253" t="s">
        <v>148</v>
      </c>
    </row>
    <row r="525" s="13" customFormat="1">
      <c r="A525" s="13"/>
      <c r="B525" s="232"/>
      <c r="C525" s="233"/>
      <c r="D525" s="234" t="s">
        <v>159</v>
      </c>
      <c r="E525" s="235" t="s">
        <v>19</v>
      </c>
      <c r="F525" s="236" t="s">
        <v>1055</v>
      </c>
      <c r="G525" s="233"/>
      <c r="H525" s="235" t="s">
        <v>19</v>
      </c>
      <c r="I525" s="237"/>
      <c r="J525" s="233"/>
      <c r="K525" s="233"/>
      <c r="L525" s="238"/>
      <c r="M525" s="239"/>
      <c r="N525" s="240"/>
      <c r="O525" s="240"/>
      <c r="P525" s="240"/>
      <c r="Q525" s="240"/>
      <c r="R525" s="240"/>
      <c r="S525" s="240"/>
      <c r="T525" s="24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2" t="s">
        <v>159</v>
      </c>
      <c r="AU525" s="242" t="s">
        <v>82</v>
      </c>
      <c r="AV525" s="13" t="s">
        <v>80</v>
      </c>
      <c r="AW525" s="13" t="s">
        <v>33</v>
      </c>
      <c r="AX525" s="13" t="s">
        <v>72</v>
      </c>
      <c r="AY525" s="242" t="s">
        <v>148</v>
      </c>
    </row>
    <row r="526" s="14" customFormat="1">
      <c r="A526" s="14"/>
      <c r="B526" s="243"/>
      <c r="C526" s="244"/>
      <c r="D526" s="234" t="s">
        <v>159</v>
      </c>
      <c r="E526" s="245" t="s">
        <v>19</v>
      </c>
      <c r="F526" s="246" t="s">
        <v>1076</v>
      </c>
      <c r="G526" s="244"/>
      <c r="H526" s="247">
        <v>0.40999999999999998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159</v>
      </c>
      <c r="AU526" s="253" t="s">
        <v>82</v>
      </c>
      <c r="AV526" s="14" t="s">
        <v>82</v>
      </c>
      <c r="AW526" s="14" t="s">
        <v>33</v>
      </c>
      <c r="AX526" s="14" t="s">
        <v>72</v>
      </c>
      <c r="AY526" s="253" t="s">
        <v>148</v>
      </c>
    </row>
    <row r="527" s="13" customFormat="1">
      <c r="A527" s="13"/>
      <c r="B527" s="232"/>
      <c r="C527" s="233"/>
      <c r="D527" s="234" t="s">
        <v>159</v>
      </c>
      <c r="E527" s="235" t="s">
        <v>19</v>
      </c>
      <c r="F527" s="236" t="s">
        <v>989</v>
      </c>
      <c r="G527" s="233"/>
      <c r="H527" s="235" t="s">
        <v>19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159</v>
      </c>
      <c r="AU527" s="242" t="s">
        <v>82</v>
      </c>
      <c r="AV527" s="13" t="s">
        <v>80</v>
      </c>
      <c r="AW527" s="13" t="s">
        <v>33</v>
      </c>
      <c r="AX527" s="13" t="s">
        <v>72</v>
      </c>
      <c r="AY527" s="242" t="s">
        <v>148</v>
      </c>
    </row>
    <row r="528" s="14" customFormat="1">
      <c r="A528" s="14"/>
      <c r="B528" s="243"/>
      <c r="C528" s="244"/>
      <c r="D528" s="234" t="s">
        <v>159</v>
      </c>
      <c r="E528" s="245" t="s">
        <v>19</v>
      </c>
      <c r="F528" s="246" t="s">
        <v>1077</v>
      </c>
      <c r="G528" s="244"/>
      <c r="H528" s="247">
        <v>0.93600000000000005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159</v>
      </c>
      <c r="AU528" s="253" t="s">
        <v>82</v>
      </c>
      <c r="AV528" s="14" t="s">
        <v>82</v>
      </c>
      <c r="AW528" s="14" t="s">
        <v>33</v>
      </c>
      <c r="AX528" s="14" t="s">
        <v>72</v>
      </c>
      <c r="AY528" s="253" t="s">
        <v>148</v>
      </c>
    </row>
    <row r="529" s="15" customFormat="1">
      <c r="A529" s="15"/>
      <c r="B529" s="254"/>
      <c r="C529" s="255"/>
      <c r="D529" s="234" t="s">
        <v>159</v>
      </c>
      <c r="E529" s="256" t="s">
        <v>19</v>
      </c>
      <c r="F529" s="257" t="s">
        <v>163</v>
      </c>
      <c r="G529" s="255"/>
      <c r="H529" s="258">
        <v>19.074000000000002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4" t="s">
        <v>159</v>
      </c>
      <c r="AU529" s="264" t="s">
        <v>82</v>
      </c>
      <c r="AV529" s="15" t="s">
        <v>149</v>
      </c>
      <c r="AW529" s="15" t="s">
        <v>33</v>
      </c>
      <c r="AX529" s="15" t="s">
        <v>80</v>
      </c>
      <c r="AY529" s="264" t="s">
        <v>148</v>
      </c>
    </row>
    <row r="530" s="12" customFormat="1" ht="22.8" customHeight="1">
      <c r="A530" s="12"/>
      <c r="B530" s="198"/>
      <c r="C530" s="199"/>
      <c r="D530" s="200" t="s">
        <v>71</v>
      </c>
      <c r="E530" s="212" t="s">
        <v>168</v>
      </c>
      <c r="F530" s="212" t="s">
        <v>169</v>
      </c>
      <c r="G530" s="199"/>
      <c r="H530" s="199"/>
      <c r="I530" s="202"/>
      <c r="J530" s="213">
        <f>BK530</f>
        <v>0</v>
      </c>
      <c r="K530" s="199"/>
      <c r="L530" s="204"/>
      <c r="M530" s="205"/>
      <c r="N530" s="206"/>
      <c r="O530" s="206"/>
      <c r="P530" s="207">
        <f>SUM(P531:P753)</f>
        <v>0</v>
      </c>
      <c r="Q530" s="206"/>
      <c r="R530" s="207">
        <f>SUM(R531:R753)</f>
        <v>0.39866550000000001</v>
      </c>
      <c r="S530" s="206"/>
      <c r="T530" s="208">
        <f>SUM(T531:T753)</f>
        <v>245.42801800000001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09" t="s">
        <v>80</v>
      </c>
      <c r="AT530" s="210" t="s">
        <v>71</v>
      </c>
      <c r="AU530" s="210" t="s">
        <v>80</v>
      </c>
      <c r="AY530" s="209" t="s">
        <v>148</v>
      </c>
      <c r="BK530" s="211">
        <f>SUM(BK531:BK753)</f>
        <v>0</v>
      </c>
    </row>
    <row r="531" s="2" customFormat="1" ht="24.15" customHeight="1">
      <c r="A531" s="40"/>
      <c r="B531" s="41"/>
      <c r="C531" s="214" t="s">
        <v>506</v>
      </c>
      <c r="D531" s="214" t="s">
        <v>151</v>
      </c>
      <c r="E531" s="215" t="s">
        <v>471</v>
      </c>
      <c r="F531" s="216" t="s">
        <v>1078</v>
      </c>
      <c r="G531" s="217" t="s">
        <v>154</v>
      </c>
      <c r="H531" s="218">
        <v>793.5</v>
      </c>
      <c r="I531" s="219"/>
      <c r="J531" s="220">
        <f>ROUND(I531*H531,2)</f>
        <v>0</v>
      </c>
      <c r="K531" s="216" t="s">
        <v>19</v>
      </c>
      <c r="L531" s="46"/>
      <c r="M531" s="221" t="s">
        <v>19</v>
      </c>
      <c r="N531" s="222" t="s">
        <v>43</v>
      </c>
      <c r="O531" s="86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5" t="s">
        <v>149</v>
      </c>
      <c r="AT531" s="225" t="s">
        <v>151</v>
      </c>
      <c r="AU531" s="225" t="s">
        <v>82</v>
      </c>
      <c r="AY531" s="19" t="s">
        <v>148</v>
      </c>
      <c r="BE531" s="226">
        <f>IF(N531="základní",J531,0)</f>
        <v>0</v>
      </c>
      <c r="BF531" s="226">
        <f>IF(N531="snížená",J531,0)</f>
        <v>0</v>
      </c>
      <c r="BG531" s="226">
        <f>IF(N531="zákl. přenesená",J531,0)</f>
        <v>0</v>
      </c>
      <c r="BH531" s="226">
        <f>IF(N531="sníž. přenesená",J531,0)</f>
        <v>0</v>
      </c>
      <c r="BI531" s="226">
        <f>IF(N531="nulová",J531,0)</f>
        <v>0</v>
      </c>
      <c r="BJ531" s="19" t="s">
        <v>80</v>
      </c>
      <c r="BK531" s="226">
        <f>ROUND(I531*H531,2)</f>
        <v>0</v>
      </c>
      <c r="BL531" s="19" t="s">
        <v>149</v>
      </c>
      <c r="BM531" s="225" t="s">
        <v>1079</v>
      </c>
    </row>
    <row r="532" s="14" customFormat="1">
      <c r="A532" s="14"/>
      <c r="B532" s="243"/>
      <c r="C532" s="244"/>
      <c r="D532" s="234" t="s">
        <v>159</v>
      </c>
      <c r="E532" s="245" t="s">
        <v>19</v>
      </c>
      <c r="F532" s="246" t="s">
        <v>1080</v>
      </c>
      <c r="G532" s="244"/>
      <c r="H532" s="247">
        <v>793.5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159</v>
      </c>
      <c r="AU532" s="253" t="s">
        <v>82</v>
      </c>
      <c r="AV532" s="14" t="s">
        <v>82</v>
      </c>
      <c r="AW532" s="14" t="s">
        <v>33</v>
      </c>
      <c r="AX532" s="14" t="s">
        <v>80</v>
      </c>
      <c r="AY532" s="253" t="s">
        <v>148</v>
      </c>
    </row>
    <row r="533" s="2" customFormat="1" ht="24.15" customHeight="1">
      <c r="A533" s="40"/>
      <c r="B533" s="41"/>
      <c r="C533" s="214" t="s">
        <v>571</v>
      </c>
      <c r="D533" s="214" t="s">
        <v>151</v>
      </c>
      <c r="E533" s="215" t="s">
        <v>1081</v>
      </c>
      <c r="F533" s="216" t="s">
        <v>1082</v>
      </c>
      <c r="G533" s="217" t="s">
        <v>154</v>
      </c>
      <c r="H533" s="218">
        <v>71415</v>
      </c>
      <c r="I533" s="219"/>
      <c r="J533" s="220">
        <f>ROUND(I533*H533,2)</f>
        <v>0</v>
      </c>
      <c r="K533" s="216" t="s">
        <v>19</v>
      </c>
      <c r="L533" s="46"/>
      <c r="M533" s="221" t="s">
        <v>19</v>
      </c>
      <c r="N533" s="222" t="s">
        <v>43</v>
      </c>
      <c r="O533" s="86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149</v>
      </c>
      <c r="AT533" s="225" t="s">
        <v>151</v>
      </c>
      <c r="AU533" s="225" t="s">
        <v>82</v>
      </c>
      <c r="AY533" s="19" t="s">
        <v>148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80</v>
      </c>
      <c r="BK533" s="226">
        <f>ROUND(I533*H533,2)</f>
        <v>0</v>
      </c>
      <c r="BL533" s="19" t="s">
        <v>149</v>
      </c>
      <c r="BM533" s="225" t="s">
        <v>1083</v>
      </c>
    </row>
    <row r="534" s="14" customFormat="1">
      <c r="A534" s="14"/>
      <c r="B534" s="243"/>
      <c r="C534" s="244"/>
      <c r="D534" s="234" t="s">
        <v>159</v>
      </c>
      <c r="E534" s="245" t="s">
        <v>19</v>
      </c>
      <c r="F534" s="246" t="s">
        <v>1084</v>
      </c>
      <c r="G534" s="244"/>
      <c r="H534" s="247">
        <v>71415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159</v>
      </c>
      <c r="AU534" s="253" t="s">
        <v>82</v>
      </c>
      <c r="AV534" s="14" t="s">
        <v>82</v>
      </c>
      <c r="AW534" s="14" t="s">
        <v>33</v>
      </c>
      <c r="AX534" s="14" t="s">
        <v>80</v>
      </c>
      <c r="AY534" s="253" t="s">
        <v>148</v>
      </c>
    </row>
    <row r="535" s="2" customFormat="1" ht="24.15" customHeight="1">
      <c r="A535" s="40"/>
      <c r="B535" s="41"/>
      <c r="C535" s="214" t="s">
        <v>576</v>
      </c>
      <c r="D535" s="214" t="s">
        <v>151</v>
      </c>
      <c r="E535" s="215" t="s">
        <v>1085</v>
      </c>
      <c r="F535" s="216" t="s">
        <v>1086</v>
      </c>
      <c r="G535" s="217" t="s">
        <v>154</v>
      </c>
      <c r="H535" s="218">
        <v>793.5</v>
      </c>
      <c r="I535" s="219"/>
      <c r="J535" s="220">
        <f>ROUND(I535*H535,2)</f>
        <v>0</v>
      </c>
      <c r="K535" s="216" t="s">
        <v>19</v>
      </c>
      <c r="L535" s="46"/>
      <c r="M535" s="221" t="s">
        <v>19</v>
      </c>
      <c r="N535" s="222" t="s">
        <v>43</v>
      </c>
      <c r="O535" s="86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149</v>
      </c>
      <c r="AT535" s="225" t="s">
        <v>151</v>
      </c>
      <c r="AU535" s="225" t="s">
        <v>82</v>
      </c>
      <c r="AY535" s="19" t="s">
        <v>148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80</v>
      </c>
      <c r="BK535" s="226">
        <f>ROUND(I535*H535,2)</f>
        <v>0</v>
      </c>
      <c r="BL535" s="19" t="s">
        <v>149</v>
      </c>
      <c r="BM535" s="225" t="s">
        <v>1087</v>
      </c>
    </row>
    <row r="536" s="2" customFormat="1" ht="16.5" customHeight="1">
      <c r="A536" s="40"/>
      <c r="B536" s="41"/>
      <c r="C536" s="214" t="s">
        <v>588</v>
      </c>
      <c r="D536" s="214" t="s">
        <v>151</v>
      </c>
      <c r="E536" s="215" t="s">
        <v>1088</v>
      </c>
      <c r="F536" s="216" t="s">
        <v>1089</v>
      </c>
      <c r="G536" s="217" t="s">
        <v>154</v>
      </c>
      <c r="H536" s="218">
        <v>793.5</v>
      </c>
      <c r="I536" s="219"/>
      <c r="J536" s="220">
        <f>ROUND(I536*H536,2)</f>
        <v>0</v>
      </c>
      <c r="K536" s="216" t="s">
        <v>19</v>
      </c>
      <c r="L536" s="46"/>
      <c r="M536" s="221" t="s">
        <v>19</v>
      </c>
      <c r="N536" s="222" t="s">
        <v>43</v>
      </c>
      <c r="O536" s="86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5" t="s">
        <v>149</v>
      </c>
      <c r="AT536" s="225" t="s">
        <v>151</v>
      </c>
      <c r="AU536" s="225" t="s">
        <v>82</v>
      </c>
      <c r="AY536" s="19" t="s">
        <v>148</v>
      </c>
      <c r="BE536" s="226">
        <f>IF(N536="základní",J536,0)</f>
        <v>0</v>
      </c>
      <c r="BF536" s="226">
        <f>IF(N536="snížená",J536,0)</f>
        <v>0</v>
      </c>
      <c r="BG536" s="226">
        <f>IF(N536="zákl. přenesená",J536,0)</f>
        <v>0</v>
      </c>
      <c r="BH536" s="226">
        <f>IF(N536="sníž. přenesená",J536,0)</f>
        <v>0</v>
      </c>
      <c r="BI536" s="226">
        <f>IF(N536="nulová",J536,0)</f>
        <v>0</v>
      </c>
      <c r="BJ536" s="19" t="s">
        <v>80</v>
      </c>
      <c r="BK536" s="226">
        <f>ROUND(I536*H536,2)</f>
        <v>0</v>
      </c>
      <c r="BL536" s="19" t="s">
        <v>149</v>
      </c>
      <c r="BM536" s="225" t="s">
        <v>1090</v>
      </c>
    </row>
    <row r="537" s="2" customFormat="1" ht="16.5" customHeight="1">
      <c r="A537" s="40"/>
      <c r="B537" s="41"/>
      <c r="C537" s="214" t="s">
        <v>593</v>
      </c>
      <c r="D537" s="214" t="s">
        <v>151</v>
      </c>
      <c r="E537" s="215" t="s">
        <v>1091</v>
      </c>
      <c r="F537" s="216" t="s">
        <v>1092</v>
      </c>
      <c r="G537" s="217" t="s">
        <v>154</v>
      </c>
      <c r="H537" s="218">
        <v>71415</v>
      </c>
      <c r="I537" s="219"/>
      <c r="J537" s="220">
        <f>ROUND(I537*H537,2)</f>
        <v>0</v>
      </c>
      <c r="K537" s="216" t="s">
        <v>19</v>
      </c>
      <c r="L537" s="46"/>
      <c r="M537" s="221" t="s">
        <v>19</v>
      </c>
      <c r="N537" s="222" t="s">
        <v>43</v>
      </c>
      <c r="O537" s="86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149</v>
      </c>
      <c r="AT537" s="225" t="s">
        <v>151</v>
      </c>
      <c r="AU537" s="225" t="s">
        <v>82</v>
      </c>
      <c r="AY537" s="19" t="s">
        <v>148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80</v>
      </c>
      <c r="BK537" s="226">
        <f>ROUND(I537*H537,2)</f>
        <v>0</v>
      </c>
      <c r="BL537" s="19" t="s">
        <v>149</v>
      </c>
      <c r="BM537" s="225" t="s">
        <v>1093</v>
      </c>
    </row>
    <row r="538" s="2" customFormat="1" ht="16.5" customHeight="1">
      <c r="A538" s="40"/>
      <c r="B538" s="41"/>
      <c r="C538" s="214" t="s">
        <v>598</v>
      </c>
      <c r="D538" s="214" t="s">
        <v>151</v>
      </c>
      <c r="E538" s="215" t="s">
        <v>1094</v>
      </c>
      <c r="F538" s="216" t="s">
        <v>1095</v>
      </c>
      <c r="G538" s="217" t="s">
        <v>154</v>
      </c>
      <c r="H538" s="218">
        <v>793.5</v>
      </c>
      <c r="I538" s="219"/>
      <c r="J538" s="220">
        <f>ROUND(I538*H538,2)</f>
        <v>0</v>
      </c>
      <c r="K538" s="216" t="s">
        <v>19</v>
      </c>
      <c r="L538" s="46"/>
      <c r="M538" s="221" t="s">
        <v>19</v>
      </c>
      <c r="N538" s="222" t="s">
        <v>43</v>
      </c>
      <c r="O538" s="86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5" t="s">
        <v>149</v>
      </c>
      <c r="AT538" s="225" t="s">
        <v>151</v>
      </c>
      <c r="AU538" s="225" t="s">
        <v>82</v>
      </c>
      <c r="AY538" s="19" t="s">
        <v>148</v>
      </c>
      <c r="BE538" s="226">
        <f>IF(N538="základní",J538,0)</f>
        <v>0</v>
      </c>
      <c r="BF538" s="226">
        <f>IF(N538="snížená",J538,0)</f>
        <v>0</v>
      </c>
      <c r="BG538" s="226">
        <f>IF(N538="zákl. přenesená",J538,0)</f>
        <v>0</v>
      </c>
      <c r="BH538" s="226">
        <f>IF(N538="sníž. přenesená",J538,0)</f>
        <v>0</v>
      </c>
      <c r="BI538" s="226">
        <f>IF(N538="nulová",J538,0)</f>
        <v>0</v>
      </c>
      <c r="BJ538" s="19" t="s">
        <v>80</v>
      </c>
      <c r="BK538" s="226">
        <f>ROUND(I538*H538,2)</f>
        <v>0</v>
      </c>
      <c r="BL538" s="19" t="s">
        <v>149</v>
      </c>
      <c r="BM538" s="225" t="s">
        <v>1096</v>
      </c>
    </row>
    <row r="539" s="2" customFormat="1" ht="24.15" customHeight="1">
      <c r="A539" s="40"/>
      <c r="B539" s="41"/>
      <c r="C539" s="214" t="s">
        <v>603</v>
      </c>
      <c r="D539" s="214" t="s">
        <v>151</v>
      </c>
      <c r="E539" s="215" t="s">
        <v>1097</v>
      </c>
      <c r="F539" s="216" t="s">
        <v>1098</v>
      </c>
      <c r="G539" s="217" t="s">
        <v>154</v>
      </c>
      <c r="H539" s="218">
        <v>432.44999999999999</v>
      </c>
      <c r="I539" s="219"/>
      <c r="J539" s="220">
        <f>ROUND(I539*H539,2)</f>
        <v>0</v>
      </c>
      <c r="K539" s="216" t="s">
        <v>19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0.00012999999999999999</v>
      </c>
      <c r="R539" s="223">
        <f>Q539*H539</f>
        <v>0.056218499999999991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149</v>
      </c>
      <c r="AT539" s="225" t="s">
        <v>151</v>
      </c>
      <c r="AU539" s="225" t="s">
        <v>82</v>
      </c>
      <c r="AY539" s="19" t="s">
        <v>148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80</v>
      </c>
      <c r="BK539" s="226">
        <f>ROUND(I539*H539,2)</f>
        <v>0</v>
      </c>
      <c r="BL539" s="19" t="s">
        <v>149</v>
      </c>
      <c r="BM539" s="225" t="s">
        <v>1099</v>
      </c>
    </row>
    <row r="540" s="2" customFormat="1" ht="24.15" customHeight="1">
      <c r="A540" s="40"/>
      <c r="B540" s="41"/>
      <c r="C540" s="214" t="s">
        <v>714</v>
      </c>
      <c r="D540" s="214" t="s">
        <v>151</v>
      </c>
      <c r="E540" s="215" t="s">
        <v>1100</v>
      </c>
      <c r="F540" s="216" t="s">
        <v>1101</v>
      </c>
      <c r="G540" s="217" t="s">
        <v>154</v>
      </c>
      <c r="H540" s="218">
        <v>588.45000000000005</v>
      </c>
      <c r="I540" s="219"/>
      <c r="J540" s="220">
        <f>ROUND(I540*H540,2)</f>
        <v>0</v>
      </c>
      <c r="K540" s="216" t="s">
        <v>19</v>
      </c>
      <c r="L540" s="46"/>
      <c r="M540" s="221" t="s">
        <v>19</v>
      </c>
      <c r="N540" s="222" t="s">
        <v>43</v>
      </c>
      <c r="O540" s="86"/>
      <c r="P540" s="223">
        <f>O540*H540</f>
        <v>0</v>
      </c>
      <c r="Q540" s="223">
        <v>4.0000000000000003E-05</v>
      </c>
      <c r="R540" s="223">
        <f>Q540*H540</f>
        <v>0.023538000000000003</v>
      </c>
      <c r="S540" s="223">
        <v>0</v>
      </c>
      <c r="T540" s="224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5" t="s">
        <v>149</v>
      </c>
      <c r="AT540" s="225" t="s">
        <v>151</v>
      </c>
      <c r="AU540" s="225" t="s">
        <v>82</v>
      </c>
      <c r="AY540" s="19" t="s">
        <v>148</v>
      </c>
      <c r="BE540" s="226">
        <f>IF(N540="základní",J540,0)</f>
        <v>0</v>
      </c>
      <c r="BF540" s="226">
        <f>IF(N540="snížená",J540,0)</f>
        <v>0</v>
      </c>
      <c r="BG540" s="226">
        <f>IF(N540="zákl. přenesená",J540,0)</f>
        <v>0</v>
      </c>
      <c r="BH540" s="226">
        <f>IF(N540="sníž. přenesená",J540,0)</f>
        <v>0</v>
      </c>
      <c r="BI540" s="226">
        <f>IF(N540="nulová",J540,0)</f>
        <v>0</v>
      </c>
      <c r="BJ540" s="19" t="s">
        <v>80</v>
      </c>
      <c r="BK540" s="226">
        <f>ROUND(I540*H540,2)</f>
        <v>0</v>
      </c>
      <c r="BL540" s="19" t="s">
        <v>149</v>
      </c>
      <c r="BM540" s="225" t="s">
        <v>1102</v>
      </c>
    </row>
    <row r="541" s="2" customFormat="1" ht="24.15" customHeight="1">
      <c r="A541" s="40"/>
      <c r="B541" s="41"/>
      <c r="C541" s="214" t="s">
        <v>825</v>
      </c>
      <c r="D541" s="214" t="s">
        <v>151</v>
      </c>
      <c r="E541" s="215" t="s">
        <v>1103</v>
      </c>
      <c r="F541" s="216" t="s">
        <v>1104</v>
      </c>
      <c r="G541" s="217" t="s">
        <v>154</v>
      </c>
      <c r="H541" s="218">
        <v>74.820999999999998</v>
      </c>
      <c r="I541" s="219"/>
      <c r="J541" s="220">
        <f>ROUND(I541*H541,2)</f>
        <v>0</v>
      </c>
      <c r="K541" s="216" t="s">
        <v>616</v>
      </c>
      <c r="L541" s="46"/>
      <c r="M541" s="221" t="s">
        <v>19</v>
      </c>
      <c r="N541" s="222" t="s">
        <v>43</v>
      </c>
      <c r="O541" s="86"/>
      <c r="P541" s="223">
        <f>O541*H541</f>
        <v>0</v>
      </c>
      <c r="Q541" s="223">
        <v>0</v>
      </c>
      <c r="R541" s="223">
        <f>Q541*H541</f>
        <v>0</v>
      </c>
      <c r="S541" s="223">
        <v>0.26100000000000001</v>
      </c>
      <c r="T541" s="224">
        <f>S541*H541</f>
        <v>19.528281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5" t="s">
        <v>149</v>
      </c>
      <c r="AT541" s="225" t="s">
        <v>151</v>
      </c>
      <c r="AU541" s="225" t="s">
        <v>82</v>
      </c>
      <c r="AY541" s="19" t="s">
        <v>148</v>
      </c>
      <c r="BE541" s="226">
        <f>IF(N541="základní",J541,0)</f>
        <v>0</v>
      </c>
      <c r="BF541" s="226">
        <f>IF(N541="snížená",J541,0)</f>
        <v>0</v>
      </c>
      <c r="BG541" s="226">
        <f>IF(N541="zákl. přenesená",J541,0)</f>
        <v>0</v>
      </c>
      <c r="BH541" s="226">
        <f>IF(N541="sníž. přenesená",J541,0)</f>
        <v>0</v>
      </c>
      <c r="BI541" s="226">
        <f>IF(N541="nulová",J541,0)</f>
        <v>0</v>
      </c>
      <c r="BJ541" s="19" t="s">
        <v>80</v>
      </c>
      <c r="BK541" s="226">
        <f>ROUND(I541*H541,2)</f>
        <v>0</v>
      </c>
      <c r="BL541" s="19" t="s">
        <v>149</v>
      </c>
      <c r="BM541" s="225" t="s">
        <v>1105</v>
      </c>
    </row>
    <row r="542" s="2" customFormat="1">
      <c r="A542" s="40"/>
      <c r="B542" s="41"/>
      <c r="C542" s="42"/>
      <c r="D542" s="227" t="s">
        <v>157</v>
      </c>
      <c r="E542" s="42"/>
      <c r="F542" s="228" t="s">
        <v>1106</v>
      </c>
      <c r="G542" s="42"/>
      <c r="H542" s="42"/>
      <c r="I542" s="229"/>
      <c r="J542" s="42"/>
      <c r="K542" s="42"/>
      <c r="L542" s="46"/>
      <c r="M542" s="230"/>
      <c r="N542" s="231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157</v>
      </c>
      <c r="AU542" s="19" t="s">
        <v>82</v>
      </c>
    </row>
    <row r="543" s="13" customFormat="1">
      <c r="A543" s="13"/>
      <c r="B543" s="232"/>
      <c r="C543" s="233"/>
      <c r="D543" s="234" t="s">
        <v>159</v>
      </c>
      <c r="E543" s="235" t="s">
        <v>19</v>
      </c>
      <c r="F543" s="236" t="s">
        <v>1107</v>
      </c>
      <c r="G543" s="233"/>
      <c r="H543" s="235" t="s">
        <v>19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2" t="s">
        <v>159</v>
      </c>
      <c r="AU543" s="242" t="s">
        <v>82</v>
      </c>
      <c r="AV543" s="13" t="s">
        <v>80</v>
      </c>
      <c r="AW543" s="13" t="s">
        <v>33</v>
      </c>
      <c r="AX543" s="13" t="s">
        <v>72</v>
      </c>
      <c r="AY543" s="242" t="s">
        <v>148</v>
      </c>
    </row>
    <row r="544" s="14" customFormat="1">
      <c r="A544" s="14"/>
      <c r="B544" s="243"/>
      <c r="C544" s="244"/>
      <c r="D544" s="234" t="s">
        <v>159</v>
      </c>
      <c r="E544" s="245" t="s">
        <v>19</v>
      </c>
      <c r="F544" s="246" t="s">
        <v>1108</v>
      </c>
      <c r="G544" s="244"/>
      <c r="H544" s="247">
        <v>9.4629999999999992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159</v>
      </c>
      <c r="AU544" s="253" t="s">
        <v>82</v>
      </c>
      <c r="AV544" s="14" t="s">
        <v>82</v>
      </c>
      <c r="AW544" s="14" t="s">
        <v>33</v>
      </c>
      <c r="AX544" s="14" t="s">
        <v>72</v>
      </c>
      <c r="AY544" s="253" t="s">
        <v>148</v>
      </c>
    </row>
    <row r="545" s="14" customFormat="1">
      <c r="A545" s="14"/>
      <c r="B545" s="243"/>
      <c r="C545" s="244"/>
      <c r="D545" s="234" t="s">
        <v>159</v>
      </c>
      <c r="E545" s="245" t="s">
        <v>19</v>
      </c>
      <c r="F545" s="246" t="s">
        <v>1109</v>
      </c>
      <c r="G545" s="244"/>
      <c r="H545" s="247">
        <v>9.2490000000000006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159</v>
      </c>
      <c r="AU545" s="253" t="s">
        <v>82</v>
      </c>
      <c r="AV545" s="14" t="s">
        <v>82</v>
      </c>
      <c r="AW545" s="14" t="s">
        <v>33</v>
      </c>
      <c r="AX545" s="14" t="s">
        <v>72</v>
      </c>
      <c r="AY545" s="253" t="s">
        <v>148</v>
      </c>
    </row>
    <row r="546" s="14" customFormat="1">
      <c r="A546" s="14"/>
      <c r="B546" s="243"/>
      <c r="C546" s="244"/>
      <c r="D546" s="234" t="s">
        <v>159</v>
      </c>
      <c r="E546" s="245" t="s">
        <v>19</v>
      </c>
      <c r="F546" s="246" t="s">
        <v>1110</v>
      </c>
      <c r="G546" s="244"/>
      <c r="H546" s="247">
        <v>4.726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159</v>
      </c>
      <c r="AU546" s="253" t="s">
        <v>82</v>
      </c>
      <c r="AV546" s="14" t="s">
        <v>82</v>
      </c>
      <c r="AW546" s="14" t="s">
        <v>33</v>
      </c>
      <c r="AX546" s="14" t="s">
        <v>72</v>
      </c>
      <c r="AY546" s="253" t="s">
        <v>148</v>
      </c>
    </row>
    <row r="547" s="14" customFormat="1">
      <c r="A547" s="14"/>
      <c r="B547" s="243"/>
      <c r="C547" s="244"/>
      <c r="D547" s="234" t="s">
        <v>159</v>
      </c>
      <c r="E547" s="245" t="s">
        <v>19</v>
      </c>
      <c r="F547" s="246" t="s">
        <v>1111</v>
      </c>
      <c r="G547" s="244"/>
      <c r="H547" s="247">
        <v>4.1699999999999999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159</v>
      </c>
      <c r="AU547" s="253" t="s">
        <v>82</v>
      </c>
      <c r="AV547" s="14" t="s">
        <v>82</v>
      </c>
      <c r="AW547" s="14" t="s">
        <v>33</v>
      </c>
      <c r="AX547" s="14" t="s">
        <v>72</v>
      </c>
      <c r="AY547" s="253" t="s">
        <v>148</v>
      </c>
    </row>
    <row r="548" s="14" customFormat="1">
      <c r="A548" s="14"/>
      <c r="B548" s="243"/>
      <c r="C548" s="244"/>
      <c r="D548" s="234" t="s">
        <v>159</v>
      </c>
      <c r="E548" s="245" t="s">
        <v>19</v>
      </c>
      <c r="F548" s="246" t="s">
        <v>1112</v>
      </c>
      <c r="G548" s="244"/>
      <c r="H548" s="247">
        <v>4.4480000000000004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159</v>
      </c>
      <c r="AU548" s="253" t="s">
        <v>82</v>
      </c>
      <c r="AV548" s="14" t="s">
        <v>82</v>
      </c>
      <c r="AW548" s="14" t="s">
        <v>33</v>
      </c>
      <c r="AX548" s="14" t="s">
        <v>72</v>
      </c>
      <c r="AY548" s="253" t="s">
        <v>148</v>
      </c>
    </row>
    <row r="549" s="14" customFormat="1">
      <c r="A549" s="14"/>
      <c r="B549" s="243"/>
      <c r="C549" s="244"/>
      <c r="D549" s="234" t="s">
        <v>159</v>
      </c>
      <c r="E549" s="245" t="s">
        <v>19</v>
      </c>
      <c r="F549" s="246" t="s">
        <v>1113</v>
      </c>
      <c r="G549" s="244"/>
      <c r="H549" s="247">
        <v>11.037000000000001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159</v>
      </c>
      <c r="AU549" s="253" t="s">
        <v>82</v>
      </c>
      <c r="AV549" s="14" t="s">
        <v>82</v>
      </c>
      <c r="AW549" s="14" t="s">
        <v>33</v>
      </c>
      <c r="AX549" s="14" t="s">
        <v>72</v>
      </c>
      <c r="AY549" s="253" t="s">
        <v>148</v>
      </c>
    </row>
    <row r="550" s="14" customFormat="1">
      <c r="A550" s="14"/>
      <c r="B550" s="243"/>
      <c r="C550" s="244"/>
      <c r="D550" s="234" t="s">
        <v>159</v>
      </c>
      <c r="E550" s="245" t="s">
        <v>19</v>
      </c>
      <c r="F550" s="246" t="s">
        <v>1114</v>
      </c>
      <c r="G550" s="244"/>
      <c r="H550" s="247">
        <v>15.346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159</v>
      </c>
      <c r="AU550" s="253" t="s">
        <v>82</v>
      </c>
      <c r="AV550" s="14" t="s">
        <v>82</v>
      </c>
      <c r="AW550" s="14" t="s">
        <v>33</v>
      </c>
      <c r="AX550" s="14" t="s">
        <v>72</v>
      </c>
      <c r="AY550" s="253" t="s">
        <v>148</v>
      </c>
    </row>
    <row r="551" s="14" customFormat="1">
      <c r="A551" s="14"/>
      <c r="B551" s="243"/>
      <c r="C551" s="244"/>
      <c r="D551" s="234" t="s">
        <v>159</v>
      </c>
      <c r="E551" s="245" t="s">
        <v>19</v>
      </c>
      <c r="F551" s="246" t="s">
        <v>1115</v>
      </c>
      <c r="G551" s="244"/>
      <c r="H551" s="247">
        <v>-7.8799999999999999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159</v>
      </c>
      <c r="AU551" s="253" t="s">
        <v>82</v>
      </c>
      <c r="AV551" s="14" t="s">
        <v>82</v>
      </c>
      <c r="AW551" s="14" t="s">
        <v>33</v>
      </c>
      <c r="AX551" s="14" t="s">
        <v>72</v>
      </c>
      <c r="AY551" s="253" t="s">
        <v>148</v>
      </c>
    </row>
    <row r="552" s="13" customFormat="1">
      <c r="A552" s="13"/>
      <c r="B552" s="232"/>
      <c r="C552" s="233"/>
      <c r="D552" s="234" t="s">
        <v>159</v>
      </c>
      <c r="E552" s="235" t="s">
        <v>19</v>
      </c>
      <c r="F552" s="236" t="s">
        <v>1116</v>
      </c>
      <c r="G552" s="233"/>
      <c r="H552" s="235" t="s">
        <v>19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2" t="s">
        <v>159</v>
      </c>
      <c r="AU552" s="242" t="s">
        <v>82</v>
      </c>
      <c r="AV552" s="13" t="s">
        <v>80</v>
      </c>
      <c r="AW552" s="13" t="s">
        <v>33</v>
      </c>
      <c r="AX552" s="13" t="s">
        <v>72</v>
      </c>
      <c r="AY552" s="242" t="s">
        <v>148</v>
      </c>
    </row>
    <row r="553" s="14" customFormat="1">
      <c r="A553" s="14"/>
      <c r="B553" s="243"/>
      <c r="C553" s="244"/>
      <c r="D553" s="234" t="s">
        <v>159</v>
      </c>
      <c r="E553" s="245" t="s">
        <v>19</v>
      </c>
      <c r="F553" s="246" t="s">
        <v>1117</v>
      </c>
      <c r="G553" s="244"/>
      <c r="H553" s="247">
        <v>18.199999999999999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159</v>
      </c>
      <c r="AU553" s="253" t="s">
        <v>82</v>
      </c>
      <c r="AV553" s="14" t="s">
        <v>82</v>
      </c>
      <c r="AW553" s="14" t="s">
        <v>33</v>
      </c>
      <c r="AX553" s="14" t="s">
        <v>72</v>
      </c>
      <c r="AY553" s="253" t="s">
        <v>148</v>
      </c>
    </row>
    <row r="554" s="14" customFormat="1">
      <c r="A554" s="14"/>
      <c r="B554" s="243"/>
      <c r="C554" s="244"/>
      <c r="D554" s="234" t="s">
        <v>159</v>
      </c>
      <c r="E554" s="245" t="s">
        <v>19</v>
      </c>
      <c r="F554" s="246" t="s">
        <v>1118</v>
      </c>
      <c r="G554" s="244"/>
      <c r="H554" s="247">
        <v>6.0199999999999996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159</v>
      </c>
      <c r="AU554" s="253" t="s">
        <v>82</v>
      </c>
      <c r="AV554" s="14" t="s">
        <v>82</v>
      </c>
      <c r="AW554" s="14" t="s">
        <v>33</v>
      </c>
      <c r="AX554" s="14" t="s">
        <v>72</v>
      </c>
      <c r="AY554" s="253" t="s">
        <v>148</v>
      </c>
    </row>
    <row r="555" s="14" customFormat="1">
      <c r="A555" s="14"/>
      <c r="B555" s="243"/>
      <c r="C555" s="244"/>
      <c r="D555" s="234" t="s">
        <v>159</v>
      </c>
      <c r="E555" s="245" t="s">
        <v>19</v>
      </c>
      <c r="F555" s="246" t="s">
        <v>1119</v>
      </c>
      <c r="G555" s="244"/>
      <c r="H555" s="247">
        <v>2.7999999999999998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159</v>
      </c>
      <c r="AU555" s="253" t="s">
        <v>82</v>
      </c>
      <c r="AV555" s="14" t="s">
        <v>82</v>
      </c>
      <c r="AW555" s="14" t="s">
        <v>33</v>
      </c>
      <c r="AX555" s="14" t="s">
        <v>72</v>
      </c>
      <c r="AY555" s="253" t="s">
        <v>148</v>
      </c>
    </row>
    <row r="556" s="14" customFormat="1">
      <c r="A556" s="14"/>
      <c r="B556" s="243"/>
      <c r="C556" s="244"/>
      <c r="D556" s="234" t="s">
        <v>159</v>
      </c>
      <c r="E556" s="245" t="s">
        <v>19</v>
      </c>
      <c r="F556" s="246" t="s">
        <v>1120</v>
      </c>
      <c r="G556" s="244"/>
      <c r="H556" s="247">
        <v>-2.758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159</v>
      </c>
      <c r="AU556" s="253" t="s">
        <v>82</v>
      </c>
      <c r="AV556" s="14" t="s">
        <v>82</v>
      </c>
      <c r="AW556" s="14" t="s">
        <v>33</v>
      </c>
      <c r="AX556" s="14" t="s">
        <v>72</v>
      </c>
      <c r="AY556" s="253" t="s">
        <v>148</v>
      </c>
    </row>
    <row r="557" s="15" customFormat="1">
      <c r="A557" s="15"/>
      <c r="B557" s="254"/>
      <c r="C557" s="255"/>
      <c r="D557" s="234" t="s">
        <v>159</v>
      </c>
      <c r="E557" s="256" t="s">
        <v>19</v>
      </c>
      <c r="F557" s="257" t="s">
        <v>163</v>
      </c>
      <c r="G557" s="255"/>
      <c r="H557" s="258">
        <v>74.820999999999998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159</v>
      </c>
      <c r="AU557" s="264" t="s">
        <v>82</v>
      </c>
      <c r="AV557" s="15" t="s">
        <v>149</v>
      </c>
      <c r="AW557" s="15" t="s">
        <v>33</v>
      </c>
      <c r="AX557" s="15" t="s">
        <v>80</v>
      </c>
      <c r="AY557" s="264" t="s">
        <v>148</v>
      </c>
    </row>
    <row r="558" s="2" customFormat="1" ht="24.15" customHeight="1">
      <c r="A558" s="40"/>
      <c r="B558" s="41"/>
      <c r="C558" s="214" t="s">
        <v>833</v>
      </c>
      <c r="D558" s="214" t="s">
        <v>151</v>
      </c>
      <c r="E558" s="215" t="s">
        <v>1121</v>
      </c>
      <c r="F558" s="216" t="s">
        <v>1122</v>
      </c>
      <c r="G558" s="217" t="s">
        <v>186</v>
      </c>
      <c r="H558" s="218">
        <v>40.055</v>
      </c>
      <c r="I558" s="219"/>
      <c r="J558" s="220">
        <f>ROUND(I558*H558,2)</f>
        <v>0</v>
      </c>
      <c r="K558" s="216" t="s">
        <v>616</v>
      </c>
      <c r="L558" s="46"/>
      <c r="M558" s="221" t="s">
        <v>19</v>
      </c>
      <c r="N558" s="222" t="s">
        <v>43</v>
      </c>
      <c r="O558" s="86"/>
      <c r="P558" s="223">
        <f>O558*H558</f>
        <v>0</v>
      </c>
      <c r="Q558" s="223">
        <v>0</v>
      </c>
      <c r="R558" s="223">
        <f>Q558*H558</f>
        <v>0</v>
      </c>
      <c r="S558" s="223">
        <v>1.95</v>
      </c>
      <c r="T558" s="224">
        <f>S558*H558</f>
        <v>78.107249999999993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149</v>
      </c>
      <c r="AT558" s="225" t="s">
        <v>151</v>
      </c>
      <c r="AU558" s="225" t="s">
        <v>82</v>
      </c>
      <c r="AY558" s="19" t="s">
        <v>148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80</v>
      </c>
      <c r="BK558" s="226">
        <f>ROUND(I558*H558,2)</f>
        <v>0</v>
      </c>
      <c r="BL558" s="19" t="s">
        <v>149</v>
      </c>
      <c r="BM558" s="225" t="s">
        <v>1123</v>
      </c>
    </row>
    <row r="559" s="2" customFormat="1">
      <c r="A559" s="40"/>
      <c r="B559" s="41"/>
      <c r="C559" s="42"/>
      <c r="D559" s="227" t="s">
        <v>157</v>
      </c>
      <c r="E559" s="42"/>
      <c r="F559" s="228" t="s">
        <v>1124</v>
      </c>
      <c r="G559" s="42"/>
      <c r="H559" s="42"/>
      <c r="I559" s="229"/>
      <c r="J559" s="42"/>
      <c r="K559" s="42"/>
      <c r="L559" s="46"/>
      <c r="M559" s="230"/>
      <c r="N559" s="231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157</v>
      </c>
      <c r="AU559" s="19" t="s">
        <v>82</v>
      </c>
    </row>
    <row r="560" s="13" customFormat="1">
      <c r="A560" s="13"/>
      <c r="B560" s="232"/>
      <c r="C560" s="233"/>
      <c r="D560" s="234" t="s">
        <v>159</v>
      </c>
      <c r="E560" s="235" t="s">
        <v>19</v>
      </c>
      <c r="F560" s="236" t="s">
        <v>1125</v>
      </c>
      <c r="G560" s="233"/>
      <c r="H560" s="235" t="s">
        <v>19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159</v>
      </c>
      <c r="AU560" s="242" t="s">
        <v>82</v>
      </c>
      <c r="AV560" s="13" t="s">
        <v>80</v>
      </c>
      <c r="AW560" s="13" t="s">
        <v>33</v>
      </c>
      <c r="AX560" s="13" t="s">
        <v>72</v>
      </c>
      <c r="AY560" s="242" t="s">
        <v>148</v>
      </c>
    </row>
    <row r="561" s="14" customFormat="1">
      <c r="A561" s="14"/>
      <c r="B561" s="243"/>
      <c r="C561" s="244"/>
      <c r="D561" s="234" t="s">
        <v>159</v>
      </c>
      <c r="E561" s="245" t="s">
        <v>19</v>
      </c>
      <c r="F561" s="246" t="s">
        <v>1126</v>
      </c>
      <c r="G561" s="244"/>
      <c r="H561" s="247">
        <v>1.3640000000000001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159</v>
      </c>
      <c r="AU561" s="253" t="s">
        <v>82</v>
      </c>
      <c r="AV561" s="14" t="s">
        <v>82</v>
      </c>
      <c r="AW561" s="14" t="s">
        <v>33</v>
      </c>
      <c r="AX561" s="14" t="s">
        <v>72</v>
      </c>
      <c r="AY561" s="253" t="s">
        <v>148</v>
      </c>
    </row>
    <row r="562" s="14" customFormat="1">
      <c r="A562" s="14"/>
      <c r="B562" s="243"/>
      <c r="C562" s="244"/>
      <c r="D562" s="234" t="s">
        <v>159</v>
      </c>
      <c r="E562" s="245" t="s">
        <v>19</v>
      </c>
      <c r="F562" s="246" t="s">
        <v>1127</v>
      </c>
      <c r="G562" s="244"/>
      <c r="H562" s="247">
        <v>2.8999999999999999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159</v>
      </c>
      <c r="AU562" s="253" t="s">
        <v>82</v>
      </c>
      <c r="AV562" s="14" t="s">
        <v>82</v>
      </c>
      <c r="AW562" s="14" t="s">
        <v>33</v>
      </c>
      <c r="AX562" s="14" t="s">
        <v>72</v>
      </c>
      <c r="AY562" s="253" t="s">
        <v>148</v>
      </c>
    </row>
    <row r="563" s="14" customFormat="1">
      <c r="A563" s="14"/>
      <c r="B563" s="243"/>
      <c r="C563" s="244"/>
      <c r="D563" s="234" t="s">
        <v>159</v>
      </c>
      <c r="E563" s="245" t="s">
        <v>19</v>
      </c>
      <c r="F563" s="246" t="s">
        <v>1128</v>
      </c>
      <c r="G563" s="244"/>
      <c r="H563" s="247">
        <v>7.4669999999999996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159</v>
      </c>
      <c r="AU563" s="253" t="s">
        <v>82</v>
      </c>
      <c r="AV563" s="14" t="s">
        <v>82</v>
      </c>
      <c r="AW563" s="14" t="s">
        <v>33</v>
      </c>
      <c r="AX563" s="14" t="s">
        <v>72</v>
      </c>
      <c r="AY563" s="253" t="s">
        <v>148</v>
      </c>
    </row>
    <row r="564" s="14" customFormat="1">
      <c r="A564" s="14"/>
      <c r="B564" s="243"/>
      <c r="C564" s="244"/>
      <c r="D564" s="234" t="s">
        <v>159</v>
      </c>
      <c r="E564" s="245" t="s">
        <v>19</v>
      </c>
      <c r="F564" s="246" t="s">
        <v>1129</v>
      </c>
      <c r="G564" s="244"/>
      <c r="H564" s="247">
        <v>2.907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159</v>
      </c>
      <c r="AU564" s="253" t="s">
        <v>82</v>
      </c>
      <c r="AV564" s="14" t="s">
        <v>82</v>
      </c>
      <c r="AW564" s="14" t="s">
        <v>33</v>
      </c>
      <c r="AX564" s="14" t="s">
        <v>72</v>
      </c>
      <c r="AY564" s="253" t="s">
        <v>148</v>
      </c>
    </row>
    <row r="565" s="14" customFormat="1">
      <c r="A565" s="14"/>
      <c r="B565" s="243"/>
      <c r="C565" s="244"/>
      <c r="D565" s="234" t="s">
        <v>159</v>
      </c>
      <c r="E565" s="245" t="s">
        <v>19</v>
      </c>
      <c r="F565" s="246" t="s">
        <v>1130</v>
      </c>
      <c r="G565" s="244"/>
      <c r="H565" s="247">
        <v>2.9540000000000002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159</v>
      </c>
      <c r="AU565" s="253" t="s">
        <v>82</v>
      </c>
      <c r="AV565" s="14" t="s">
        <v>82</v>
      </c>
      <c r="AW565" s="14" t="s">
        <v>33</v>
      </c>
      <c r="AX565" s="14" t="s">
        <v>72</v>
      </c>
      <c r="AY565" s="253" t="s">
        <v>148</v>
      </c>
    </row>
    <row r="566" s="14" customFormat="1">
      <c r="A566" s="14"/>
      <c r="B566" s="243"/>
      <c r="C566" s="244"/>
      <c r="D566" s="234" t="s">
        <v>159</v>
      </c>
      <c r="E566" s="245" t="s">
        <v>19</v>
      </c>
      <c r="F566" s="246" t="s">
        <v>1131</v>
      </c>
      <c r="G566" s="244"/>
      <c r="H566" s="247">
        <v>1.8480000000000001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159</v>
      </c>
      <c r="AU566" s="253" t="s">
        <v>82</v>
      </c>
      <c r="AV566" s="14" t="s">
        <v>82</v>
      </c>
      <c r="AW566" s="14" t="s">
        <v>33</v>
      </c>
      <c r="AX566" s="14" t="s">
        <v>72</v>
      </c>
      <c r="AY566" s="253" t="s">
        <v>148</v>
      </c>
    </row>
    <row r="567" s="14" customFormat="1">
      <c r="A567" s="14"/>
      <c r="B567" s="243"/>
      <c r="C567" s="244"/>
      <c r="D567" s="234" t="s">
        <v>159</v>
      </c>
      <c r="E567" s="245" t="s">
        <v>19</v>
      </c>
      <c r="F567" s="246" t="s">
        <v>1132</v>
      </c>
      <c r="G567" s="244"/>
      <c r="H567" s="247">
        <v>2.8479999999999999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159</v>
      </c>
      <c r="AU567" s="253" t="s">
        <v>82</v>
      </c>
      <c r="AV567" s="14" t="s">
        <v>82</v>
      </c>
      <c r="AW567" s="14" t="s">
        <v>33</v>
      </c>
      <c r="AX567" s="14" t="s">
        <v>72</v>
      </c>
      <c r="AY567" s="253" t="s">
        <v>148</v>
      </c>
    </row>
    <row r="568" s="13" customFormat="1">
      <c r="A568" s="13"/>
      <c r="B568" s="232"/>
      <c r="C568" s="233"/>
      <c r="D568" s="234" t="s">
        <v>159</v>
      </c>
      <c r="E568" s="235" t="s">
        <v>19</v>
      </c>
      <c r="F568" s="236" t="s">
        <v>1107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159</v>
      </c>
      <c r="AU568" s="242" t="s">
        <v>82</v>
      </c>
      <c r="AV568" s="13" t="s">
        <v>80</v>
      </c>
      <c r="AW568" s="13" t="s">
        <v>33</v>
      </c>
      <c r="AX568" s="13" t="s">
        <v>72</v>
      </c>
      <c r="AY568" s="242" t="s">
        <v>148</v>
      </c>
    </row>
    <row r="569" s="14" customFormat="1">
      <c r="A569" s="14"/>
      <c r="B569" s="243"/>
      <c r="C569" s="244"/>
      <c r="D569" s="234" t="s">
        <v>159</v>
      </c>
      <c r="E569" s="245" t="s">
        <v>19</v>
      </c>
      <c r="F569" s="246" t="s">
        <v>1133</v>
      </c>
      <c r="G569" s="244"/>
      <c r="H569" s="247">
        <v>1.716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159</v>
      </c>
      <c r="AU569" s="253" t="s">
        <v>82</v>
      </c>
      <c r="AV569" s="14" t="s">
        <v>82</v>
      </c>
      <c r="AW569" s="14" t="s">
        <v>33</v>
      </c>
      <c r="AX569" s="14" t="s">
        <v>72</v>
      </c>
      <c r="AY569" s="253" t="s">
        <v>148</v>
      </c>
    </row>
    <row r="570" s="14" customFormat="1">
      <c r="A570" s="14"/>
      <c r="B570" s="243"/>
      <c r="C570" s="244"/>
      <c r="D570" s="234" t="s">
        <v>159</v>
      </c>
      <c r="E570" s="245" t="s">
        <v>19</v>
      </c>
      <c r="F570" s="246" t="s">
        <v>1134</v>
      </c>
      <c r="G570" s="244"/>
      <c r="H570" s="247">
        <v>0.27600000000000002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159</v>
      </c>
      <c r="AU570" s="253" t="s">
        <v>82</v>
      </c>
      <c r="AV570" s="14" t="s">
        <v>82</v>
      </c>
      <c r="AW570" s="14" t="s">
        <v>33</v>
      </c>
      <c r="AX570" s="14" t="s">
        <v>72</v>
      </c>
      <c r="AY570" s="253" t="s">
        <v>148</v>
      </c>
    </row>
    <row r="571" s="14" customFormat="1">
      <c r="A571" s="14"/>
      <c r="B571" s="243"/>
      <c r="C571" s="244"/>
      <c r="D571" s="234" t="s">
        <v>159</v>
      </c>
      <c r="E571" s="245" t="s">
        <v>19</v>
      </c>
      <c r="F571" s="246" t="s">
        <v>1135</v>
      </c>
      <c r="G571" s="244"/>
      <c r="H571" s="247">
        <v>0.58499999999999996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159</v>
      </c>
      <c r="AU571" s="253" t="s">
        <v>82</v>
      </c>
      <c r="AV571" s="14" t="s">
        <v>82</v>
      </c>
      <c r="AW571" s="14" t="s">
        <v>33</v>
      </c>
      <c r="AX571" s="14" t="s">
        <v>72</v>
      </c>
      <c r="AY571" s="253" t="s">
        <v>148</v>
      </c>
    </row>
    <row r="572" s="14" customFormat="1">
      <c r="A572" s="14"/>
      <c r="B572" s="243"/>
      <c r="C572" s="244"/>
      <c r="D572" s="234" t="s">
        <v>159</v>
      </c>
      <c r="E572" s="245" t="s">
        <v>19</v>
      </c>
      <c r="F572" s="246" t="s">
        <v>1136</v>
      </c>
      <c r="G572" s="244"/>
      <c r="H572" s="247">
        <v>0.22500000000000001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159</v>
      </c>
      <c r="AU572" s="253" t="s">
        <v>82</v>
      </c>
      <c r="AV572" s="14" t="s">
        <v>82</v>
      </c>
      <c r="AW572" s="14" t="s">
        <v>33</v>
      </c>
      <c r="AX572" s="14" t="s">
        <v>72</v>
      </c>
      <c r="AY572" s="253" t="s">
        <v>148</v>
      </c>
    </row>
    <row r="573" s="14" customFormat="1">
      <c r="A573" s="14"/>
      <c r="B573" s="243"/>
      <c r="C573" s="244"/>
      <c r="D573" s="234" t="s">
        <v>159</v>
      </c>
      <c r="E573" s="245" t="s">
        <v>19</v>
      </c>
      <c r="F573" s="246" t="s">
        <v>1137</v>
      </c>
      <c r="G573" s="244"/>
      <c r="H573" s="247">
        <v>4.2030000000000003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159</v>
      </c>
      <c r="AU573" s="253" t="s">
        <v>82</v>
      </c>
      <c r="AV573" s="14" t="s">
        <v>82</v>
      </c>
      <c r="AW573" s="14" t="s">
        <v>33</v>
      </c>
      <c r="AX573" s="14" t="s">
        <v>72</v>
      </c>
      <c r="AY573" s="253" t="s">
        <v>148</v>
      </c>
    </row>
    <row r="574" s="14" customFormat="1">
      <c r="A574" s="14"/>
      <c r="B574" s="243"/>
      <c r="C574" s="244"/>
      <c r="D574" s="234" t="s">
        <v>159</v>
      </c>
      <c r="E574" s="245" t="s">
        <v>19</v>
      </c>
      <c r="F574" s="246" t="s">
        <v>1138</v>
      </c>
      <c r="G574" s="244"/>
      <c r="H574" s="247">
        <v>1.6679999999999999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159</v>
      </c>
      <c r="AU574" s="253" t="s">
        <v>82</v>
      </c>
      <c r="AV574" s="14" t="s">
        <v>82</v>
      </c>
      <c r="AW574" s="14" t="s">
        <v>33</v>
      </c>
      <c r="AX574" s="14" t="s">
        <v>72</v>
      </c>
      <c r="AY574" s="253" t="s">
        <v>148</v>
      </c>
    </row>
    <row r="575" s="14" customFormat="1">
      <c r="A575" s="14"/>
      <c r="B575" s="243"/>
      <c r="C575" s="244"/>
      <c r="D575" s="234" t="s">
        <v>159</v>
      </c>
      <c r="E575" s="245" t="s">
        <v>19</v>
      </c>
      <c r="F575" s="246" t="s">
        <v>1139</v>
      </c>
      <c r="G575" s="244"/>
      <c r="H575" s="247">
        <v>1.2829999999999999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159</v>
      </c>
      <c r="AU575" s="253" t="s">
        <v>82</v>
      </c>
      <c r="AV575" s="14" t="s">
        <v>82</v>
      </c>
      <c r="AW575" s="14" t="s">
        <v>33</v>
      </c>
      <c r="AX575" s="14" t="s">
        <v>72</v>
      </c>
      <c r="AY575" s="253" t="s">
        <v>148</v>
      </c>
    </row>
    <row r="576" s="13" customFormat="1">
      <c r="A576" s="13"/>
      <c r="B576" s="232"/>
      <c r="C576" s="233"/>
      <c r="D576" s="234" t="s">
        <v>159</v>
      </c>
      <c r="E576" s="235" t="s">
        <v>19</v>
      </c>
      <c r="F576" s="236" t="s">
        <v>1140</v>
      </c>
      <c r="G576" s="233"/>
      <c r="H576" s="235" t="s">
        <v>19</v>
      </c>
      <c r="I576" s="237"/>
      <c r="J576" s="233"/>
      <c r="K576" s="233"/>
      <c r="L576" s="238"/>
      <c r="M576" s="239"/>
      <c r="N576" s="240"/>
      <c r="O576" s="240"/>
      <c r="P576" s="240"/>
      <c r="Q576" s="240"/>
      <c r="R576" s="240"/>
      <c r="S576" s="240"/>
      <c r="T576" s="24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2" t="s">
        <v>159</v>
      </c>
      <c r="AU576" s="242" t="s">
        <v>82</v>
      </c>
      <c r="AV576" s="13" t="s">
        <v>80</v>
      </c>
      <c r="AW576" s="13" t="s">
        <v>33</v>
      </c>
      <c r="AX576" s="13" t="s">
        <v>72</v>
      </c>
      <c r="AY576" s="242" t="s">
        <v>148</v>
      </c>
    </row>
    <row r="577" s="14" customFormat="1">
      <c r="A577" s="14"/>
      <c r="B577" s="243"/>
      <c r="C577" s="244"/>
      <c r="D577" s="234" t="s">
        <v>159</v>
      </c>
      <c r="E577" s="245" t="s">
        <v>19</v>
      </c>
      <c r="F577" s="246" t="s">
        <v>1141</v>
      </c>
      <c r="G577" s="244"/>
      <c r="H577" s="247">
        <v>2.036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159</v>
      </c>
      <c r="AU577" s="253" t="s">
        <v>82</v>
      </c>
      <c r="AV577" s="14" t="s">
        <v>82</v>
      </c>
      <c r="AW577" s="14" t="s">
        <v>33</v>
      </c>
      <c r="AX577" s="14" t="s">
        <v>72</v>
      </c>
      <c r="AY577" s="253" t="s">
        <v>148</v>
      </c>
    </row>
    <row r="578" s="14" customFormat="1">
      <c r="A578" s="14"/>
      <c r="B578" s="243"/>
      <c r="C578" s="244"/>
      <c r="D578" s="234" t="s">
        <v>159</v>
      </c>
      <c r="E578" s="245" t="s">
        <v>19</v>
      </c>
      <c r="F578" s="246" t="s">
        <v>1142</v>
      </c>
      <c r="G578" s="244"/>
      <c r="H578" s="247">
        <v>0.19500000000000001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159</v>
      </c>
      <c r="AU578" s="253" t="s">
        <v>82</v>
      </c>
      <c r="AV578" s="14" t="s">
        <v>82</v>
      </c>
      <c r="AW578" s="14" t="s">
        <v>33</v>
      </c>
      <c r="AX578" s="14" t="s">
        <v>72</v>
      </c>
      <c r="AY578" s="253" t="s">
        <v>148</v>
      </c>
    </row>
    <row r="579" s="14" customFormat="1">
      <c r="A579" s="14"/>
      <c r="B579" s="243"/>
      <c r="C579" s="244"/>
      <c r="D579" s="234" t="s">
        <v>159</v>
      </c>
      <c r="E579" s="245" t="s">
        <v>19</v>
      </c>
      <c r="F579" s="246" t="s">
        <v>1143</v>
      </c>
      <c r="G579" s="244"/>
      <c r="H579" s="247">
        <v>0.26000000000000001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159</v>
      </c>
      <c r="AU579" s="253" t="s">
        <v>82</v>
      </c>
      <c r="AV579" s="14" t="s">
        <v>82</v>
      </c>
      <c r="AW579" s="14" t="s">
        <v>33</v>
      </c>
      <c r="AX579" s="14" t="s">
        <v>72</v>
      </c>
      <c r="AY579" s="253" t="s">
        <v>148</v>
      </c>
    </row>
    <row r="580" s="13" customFormat="1">
      <c r="A580" s="13"/>
      <c r="B580" s="232"/>
      <c r="C580" s="233"/>
      <c r="D580" s="234" t="s">
        <v>159</v>
      </c>
      <c r="E580" s="235" t="s">
        <v>19</v>
      </c>
      <c r="F580" s="236" t="s">
        <v>1144</v>
      </c>
      <c r="G580" s="233"/>
      <c r="H580" s="235" t="s">
        <v>19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159</v>
      </c>
      <c r="AU580" s="242" t="s">
        <v>82</v>
      </c>
      <c r="AV580" s="13" t="s">
        <v>80</v>
      </c>
      <c r="AW580" s="13" t="s">
        <v>33</v>
      </c>
      <c r="AX580" s="13" t="s">
        <v>72</v>
      </c>
      <c r="AY580" s="242" t="s">
        <v>148</v>
      </c>
    </row>
    <row r="581" s="14" customFormat="1">
      <c r="A581" s="14"/>
      <c r="B581" s="243"/>
      <c r="C581" s="244"/>
      <c r="D581" s="234" t="s">
        <v>159</v>
      </c>
      <c r="E581" s="245" t="s">
        <v>19</v>
      </c>
      <c r="F581" s="246" t="s">
        <v>1145</v>
      </c>
      <c r="G581" s="244"/>
      <c r="H581" s="247">
        <v>0.87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159</v>
      </c>
      <c r="AU581" s="253" t="s">
        <v>82</v>
      </c>
      <c r="AV581" s="14" t="s">
        <v>82</v>
      </c>
      <c r="AW581" s="14" t="s">
        <v>33</v>
      </c>
      <c r="AX581" s="14" t="s">
        <v>72</v>
      </c>
      <c r="AY581" s="253" t="s">
        <v>148</v>
      </c>
    </row>
    <row r="582" s="13" customFormat="1">
      <c r="A582" s="13"/>
      <c r="B582" s="232"/>
      <c r="C582" s="233"/>
      <c r="D582" s="234" t="s">
        <v>159</v>
      </c>
      <c r="E582" s="235" t="s">
        <v>19</v>
      </c>
      <c r="F582" s="236" t="s">
        <v>1146</v>
      </c>
      <c r="G582" s="233"/>
      <c r="H582" s="235" t="s">
        <v>19</v>
      </c>
      <c r="I582" s="237"/>
      <c r="J582" s="233"/>
      <c r="K582" s="233"/>
      <c r="L582" s="238"/>
      <c r="M582" s="239"/>
      <c r="N582" s="240"/>
      <c r="O582" s="240"/>
      <c r="P582" s="240"/>
      <c r="Q582" s="240"/>
      <c r="R582" s="240"/>
      <c r="S582" s="240"/>
      <c r="T582" s="24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2" t="s">
        <v>159</v>
      </c>
      <c r="AU582" s="242" t="s">
        <v>82</v>
      </c>
      <c r="AV582" s="13" t="s">
        <v>80</v>
      </c>
      <c r="AW582" s="13" t="s">
        <v>33</v>
      </c>
      <c r="AX582" s="13" t="s">
        <v>72</v>
      </c>
      <c r="AY582" s="242" t="s">
        <v>148</v>
      </c>
    </row>
    <row r="583" s="14" customFormat="1">
      <c r="A583" s="14"/>
      <c r="B583" s="243"/>
      <c r="C583" s="244"/>
      <c r="D583" s="234" t="s">
        <v>159</v>
      </c>
      <c r="E583" s="245" t="s">
        <v>19</v>
      </c>
      <c r="F583" s="246" t="s">
        <v>1147</v>
      </c>
      <c r="G583" s="244"/>
      <c r="H583" s="247">
        <v>4.4500000000000002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159</v>
      </c>
      <c r="AU583" s="253" t="s">
        <v>82</v>
      </c>
      <c r="AV583" s="14" t="s">
        <v>82</v>
      </c>
      <c r="AW583" s="14" t="s">
        <v>33</v>
      </c>
      <c r="AX583" s="14" t="s">
        <v>72</v>
      </c>
      <c r="AY583" s="253" t="s">
        <v>148</v>
      </c>
    </row>
    <row r="584" s="15" customFormat="1">
      <c r="A584" s="15"/>
      <c r="B584" s="254"/>
      <c r="C584" s="255"/>
      <c r="D584" s="234" t="s">
        <v>159</v>
      </c>
      <c r="E584" s="256" t="s">
        <v>19</v>
      </c>
      <c r="F584" s="257" t="s">
        <v>163</v>
      </c>
      <c r="G584" s="255"/>
      <c r="H584" s="258">
        <v>40.055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4" t="s">
        <v>159</v>
      </c>
      <c r="AU584" s="264" t="s">
        <v>82</v>
      </c>
      <c r="AV584" s="15" t="s">
        <v>149</v>
      </c>
      <c r="AW584" s="15" t="s">
        <v>33</v>
      </c>
      <c r="AX584" s="15" t="s">
        <v>80</v>
      </c>
      <c r="AY584" s="264" t="s">
        <v>148</v>
      </c>
    </row>
    <row r="585" s="2" customFormat="1" ht="16.5" customHeight="1">
      <c r="A585" s="40"/>
      <c r="B585" s="41"/>
      <c r="C585" s="214" t="s">
        <v>841</v>
      </c>
      <c r="D585" s="214" t="s">
        <v>151</v>
      </c>
      <c r="E585" s="215" t="s">
        <v>1148</v>
      </c>
      <c r="F585" s="216" t="s">
        <v>1149</v>
      </c>
      <c r="G585" s="217" t="s">
        <v>154</v>
      </c>
      <c r="H585" s="218">
        <v>4.3499999999999996</v>
      </c>
      <c r="I585" s="219"/>
      <c r="J585" s="220">
        <f>ROUND(I585*H585,2)</f>
        <v>0</v>
      </c>
      <c r="K585" s="216" t="s">
        <v>616</v>
      </c>
      <c r="L585" s="46"/>
      <c r="M585" s="221" t="s">
        <v>19</v>
      </c>
      <c r="N585" s="222" t="s">
        <v>43</v>
      </c>
      <c r="O585" s="86"/>
      <c r="P585" s="223">
        <f>O585*H585</f>
        <v>0</v>
      </c>
      <c r="Q585" s="223">
        <v>0</v>
      </c>
      <c r="R585" s="223">
        <f>Q585*H585</f>
        <v>0</v>
      </c>
      <c r="S585" s="223">
        <v>0.082000000000000003</v>
      </c>
      <c r="T585" s="224">
        <f>S585*H585</f>
        <v>0.35669999999999996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5" t="s">
        <v>149</v>
      </c>
      <c r="AT585" s="225" t="s">
        <v>151</v>
      </c>
      <c r="AU585" s="225" t="s">
        <v>82</v>
      </c>
      <c r="AY585" s="19" t="s">
        <v>148</v>
      </c>
      <c r="BE585" s="226">
        <f>IF(N585="základní",J585,0)</f>
        <v>0</v>
      </c>
      <c r="BF585" s="226">
        <f>IF(N585="snížená",J585,0)</f>
        <v>0</v>
      </c>
      <c r="BG585" s="226">
        <f>IF(N585="zákl. přenesená",J585,0)</f>
        <v>0</v>
      </c>
      <c r="BH585" s="226">
        <f>IF(N585="sníž. přenesená",J585,0)</f>
        <v>0</v>
      </c>
      <c r="BI585" s="226">
        <f>IF(N585="nulová",J585,0)</f>
        <v>0</v>
      </c>
      <c r="BJ585" s="19" t="s">
        <v>80</v>
      </c>
      <c r="BK585" s="226">
        <f>ROUND(I585*H585,2)</f>
        <v>0</v>
      </c>
      <c r="BL585" s="19" t="s">
        <v>149</v>
      </c>
      <c r="BM585" s="225" t="s">
        <v>1150</v>
      </c>
    </row>
    <row r="586" s="2" customFormat="1">
      <c r="A586" s="40"/>
      <c r="B586" s="41"/>
      <c r="C586" s="42"/>
      <c r="D586" s="227" t="s">
        <v>157</v>
      </c>
      <c r="E586" s="42"/>
      <c r="F586" s="228" t="s">
        <v>1151</v>
      </c>
      <c r="G586" s="42"/>
      <c r="H586" s="42"/>
      <c r="I586" s="229"/>
      <c r="J586" s="42"/>
      <c r="K586" s="42"/>
      <c r="L586" s="46"/>
      <c r="M586" s="230"/>
      <c r="N586" s="231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157</v>
      </c>
      <c r="AU586" s="19" t="s">
        <v>82</v>
      </c>
    </row>
    <row r="587" s="14" customFormat="1">
      <c r="A587" s="14"/>
      <c r="B587" s="243"/>
      <c r="C587" s="244"/>
      <c r="D587" s="234" t="s">
        <v>159</v>
      </c>
      <c r="E587" s="245" t="s">
        <v>19</v>
      </c>
      <c r="F587" s="246" t="s">
        <v>1152</v>
      </c>
      <c r="G587" s="244"/>
      <c r="H587" s="247">
        <v>4.3499999999999996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159</v>
      </c>
      <c r="AU587" s="253" t="s">
        <v>82</v>
      </c>
      <c r="AV587" s="14" t="s">
        <v>82</v>
      </c>
      <c r="AW587" s="14" t="s">
        <v>33</v>
      </c>
      <c r="AX587" s="14" t="s">
        <v>80</v>
      </c>
      <c r="AY587" s="253" t="s">
        <v>148</v>
      </c>
    </row>
    <row r="588" s="2" customFormat="1" ht="16.5" customHeight="1">
      <c r="A588" s="40"/>
      <c r="B588" s="41"/>
      <c r="C588" s="214" t="s">
        <v>846</v>
      </c>
      <c r="D588" s="214" t="s">
        <v>151</v>
      </c>
      <c r="E588" s="215" t="s">
        <v>1153</v>
      </c>
      <c r="F588" s="216" t="s">
        <v>1154</v>
      </c>
      <c r="G588" s="217" t="s">
        <v>154</v>
      </c>
      <c r="H588" s="218">
        <v>13</v>
      </c>
      <c r="I588" s="219"/>
      <c r="J588" s="220">
        <f>ROUND(I588*H588,2)</f>
        <v>0</v>
      </c>
      <c r="K588" s="216" t="s">
        <v>616</v>
      </c>
      <c r="L588" s="46"/>
      <c r="M588" s="221" t="s">
        <v>19</v>
      </c>
      <c r="N588" s="222" t="s">
        <v>43</v>
      </c>
      <c r="O588" s="86"/>
      <c r="P588" s="223">
        <f>O588*H588</f>
        <v>0</v>
      </c>
      <c r="Q588" s="223">
        <v>0</v>
      </c>
      <c r="R588" s="223">
        <f>Q588*H588</f>
        <v>0</v>
      </c>
      <c r="S588" s="223">
        <v>0.55800000000000005</v>
      </c>
      <c r="T588" s="224">
        <f>S588*H588</f>
        <v>7.2540000000000004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5" t="s">
        <v>149</v>
      </c>
      <c r="AT588" s="225" t="s">
        <v>151</v>
      </c>
      <c r="AU588" s="225" t="s">
        <v>82</v>
      </c>
      <c r="AY588" s="19" t="s">
        <v>148</v>
      </c>
      <c r="BE588" s="226">
        <f>IF(N588="základní",J588,0)</f>
        <v>0</v>
      </c>
      <c r="BF588" s="226">
        <f>IF(N588="snížená",J588,0)</f>
        <v>0</v>
      </c>
      <c r="BG588" s="226">
        <f>IF(N588="zákl. přenesená",J588,0)</f>
        <v>0</v>
      </c>
      <c r="BH588" s="226">
        <f>IF(N588="sníž. přenesená",J588,0)</f>
        <v>0</v>
      </c>
      <c r="BI588" s="226">
        <f>IF(N588="nulová",J588,0)</f>
        <v>0</v>
      </c>
      <c r="BJ588" s="19" t="s">
        <v>80</v>
      </c>
      <c r="BK588" s="226">
        <f>ROUND(I588*H588,2)</f>
        <v>0</v>
      </c>
      <c r="BL588" s="19" t="s">
        <v>149</v>
      </c>
      <c r="BM588" s="225" t="s">
        <v>1155</v>
      </c>
    </row>
    <row r="589" s="2" customFormat="1">
      <c r="A589" s="40"/>
      <c r="B589" s="41"/>
      <c r="C589" s="42"/>
      <c r="D589" s="227" t="s">
        <v>157</v>
      </c>
      <c r="E589" s="42"/>
      <c r="F589" s="228" t="s">
        <v>1156</v>
      </c>
      <c r="G589" s="42"/>
      <c r="H589" s="42"/>
      <c r="I589" s="229"/>
      <c r="J589" s="42"/>
      <c r="K589" s="42"/>
      <c r="L589" s="46"/>
      <c r="M589" s="230"/>
      <c r="N589" s="231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157</v>
      </c>
      <c r="AU589" s="19" t="s">
        <v>82</v>
      </c>
    </row>
    <row r="590" s="13" customFormat="1">
      <c r="A590" s="13"/>
      <c r="B590" s="232"/>
      <c r="C590" s="233"/>
      <c r="D590" s="234" t="s">
        <v>159</v>
      </c>
      <c r="E590" s="235" t="s">
        <v>19</v>
      </c>
      <c r="F590" s="236" t="s">
        <v>1157</v>
      </c>
      <c r="G590" s="233"/>
      <c r="H590" s="235" t="s">
        <v>19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159</v>
      </c>
      <c r="AU590" s="242" t="s">
        <v>82</v>
      </c>
      <c r="AV590" s="13" t="s">
        <v>80</v>
      </c>
      <c r="AW590" s="13" t="s">
        <v>33</v>
      </c>
      <c r="AX590" s="13" t="s">
        <v>72</v>
      </c>
      <c r="AY590" s="242" t="s">
        <v>148</v>
      </c>
    </row>
    <row r="591" s="14" customFormat="1">
      <c r="A591" s="14"/>
      <c r="B591" s="243"/>
      <c r="C591" s="244"/>
      <c r="D591" s="234" t="s">
        <v>159</v>
      </c>
      <c r="E591" s="245" t="s">
        <v>19</v>
      </c>
      <c r="F591" s="246" t="s">
        <v>1158</v>
      </c>
      <c r="G591" s="244"/>
      <c r="H591" s="247">
        <v>13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159</v>
      </c>
      <c r="AU591" s="253" t="s">
        <v>82</v>
      </c>
      <c r="AV591" s="14" t="s">
        <v>82</v>
      </c>
      <c r="AW591" s="14" t="s">
        <v>33</v>
      </c>
      <c r="AX591" s="14" t="s">
        <v>80</v>
      </c>
      <c r="AY591" s="253" t="s">
        <v>148</v>
      </c>
    </row>
    <row r="592" s="2" customFormat="1" ht="16.5" customHeight="1">
      <c r="A592" s="40"/>
      <c r="B592" s="41"/>
      <c r="C592" s="214" t="s">
        <v>851</v>
      </c>
      <c r="D592" s="214" t="s">
        <v>151</v>
      </c>
      <c r="E592" s="215" t="s">
        <v>1159</v>
      </c>
      <c r="F592" s="216" t="s">
        <v>1160</v>
      </c>
      <c r="G592" s="217" t="s">
        <v>298</v>
      </c>
      <c r="H592" s="218">
        <v>5</v>
      </c>
      <c r="I592" s="219"/>
      <c r="J592" s="220">
        <f>ROUND(I592*H592,2)</f>
        <v>0</v>
      </c>
      <c r="K592" s="216" t="s">
        <v>616</v>
      </c>
      <c r="L592" s="46"/>
      <c r="M592" s="221" t="s">
        <v>19</v>
      </c>
      <c r="N592" s="222" t="s">
        <v>43</v>
      </c>
      <c r="O592" s="86"/>
      <c r="P592" s="223">
        <f>O592*H592</f>
        <v>0</v>
      </c>
      <c r="Q592" s="223">
        <v>0</v>
      </c>
      <c r="R592" s="223">
        <f>Q592*H592</f>
        <v>0</v>
      </c>
      <c r="S592" s="223">
        <v>0.070000000000000007</v>
      </c>
      <c r="T592" s="224">
        <f>S592*H592</f>
        <v>0.35000000000000003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5" t="s">
        <v>149</v>
      </c>
      <c r="AT592" s="225" t="s">
        <v>151</v>
      </c>
      <c r="AU592" s="225" t="s">
        <v>82</v>
      </c>
      <c r="AY592" s="19" t="s">
        <v>148</v>
      </c>
      <c r="BE592" s="226">
        <f>IF(N592="základní",J592,0)</f>
        <v>0</v>
      </c>
      <c r="BF592" s="226">
        <f>IF(N592="snížená",J592,0)</f>
        <v>0</v>
      </c>
      <c r="BG592" s="226">
        <f>IF(N592="zákl. přenesená",J592,0)</f>
        <v>0</v>
      </c>
      <c r="BH592" s="226">
        <f>IF(N592="sníž. přenesená",J592,0)</f>
        <v>0</v>
      </c>
      <c r="BI592" s="226">
        <f>IF(N592="nulová",J592,0)</f>
        <v>0</v>
      </c>
      <c r="BJ592" s="19" t="s">
        <v>80</v>
      </c>
      <c r="BK592" s="226">
        <f>ROUND(I592*H592,2)</f>
        <v>0</v>
      </c>
      <c r="BL592" s="19" t="s">
        <v>149</v>
      </c>
      <c r="BM592" s="225" t="s">
        <v>1161</v>
      </c>
    </row>
    <row r="593" s="2" customFormat="1">
      <c r="A593" s="40"/>
      <c r="B593" s="41"/>
      <c r="C593" s="42"/>
      <c r="D593" s="227" t="s">
        <v>157</v>
      </c>
      <c r="E593" s="42"/>
      <c r="F593" s="228" t="s">
        <v>1162</v>
      </c>
      <c r="G593" s="42"/>
      <c r="H593" s="42"/>
      <c r="I593" s="229"/>
      <c r="J593" s="42"/>
      <c r="K593" s="42"/>
      <c r="L593" s="46"/>
      <c r="M593" s="230"/>
      <c r="N593" s="231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157</v>
      </c>
      <c r="AU593" s="19" t="s">
        <v>82</v>
      </c>
    </row>
    <row r="594" s="13" customFormat="1">
      <c r="A594" s="13"/>
      <c r="B594" s="232"/>
      <c r="C594" s="233"/>
      <c r="D594" s="234" t="s">
        <v>159</v>
      </c>
      <c r="E594" s="235" t="s">
        <v>19</v>
      </c>
      <c r="F594" s="236" t="s">
        <v>1163</v>
      </c>
      <c r="G594" s="233"/>
      <c r="H594" s="235" t="s">
        <v>19</v>
      </c>
      <c r="I594" s="237"/>
      <c r="J594" s="233"/>
      <c r="K594" s="233"/>
      <c r="L594" s="238"/>
      <c r="M594" s="239"/>
      <c r="N594" s="240"/>
      <c r="O594" s="240"/>
      <c r="P594" s="240"/>
      <c r="Q594" s="240"/>
      <c r="R594" s="240"/>
      <c r="S594" s="240"/>
      <c r="T594" s="24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2" t="s">
        <v>159</v>
      </c>
      <c r="AU594" s="242" t="s">
        <v>82</v>
      </c>
      <c r="AV594" s="13" t="s">
        <v>80</v>
      </c>
      <c r="AW594" s="13" t="s">
        <v>33</v>
      </c>
      <c r="AX594" s="13" t="s">
        <v>72</v>
      </c>
      <c r="AY594" s="242" t="s">
        <v>148</v>
      </c>
    </row>
    <row r="595" s="14" customFormat="1">
      <c r="A595" s="14"/>
      <c r="B595" s="243"/>
      <c r="C595" s="244"/>
      <c r="D595" s="234" t="s">
        <v>159</v>
      </c>
      <c r="E595" s="245" t="s">
        <v>19</v>
      </c>
      <c r="F595" s="246" t="s">
        <v>1164</v>
      </c>
      <c r="G595" s="244"/>
      <c r="H595" s="247">
        <v>5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159</v>
      </c>
      <c r="AU595" s="253" t="s">
        <v>82</v>
      </c>
      <c r="AV595" s="14" t="s">
        <v>82</v>
      </c>
      <c r="AW595" s="14" t="s">
        <v>33</v>
      </c>
      <c r="AX595" s="14" t="s">
        <v>80</v>
      </c>
      <c r="AY595" s="253" t="s">
        <v>148</v>
      </c>
    </row>
    <row r="596" s="2" customFormat="1" ht="16.5" customHeight="1">
      <c r="A596" s="40"/>
      <c r="B596" s="41"/>
      <c r="C596" s="214" t="s">
        <v>856</v>
      </c>
      <c r="D596" s="214" t="s">
        <v>151</v>
      </c>
      <c r="E596" s="215" t="s">
        <v>1165</v>
      </c>
      <c r="F596" s="216" t="s">
        <v>1166</v>
      </c>
      <c r="G596" s="217" t="s">
        <v>186</v>
      </c>
      <c r="H596" s="218">
        <v>1.8520000000000001</v>
      </c>
      <c r="I596" s="219"/>
      <c r="J596" s="220">
        <f>ROUND(I596*H596,2)</f>
        <v>0</v>
      </c>
      <c r="K596" s="216" t="s">
        <v>616</v>
      </c>
      <c r="L596" s="46"/>
      <c r="M596" s="221" t="s">
        <v>19</v>
      </c>
      <c r="N596" s="222" t="s">
        <v>43</v>
      </c>
      <c r="O596" s="86"/>
      <c r="P596" s="223">
        <f>O596*H596</f>
        <v>0</v>
      </c>
      <c r="Q596" s="223">
        <v>0</v>
      </c>
      <c r="R596" s="223">
        <f>Q596*H596</f>
        <v>0</v>
      </c>
      <c r="S596" s="223">
        <v>2.2000000000000002</v>
      </c>
      <c r="T596" s="224">
        <f>S596*H596</f>
        <v>4.0744000000000007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5" t="s">
        <v>149</v>
      </c>
      <c r="AT596" s="225" t="s">
        <v>151</v>
      </c>
      <c r="AU596" s="225" t="s">
        <v>82</v>
      </c>
      <c r="AY596" s="19" t="s">
        <v>148</v>
      </c>
      <c r="BE596" s="226">
        <f>IF(N596="základní",J596,0)</f>
        <v>0</v>
      </c>
      <c r="BF596" s="226">
        <f>IF(N596="snížená",J596,0)</f>
        <v>0</v>
      </c>
      <c r="BG596" s="226">
        <f>IF(N596="zákl. přenesená",J596,0)</f>
        <v>0</v>
      </c>
      <c r="BH596" s="226">
        <f>IF(N596="sníž. přenesená",J596,0)</f>
        <v>0</v>
      </c>
      <c r="BI596" s="226">
        <f>IF(N596="nulová",J596,0)</f>
        <v>0</v>
      </c>
      <c r="BJ596" s="19" t="s">
        <v>80</v>
      </c>
      <c r="BK596" s="226">
        <f>ROUND(I596*H596,2)</f>
        <v>0</v>
      </c>
      <c r="BL596" s="19" t="s">
        <v>149</v>
      </c>
      <c r="BM596" s="225" t="s">
        <v>1167</v>
      </c>
    </row>
    <row r="597" s="2" customFormat="1">
      <c r="A597" s="40"/>
      <c r="B597" s="41"/>
      <c r="C597" s="42"/>
      <c r="D597" s="227" t="s">
        <v>157</v>
      </c>
      <c r="E597" s="42"/>
      <c r="F597" s="228" t="s">
        <v>1168</v>
      </c>
      <c r="G597" s="42"/>
      <c r="H597" s="42"/>
      <c r="I597" s="229"/>
      <c r="J597" s="42"/>
      <c r="K597" s="42"/>
      <c r="L597" s="46"/>
      <c r="M597" s="230"/>
      <c r="N597" s="231"/>
      <c r="O597" s="86"/>
      <c r="P597" s="86"/>
      <c r="Q597" s="86"/>
      <c r="R597" s="86"/>
      <c r="S597" s="86"/>
      <c r="T597" s="87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157</v>
      </c>
      <c r="AU597" s="19" t="s">
        <v>82</v>
      </c>
    </row>
    <row r="598" s="13" customFormat="1">
      <c r="A598" s="13"/>
      <c r="B598" s="232"/>
      <c r="C598" s="233"/>
      <c r="D598" s="234" t="s">
        <v>159</v>
      </c>
      <c r="E598" s="235" t="s">
        <v>19</v>
      </c>
      <c r="F598" s="236" t="s">
        <v>1163</v>
      </c>
      <c r="G598" s="233"/>
      <c r="H598" s="235" t="s">
        <v>19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159</v>
      </c>
      <c r="AU598" s="242" t="s">
        <v>82</v>
      </c>
      <c r="AV598" s="13" t="s">
        <v>80</v>
      </c>
      <c r="AW598" s="13" t="s">
        <v>33</v>
      </c>
      <c r="AX598" s="13" t="s">
        <v>72</v>
      </c>
      <c r="AY598" s="242" t="s">
        <v>148</v>
      </c>
    </row>
    <row r="599" s="14" customFormat="1">
      <c r="A599" s="14"/>
      <c r="B599" s="243"/>
      <c r="C599" s="244"/>
      <c r="D599" s="234" t="s">
        <v>159</v>
      </c>
      <c r="E599" s="245" t="s">
        <v>19</v>
      </c>
      <c r="F599" s="246" t="s">
        <v>1169</v>
      </c>
      <c r="G599" s="244"/>
      <c r="H599" s="247">
        <v>1.8520000000000001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159</v>
      </c>
      <c r="AU599" s="253" t="s">
        <v>82</v>
      </c>
      <c r="AV599" s="14" t="s">
        <v>82</v>
      </c>
      <c r="AW599" s="14" t="s">
        <v>33</v>
      </c>
      <c r="AX599" s="14" t="s">
        <v>80</v>
      </c>
      <c r="AY599" s="253" t="s">
        <v>148</v>
      </c>
    </row>
    <row r="600" s="2" customFormat="1" ht="16.5" customHeight="1">
      <c r="A600" s="40"/>
      <c r="B600" s="41"/>
      <c r="C600" s="214" t="s">
        <v>860</v>
      </c>
      <c r="D600" s="214" t="s">
        <v>151</v>
      </c>
      <c r="E600" s="215" t="s">
        <v>1170</v>
      </c>
      <c r="F600" s="216" t="s">
        <v>1171</v>
      </c>
      <c r="G600" s="217" t="s">
        <v>186</v>
      </c>
      <c r="H600" s="218">
        <v>26.888000000000002</v>
      </c>
      <c r="I600" s="219"/>
      <c r="J600" s="220">
        <f>ROUND(I600*H600,2)</f>
        <v>0</v>
      </c>
      <c r="K600" s="216" t="s">
        <v>616</v>
      </c>
      <c r="L600" s="46"/>
      <c r="M600" s="221" t="s">
        <v>19</v>
      </c>
      <c r="N600" s="222" t="s">
        <v>43</v>
      </c>
      <c r="O600" s="86"/>
      <c r="P600" s="223">
        <f>O600*H600</f>
        <v>0</v>
      </c>
      <c r="Q600" s="223">
        <v>0</v>
      </c>
      <c r="R600" s="223">
        <f>Q600*H600</f>
        <v>0</v>
      </c>
      <c r="S600" s="223">
        <v>2.2000000000000002</v>
      </c>
      <c r="T600" s="224">
        <f>S600*H600</f>
        <v>59.153600000000012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5" t="s">
        <v>149</v>
      </c>
      <c r="AT600" s="225" t="s">
        <v>151</v>
      </c>
      <c r="AU600" s="225" t="s">
        <v>82</v>
      </c>
      <c r="AY600" s="19" t="s">
        <v>148</v>
      </c>
      <c r="BE600" s="226">
        <f>IF(N600="základní",J600,0)</f>
        <v>0</v>
      </c>
      <c r="BF600" s="226">
        <f>IF(N600="snížená",J600,0)</f>
        <v>0</v>
      </c>
      <c r="BG600" s="226">
        <f>IF(N600="zákl. přenesená",J600,0)</f>
        <v>0</v>
      </c>
      <c r="BH600" s="226">
        <f>IF(N600="sníž. přenesená",J600,0)</f>
        <v>0</v>
      </c>
      <c r="BI600" s="226">
        <f>IF(N600="nulová",J600,0)</f>
        <v>0</v>
      </c>
      <c r="BJ600" s="19" t="s">
        <v>80</v>
      </c>
      <c r="BK600" s="226">
        <f>ROUND(I600*H600,2)</f>
        <v>0</v>
      </c>
      <c r="BL600" s="19" t="s">
        <v>149</v>
      </c>
      <c r="BM600" s="225" t="s">
        <v>1172</v>
      </c>
    </row>
    <row r="601" s="2" customFormat="1">
      <c r="A601" s="40"/>
      <c r="B601" s="41"/>
      <c r="C601" s="42"/>
      <c r="D601" s="227" t="s">
        <v>157</v>
      </c>
      <c r="E601" s="42"/>
      <c r="F601" s="228" t="s">
        <v>1173</v>
      </c>
      <c r="G601" s="42"/>
      <c r="H601" s="42"/>
      <c r="I601" s="229"/>
      <c r="J601" s="42"/>
      <c r="K601" s="42"/>
      <c r="L601" s="46"/>
      <c r="M601" s="230"/>
      <c r="N601" s="231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157</v>
      </c>
      <c r="AU601" s="19" t="s">
        <v>82</v>
      </c>
    </row>
    <row r="602" s="13" customFormat="1">
      <c r="A602" s="13"/>
      <c r="B602" s="232"/>
      <c r="C602" s="233"/>
      <c r="D602" s="234" t="s">
        <v>159</v>
      </c>
      <c r="E602" s="235" t="s">
        <v>19</v>
      </c>
      <c r="F602" s="236" t="s">
        <v>1174</v>
      </c>
      <c r="G602" s="233"/>
      <c r="H602" s="235" t="s">
        <v>19</v>
      </c>
      <c r="I602" s="237"/>
      <c r="J602" s="233"/>
      <c r="K602" s="233"/>
      <c r="L602" s="238"/>
      <c r="M602" s="239"/>
      <c r="N602" s="240"/>
      <c r="O602" s="240"/>
      <c r="P602" s="240"/>
      <c r="Q602" s="240"/>
      <c r="R602" s="240"/>
      <c r="S602" s="240"/>
      <c r="T602" s="24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2" t="s">
        <v>159</v>
      </c>
      <c r="AU602" s="242" t="s">
        <v>82</v>
      </c>
      <c r="AV602" s="13" t="s">
        <v>80</v>
      </c>
      <c r="AW602" s="13" t="s">
        <v>33</v>
      </c>
      <c r="AX602" s="13" t="s">
        <v>72</v>
      </c>
      <c r="AY602" s="242" t="s">
        <v>148</v>
      </c>
    </row>
    <row r="603" s="13" customFormat="1">
      <c r="A603" s="13"/>
      <c r="B603" s="232"/>
      <c r="C603" s="233"/>
      <c r="D603" s="234" t="s">
        <v>159</v>
      </c>
      <c r="E603" s="235" t="s">
        <v>19</v>
      </c>
      <c r="F603" s="236" t="s">
        <v>486</v>
      </c>
      <c r="G603" s="233"/>
      <c r="H603" s="235" t="s">
        <v>19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159</v>
      </c>
      <c r="AU603" s="242" t="s">
        <v>82</v>
      </c>
      <c r="AV603" s="13" t="s">
        <v>80</v>
      </c>
      <c r="AW603" s="13" t="s">
        <v>33</v>
      </c>
      <c r="AX603" s="13" t="s">
        <v>72</v>
      </c>
      <c r="AY603" s="242" t="s">
        <v>148</v>
      </c>
    </row>
    <row r="604" s="14" customFormat="1">
      <c r="A604" s="14"/>
      <c r="B604" s="243"/>
      <c r="C604" s="244"/>
      <c r="D604" s="234" t="s">
        <v>159</v>
      </c>
      <c r="E604" s="245" t="s">
        <v>19</v>
      </c>
      <c r="F604" s="246" t="s">
        <v>1175</v>
      </c>
      <c r="G604" s="244"/>
      <c r="H604" s="247">
        <v>2.4300000000000002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159</v>
      </c>
      <c r="AU604" s="253" t="s">
        <v>82</v>
      </c>
      <c r="AV604" s="14" t="s">
        <v>82</v>
      </c>
      <c r="AW604" s="14" t="s">
        <v>33</v>
      </c>
      <c r="AX604" s="14" t="s">
        <v>72</v>
      </c>
      <c r="AY604" s="253" t="s">
        <v>148</v>
      </c>
    </row>
    <row r="605" s="13" customFormat="1">
      <c r="A605" s="13"/>
      <c r="B605" s="232"/>
      <c r="C605" s="233"/>
      <c r="D605" s="234" t="s">
        <v>159</v>
      </c>
      <c r="E605" s="235" t="s">
        <v>19</v>
      </c>
      <c r="F605" s="236" t="s">
        <v>488</v>
      </c>
      <c r="G605" s="233"/>
      <c r="H605" s="235" t="s">
        <v>19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2" t="s">
        <v>159</v>
      </c>
      <c r="AU605" s="242" t="s">
        <v>82</v>
      </c>
      <c r="AV605" s="13" t="s">
        <v>80</v>
      </c>
      <c r="AW605" s="13" t="s">
        <v>33</v>
      </c>
      <c r="AX605" s="13" t="s">
        <v>72</v>
      </c>
      <c r="AY605" s="242" t="s">
        <v>148</v>
      </c>
    </row>
    <row r="606" s="14" customFormat="1">
      <c r="A606" s="14"/>
      <c r="B606" s="243"/>
      <c r="C606" s="244"/>
      <c r="D606" s="234" t="s">
        <v>159</v>
      </c>
      <c r="E606" s="245" t="s">
        <v>19</v>
      </c>
      <c r="F606" s="246" t="s">
        <v>1176</v>
      </c>
      <c r="G606" s="244"/>
      <c r="H606" s="247">
        <v>4.2949999999999999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159</v>
      </c>
      <c r="AU606" s="253" t="s">
        <v>82</v>
      </c>
      <c r="AV606" s="14" t="s">
        <v>82</v>
      </c>
      <c r="AW606" s="14" t="s">
        <v>33</v>
      </c>
      <c r="AX606" s="14" t="s">
        <v>72</v>
      </c>
      <c r="AY606" s="253" t="s">
        <v>148</v>
      </c>
    </row>
    <row r="607" s="13" customFormat="1">
      <c r="A607" s="13"/>
      <c r="B607" s="232"/>
      <c r="C607" s="233"/>
      <c r="D607" s="234" t="s">
        <v>159</v>
      </c>
      <c r="E607" s="235" t="s">
        <v>19</v>
      </c>
      <c r="F607" s="236" t="s">
        <v>490</v>
      </c>
      <c r="G607" s="233"/>
      <c r="H607" s="235" t="s">
        <v>19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2" t="s">
        <v>159</v>
      </c>
      <c r="AU607" s="242" t="s">
        <v>82</v>
      </c>
      <c r="AV607" s="13" t="s">
        <v>80</v>
      </c>
      <c r="AW607" s="13" t="s">
        <v>33</v>
      </c>
      <c r="AX607" s="13" t="s">
        <v>72</v>
      </c>
      <c r="AY607" s="242" t="s">
        <v>148</v>
      </c>
    </row>
    <row r="608" s="14" customFormat="1">
      <c r="A608" s="14"/>
      <c r="B608" s="243"/>
      <c r="C608" s="244"/>
      <c r="D608" s="234" t="s">
        <v>159</v>
      </c>
      <c r="E608" s="245" t="s">
        <v>19</v>
      </c>
      <c r="F608" s="246" t="s">
        <v>1177</v>
      </c>
      <c r="G608" s="244"/>
      <c r="H608" s="247">
        <v>2.9910000000000001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159</v>
      </c>
      <c r="AU608" s="253" t="s">
        <v>82</v>
      </c>
      <c r="AV608" s="14" t="s">
        <v>82</v>
      </c>
      <c r="AW608" s="14" t="s">
        <v>33</v>
      </c>
      <c r="AX608" s="14" t="s">
        <v>72</v>
      </c>
      <c r="AY608" s="253" t="s">
        <v>148</v>
      </c>
    </row>
    <row r="609" s="13" customFormat="1">
      <c r="A609" s="13"/>
      <c r="B609" s="232"/>
      <c r="C609" s="233"/>
      <c r="D609" s="234" t="s">
        <v>159</v>
      </c>
      <c r="E609" s="235" t="s">
        <v>19</v>
      </c>
      <c r="F609" s="236" t="s">
        <v>492</v>
      </c>
      <c r="G609" s="233"/>
      <c r="H609" s="235" t="s">
        <v>19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159</v>
      </c>
      <c r="AU609" s="242" t="s">
        <v>82</v>
      </c>
      <c r="AV609" s="13" t="s">
        <v>80</v>
      </c>
      <c r="AW609" s="13" t="s">
        <v>33</v>
      </c>
      <c r="AX609" s="13" t="s">
        <v>72</v>
      </c>
      <c r="AY609" s="242" t="s">
        <v>148</v>
      </c>
    </row>
    <row r="610" s="14" customFormat="1">
      <c r="A610" s="14"/>
      <c r="B610" s="243"/>
      <c r="C610" s="244"/>
      <c r="D610" s="234" t="s">
        <v>159</v>
      </c>
      <c r="E610" s="245" t="s">
        <v>19</v>
      </c>
      <c r="F610" s="246" t="s">
        <v>1178</v>
      </c>
      <c r="G610" s="244"/>
      <c r="H610" s="247">
        <v>0.81799999999999995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159</v>
      </c>
      <c r="AU610" s="253" t="s">
        <v>82</v>
      </c>
      <c r="AV610" s="14" t="s">
        <v>82</v>
      </c>
      <c r="AW610" s="14" t="s">
        <v>33</v>
      </c>
      <c r="AX610" s="14" t="s">
        <v>72</v>
      </c>
      <c r="AY610" s="253" t="s">
        <v>148</v>
      </c>
    </row>
    <row r="611" s="13" customFormat="1">
      <c r="A611" s="13"/>
      <c r="B611" s="232"/>
      <c r="C611" s="233"/>
      <c r="D611" s="234" t="s">
        <v>159</v>
      </c>
      <c r="E611" s="235" t="s">
        <v>19</v>
      </c>
      <c r="F611" s="236" t="s">
        <v>494</v>
      </c>
      <c r="G611" s="233"/>
      <c r="H611" s="235" t="s">
        <v>19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2" t="s">
        <v>159</v>
      </c>
      <c r="AU611" s="242" t="s">
        <v>82</v>
      </c>
      <c r="AV611" s="13" t="s">
        <v>80</v>
      </c>
      <c r="AW611" s="13" t="s">
        <v>33</v>
      </c>
      <c r="AX611" s="13" t="s">
        <v>72</v>
      </c>
      <c r="AY611" s="242" t="s">
        <v>148</v>
      </c>
    </row>
    <row r="612" s="14" customFormat="1">
      <c r="A612" s="14"/>
      <c r="B612" s="243"/>
      <c r="C612" s="244"/>
      <c r="D612" s="234" t="s">
        <v>159</v>
      </c>
      <c r="E612" s="245" t="s">
        <v>19</v>
      </c>
      <c r="F612" s="246" t="s">
        <v>1179</v>
      </c>
      <c r="G612" s="244"/>
      <c r="H612" s="247">
        <v>0.93600000000000005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159</v>
      </c>
      <c r="AU612" s="253" t="s">
        <v>82</v>
      </c>
      <c r="AV612" s="14" t="s">
        <v>82</v>
      </c>
      <c r="AW612" s="14" t="s">
        <v>33</v>
      </c>
      <c r="AX612" s="14" t="s">
        <v>72</v>
      </c>
      <c r="AY612" s="253" t="s">
        <v>148</v>
      </c>
    </row>
    <row r="613" s="13" customFormat="1">
      <c r="A613" s="13"/>
      <c r="B613" s="232"/>
      <c r="C613" s="233"/>
      <c r="D613" s="234" t="s">
        <v>159</v>
      </c>
      <c r="E613" s="235" t="s">
        <v>19</v>
      </c>
      <c r="F613" s="236" t="s">
        <v>496</v>
      </c>
      <c r="G613" s="233"/>
      <c r="H613" s="235" t="s">
        <v>19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159</v>
      </c>
      <c r="AU613" s="242" t="s">
        <v>82</v>
      </c>
      <c r="AV613" s="13" t="s">
        <v>80</v>
      </c>
      <c r="AW613" s="13" t="s">
        <v>33</v>
      </c>
      <c r="AX613" s="13" t="s">
        <v>72</v>
      </c>
      <c r="AY613" s="242" t="s">
        <v>148</v>
      </c>
    </row>
    <row r="614" s="14" customFormat="1">
      <c r="A614" s="14"/>
      <c r="B614" s="243"/>
      <c r="C614" s="244"/>
      <c r="D614" s="234" t="s">
        <v>159</v>
      </c>
      <c r="E614" s="245" t="s">
        <v>19</v>
      </c>
      <c r="F614" s="246" t="s">
        <v>1180</v>
      </c>
      <c r="G614" s="244"/>
      <c r="H614" s="247">
        <v>0.252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159</v>
      </c>
      <c r="AU614" s="253" t="s">
        <v>82</v>
      </c>
      <c r="AV614" s="14" t="s">
        <v>82</v>
      </c>
      <c r="AW614" s="14" t="s">
        <v>33</v>
      </c>
      <c r="AX614" s="14" t="s">
        <v>72</v>
      </c>
      <c r="AY614" s="253" t="s">
        <v>148</v>
      </c>
    </row>
    <row r="615" s="13" customFormat="1">
      <c r="A615" s="13"/>
      <c r="B615" s="232"/>
      <c r="C615" s="233"/>
      <c r="D615" s="234" t="s">
        <v>159</v>
      </c>
      <c r="E615" s="235" t="s">
        <v>19</v>
      </c>
      <c r="F615" s="236" t="s">
        <v>498</v>
      </c>
      <c r="G615" s="233"/>
      <c r="H615" s="235" t="s">
        <v>19</v>
      </c>
      <c r="I615" s="237"/>
      <c r="J615" s="233"/>
      <c r="K615" s="233"/>
      <c r="L615" s="238"/>
      <c r="M615" s="239"/>
      <c r="N615" s="240"/>
      <c r="O615" s="240"/>
      <c r="P615" s="240"/>
      <c r="Q615" s="240"/>
      <c r="R615" s="240"/>
      <c r="S615" s="240"/>
      <c r="T615" s="24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2" t="s">
        <v>159</v>
      </c>
      <c r="AU615" s="242" t="s">
        <v>82</v>
      </c>
      <c r="AV615" s="13" t="s">
        <v>80</v>
      </c>
      <c r="AW615" s="13" t="s">
        <v>33</v>
      </c>
      <c r="AX615" s="13" t="s">
        <v>72</v>
      </c>
      <c r="AY615" s="242" t="s">
        <v>148</v>
      </c>
    </row>
    <row r="616" s="14" customFormat="1">
      <c r="A616" s="14"/>
      <c r="B616" s="243"/>
      <c r="C616" s="244"/>
      <c r="D616" s="234" t="s">
        <v>159</v>
      </c>
      <c r="E616" s="245" t="s">
        <v>19</v>
      </c>
      <c r="F616" s="246" t="s">
        <v>1181</v>
      </c>
      <c r="G616" s="244"/>
      <c r="H616" s="247">
        <v>0.51000000000000001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159</v>
      </c>
      <c r="AU616" s="253" t="s">
        <v>82</v>
      </c>
      <c r="AV616" s="14" t="s">
        <v>82</v>
      </c>
      <c r="AW616" s="14" t="s">
        <v>33</v>
      </c>
      <c r="AX616" s="14" t="s">
        <v>72</v>
      </c>
      <c r="AY616" s="253" t="s">
        <v>148</v>
      </c>
    </row>
    <row r="617" s="13" customFormat="1">
      <c r="A617" s="13"/>
      <c r="B617" s="232"/>
      <c r="C617" s="233"/>
      <c r="D617" s="234" t="s">
        <v>159</v>
      </c>
      <c r="E617" s="235" t="s">
        <v>19</v>
      </c>
      <c r="F617" s="236" t="s">
        <v>1008</v>
      </c>
      <c r="G617" s="233"/>
      <c r="H617" s="235" t="s">
        <v>19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159</v>
      </c>
      <c r="AU617" s="242" t="s">
        <v>82</v>
      </c>
      <c r="AV617" s="13" t="s">
        <v>80</v>
      </c>
      <c r="AW617" s="13" t="s">
        <v>33</v>
      </c>
      <c r="AX617" s="13" t="s">
        <v>72</v>
      </c>
      <c r="AY617" s="242" t="s">
        <v>148</v>
      </c>
    </row>
    <row r="618" s="14" customFormat="1">
      <c r="A618" s="14"/>
      <c r="B618" s="243"/>
      <c r="C618" s="244"/>
      <c r="D618" s="234" t="s">
        <v>159</v>
      </c>
      <c r="E618" s="245" t="s">
        <v>19</v>
      </c>
      <c r="F618" s="246" t="s">
        <v>1182</v>
      </c>
      <c r="G618" s="244"/>
      <c r="H618" s="247">
        <v>0.26000000000000001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159</v>
      </c>
      <c r="AU618" s="253" t="s">
        <v>82</v>
      </c>
      <c r="AV618" s="14" t="s">
        <v>82</v>
      </c>
      <c r="AW618" s="14" t="s">
        <v>33</v>
      </c>
      <c r="AX618" s="14" t="s">
        <v>72</v>
      </c>
      <c r="AY618" s="253" t="s">
        <v>148</v>
      </c>
    </row>
    <row r="619" s="13" customFormat="1">
      <c r="A619" s="13"/>
      <c r="B619" s="232"/>
      <c r="C619" s="233"/>
      <c r="D619" s="234" t="s">
        <v>159</v>
      </c>
      <c r="E619" s="235" t="s">
        <v>19</v>
      </c>
      <c r="F619" s="236" t="s">
        <v>500</v>
      </c>
      <c r="G619" s="233"/>
      <c r="H619" s="235" t="s">
        <v>19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159</v>
      </c>
      <c r="AU619" s="242" t="s">
        <v>82</v>
      </c>
      <c r="AV619" s="13" t="s">
        <v>80</v>
      </c>
      <c r="AW619" s="13" t="s">
        <v>33</v>
      </c>
      <c r="AX619" s="13" t="s">
        <v>72</v>
      </c>
      <c r="AY619" s="242" t="s">
        <v>148</v>
      </c>
    </row>
    <row r="620" s="14" customFormat="1">
      <c r="A620" s="14"/>
      <c r="B620" s="243"/>
      <c r="C620" s="244"/>
      <c r="D620" s="234" t="s">
        <v>159</v>
      </c>
      <c r="E620" s="245" t="s">
        <v>19</v>
      </c>
      <c r="F620" s="246" t="s">
        <v>1183</v>
      </c>
      <c r="G620" s="244"/>
      <c r="H620" s="247">
        <v>1.76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159</v>
      </c>
      <c r="AU620" s="253" t="s">
        <v>82</v>
      </c>
      <c r="AV620" s="14" t="s">
        <v>82</v>
      </c>
      <c r="AW620" s="14" t="s">
        <v>33</v>
      </c>
      <c r="AX620" s="14" t="s">
        <v>72</v>
      </c>
      <c r="AY620" s="253" t="s">
        <v>148</v>
      </c>
    </row>
    <row r="621" s="13" customFormat="1">
      <c r="A621" s="13"/>
      <c r="B621" s="232"/>
      <c r="C621" s="233"/>
      <c r="D621" s="234" t="s">
        <v>159</v>
      </c>
      <c r="E621" s="235" t="s">
        <v>19</v>
      </c>
      <c r="F621" s="236" t="s">
        <v>977</v>
      </c>
      <c r="G621" s="233"/>
      <c r="H621" s="235" t="s">
        <v>19</v>
      </c>
      <c r="I621" s="237"/>
      <c r="J621" s="233"/>
      <c r="K621" s="233"/>
      <c r="L621" s="238"/>
      <c r="M621" s="239"/>
      <c r="N621" s="240"/>
      <c r="O621" s="240"/>
      <c r="P621" s="240"/>
      <c r="Q621" s="240"/>
      <c r="R621" s="240"/>
      <c r="S621" s="240"/>
      <c r="T621" s="24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2" t="s">
        <v>159</v>
      </c>
      <c r="AU621" s="242" t="s">
        <v>82</v>
      </c>
      <c r="AV621" s="13" t="s">
        <v>80</v>
      </c>
      <c r="AW621" s="13" t="s">
        <v>33</v>
      </c>
      <c r="AX621" s="13" t="s">
        <v>72</v>
      </c>
      <c r="AY621" s="242" t="s">
        <v>148</v>
      </c>
    </row>
    <row r="622" s="14" customFormat="1">
      <c r="A622" s="14"/>
      <c r="B622" s="243"/>
      <c r="C622" s="244"/>
      <c r="D622" s="234" t="s">
        <v>159</v>
      </c>
      <c r="E622" s="245" t="s">
        <v>19</v>
      </c>
      <c r="F622" s="246" t="s">
        <v>1184</v>
      </c>
      <c r="G622" s="244"/>
      <c r="H622" s="247">
        <v>1.419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159</v>
      </c>
      <c r="AU622" s="253" t="s">
        <v>82</v>
      </c>
      <c r="AV622" s="14" t="s">
        <v>82</v>
      </c>
      <c r="AW622" s="14" t="s">
        <v>33</v>
      </c>
      <c r="AX622" s="14" t="s">
        <v>72</v>
      </c>
      <c r="AY622" s="253" t="s">
        <v>148</v>
      </c>
    </row>
    <row r="623" s="13" customFormat="1">
      <c r="A623" s="13"/>
      <c r="B623" s="232"/>
      <c r="C623" s="233"/>
      <c r="D623" s="234" t="s">
        <v>159</v>
      </c>
      <c r="E623" s="235" t="s">
        <v>19</v>
      </c>
      <c r="F623" s="236" t="s">
        <v>979</v>
      </c>
      <c r="G623" s="233"/>
      <c r="H623" s="235" t="s">
        <v>19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2" t="s">
        <v>159</v>
      </c>
      <c r="AU623" s="242" t="s">
        <v>82</v>
      </c>
      <c r="AV623" s="13" t="s">
        <v>80</v>
      </c>
      <c r="AW623" s="13" t="s">
        <v>33</v>
      </c>
      <c r="AX623" s="13" t="s">
        <v>72</v>
      </c>
      <c r="AY623" s="242" t="s">
        <v>148</v>
      </c>
    </row>
    <row r="624" s="14" customFormat="1">
      <c r="A624" s="14"/>
      <c r="B624" s="243"/>
      <c r="C624" s="244"/>
      <c r="D624" s="234" t="s">
        <v>159</v>
      </c>
      <c r="E624" s="245" t="s">
        <v>19</v>
      </c>
      <c r="F624" s="246" t="s">
        <v>1185</v>
      </c>
      <c r="G624" s="244"/>
      <c r="H624" s="247">
        <v>1.2529999999999999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159</v>
      </c>
      <c r="AU624" s="253" t="s">
        <v>82</v>
      </c>
      <c r="AV624" s="14" t="s">
        <v>82</v>
      </c>
      <c r="AW624" s="14" t="s">
        <v>33</v>
      </c>
      <c r="AX624" s="14" t="s">
        <v>72</v>
      </c>
      <c r="AY624" s="253" t="s">
        <v>148</v>
      </c>
    </row>
    <row r="625" s="13" customFormat="1">
      <c r="A625" s="13"/>
      <c r="B625" s="232"/>
      <c r="C625" s="233"/>
      <c r="D625" s="234" t="s">
        <v>159</v>
      </c>
      <c r="E625" s="235" t="s">
        <v>19</v>
      </c>
      <c r="F625" s="236" t="s">
        <v>981</v>
      </c>
      <c r="G625" s="233"/>
      <c r="H625" s="235" t="s">
        <v>19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159</v>
      </c>
      <c r="AU625" s="242" t="s">
        <v>82</v>
      </c>
      <c r="AV625" s="13" t="s">
        <v>80</v>
      </c>
      <c r="AW625" s="13" t="s">
        <v>33</v>
      </c>
      <c r="AX625" s="13" t="s">
        <v>72</v>
      </c>
      <c r="AY625" s="242" t="s">
        <v>148</v>
      </c>
    </row>
    <row r="626" s="14" customFormat="1">
      <c r="A626" s="14"/>
      <c r="B626" s="243"/>
      <c r="C626" s="244"/>
      <c r="D626" s="234" t="s">
        <v>159</v>
      </c>
      <c r="E626" s="245" t="s">
        <v>19</v>
      </c>
      <c r="F626" s="246" t="s">
        <v>1186</v>
      </c>
      <c r="G626" s="244"/>
      <c r="H626" s="247">
        <v>3.222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159</v>
      </c>
      <c r="AU626" s="253" t="s">
        <v>82</v>
      </c>
      <c r="AV626" s="14" t="s">
        <v>82</v>
      </c>
      <c r="AW626" s="14" t="s">
        <v>33</v>
      </c>
      <c r="AX626" s="14" t="s">
        <v>72</v>
      </c>
      <c r="AY626" s="253" t="s">
        <v>148</v>
      </c>
    </row>
    <row r="627" s="13" customFormat="1">
      <c r="A627" s="13"/>
      <c r="B627" s="232"/>
      <c r="C627" s="233"/>
      <c r="D627" s="234" t="s">
        <v>159</v>
      </c>
      <c r="E627" s="235" t="s">
        <v>19</v>
      </c>
      <c r="F627" s="236" t="s">
        <v>983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159</v>
      </c>
      <c r="AU627" s="242" t="s">
        <v>82</v>
      </c>
      <c r="AV627" s="13" t="s">
        <v>80</v>
      </c>
      <c r="AW627" s="13" t="s">
        <v>33</v>
      </c>
      <c r="AX627" s="13" t="s">
        <v>72</v>
      </c>
      <c r="AY627" s="242" t="s">
        <v>148</v>
      </c>
    </row>
    <row r="628" s="14" customFormat="1">
      <c r="A628" s="14"/>
      <c r="B628" s="243"/>
      <c r="C628" s="244"/>
      <c r="D628" s="234" t="s">
        <v>159</v>
      </c>
      <c r="E628" s="245" t="s">
        <v>19</v>
      </c>
      <c r="F628" s="246" t="s">
        <v>1187</v>
      </c>
      <c r="G628" s="244"/>
      <c r="H628" s="247">
        <v>1.692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159</v>
      </c>
      <c r="AU628" s="253" t="s">
        <v>82</v>
      </c>
      <c r="AV628" s="14" t="s">
        <v>82</v>
      </c>
      <c r="AW628" s="14" t="s">
        <v>33</v>
      </c>
      <c r="AX628" s="14" t="s">
        <v>72</v>
      </c>
      <c r="AY628" s="253" t="s">
        <v>148</v>
      </c>
    </row>
    <row r="629" s="13" customFormat="1">
      <c r="A629" s="13"/>
      <c r="B629" s="232"/>
      <c r="C629" s="233"/>
      <c r="D629" s="234" t="s">
        <v>159</v>
      </c>
      <c r="E629" s="235" t="s">
        <v>19</v>
      </c>
      <c r="F629" s="236" t="s">
        <v>985</v>
      </c>
      <c r="G629" s="233"/>
      <c r="H629" s="235" t="s">
        <v>19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159</v>
      </c>
      <c r="AU629" s="242" t="s">
        <v>82</v>
      </c>
      <c r="AV629" s="13" t="s">
        <v>80</v>
      </c>
      <c r="AW629" s="13" t="s">
        <v>33</v>
      </c>
      <c r="AX629" s="13" t="s">
        <v>72</v>
      </c>
      <c r="AY629" s="242" t="s">
        <v>148</v>
      </c>
    </row>
    <row r="630" s="14" customFormat="1">
      <c r="A630" s="14"/>
      <c r="B630" s="243"/>
      <c r="C630" s="244"/>
      <c r="D630" s="234" t="s">
        <v>159</v>
      </c>
      <c r="E630" s="245" t="s">
        <v>19</v>
      </c>
      <c r="F630" s="246" t="s">
        <v>1188</v>
      </c>
      <c r="G630" s="244"/>
      <c r="H630" s="247">
        <v>1.2589999999999999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159</v>
      </c>
      <c r="AU630" s="253" t="s">
        <v>82</v>
      </c>
      <c r="AV630" s="14" t="s">
        <v>82</v>
      </c>
      <c r="AW630" s="14" t="s">
        <v>33</v>
      </c>
      <c r="AX630" s="14" t="s">
        <v>72</v>
      </c>
      <c r="AY630" s="253" t="s">
        <v>148</v>
      </c>
    </row>
    <row r="631" s="13" customFormat="1">
      <c r="A631" s="13"/>
      <c r="B631" s="232"/>
      <c r="C631" s="233"/>
      <c r="D631" s="234" t="s">
        <v>159</v>
      </c>
      <c r="E631" s="235" t="s">
        <v>19</v>
      </c>
      <c r="F631" s="236" t="s">
        <v>987</v>
      </c>
      <c r="G631" s="233"/>
      <c r="H631" s="235" t="s">
        <v>19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2" t="s">
        <v>159</v>
      </c>
      <c r="AU631" s="242" t="s">
        <v>82</v>
      </c>
      <c r="AV631" s="13" t="s">
        <v>80</v>
      </c>
      <c r="AW631" s="13" t="s">
        <v>33</v>
      </c>
      <c r="AX631" s="13" t="s">
        <v>72</v>
      </c>
      <c r="AY631" s="242" t="s">
        <v>148</v>
      </c>
    </row>
    <row r="632" s="14" customFormat="1">
      <c r="A632" s="14"/>
      <c r="B632" s="243"/>
      <c r="C632" s="244"/>
      <c r="D632" s="234" t="s">
        <v>159</v>
      </c>
      <c r="E632" s="245" t="s">
        <v>19</v>
      </c>
      <c r="F632" s="246" t="s">
        <v>1189</v>
      </c>
      <c r="G632" s="244"/>
      <c r="H632" s="247">
        <v>3.4319999999999999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159</v>
      </c>
      <c r="AU632" s="253" t="s">
        <v>82</v>
      </c>
      <c r="AV632" s="14" t="s">
        <v>82</v>
      </c>
      <c r="AW632" s="14" t="s">
        <v>33</v>
      </c>
      <c r="AX632" s="14" t="s">
        <v>72</v>
      </c>
      <c r="AY632" s="253" t="s">
        <v>148</v>
      </c>
    </row>
    <row r="633" s="13" customFormat="1">
      <c r="A633" s="13"/>
      <c r="B633" s="232"/>
      <c r="C633" s="233"/>
      <c r="D633" s="234" t="s">
        <v>159</v>
      </c>
      <c r="E633" s="235" t="s">
        <v>19</v>
      </c>
      <c r="F633" s="236" t="s">
        <v>1053</v>
      </c>
      <c r="G633" s="233"/>
      <c r="H633" s="235" t="s">
        <v>19</v>
      </c>
      <c r="I633" s="237"/>
      <c r="J633" s="233"/>
      <c r="K633" s="233"/>
      <c r="L633" s="238"/>
      <c r="M633" s="239"/>
      <c r="N633" s="240"/>
      <c r="O633" s="240"/>
      <c r="P633" s="240"/>
      <c r="Q633" s="240"/>
      <c r="R633" s="240"/>
      <c r="S633" s="240"/>
      <c r="T633" s="24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2" t="s">
        <v>159</v>
      </c>
      <c r="AU633" s="242" t="s">
        <v>82</v>
      </c>
      <c r="AV633" s="13" t="s">
        <v>80</v>
      </c>
      <c r="AW633" s="13" t="s">
        <v>33</v>
      </c>
      <c r="AX633" s="13" t="s">
        <v>72</v>
      </c>
      <c r="AY633" s="242" t="s">
        <v>148</v>
      </c>
    </row>
    <row r="634" s="14" customFormat="1">
      <c r="A634" s="14"/>
      <c r="B634" s="243"/>
      <c r="C634" s="244"/>
      <c r="D634" s="234" t="s">
        <v>159</v>
      </c>
      <c r="E634" s="245" t="s">
        <v>19</v>
      </c>
      <c r="F634" s="246" t="s">
        <v>1190</v>
      </c>
      <c r="G634" s="244"/>
      <c r="H634" s="247">
        <v>0.35899999999999999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159</v>
      </c>
      <c r="AU634" s="253" t="s">
        <v>82</v>
      </c>
      <c r="AV634" s="14" t="s">
        <v>82</v>
      </c>
      <c r="AW634" s="14" t="s">
        <v>33</v>
      </c>
      <c r="AX634" s="14" t="s">
        <v>72</v>
      </c>
      <c r="AY634" s="253" t="s">
        <v>148</v>
      </c>
    </row>
    <row r="635" s="15" customFormat="1">
      <c r="A635" s="15"/>
      <c r="B635" s="254"/>
      <c r="C635" s="255"/>
      <c r="D635" s="234" t="s">
        <v>159</v>
      </c>
      <c r="E635" s="256" t="s">
        <v>19</v>
      </c>
      <c r="F635" s="257" t="s">
        <v>163</v>
      </c>
      <c r="G635" s="255"/>
      <c r="H635" s="258">
        <v>26.888000000000002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159</v>
      </c>
      <c r="AU635" s="264" t="s">
        <v>82</v>
      </c>
      <c r="AV635" s="15" t="s">
        <v>149</v>
      </c>
      <c r="AW635" s="15" t="s">
        <v>33</v>
      </c>
      <c r="AX635" s="15" t="s">
        <v>80</v>
      </c>
      <c r="AY635" s="264" t="s">
        <v>148</v>
      </c>
    </row>
    <row r="636" s="2" customFormat="1" ht="21.75" customHeight="1">
      <c r="A636" s="40"/>
      <c r="B636" s="41"/>
      <c r="C636" s="214" t="s">
        <v>864</v>
      </c>
      <c r="D636" s="214" t="s">
        <v>151</v>
      </c>
      <c r="E636" s="215" t="s">
        <v>1191</v>
      </c>
      <c r="F636" s="216" t="s">
        <v>1192</v>
      </c>
      <c r="G636" s="217" t="s">
        <v>186</v>
      </c>
      <c r="H636" s="218">
        <v>48.799999999999997</v>
      </c>
      <c r="I636" s="219"/>
      <c r="J636" s="220">
        <f>ROUND(I636*H636,2)</f>
        <v>0</v>
      </c>
      <c r="K636" s="216" t="s">
        <v>155</v>
      </c>
      <c r="L636" s="46"/>
      <c r="M636" s="221" t="s">
        <v>19</v>
      </c>
      <c r="N636" s="222" t="s">
        <v>43</v>
      </c>
      <c r="O636" s="86"/>
      <c r="P636" s="223">
        <f>O636*H636</f>
        <v>0</v>
      </c>
      <c r="Q636" s="223">
        <v>0</v>
      </c>
      <c r="R636" s="223">
        <f>Q636*H636</f>
        <v>0</v>
      </c>
      <c r="S636" s="223">
        <v>1.3999999999999999</v>
      </c>
      <c r="T636" s="224">
        <f>S636*H636</f>
        <v>68.319999999999993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5" t="s">
        <v>149</v>
      </c>
      <c r="AT636" s="225" t="s">
        <v>151</v>
      </c>
      <c r="AU636" s="225" t="s">
        <v>82</v>
      </c>
      <c r="AY636" s="19" t="s">
        <v>148</v>
      </c>
      <c r="BE636" s="226">
        <f>IF(N636="základní",J636,0)</f>
        <v>0</v>
      </c>
      <c r="BF636" s="226">
        <f>IF(N636="snížená",J636,0)</f>
        <v>0</v>
      </c>
      <c r="BG636" s="226">
        <f>IF(N636="zákl. přenesená",J636,0)</f>
        <v>0</v>
      </c>
      <c r="BH636" s="226">
        <f>IF(N636="sníž. přenesená",J636,0)</f>
        <v>0</v>
      </c>
      <c r="BI636" s="226">
        <f>IF(N636="nulová",J636,0)</f>
        <v>0</v>
      </c>
      <c r="BJ636" s="19" t="s">
        <v>80</v>
      </c>
      <c r="BK636" s="226">
        <f>ROUND(I636*H636,2)</f>
        <v>0</v>
      </c>
      <c r="BL636" s="19" t="s">
        <v>149</v>
      </c>
      <c r="BM636" s="225" t="s">
        <v>1193</v>
      </c>
    </row>
    <row r="637" s="2" customFormat="1">
      <c r="A637" s="40"/>
      <c r="B637" s="41"/>
      <c r="C637" s="42"/>
      <c r="D637" s="227" t="s">
        <v>157</v>
      </c>
      <c r="E637" s="42"/>
      <c r="F637" s="228" t="s">
        <v>1194</v>
      </c>
      <c r="G637" s="42"/>
      <c r="H637" s="42"/>
      <c r="I637" s="229"/>
      <c r="J637" s="42"/>
      <c r="K637" s="42"/>
      <c r="L637" s="46"/>
      <c r="M637" s="230"/>
      <c r="N637" s="231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157</v>
      </c>
      <c r="AU637" s="19" t="s">
        <v>82</v>
      </c>
    </row>
    <row r="638" s="13" customFormat="1">
      <c r="A638" s="13"/>
      <c r="B638" s="232"/>
      <c r="C638" s="233"/>
      <c r="D638" s="234" t="s">
        <v>159</v>
      </c>
      <c r="E638" s="235" t="s">
        <v>19</v>
      </c>
      <c r="F638" s="236" t="s">
        <v>1195</v>
      </c>
      <c r="G638" s="233"/>
      <c r="H638" s="235" t="s">
        <v>19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159</v>
      </c>
      <c r="AU638" s="242" t="s">
        <v>82</v>
      </c>
      <c r="AV638" s="13" t="s">
        <v>80</v>
      </c>
      <c r="AW638" s="13" t="s">
        <v>33</v>
      </c>
      <c r="AX638" s="13" t="s">
        <v>72</v>
      </c>
      <c r="AY638" s="242" t="s">
        <v>148</v>
      </c>
    </row>
    <row r="639" s="14" customFormat="1">
      <c r="A639" s="14"/>
      <c r="B639" s="243"/>
      <c r="C639" s="244"/>
      <c r="D639" s="234" t="s">
        <v>159</v>
      </c>
      <c r="E639" s="245" t="s">
        <v>19</v>
      </c>
      <c r="F639" s="246" t="s">
        <v>1196</v>
      </c>
      <c r="G639" s="244"/>
      <c r="H639" s="247">
        <v>39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159</v>
      </c>
      <c r="AU639" s="253" t="s">
        <v>82</v>
      </c>
      <c r="AV639" s="14" t="s">
        <v>82</v>
      </c>
      <c r="AW639" s="14" t="s">
        <v>33</v>
      </c>
      <c r="AX639" s="14" t="s">
        <v>72</v>
      </c>
      <c r="AY639" s="253" t="s">
        <v>148</v>
      </c>
    </row>
    <row r="640" s="13" customFormat="1">
      <c r="A640" s="13"/>
      <c r="B640" s="232"/>
      <c r="C640" s="233"/>
      <c r="D640" s="234" t="s">
        <v>159</v>
      </c>
      <c r="E640" s="235" t="s">
        <v>19</v>
      </c>
      <c r="F640" s="236" t="s">
        <v>1197</v>
      </c>
      <c r="G640" s="233"/>
      <c r="H640" s="235" t="s">
        <v>19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159</v>
      </c>
      <c r="AU640" s="242" t="s">
        <v>82</v>
      </c>
      <c r="AV640" s="13" t="s">
        <v>80</v>
      </c>
      <c r="AW640" s="13" t="s">
        <v>33</v>
      </c>
      <c r="AX640" s="13" t="s">
        <v>72</v>
      </c>
      <c r="AY640" s="242" t="s">
        <v>148</v>
      </c>
    </row>
    <row r="641" s="14" customFormat="1">
      <c r="A641" s="14"/>
      <c r="B641" s="243"/>
      <c r="C641" s="244"/>
      <c r="D641" s="234" t="s">
        <v>159</v>
      </c>
      <c r="E641" s="245" t="s">
        <v>19</v>
      </c>
      <c r="F641" s="246" t="s">
        <v>1198</v>
      </c>
      <c r="G641" s="244"/>
      <c r="H641" s="247">
        <v>9.8000000000000007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159</v>
      </c>
      <c r="AU641" s="253" t="s">
        <v>82</v>
      </c>
      <c r="AV641" s="14" t="s">
        <v>82</v>
      </c>
      <c r="AW641" s="14" t="s">
        <v>33</v>
      </c>
      <c r="AX641" s="14" t="s">
        <v>72</v>
      </c>
      <c r="AY641" s="253" t="s">
        <v>148</v>
      </c>
    </row>
    <row r="642" s="15" customFormat="1">
      <c r="A642" s="15"/>
      <c r="B642" s="254"/>
      <c r="C642" s="255"/>
      <c r="D642" s="234" t="s">
        <v>159</v>
      </c>
      <c r="E642" s="256" t="s">
        <v>19</v>
      </c>
      <c r="F642" s="257" t="s">
        <v>163</v>
      </c>
      <c r="G642" s="255"/>
      <c r="H642" s="258">
        <v>48.799999999999997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64" t="s">
        <v>159</v>
      </c>
      <c r="AU642" s="264" t="s">
        <v>82</v>
      </c>
      <c r="AV642" s="15" t="s">
        <v>149</v>
      </c>
      <c r="AW642" s="15" t="s">
        <v>33</v>
      </c>
      <c r="AX642" s="15" t="s">
        <v>80</v>
      </c>
      <c r="AY642" s="264" t="s">
        <v>148</v>
      </c>
    </row>
    <row r="643" s="2" customFormat="1" ht="24.15" customHeight="1">
      <c r="A643" s="40"/>
      <c r="B643" s="41"/>
      <c r="C643" s="214" t="s">
        <v>868</v>
      </c>
      <c r="D643" s="214" t="s">
        <v>151</v>
      </c>
      <c r="E643" s="215" t="s">
        <v>1199</v>
      </c>
      <c r="F643" s="216" t="s">
        <v>1200</v>
      </c>
      <c r="G643" s="217" t="s">
        <v>154</v>
      </c>
      <c r="H643" s="218">
        <v>16.131</v>
      </c>
      <c r="I643" s="219"/>
      <c r="J643" s="220">
        <f>ROUND(I643*H643,2)</f>
        <v>0</v>
      </c>
      <c r="K643" s="216" t="s">
        <v>616</v>
      </c>
      <c r="L643" s="46"/>
      <c r="M643" s="221" t="s">
        <v>19</v>
      </c>
      <c r="N643" s="222" t="s">
        <v>43</v>
      </c>
      <c r="O643" s="86"/>
      <c r="P643" s="223">
        <f>O643*H643</f>
        <v>0</v>
      </c>
      <c r="Q643" s="223">
        <v>0</v>
      </c>
      <c r="R643" s="223">
        <f>Q643*H643</f>
        <v>0</v>
      </c>
      <c r="S643" s="223">
        <v>0.060999999999999999</v>
      </c>
      <c r="T643" s="224">
        <f>S643*H643</f>
        <v>0.98399099999999995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5" t="s">
        <v>149</v>
      </c>
      <c r="AT643" s="225" t="s">
        <v>151</v>
      </c>
      <c r="AU643" s="225" t="s">
        <v>82</v>
      </c>
      <c r="AY643" s="19" t="s">
        <v>148</v>
      </c>
      <c r="BE643" s="226">
        <f>IF(N643="základní",J643,0)</f>
        <v>0</v>
      </c>
      <c r="BF643" s="226">
        <f>IF(N643="snížená",J643,0)</f>
        <v>0</v>
      </c>
      <c r="BG643" s="226">
        <f>IF(N643="zákl. přenesená",J643,0)</f>
        <v>0</v>
      </c>
      <c r="BH643" s="226">
        <f>IF(N643="sníž. přenesená",J643,0)</f>
        <v>0</v>
      </c>
      <c r="BI643" s="226">
        <f>IF(N643="nulová",J643,0)</f>
        <v>0</v>
      </c>
      <c r="BJ643" s="19" t="s">
        <v>80</v>
      </c>
      <c r="BK643" s="226">
        <f>ROUND(I643*H643,2)</f>
        <v>0</v>
      </c>
      <c r="BL643" s="19" t="s">
        <v>149</v>
      </c>
      <c r="BM643" s="225" t="s">
        <v>1201</v>
      </c>
    </row>
    <row r="644" s="2" customFormat="1">
      <c r="A644" s="40"/>
      <c r="B644" s="41"/>
      <c r="C644" s="42"/>
      <c r="D644" s="227" t="s">
        <v>157</v>
      </c>
      <c r="E644" s="42"/>
      <c r="F644" s="228" t="s">
        <v>1202</v>
      </c>
      <c r="G644" s="42"/>
      <c r="H644" s="42"/>
      <c r="I644" s="229"/>
      <c r="J644" s="42"/>
      <c r="K644" s="42"/>
      <c r="L644" s="46"/>
      <c r="M644" s="230"/>
      <c r="N644" s="231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157</v>
      </c>
      <c r="AU644" s="19" t="s">
        <v>82</v>
      </c>
    </row>
    <row r="645" s="13" customFormat="1">
      <c r="A645" s="13"/>
      <c r="B645" s="232"/>
      <c r="C645" s="233"/>
      <c r="D645" s="234" t="s">
        <v>159</v>
      </c>
      <c r="E645" s="235" t="s">
        <v>19</v>
      </c>
      <c r="F645" s="236" t="s">
        <v>1140</v>
      </c>
      <c r="G645" s="233"/>
      <c r="H645" s="235" t="s">
        <v>19</v>
      </c>
      <c r="I645" s="237"/>
      <c r="J645" s="233"/>
      <c r="K645" s="233"/>
      <c r="L645" s="238"/>
      <c r="M645" s="239"/>
      <c r="N645" s="240"/>
      <c r="O645" s="240"/>
      <c r="P645" s="240"/>
      <c r="Q645" s="240"/>
      <c r="R645" s="240"/>
      <c r="S645" s="240"/>
      <c r="T645" s="24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2" t="s">
        <v>159</v>
      </c>
      <c r="AU645" s="242" t="s">
        <v>82</v>
      </c>
      <c r="AV645" s="13" t="s">
        <v>80</v>
      </c>
      <c r="AW645" s="13" t="s">
        <v>33</v>
      </c>
      <c r="AX645" s="13" t="s">
        <v>72</v>
      </c>
      <c r="AY645" s="242" t="s">
        <v>148</v>
      </c>
    </row>
    <row r="646" s="14" customFormat="1">
      <c r="A646" s="14"/>
      <c r="B646" s="243"/>
      <c r="C646" s="244"/>
      <c r="D646" s="234" t="s">
        <v>159</v>
      </c>
      <c r="E646" s="245" t="s">
        <v>19</v>
      </c>
      <c r="F646" s="246" t="s">
        <v>1203</v>
      </c>
      <c r="G646" s="244"/>
      <c r="H646" s="247">
        <v>1.6020000000000001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159</v>
      </c>
      <c r="AU646" s="253" t="s">
        <v>82</v>
      </c>
      <c r="AV646" s="14" t="s">
        <v>82</v>
      </c>
      <c r="AW646" s="14" t="s">
        <v>33</v>
      </c>
      <c r="AX646" s="14" t="s">
        <v>72</v>
      </c>
      <c r="AY646" s="253" t="s">
        <v>148</v>
      </c>
    </row>
    <row r="647" s="14" customFormat="1">
      <c r="A647" s="14"/>
      <c r="B647" s="243"/>
      <c r="C647" s="244"/>
      <c r="D647" s="234" t="s">
        <v>159</v>
      </c>
      <c r="E647" s="245" t="s">
        <v>19</v>
      </c>
      <c r="F647" s="246" t="s">
        <v>1204</v>
      </c>
      <c r="G647" s="244"/>
      <c r="H647" s="247">
        <v>4.5780000000000003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159</v>
      </c>
      <c r="AU647" s="253" t="s">
        <v>82</v>
      </c>
      <c r="AV647" s="14" t="s">
        <v>82</v>
      </c>
      <c r="AW647" s="14" t="s">
        <v>33</v>
      </c>
      <c r="AX647" s="14" t="s">
        <v>72</v>
      </c>
      <c r="AY647" s="253" t="s">
        <v>148</v>
      </c>
    </row>
    <row r="648" s="13" customFormat="1">
      <c r="A648" s="13"/>
      <c r="B648" s="232"/>
      <c r="C648" s="233"/>
      <c r="D648" s="234" t="s">
        <v>159</v>
      </c>
      <c r="E648" s="235" t="s">
        <v>19</v>
      </c>
      <c r="F648" s="236" t="s">
        <v>1205</v>
      </c>
      <c r="G648" s="233"/>
      <c r="H648" s="235" t="s">
        <v>19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159</v>
      </c>
      <c r="AU648" s="242" t="s">
        <v>82</v>
      </c>
      <c r="AV648" s="13" t="s">
        <v>80</v>
      </c>
      <c r="AW648" s="13" t="s">
        <v>33</v>
      </c>
      <c r="AX648" s="13" t="s">
        <v>72</v>
      </c>
      <c r="AY648" s="242" t="s">
        <v>148</v>
      </c>
    </row>
    <row r="649" s="14" customFormat="1">
      <c r="A649" s="14"/>
      <c r="B649" s="243"/>
      <c r="C649" s="244"/>
      <c r="D649" s="234" t="s">
        <v>159</v>
      </c>
      <c r="E649" s="245" t="s">
        <v>19</v>
      </c>
      <c r="F649" s="246" t="s">
        <v>1152</v>
      </c>
      <c r="G649" s="244"/>
      <c r="H649" s="247">
        <v>4.3499999999999996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159</v>
      </c>
      <c r="AU649" s="253" t="s">
        <v>82</v>
      </c>
      <c r="AV649" s="14" t="s">
        <v>82</v>
      </c>
      <c r="AW649" s="14" t="s">
        <v>33</v>
      </c>
      <c r="AX649" s="14" t="s">
        <v>72</v>
      </c>
      <c r="AY649" s="253" t="s">
        <v>148</v>
      </c>
    </row>
    <row r="650" s="14" customFormat="1">
      <c r="A650" s="14"/>
      <c r="B650" s="243"/>
      <c r="C650" s="244"/>
      <c r="D650" s="234" t="s">
        <v>159</v>
      </c>
      <c r="E650" s="245" t="s">
        <v>19</v>
      </c>
      <c r="F650" s="246" t="s">
        <v>1206</v>
      </c>
      <c r="G650" s="244"/>
      <c r="H650" s="247">
        <v>5.601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159</v>
      </c>
      <c r="AU650" s="253" t="s">
        <v>82</v>
      </c>
      <c r="AV650" s="14" t="s">
        <v>82</v>
      </c>
      <c r="AW650" s="14" t="s">
        <v>33</v>
      </c>
      <c r="AX650" s="14" t="s">
        <v>72</v>
      </c>
      <c r="AY650" s="253" t="s">
        <v>148</v>
      </c>
    </row>
    <row r="651" s="15" customFormat="1">
      <c r="A651" s="15"/>
      <c r="B651" s="254"/>
      <c r="C651" s="255"/>
      <c r="D651" s="234" t="s">
        <v>159</v>
      </c>
      <c r="E651" s="256" t="s">
        <v>19</v>
      </c>
      <c r="F651" s="257" t="s">
        <v>163</v>
      </c>
      <c r="G651" s="255"/>
      <c r="H651" s="258">
        <v>16.131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4" t="s">
        <v>159</v>
      </c>
      <c r="AU651" s="264" t="s">
        <v>82</v>
      </c>
      <c r="AV651" s="15" t="s">
        <v>149</v>
      </c>
      <c r="AW651" s="15" t="s">
        <v>33</v>
      </c>
      <c r="AX651" s="15" t="s">
        <v>80</v>
      </c>
      <c r="AY651" s="264" t="s">
        <v>148</v>
      </c>
    </row>
    <row r="652" s="2" customFormat="1" ht="24.15" customHeight="1">
      <c r="A652" s="40"/>
      <c r="B652" s="41"/>
      <c r="C652" s="214" t="s">
        <v>1207</v>
      </c>
      <c r="D652" s="214" t="s">
        <v>151</v>
      </c>
      <c r="E652" s="215" t="s">
        <v>1208</v>
      </c>
      <c r="F652" s="216" t="s">
        <v>1209</v>
      </c>
      <c r="G652" s="217" t="s">
        <v>154</v>
      </c>
      <c r="H652" s="218">
        <v>11.394</v>
      </c>
      <c r="I652" s="219"/>
      <c r="J652" s="220">
        <f>ROUND(I652*H652,2)</f>
        <v>0</v>
      </c>
      <c r="K652" s="216" t="s">
        <v>616</v>
      </c>
      <c r="L652" s="46"/>
      <c r="M652" s="221" t="s">
        <v>19</v>
      </c>
      <c r="N652" s="222" t="s">
        <v>43</v>
      </c>
      <c r="O652" s="86"/>
      <c r="P652" s="223">
        <f>O652*H652</f>
        <v>0</v>
      </c>
      <c r="Q652" s="223">
        <v>0</v>
      </c>
      <c r="R652" s="223">
        <f>Q652*H652</f>
        <v>0</v>
      </c>
      <c r="S652" s="223">
        <v>0.052999999999999998</v>
      </c>
      <c r="T652" s="224">
        <f>S652*H652</f>
        <v>0.60388200000000003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5" t="s">
        <v>149</v>
      </c>
      <c r="AT652" s="225" t="s">
        <v>151</v>
      </c>
      <c r="AU652" s="225" t="s">
        <v>82</v>
      </c>
      <c r="AY652" s="19" t="s">
        <v>148</v>
      </c>
      <c r="BE652" s="226">
        <f>IF(N652="základní",J652,0)</f>
        <v>0</v>
      </c>
      <c r="BF652" s="226">
        <f>IF(N652="snížená",J652,0)</f>
        <v>0</v>
      </c>
      <c r="BG652" s="226">
        <f>IF(N652="zákl. přenesená",J652,0)</f>
        <v>0</v>
      </c>
      <c r="BH652" s="226">
        <f>IF(N652="sníž. přenesená",J652,0)</f>
        <v>0</v>
      </c>
      <c r="BI652" s="226">
        <f>IF(N652="nulová",J652,0)</f>
        <v>0</v>
      </c>
      <c r="BJ652" s="19" t="s">
        <v>80</v>
      </c>
      <c r="BK652" s="226">
        <f>ROUND(I652*H652,2)</f>
        <v>0</v>
      </c>
      <c r="BL652" s="19" t="s">
        <v>149</v>
      </c>
      <c r="BM652" s="225" t="s">
        <v>1210</v>
      </c>
    </row>
    <row r="653" s="2" customFormat="1">
      <c r="A653" s="40"/>
      <c r="B653" s="41"/>
      <c r="C653" s="42"/>
      <c r="D653" s="227" t="s">
        <v>157</v>
      </c>
      <c r="E653" s="42"/>
      <c r="F653" s="228" t="s">
        <v>1211</v>
      </c>
      <c r="G653" s="42"/>
      <c r="H653" s="42"/>
      <c r="I653" s="229"/>
      <c r="J653" s="42"/>
      <c r="K653" s="42"/>
      <c r="L653" s="46"/>
      <c r="M653" s="230"/>
      <c r="N653" s="231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157</v>
      </c>
      <c r="AU653" s="19" t="s">
        <v>82</v>
      </c>
    </row>
    <row r="654" s="13" customFormat="1">
      <c r="A654" s="13"/>
      <c r="B654" s="232"/>
      <c r="C654" s="233"/>
      <c r="D654" s="234" t="s">
        <v>159</v>
      </c>
      <c r="E654" s="235" t="s">
        <v>19</v>
      </c>
      <c r="F654" s="236" t="s">
        <v>1140</v>
      </c>
      <c r="G654" s="233"/>
      <c r="H654" s="235" t="s">
        <v>19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159</v>
      </c>
      <c r="AU654" s="242" t="s">
        <v>82</v>
      </c>
      <c r="AV654" s="13" t="s">
        <v>80</v>
      </c>
      <c r="AW654" s="13" t="s">
        <v>33</v>
      </c>
      <c r="AX654" s="13" t="s">
        <v>72</v>
      </c>
      <c r="AY654" s="242" t="s">
        <v>148</v>
      </c>
    </row>
    <row r="655" s="14" customFormat="1">
      <c r="A655" s="14"/>
      <c r="B655" s="243"/>
      <c r="C655" s="244"/>
      <c r="D655" s="234" t="s">
        <v>159</v>
      </c>
      <c r="E655" s="245" t="s">
        <v>19</v>
      </c>
      <c r="F655" s="246" t="s">
        <v>1212</v>
      </c>
      <c r="G655" s="244"/>
      <c r="H655" s="247">
        <v>6.7720000000000002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159</v>
      </c>
      <c r="AU655" s="253" t="s">
        <v>82</v>
      </c>
      <c r="AV655" s="14" t="s">
        <v>82</v>
      </c>
      <c r="AW655" s="14" t="s">
        <v>33</v>
      </c>
      <c r="AX655" s="14" t="s">
        <v>72</v>
      </c>
      <c r="AY655" s="253" t="s">
        <v>148</v>
      </c>
    </row>
    <row r="656" s="14" customFormat="1">
      <c r="A656" s="14"/>
      <c r="B656" s="243"/>
      <c r="C656" s="244"/>
      <c r="D656" s="234" t="s">
        <v>159</v>
      </c>
      <c r="E656" s="245" t="s">
        <v>19</v>
      </c>
      <c r="F656" s="246" t="s">
        <v>1213</v>
      </c>
      <c r="G656" s="244"/>
      <c r="H656" s="247">
        <v>2.5739999999999998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159</v>
      </c>
      <c r="AU656" s="253" t="s">
        <v>82</v>
      </c>
      <c r="AV656" s="14" t="s">
        <v>82</v>
      </c>
      <c r="AW656" s="14" t="s">
        <v>33</v>
      </c>
      <c r="AX656" s="14" t="s">
        <v>72</v>
      </c>
      <c r="AY656" s="253" t="s">
        <v>148</v>
      </c>
    </row>
    <row r="657" s="13" customFormat="1">
      <c r="A657" s="13"/>
      <c r="B657" s="232"/>
      <c r="C657" s="233"/>
      <c r="D657" s="234" t="s">
        <v>159</v>
      </c>
      <c r="E657" s="235" t="s">
        <v>19</v>
      </c>
      <c r="F657" s="236" t="s">
        <v>1107</v>
      </c>
      <c r="G657" s="233"/>
      <c r="H657" s="235" t="s">
        <v>19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159</v>
      </c>
      <c r="AU657" s="242" t="s">
        <v>82</v>
      </c>
      <c r="AV657" s="13" t="s">
        <v>80</v>
      </c>
      <c r="AW657" s="13" t="s">
        <v>33</v>
      </c>
      <c r="AX657" s="13" t="s">
        <v>72</v>
      </c>
      <c r="AY657" s="242" t="s">
        <v>148</v>
      </c>
    </row>
    <row r="658" s="14" customFormat="1">
      <c r="A658" s="14"/>
      <c r="B658" s="243"/>
      <c r="C658" s="244"/>
      <c r="D658" s="234" t="s">
        <v>159</v>
      </c>
      <c r="E658" s="245" t="s">
        <v>19</v>
      </c>
      <c r="F658" s="246" t="s">
        <v>1214</v>
      </c>
      <c r="G658" s="244"/>
      <c r="H658" s="247">
        <v>2.048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159</v>
      </c>
      <c r="AU658" s="253" t="s">
        <v>82</v>
      </c>
      <c r="AV658" s="14" t="s">
        <v>82</v>
      </c>
      <c r="AW658" s="14" t="s">
        <v>33</v>
      </c>
      <c r="AX658" s="14" t="s">
        <v>72</v>
      </c>
      <c r="AY658" s="253" t="s">
        <v>148</v>
      </c>
    </row>
    <row r="659" s="15" customFormat="1">
      <c r="A659" s="15"/>
      <c r="B659" s="254"/>
      <c r="C659" s="255"/>
      <c r="D659" s="234" t="s">
        <v>159</v>
      </c>
      <c r="E659" s="256" t="s">
        <v>19</v>
      </c>
      <c r="F659" s="257" t="s">
        <v>163</v>
      </c>
      <c r="G659" s="255"/>
      <c r="H659" s="258">
        <v>11.394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4" t="s">
        <v>159</v>
      </c>
      <c r="AU659" s="264" t="s">
        <v>82</v>
      </c>
      <c r="AV659" s="15" t="s">
        <v>149</v>
      </c>
      <c r="AW659" s="15" t="s">
        <v>33</v>
      </c>
      <c r="AX659" s="15" t="s">
        <v>80</v>
      </c>
      <c r="AY659" s="264" t="s">
        <v>148</v>
      </c>
    </row>
    <row r="660" s="2" customFormat="1" ht="24.15" customHeight="1">
      <c r="A660" s="40"/>
      <c r="B660" s="41"/>
      <c r="C660" s="214" t="s">
        <v>1215</v>
      </c>
      <c r="D660" s="214" t="s">
        <v>151</v>
      </c>
      <c r="E660" s="215" t="s">
        <v>1216</v>
      </c>
      <c r="F660" s="216" t="s">
        <v>1217</v>
      </c>
      <c r="G660" s="217" t="s">
        <v>154</v>
      </c>
      <c r="H660" s="218">
        <v>10.791</v>
      </c>
      <c r="I660" s="219"/>
      <c r="J660" s="220">
        <f>ROUND(I660*H660,2)</f>
        <v>0</v>
      </c>
      <c r="K660" s="216" t="s">
        <v>616</v>
      </c>
      <c r="L660" s="46"/>
      <c r="M660" s="221" t="s">
        <v>19</v>
      </c>
      <c r="N660" s="222" t="s">
        <v>43</v>
      </c>
      <c r="O660" s="86"/>
      <c r="P660" s="223">
        <f>O660*H660</f>
        <v>0</v>
      </c>
      <c r="Q660" s="223">
        <v>0</v>
      </c>
      <c r="R660" s="223">
        <f>Q660*H660</f>
        <v>0</v>
      </c>
      <c r="S660" s="223">
        <v>0.050000000000000003</v>
      </c>
      <c r="T660" s="224">
        <f>S660*H660</f>
        <v>0.53955000000000009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5" t="s">
        <v>149</v>
      </c>
      <c r="AT660" s="225" t="s">
        <v>151</v>
      </c>
      <c r="AU660" s="225" t="s">
        <v>82</v>
      </c>
      <c r="AY660" s="19" t="s">
        <v>148</v>
      </c>
      <c r="BE660" s="226">
        <f>IF(N660="základní",J660,0)</f>
        <v>0</v>
      </c>
      <c r="BF660" s="226">
        <f>IF(N660="snížená",J660,0)</f>
        <v>0</v>
      </c>
      <c r="BG660" s="226">
        <f>IF(N660="zákl. přenesená",J660,0)</f>
        <v>0</v>
      </c>
      <c r="BH660" s="226">
        <f>IF(N660="sníž. přenesená",J660,0)</f>
        <v>0</v>
      </c>
      <c r="BI660" s="226">
        <f>IF(N660="nulová",J660,0)</f>
        <v>0</v>
      </c>
      <c r="BJ660" s="19" t="s">
        <v>80</v>
      </c>
      <c r="BK660" s="226">
        <f>ROUND(I660*H660,2)</f>
        <v>0</v>
      </c>
      <c r="BL660" s="19" t="s">
        <v>149</v>
      </c>
      <c r="BM660" s="225" t="s">
        <v>1218</v>
      </c>
    </row>
    <row r="661" s="2" customFormat="1">
      <c r="A661" s="40"/>
      <c r="B661" s="41"/>
      <c r="C661" s="42"/>
      <c r="D661" s="227" t="s">
        <v>157</v>
      </c>
      <c r="E661" s="42"/>
      <c r="F661" s="228" t="s">
        <v>1219</v>
      </c>
      <c r="G661" s="42"/>
      <c r="H661" s="42"/>
      <c r="I661" s="229"/>
      <c r="J661" s="42"/>
      <c r="K661" s="42"/>
      <c r="L661" s="46"/>
      <c r="M661" s="230"/>
      <c r="N661" s="231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157</v>
      </c>
      <c r="AU661" s="19" t="s">
        <v>82</v>
      </c>
    </row>
    <row r="662" s="13" customFormat="1">
      <c r="A662" s="13"/>
      <c r="B662" s="232"/>
      <c r="C662" s="233"/>
      <c r="D662" s="234" t="s">
        <v>159</v>
      </c>
      <c r="E662" s="235" t="s">
        <v>19</v>
      </c>
      <c r="F662" s="236" t="s">
        <v>1107</v>
      </c>
      <c r="G662" s="233"/>
      <c r="H662" s="235" t="s">
        <v>19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159</v>
      </c>
      <c r="AU662" s="242" t="s">
        <v>82</v>
      </c>
      <c r="AV662" s="13" t="s">
        <v>80</v>
      </c>
      <c r="AW662" s="13" t="s">
        <v>33</v>
      </c>
      <c r="AX662" s="13" t="s">
        <v>72</v>
      </c>
      <c r="AY662" s="242" t="s">
        <v>148</v>
      </c>
    </row>
    <row r="663" s="14" customFormat="1">
      <c r="A663" s="14"/>
      <c r="B663" s="243"/>
      <c r="C663" s="244"/>
      <c r="D663" s="234" t="s">
        <v>159</v>
      </c>
      <c r="E663" s="245" t="s">
        <v>19</v>
      </c>
      <c r="F663" s="246" t="s">
        <v>1220</v>
      </c>
      <c r="G663" s="244"/>
      <c r="H663" s="247">
        <v>10.791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159</v>
      </c>
      <c r="AU663" s="253" t="s">
        <v>82</v>
      </c>
      <c r="AV663" s="14" t="s">
        <v>82</v>
      </c>
      <c r="AW663" s="14" t="s">
        <v>33</v>
      </c>
      <c r="AX663" s="14" t="s">
        <v>80</v>
      </c>
      <c r="AY663" s="253" t="s">
        <v>148</v>
      </c>
    </row>
    <row r="664" s="2" customFormat="1" ht="24.15" customHeight="1">
      <c r="A664" s="40"/>
      <c r="B664" s="41"/>
      <c r="C664" s="214" t="s">
        <v>1221</v>
      </c>
      <c r="D664" s="214" t="s">
        <v>151</v>
      </c>
      <c r="E664" s="215" t="s">
        <v>1222</v>
      </c>
      <c r="F664" s="216" t="s">
        <v>1223</v>
      </c>
      <c r="G664" s="217" t="s">
        <v>154</v>
      </c>
      <c r="H664" s="218">
        <v>24.481999999999999</v>
      </c>
      <c r="I664" s="219"/>
      <c r="J664" s="220">
        <f>ROUND(I664*H664,2)</f>
        <v>0</v>
      </c>
      <c r="K664" s="216" t="s">
        <v>616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</v>
      </c>
      <c r="R664" s="223">
        <f>Q664*H664</f>
        <v>0</v>
      </c>
      <c r="S664" s="223">
        <v>0.075999999999999998</v>
      </c>
      <c r="T664" s="224">
        <f>S664*H664</f>
        <v>1.8606319999999998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149</v>
      </c>
      <c r="AT664" s="225" t="s">
        <v>151</v>
      </c>
      <c r="AU664" s="225" t="s">
        <v>82</v>
      </c>
      <c r="AY664" s="19" t="s">
        <v>148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80</v>
      </c>
      <c r="BK664" s="226">
        <f>ROUND(I664*H664,2)</f>
        <v>0</v>
      </c>
      <c r="BL664" s="19" t="s">
        <v>149</v>
      </c>
      <c r="BM664" s="225" t="s">
        <v>1224</v>
      </c>
    </row>
    <row r="665" s="2" customFormat="1">
      <c r="A665" s="40"/>
      <c r="B665" s="41"/>
      <c r="C665" s="42"/>
      <c r="D665" s="227" t="s">
        <v>157</v>
      </c>
      <c r="E665" s="42"/>
      <c r="F665" s="228" t="s">
        <v>1225</v>
      </c>
      <c r="G665" s="42"/>
      <c r="H665" s="42"/>
      <c r="I665" s="229"/>
      <c r="J665" s="42"/>
      <c r="K665" s="42"/>
      <c r="L665" s="46"/>
      <c r="M665" s="230"/>
      <c r="N665" s="231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157</v>
      </c>
      <c r="AU665" s="19" t="s">
        <v>82</v>
      </c>
    </row>
    <row r="666" s="13" customFormat="1">
      <c r="A666" s="13"/>
      <c r="B666" s="232"/>
      <c r="C666" s="233"/>
      <c r="D666" s="234" t="s">
        <v>159</v>
      </c>
      <c r="E666" s="235" t="s">
        <v>19</v>
      </c>
      <c r="F666" s="236" t="s">
        <v>1140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159</v>
      </c>
      <c r="AU666" s="242" t="s">
        <v>82</v>
      </c>
      <c r="AV666" s="13" t="s">
        <v>80</v>
      </c>
      <c r="AW666" s="13" t="s">
        <v>33</v>
      </c>
      <c r="AX666" s="13" t="s">
        <v>72</v>
      </c>
      <c r="AY666" s="242" t="s">
        <v>148</v>
      </c>
    </row>
    <row r="667" s="14" customFormat="1">
      <c r="A667" s="14"/>
      <c r="B667" s="243"/>
      <c r="C667" s="244"/>
      <c r="D667" s="234" t="s">
        <v>159</v>
      </c>
      <c r="E667" s="245" t="s">
        <v>19</v>
      </c>
      <c r="F667" s="246" t="s">
        <v>1226</v>
      </c>
      <c r="G667" s="244"/>
      <c r="H667" s="247">
        <v>1.8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159</v>
      </c>
      <c r="AU667" s="253" t="s">
        <v>82</v>
      </c>
      <c r="AV667" s="14" t="s">
        <v>82</v>
      </c>
      <c r="AW667" s="14" t="s">
        <v>33</v>
      </c>
      <c r="AX667" s="14" t="s">
        <v>72</v>
      </c>
      <c r="AY667" s="253" t="s">
        <v>148</v>
      </c>
    </row>
    <row r="668" s="14" customFormat="1">
      <c r="A668" s="14"/>
      <c r="B668" s="243"/>
      <c r="C668" s="244"/>
      <c r="D668" s="234" t="s">
        <v>159</v>
      </c>
      <c r="E668" s="245" t="s">
        <v>19</v>
      </c>
      <c r="F668" s="246" t="s">
        <v>1226</v>
      </c>
      <c r="G668" s="244"/>
      <c r="H668" s="247">
        <v>1.8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159</v>
      </c>
      <c r="AU668" s="253" t="s">
        <v>82</v>
      </c>
      <c r="AV668" s="14" t="s">
        <v>82</v>
      </c>
      <c r="AW668" s="14" t="s">
        <v>33</v>
      </c>
      <c r="AX668" s="14" t="s">
        <v>72</v>
      </c>
      <c r="AY668" s="253" t="s">
        <v>148</v>
      </c>
    </row>
    <row r="669" s="14" customFormat="1">
      <c r="A669" s="14"/>
      <c r="B669" s="243"/>
      <c r="C669" s="244"/>
      <c r="D669" s="234" t="s">
        <v>159</v>
      </c>
      <c r="E669" s="245" t="s">
        <v>19</v>
      </c>
      <c r="F669" s="246" t="s">
        <v>1227</v>
      </c>
      <c r="G669" s="244"/>
      <c r="H669" s="247">
        <v>6.3040000000000003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159</v>
      </c>
      <c r="AU669" s="253" t="s">
        <v>82</v>
      </c>
      <c r="AV669" s="14" t="s">
        <v>82</v>
      </c>
      <c r="AW669" s="14" t="s">
        <v>33</v>
      </c>
      <c r="AX669" s="14" t="s">
        <v>72</v>
      </c>
      <c r="AY669" s="253" t="s">
        <v>148</v>
      </c>
    </row>
    <row r="670" s="14" customFormat="1">
      <c r="A670" s="14"/>
      <c r="B670" s="243"/>
      <c r="C670" s="244"/>
      <c r="D670" s="234" t="s">
        <v>159</v>
      </c>
      <c r="E670" s="245" t="s">
        <v>19</v>
      </c>
      <c r="F670" s="246" t="s">
        <v>1228</v>
      </c>
      <c r="G670" s="244"/>
      <c r="H670" s="247">
        <v>3.5459999999999998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159</v>
      </c>
      <c r="AU670" s="253" t="s">
        <v>82</v>
      </c>
      <c r="AV670" s="14" t="s">
        <v>82</v>
      </c>
      <c r="AW670" s="14" t="s">
        <v>33</v>
      </c>
      <c r="AX670" s="14" t="s">
        <v>72</v>
      </c>
      <c r="AY670" s="253" t="s">
        <v>148</v>
      </c>
    </row>
    <row r="671" s="13" customFormat="1">
      <c r="A671" s="13"/>
      <c r="B671" s="232"/>
      <c r="C671" s="233"/>
      <c r="D671" s="234" t="s">
        <v>159</v>
      </c>
      <c r="E671" s="235" t="s">
        <v>19</v>
      </c>
      <c r="F671" s="236" t="s">
        <v>1107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159</v>
      </c>
      <c r="AU671" s="242" t="s">
        <v>82</v>
      </c>
      <c r="AV671" s="13" t="s">
        <v>80</v>
      </c>
      <c r="AW671" s="13" t="s">
        <v>33</v>
      </c>
      <c r="AX671" s="13" t="s">
        <v>72</v>
      </c>
      <c r="AY671" s="242" t="s">
        <v>148</v>
      </c>
    </row>
    <row r="672" s="14" customFormat="1">
      <c r="A672" s="14"/>
      <c r="B672" s="243"/>
      <c r="C672" s="244"/>
      <c r="D672" s="234" t="s">
        <v>159</v>
      </c>
      <c r="E672" s="245" t="s">
        <v>19</v>
      </c>
      <c r="F672" s="246" t="s">
        <v>1229</v>
      </c>
      <c r="G672" s="244"/>
      <c r="H672" s="247">
        <v>11.032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159</v>
      </c>
      <c r="AU672" s="253" t="s">
        <v>82</v>
      </c>
      <c r="AV672" s="14" t="s">
        <v>82</v>
      </c>
      <c r="AW672" s="14" t="s">
        <v>33</v>
      </c>
      <c r="AX672" s="14" t="s">
        <v>72</v>
      </c>
      <c r="AY672" s="253" t="s">
        <v>148</v>
      </c>
    </row>
    <row r="673" s="15" customFormat="1">
      <c r="A673" s="15"/>
      <c r="B673" s="254"/>
      <c r="C673" s="255"/>
      <c r="D673" s="234" t="s">
        <v>159</v>
      </c>
      <c r="E673" s="256" t="s">
        <v>19</v>
      </c>
      <c r="F673" s="257" t="s">
        <v>163</v>
      </c>
      <c r="G673" s="255"/>
      <c r="H673" s="258">
        <v>24.481999999999999</v>
      </c>
      <c r="I673" s="259"/>
      <c r="J673" s="255"/>
      <c r="K673" s="255"/>
      <c r="L673" s="260"/>
      <c r="M673" s="261"/>
      <c r="N673" s="262"/>
      <c r="O673" s="262"/>
      <c r="P673" s="262"/>
      <c r="Q673" s="262"/>
      <c r="R673" s="262"/>
      <c r="S673" s="262"/>
      <c r="T673" s="263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4" t="s">
        <v>159</v>
      </c>
      <c r="AU673" s="264" t="s">
        <v>82</v>
      </c>
      <c r="AV673" s="15" t="s">
        <v>149</v>
      </c>
      <c r="AW673" s="15" t="s">
        <v>33</v>
      </c>
      <c r="AX673" s="15" t="s">
        <v>80</v>
      </c>
      <c r="AY673" s="264" t="s">
        <v>148</v>
      </c>
    </row>
    <row r="674" s="2" customFormat="1" ht="21.75" customHeight="1">
      <c r="A674" s="40"/>
      <c r="B674" s="41"/>
      <c r="C674" s="214" t="s">
        <v>1230</v>
      </c>
      <c r="D674" s="214" t="s">
        <v>151</v>
      </c>
      <c r="E674" s="215" t="s">
        <v>1231</v>
      </c>
      <c r="F674" s="216" t="s">
        <v>1232</v>
      </c>
      <c r="G674" s="217" t="s">
        <v>765</v>
      </c>
      <c r="H674" s="218">
        <v>150</v>
      </c>
      <c r="I674" s="219"/>
      <c r="J674" s="220">
        <f>ROUND(I674*H674,2)</f>
        <v>0</v>
      </c>
      <c r="K674" s="216" t="s">
        <v>19</v>
      </c>
      <c r="L674" s="46"/>
      <c r="M674" s="221" t="s">
        <v>19</v>
      </c>
      <c r="N674" s="222" t="s">
        <v>43</v>
      </c>
      <c r="O674" s="86"/>
      <c r="P674" s="223">
        <f>O674*H674</f>
        <v>0</v>
      </c>
      <c r="Q674" s="223">
        <v>0</v>
      </c>
      <c r="R674" s="223">
        <f>Q674*H674</f>
        <v>0</v>
      </c>
      <c r="S674" s="223">
        <v>0.001</v>
      </c>
      <c r="T674" s="224">
        <f>S674*H674</f>
        <v>0.14999999999999999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25" t="s">
        <v>149</v>
      </c>
      <c r="AT674" s="225" t="s">
        <v>151</v>
      </c>
      <c r="AU674" s="225" t="s">
        <v>82</v>
      </c>
      <c r="AY674" s="19" t="s">
        <v>148</v>
      </c>
      <c r="BE674" s="226">
        <f>IF(N674="základní",J674,0)</f>
        <v>0</v>
      </c>
      <c r="BF674" s="226">
        <f>IF(N674="snížená",J674,0)</f>
        <v>0</v>
      </c>
      <c r="BG674" s="226">
        <f>IF(N674="zákl. přenesená",J674,0)</f>
        <v>0</v>
      </c>
      <c r="BH674" s="226">
        <f>IF(N674="sníž. přenesená",J674,0)</f>
        <v>0</v>
      </c>
      <c r="BI674" s="226">
        <f>IF(N674="nulová",J674,0)</f>
        <v>0</v>
      </c>
      <c r="BJ674" s="19" t="s">
        <v>80</v>
      </c>
      <c r="BK674" s="226">
        <f>ROUND(I674*H674,2)</f>
        <v>0</v>
      </c>
      <c r="BL674" s="19" t="s">
        <v>149</v>
      </c>
      <c r="BM674" s="225" t="s">
        <v>1233</v>
      </c>
    </row>
    <row r="675" s="2" customFormat="1" ht="24.15" customHeight="1">
      <c r="A675" s="40"/>
      <c r="B675" s="41"/>
      <c r="C675" s="214" t="s">
        <v>1234</v>
      </c>
      <c r="D675" s="214" t="s">
        <v>151</v>
      </c>
      <c r="E675" s="215" t="s">
        <v>1235</v>
      </c>
      <c r="F675" s="216" t="s">
        <v>1236</v>
      </c>
      <c r="G675" s="217" t="s">
        <v>298</v>
      </c>
      <c r="H675" s="218">
        <v>500</v>
      </c>
      <c r="I675" s="219"/>
      <c r="J675" s="220">
        <f>ROUND(I675*H675,2)</f>
        <v>0</v>
      </c>
      <c r="K675" s="216" t="s">
        <v>19</v>
      </c>
      <c r="L675" s="46"/>
      <c r="M675" s="221" t="s">
        <v>19</v>
      </c>
      <c r="N675" s="222" t="s">
        <v>43</v>
      </c>
      <c r="O675" s="86"/>
      <c r="P675" s="223">
        <f>O675*H675</f>
        <v>0</v>
      </c>
      <c r="Q675" s="223">
        <v>0</v>
      </c>
      <c r="R675" s="223">
        <f>Q675*H675</f>
        <v>0</v>
      </c>
      <c r="S675" s="223">
        <v>0.001</v>
      </c>
      <c r="T675" s="224">
        <f>S675*H675</f>
        <v>0.5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5" t="s">
        <v>149</v>
      </c>
      <c r="AT675" s="225" t="s">
        <v>151</v>
      </c>
      <c r="AU675" s="225" t="s">
        <v>82</v>
      </c>
      <c r="AY675" s="19" t="s">
        <v>148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9" t="s">
        <v>80</v>
      </c>
      <c r="BK675" s="226">
        <f>ROUND(I675*H675,2)</f>
        <v>0</v>
      </c>
      <c r="BL675" s="19" t="s">
        <v>149</v>
      </c>
      <c r="BM675" s="225" t="s">
        <v>1237</v>
      </c>
    </row>
    <row r="676" s="2" customFormat="1" ht="24.15" customHeight="1">
      <c r="A676" s="40"/>
      <c r="B676" s="41"/>
      <c r="C676" s="214" t="s">
        <v>1238</v>
      </c>
      <c r="D676" s="214" t="s">
        <v>151</v>
      </c>
      <c r="E676" s="215" t="s">
        <v>1239</v>
      </c>
      <c r="F676" s="216" t="s">
        <v>1240</v>
      </c>
      <c r="G676" s="217" t="s">
        <v>298</v>
      </c>
      <c r="H676" s="218">
        <v>20</v>
      </c>
      <c r="I676" s="219"/>
      <c r="J676" s="220">
        <f>ROUND(I676*H676,2)</f>
        <v>0</v>
      </c>
      <c r="K676" s="216" t="s">
        <v>616</v>
      </c>
      <c r="L676" s="46"/>
      <c r="M676" s="221" t="s">
        <v>19</v>
      </c>
      <c r="N676" s="222" t="s">
        <v>43</v>
      </c>
      <c r="O676" s="86"/>
      <c r="P676" s="223">
        <f>O676*H676</f>
        <v>0</v>
      </c>
      <c r="Q676" s="223">
        <v>0</v>
      </c>
      <c r="R676" s="223">
        <f>Q676*H676</f>
        <v>0</v>
      </c>
      <c r="S676" s="223">
        <v>0.044999999999999998</v>
      </c>
      <c r="T676" s="224">
        <f>S676*H676</f>
        <v>0.89999999999999991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5" t="s">
        <v>149</v>
      </c>
      <c r="AT676" s="225" t="s">
        <v>151</v>
      </c>
      <c r="AU676" s="225" t="s">
        <v>82</v>
      </c>
      <c r="AY676" s="19" t="s">
        <v>148</v>
      </c>
      <c r="BE676" s="226">
        <f>IF(N676="základní",J676,0)</f>
        <v>0</v>
      </c>
      <c r="BF676" s="226">
        <f>IF(N676="snížená",J676,0)</f>
        <v>0</v>
      </c>
      <c r="BG676" s="226">
        <f>IF(N676="zákl. přenesená",J676,0)</f>
        <v>0</v>
      </c>
      <c r="BH676" s="226">
        <f>IF(N676="sníž. přenesená",J676,0)</f>
        <v>0</v>
      </c>
      <c r="BI676" s="226">
        <f>IF(N676="nulová",J676,0)</f>
        <v>0</v>
      </c>
      <c r="BJ676" s="19" t="s">
        <v>80</v>
      </c>
      <c r="BK676" s="226">
        <f>ROUND(I676*H676,2)</f>
        <v>0</v>
      </c>
      <c r="BL676" s="19" t="s">
        <v>149</v>
      </c>
      <c r="BM676" s="225" t="s">
        <v>1241</v>
      </c>
    </row>
    <row r="677" s="2" customFormat="1">
      <c r="A677" s="40"/>
      <c r="B677" s="41"/>
      <c r="C677" s="42"/>
      <c r="D677" s="227" t="s">
        <v>157</v>
      </c>
      <c r="E677" s="42"/>
      <c r="F677" s="228" t="s">
        <v>1242</v>
      </c>
      <c r="G677" s="42"/>
      <c r="H677" s="42"/>
      <c r="I677" s="229"/>
      <c r="J677" s="42"/>
      <c r="K677" s="42"/>
      <c r="L677" s="46"/>
      <c r="M677" s="230"/>
      <c r="N677" s="231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157</v>
      </c>
      <c r="AU677" s="19" t="s">
        <v>82</v>
      </c>
    </row>
    <row r="678" s="14" customFormat="1">
      <c r="A678" s="14"/>
      <c r="B678" s="243"/>
      <c r="C678" s="244"/>
      <c r="D678" s="234" t="s">
        <v>159</v>
      </c>
      <c r="E678" s="245" t="s">
        <v>19</v>
      </c>
      <c r="F678" s="246" t="s">
        <v>268</v>
      </c>
      <c r="G678" s="244"/>
      <c r="H678" s="247">
        <v>20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159</v>
      </c>
      <c r="AU678" s="253" t="s">
        <v>82</v>
      </c>
      <c r="AV678" s="14" t="s">
        <v>82</v>
      </c>
      <c r="AW678" s="14" t="s">
        <v>33</v>
      </c>
      <c r="AX678" s="14" t="s">
        <v>80</v>
      </c>
      <c r="AY678" s="253" t="s">
        <v>148</v>
      </c>
    </row>
    <row r="679" s="2" customFormat="1" ht="24.15" customHeight="1">
      <c r="A679" s="40"/>
      <c r="B679" s="41"/>
      <c r="C679" s="214" t="s">
        <v>1243</v>
      </c>
      <c r="D679" s="214" t="s">
        <v>151</v>
      </c>
      <c r="E679" s="215" t="s">
        <v>1244</v>
      </c>
      <c r="F679" s="216" t="s">
        <v>1245</v>
      </c>
      <c r="G679" s="217" t="s">
        <v>298</v>
      </c>
      <c r="H679" s="218">
        <v>4.7000000000000002</v>
      </c>
      <c r="I679" s="219"/>
      <c r="J679" s="220">
        <f>ROUND(I679*H679,2)</f>
        <v>0</v>
      </c>
      <c r="K679" s="216" t="s">
        <v>616</v>
      </c>
      <c r="L679" s="46"/>
      <c r="M679" s="221" t="s">
        <v>19</v>
      </c>
      <c r="N679" s="222" t="s">
        <v>43</v>
      </c>
      <c r="O679" s="86"/>
      <c r="P679" s="223">
        <f>O679*H679</f>
        <v>0</v>
      </c>
      <c r="Q679" s="223">
        <v>0.066170000000000007</v>
      </c>
      <c r="R679" s="223">
        <f>Q679*H679</f>
        <v>0.31099900000000003</v>
      </c>
      <c r="S679" s="223">
        <v>0</v>
      </c>
      <c r="T679" s="224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5" t="s">
        <v>149</v>
      </c>
      <c r="AT679" s="225" t="s">
        <v>151</v>
      </c>
      <c r="AU679" s="225" t="s">
        <v>82</v>
      </c>
      <c r="AY679" s="19" t="s">
        <v>148</v>
      </c>
      <c r="BE679" s="226">
        <f>IF(N679="základní",J679,0)</f>
        <v>0</v>
      </c>
      <c r="BF679" s="226">
        <f>IF(N679="snížená",J679,0)</f>
        <v>0</v>
      </c>
      <c r="BG679" s="226">
        <f>IF(N679="zákl. přenesená",J679,0)</f>
        <v>0</v>
      </c>
      <c r="BH679" s="226">
        <f>IF(N679="sníž. přenesená",J679,0)</f>
        <v>0</v>
      </c>
      <c r="BI679" s="226">
        <f>IF(N679="nulová",J679,0)</f>
        <v>0</v>
      </c>
      <c r="BJ679" s="19" t="s">
        <v>80</v>
      </c>
      <c r="BK679" s="226">
        <f>ROUND(I679*H679,2)</f>
        <v>0</v>
      </c>
      <c r="BL679" s="19" t="s">
        <v>149</v>
      </c>
      <c r="BM679" s="225" t="s">
        <v>1246</v>
      </c>
    </row>
    <row r="680" s="2" customFormat="1">
      <c r="A680" s="40"/>
      <c r="B680" s="41"/>
      <c r="C680" s="42"/>
      <c r="D680" s="227" t="s">
        <v>157</v>
      </c>
      <c r="E680" s="42"/>
      <c r="F680" s="228" t="s">
        <v>1247</v>
      </c>
      <c r="G680" s="42"/>
      <c r="H680" s="42"/>
      <c r="I680" s="229"/>
      <c r="J680" s="42"/>
      <c r="K680" s="42"/>
      <c r="L680" s="46"/>
      <c r="M680" s="230"/>
      <c r="N680" s="231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157</v>
      </c>
      <c r="AU680" s="19" t="s">
        <v>82</v>
      </c>
    </row>
    <row r="681" s="14" customFormat="1">
      <c r="A681" s="14"/>
      <c r="B681" s="243"/>
      <c r="C681" s="244"/>
      <c r="D681" s="234" t="s">
        <v>159</v>
      </c>
      <c r="E681" s="245" t="s">
        <v>19</v>
      </c>
      <c r="F681" s="246" t="s">
        <v>1248</v>
      </c>
      <c r="G681" s="244"/>
      <c r="H681" s="247">
        <v>1.2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159</v>
      </c>
      <c r="AU681" s="253" t="s">
        <v>82</v>
      </c>
      <c r="AV681" s="14" t="s">
        <v>82</v>
      </c>
      <c r="AW681" s="14" t="s">
        <v>33</v>
      </c>
      <c r="AX681" s="14" t="s">
        <v>72</v>
      </c>
      <c r="AY681" s="253" t="s">
        <v>148</v>
      </c>
    </row>
    <row r="682" s="14" customFormat="1">
      <c r="A682" s="14"/>
      <c r="B682" s="243"/>
      <c r="C682" s="244"/>
      <c r="D682" s="234" t="s">
        <v>159</v>
      </c>
      <c r="E682" s="245" t="s">
        <v>19</v>
      </c>
      <c r="F682" s="246" t="s">
        <v>1249</v>
      </c>
      <c r="G682" s="244"/>
      <c r="H682" s="247">
        <v>1.5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159</v>
      </c>
      <c r="AU682" s="253" t="s">
        <v>82</v>
      </c>
      <c r="AV682" s="14" t="s">
        <v>82</v>
      </c>
      <c r="AW682" s="14" t="s">
        <v>33</v>
      </c>
      <c r="AX682" s="14" t="s">
        <v>72</v>
      </c>
      <c r="AY682" s="253" t="s">
        <v>148</v>
      </c>
    </row>
    <row r="683" s="14" customFormat="1">
      <c r="A683" s="14"/>
      <c r="B683" s="243"/>
      <c r="C683" s="244"/>
      <c r="D683" s="234" t="s">
        <v>159</v>
      </c>
      <c r="E683" s="245" t="s">
        <v>19</v>
      </c>
      <c r="F683" s="246" t="s">
        <v>82</v>
      </c>
      <c r="G683" s="244"/>
      <c r="H683" s="247">
        <v>2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159</v>
      </c>
      <c r="AU683" s="253" t="s">
        <v>82</v>
      </c>
      <c r="AV683" s="14" t="s">
        <v>82</v>
      </c>
      <c r="AW683" s="14" t="s">
        <v>33</v>
      </c>
      <c r="AX683" s="14" t="s">
        <v>72</v>
      </c>
      <c r="AY683" s="253" t="s">
        <v>148</v>
      </c>
    </row>
    <row r="684" s="15" customFormat="1">
      <c r="A684" s="15"/>
      <c r="B684" s="254"/>
      <c r="C684" s="255"/>
      <c r="D684" s="234" t="s">
        <v>159</v>
      </c>
      <c r="E684" s="256" t="s">
        <v>19</v>
      </c>
      <c r="F684" s="257" t="s">
        <v>163</v>
      </c>
      <c r="G684" s="255"/>
      <c r="H684" s="258">
        <v>4.7000000000000002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159</v>
      </c>
      <c r="AU684" s="264" t="s">
        <v>82</v>
      </c>
      <c r="AV684" s="15" t="s">
        <v>149</v>
      </c>
      <c r="AW684" s="15" t="s">
        <v>33</v>
      </c>
      <c r="AX684" s="15" t="s">
        <v>80</v>
      </c>
      <c r="AY684" s="264" t="s">
        <v>148</v>
      </c>
    </row>
    <row r="685" s="2" customFormat="1" ht="24.15" customHeight="1">
      <c r="A685" s="40"/>
      <c r="B685" s="41"/>
      <c r="C685" s="214" t="s">
        <v>1250</v>
      </c>
      <c r="D685" s="214" t="s">
        <v>151</v>
      </c>
      <c r="E685" s="215" t="s">
        <v>1251</v>
      </c>
      <c r="F685" s="216" t="s">
        <v>1252</v>
      </c>
      <c r="G685" s="217" t="s">
        <v>298</v>
      </c>
      <c r="H685" s="218">
        <v>5</v>
      </c>
      <c r="I685" s="219"/>
      <c r="J685" s="220">
        <f>ROUND(I685*H685,2)</f>
        <v>0</v>
      </c>
      <c r="K685" s="216" t="s">
        <v>19</v>
      </c>
      <c r="L685" s="46"/>
      <c r="M685" s="221" t="s">
        <v>19</v>
      </c>
      <c r="N685" s="222" t="s">
        <v>43</v>
      </c>
      <c r="O685" s="86"/>
      <c r="P685" s="223">
        <f>O685*H685</f>
        <v>0</v>
      </c>
      <c r="Q685" s="223">
        <v>0.00076000000000000004</v>
      </c>
      <c r="R685" s="223">
        <f>Q685*H685</f>
        <v>0.0038000000000000004</v>
      </c>
      <c r="S685" s="223">
        <v>0.0020999999999999999</v>
      </c>
      <c r="T685" s="224">
        <f>S685*H685</f>
        <v>0.010499999999999999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5" t="s">
        <v>149</v>
      </c>
      <c r="AT685" s="225" t="s">
        <v>151</v>
      </c>
      <c r="AU685" s="225" t="s">
        <v>82</v>
      </c>
      <c r="AY685" s="19" t="s">
        <v>148</v>
      </c>
      <c r="BE685" s="226">
        <f>IF(N685="základní",J685,0)</f>
        <v>0</v>
      </c>
      <c r="BF685" s="226">
        <f>IF(N685="snížená",J685,0)</f>
        <v>0</v>
      </c>
      <c r="BG685" s="226">
        <f>IF(N685="zákl. přenesená",J685,0)</f>
        <v>0</v>
      </c>
      <c r="BH685" s="226">
        <f>IF(N685="sníž. přenesená",J685,0)</f>
        <v>0</v>
      </c>
      <c r="BI685" s="226">
        <f>IF(N685="nulová",J685,0)</f>
        <v>0</v>
      </c>
      <c r="BJ685" s="19" t="s">
        <v>80</v>
      </c>
      <c r="BK685" s="226">
        <f>ROUND(I685*H685,2)</f>
        <v>0</v>
      </c>
      <c r="BL685" s="19" t="s">
        <v>149</v>
      </c>
      <c r="BM685" s="225" t="s">
        <v>1253</v>
      </c>
    </row>
    <row r="686" s="2" customFormat="1" ht="24.15" customHeight="1">
      <c r="A686" s="40"/>
      <c r="B686" s="41"/>
      <c r="C686" s="214" t="s">
        <v>1254</v>
      </c>
      <c r="D686" s="214" t="s">
        <v>151</v>
      </c>
      <c r="E686" s="215" t="s">
        <v>1255</v>
      </c>
      <c r="F686" s="216" t="s">
        <v>1256</v>
      </c>
      <c r="G686" s="217" t="s">
        <v>298</v>
      </c>
      <c r="H686" s="218">
        <v>3</v>
      </c>
      <c r="I686" s="219"/>
      <c r="J686" s="220">
        <f>ROUND(I686*H686,2)</f>
        <v>0</v>
      </c>
      <c r="K686" s="216" t="s">
        <v>19</v>
      </c>
      <c r="L686" s="46"/>
      <c r="M686" s="221" t="s">
        <v>19</v>
      </c>
      <c r="N686" s="222" t="s">
        <v>43</v>
      </c>
      <c r="O686" s="86"/>
      <c r="P686" s="223">
        <f>O686*H686</f>
        <v>0</v>
      </c>
      <c r="Q686" s="223">
        <v>0.0013699999999999999</v>
      </c>
      <c r="R686" s="223">
        <f>Q686*H686</f>
        <v>0.0041099999999999999</v>
      </c>
      <c r="S686" s="223">
        <v>0.029000000000000001</v>
      </c>
      <c r="T686" s="224">
        <f>S686*H686</f>
        <v>0.087000000000000008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25" t="s">
        <v>149</v>
      </c>
      <c r="AT686" s="225" t="s">
        <v>151</v>
      </c>
      <c r="AU686" s="225" t="s">
        <v>82</v>
      </c>
      <c r="AY686" s="19" t="s">
        <v>148</v>
      </c>
      <c r="BE686" s="226">
        <f>IF(N686="základní",J686,0)</f>
        <v>0</v>
      </c>
      <c r="BF686" s="226">
        <f>IF(N686="snížená",J686,0)</f>
        <v>0</v>
      </c>
      <c r="BG686" s="226">
        <f>IF(N686="zákl. přenesená",J686,0)</f>
        <v>0</v>
      </c>
      <c r="BH686" s="226">
        <f>IF(N686="sníž. přenesená",J686,0)</f>
        <v>0</v>
      </c>
      <c r="BI686" s="226">
        <f>IF(N686="nulová",J686,0)</f>
        <v>0</v>
      </c>
      <c r="BJ686" s="19" t="s">
        <v>80</v>
      </c>
      <c r="BK686" s="226">
        <f>ROUND(I686*H686,2)</f>
        <v>0</v>
      </c>
      <c r="BL686" s="19" t="s">
        <v>149</v>
      </c>
      <c r="BM686" s="225" t="s">
        <v>1257</v>
      </c>
    </row>
    <row r="687" s="2" customFormat="1" ht="24.15" customHeight="1">
      <c r="A687" s="40"/>
      <c r="B687" s="41"/>
      <c r="C687" s="214" t="s">
        <v>1258</v>
      </c>
      <c r="D687" s="214" t="s">
        <v>151</v>
      </c>
      <c r="E687" s="215" t="s">
        <v>1259</v>
      </c>
      <c r="F687" s="216" t="s">
        <v>1260</v>
      </c>
      <c r="G687" s="217" t="s">
        <v>154</v>
      </c>
      <c r="H687" s="218">
        <v>15.949999999999999</v>
      </c>
      <c r="I687" s="219"/>
      <c r="J687" s="220">
        <f>ROUND(I687*H687,2)</f>
        <v>0</v>
      </c>
      <c r="K687" s="216" t="s">
        <v>616</v>
      </c>
      <c r="L687" s="46"/>
      <c r="M687" s="221" t="s">
        <v>19</v>
      </c>
      <c r="N687" s="222" t="s">
        <v>43</v>
      </c>
      <c r="O687" s="86"/>
      <c r="P687" s="223">
        <f>O687*H687</f>
        <v>0</v>
      </c>
      <c r="Q687" s="223">
        <v>0</v>
      </c>
      <c r="R687" s="223">
        <f>Q687*H687</f>
        <v>0</v>
      </c>
      <c r="S687" s="223">
        <v>0.050000000000000003</v>
      </c>
      <c r="T687" s="224">
        <f>S687*H687</f>
        <v>0.79749999999999999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5" t="s">
        <v>149</v>
      </c>
      <c r="AT687" s="225" t="s">
        <v>151</v>
      </c>
      <c r="AU687" s="225" t="s">
        <v>82</v>
      </c>
      <c r="AY687" s="19" t="s">
        <v>148</v>
      </c>
      <c r="BE687" s="226">
        <f>IF(N687="základní",J687,0)</f>
        <v>0</v>
      </c>
      <c r="BF687" s="226">
        <f>IF(N687="snížená",J687,0)</f>
        <v>0</v>
      </c>
      <c r="BG687" s="226">
        <f>IF(N687="zákl. přenesená",J687,0)</f>
        <v>0</v>
      </c>
      <c r="BH687" s="226">
        <f>IF(N687="sníž. přenesená",J687,0)</f>
        <v>0</v>
      </c>
      <c r="BI687" s="226">
        <f>IF(N687="nulová",J687,0)</f>
        <v>0</v>
      </c>
      <c r="BJ687" s="19" t="s">
        <v>80</v>
      </c>
      <c r="BK687" s="226">
        <f>ROUND(I687*H687,2)</f>
        <v>0</v>
      </c>
      <c r="BL687" s="19" t="s">
        <v>149</v>
      </c>
      <c r="BM687" s="225" t="s">
        <v>1261</v>
      </c>
    </row>
    <row r="688" s="2" customFormat="1">
      <c r="A688" s="40"/>
      <c r="B688" s="41"/>
      <c r="C688" s="42"/>
      <c r="D688" s="227" t="s">
        <v>157</v>
      </c>
      <c r="E688" s="42"/>
      <c r="F688" s="228" t="s">
        <v>1262</v>
      </c>
      <c r="G688" s="42"/>
      <c r="H688" s="42"/>
      <c r="I688" s="229"/>
      <c r="J688" s="42"/>
      <c r="K688" s="42"/>
      <c r="L688" s="46"/>
      <c r="M688" s="230"/>
      <c r="N688" s="231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157</v>
      </c>
      <c r="AU688" s="19" t="s">
        <v>82</v>
      </c>
    </row>
    <row r="689" s="13" customFormat="1">
      <c r="A689" s="13"/>
      <c r="B689" s="232"/>
      <c r="C689" s="233"/>
      <c r="D689" s="234" t="s">
        <v>159</v>
      </c>
      <c r="E689" s="235" t="s">
        <v>19</v>
      </c>
      <c r="F689" s="236" t="s">
        <v>1263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159</v>
      </c>
      <c r="AU689" s="242" t="s">
        <v>82</v>
      </c>
      <c r="AV689" s="13" t="s">
        <v>80</v>
      </c>
      <c r="AW689" s="13" t="s">
        <v>33</v>
      </c>
      <c r="AX689" s="13" t="s">
        <v>72</v>
      </c>
      <c r="AY689" s="242" t="s">
        <v>148</v>
      </c>
    </row>
    <row r="690" s="14" customFormat="1">
      <c r="A690" s="14"/>
      <c r="B690" s="243"/>
      <c r="C690" s="244"/>
      <c r="D690" s="234" t="s">
        <v>159</v>
      </c>
      <c r="E690" s="245" t="s">
        <v>19</v>
      </c>
      <c r="F690" s="246" t="s">
        <v>1264</v>
      </c>
      <c r="G690" s="244"/>
      <c r="H690" s="247">
        <v>15.949999999999999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159</v>
      </c>
      <c r="AU690" s="253" t="s">
        <v>82</v>
      </c>
      <c r="AV690" s="14" t="s">
        <v>82</v>
      </c>
      <c r="AW690" s="14" t="s">
        <v>33</v>
      </c>
      <c r="AX690" s="14" t="s">
        <v>80</v>
      </c>
      <c r="AY690" s="253" t="s">
        <v>148</v>
      </c>
    </row>
    <row r="691" s="2" customFormat="1" ht="21.75" customHeight="1">
      <c r="A691" s="40"/>
      <c r="B691" s="41"/>
      <c r="C691" s="214" t="s">
        <v>1265</v>
      </c>
      <c r="D691" s="214" t="s">
        <v>151</v>
      </c>
      <c r="E691" s="215" t="s">
        <v>1266</v>
      </c>
      <c r="F691" s="216" t="s">
        <v>1267</v>
      </c>
      <c r="G691" s="217" t="s">
        <v>154</v>
      </c>
      <c r="H691" s="218">
        <v>711.82000000000005</v>
      </c>
      <c r="I691" s="219"/>
      <c r="J691" s="220">
        <f>ROUND(I691*H691,2)</f>
        <v>0</v>
      </c>
      <c r="K691" s="216" t="s">
        <v>616</v>
      </c>
      <c r="L691" s="46"/>
      <c r="M691" s="221" t="s">
        <v>19</v>
      </c>
      <c r="N691" s="222" t="s">
        <v>43</v>
      </c>
      <c r="O691" s="86"/>
      <c r="P691" s="223">
        <f>O691*H691</f>
        <v>0</v>
      </c>
      <c r="Q691" s="223">
        <v>0</v>
      </c>
      <c r="R691" s="223">
        <f>Q691*H691</f>
        <v>0</v>
      </c>
      <c r="S691" s="223">
        <v>0.0025999999999999999</v>
      </c>
      <c r="T691" s="224">
        <f>S691*H691</f>
        <v>1.850732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5" t="s">
        <v>149</v>
      </c>
      <c r="AT691" s="225" t="s">
        <v>151</v>
      </c>
      <c r="AU691" s="225" t="s">
        <v>82</v>
      </c>
      <c r="AY691" s="19" t="s">
        <v>148</v>
      </c>
      <c r="BE691" s="226">
        <f>IF(N691="základní",J691,0)</f>
        <v>0</v>
      </c>
      <c r="BF691" s="226">
        <f>IF(N691="snížená",J691,0)</f>
        <v>0</v>
      </c>
      <c r="BG691" s="226">
        <f>IF(N691="zákl. přenesená",J691,0)</f>
        <v>0</v>
      </c>
      <c r="BH691" s="226">
        <f>IF(N691="sníž. přenesená",J691,0)</f>
        <v>0</v>
      </c>
      <c r="BI691" s="226">
        <f>IF(N691="nulová",J691,0)</f>
        <v>0</v>
      </c>
      <c r="BJ691" s="19" t="s">
        <v>80</v>
      </c>
      <c r="BK691" s="226">
        <f>ROUND(I691*H691,2)</f>
        <v>0</v>
      </c>
      <c r="BL691" s="19" t="s">
        <v>149</v>
      </c>
      <c r="BM691" s="225" t="s">
        <v>1268</v>
      </c>
    </row>
    <row r="692" s="2" customFormat="1">
      <c r="A692" s="40"/>
      <c r="B692" s="41"/>
      <c r="C692" s="42"/>
      <c r="D692" s="227" t="s">
        <v>157</v>
      </c>
      <c r="E692" s="42"/>
      <c r="F692" s="228" t="s">
        <v>1269</v>
      </c>
      <c r="G692" s="42"/>
      <c r="H692" s="42"/>
      <c r="I692" s="229"/>
      <c r="J692" s="42"/>
      <c r="K692" s="42"/>
      <c r="L692" s="46"/>
      <c r="M692" s="230"/>
      <c r="N692" s="231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157</v>
      </c>
      <c r="AU692" s="19" t="s">
        <v>82</v>
      </c>
    </row>
    <row r="693" s="13" customFormat="1">
      <c r="A693" s="13"/>
      <c r="B693" s="232"/>
      <c r="C693" s="233"/>
      <c r="D693" s="234" t="s">
        <v>159</v>
      </c>
      <c r="E693" s="235" t="s">
        <v>19</v>
      </c>
      <c r="F693" s="236" t="s">
        <v>1270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159</v>
      </c>
      <c r="AU693" s="242" t="s">
        <v>82</v>
      </c>
      <c r="AV693" s="13" t="s">
        <v>80</v>
      </c>
      <c r="AW693" s="13" t="s">
        <v>33</v>
      </c>
      <c r="AX693" s="13" t="s">
        <v>72</v>
      </c>
      <c r="AY693" s="242" t="s">
        <v>148</v>
      </c>
    </row>
    <row r="694" s="13" customFormat="1">
      <c r="A694" s="13"/>
      <c r="B694" s="232"/>
      <c r="C694" s="233"/>
      <c r="D694" s="234" t="s">
        <v>159</v>
      </c>
      <c r="E694" s="235" t="s">
        <v>19</v>
      </c>
      <c r="F694" s="236" t="s">
        <v>486</v>
      </c>
      <c r="G694" s="233"/>
      <c r="H694" s="235" t="s">
        <v>19</v>
      </c>
      <c r="I694" s="237"/>
      <c r="J694" s="233"/>
      <c r="K694" s="233"/>
      <c r="L694" s="238"/>
      <c r="M694" s="239"/>
      <c r="N694" s="240"/>
      <c r="O694" s="240"/>
      <c r="P694" s="240"/>
      <c r="Q694" s="240"/>
      <c r="R694" s="240"/>
      <c r="S694" s="240"/>
      <c r="T694" s="24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2" t="s">
        <v>159</v>
      </c>
      <c r="AU694" s="242" t="s">
        <v>82</v>
      </c>
      <c r="AV694" s="13" t="s">
        <v>80</v>
      </c>
      <c r="AW694" s="13" t="s">
        <v>33</v>
      </c>
      <c r="AX694" s="13" t="s">
        <v>72</v>
      </c>
      <c r="AY694" s="242" t="s">
        <v>148</v>
      </c>
    </row>
    <row r="695" s="14" customFormat="1">
      <c r="A695" s="14"/>
      <c r="B695" s="243"/>
      <c r="C695" s="244"/>
      <c r="D695" s="234" t="s">
        <v>159</v>
      </c>
      <c r="E695" s="245" t="s">
        <v>19</v>
      </c>
      <c r="F695" s="246" t="s">
        <v>1271</v>
      </c>
      <c r="G695" s="244"/>
      <c r="H695" s="247">
        <v>68.099999999999994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159</v>
      </c>
      <c r="AU695" s="253" t="s">
        <v>82</v>
      </c>
      <c r="AV695" s="14" t="s">
        <v>82</v>
      </c>
      <c r="AW695" s="14" t="s">
        <v>33</v>
      </c>
      <c r="AX695" s="14" t="s">
        <v>72</v>
      </c>
      <c r="AY695" s="253" t="s">
        <v>148</v>
      </c>
    </row>
    <row r="696" s="13" customFormat="1">
      <c r="A696" s="13"/>
      <c r="B696" s="232"/>
      <c r="C696" s="233"/>
      <c r="D696" s="234" t="s">
        <v>159</v>
      </c>
      <c r="E696" s="235" t="s">
        <v>19</v>
      </c>
      <c r="F696" s="236" t="s">
        <v>488</v>
      </c>
      <c r="G696" s="233"/>
      <c r="H696" s="235" t="s">
        <v>19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159</v>
      </c>
      <c r="AU696" s="242" t="s">
        <v>82</v>
      </c>
      <c r="AV696" s="13" t="s">
        <v>80</v>
      </c>
      <c r="AW696" s="13" t="s">
        <v>33</v>
      </c>
      <c r="AX696" s="13" t="s">
        <v>72</v>
      </c>
      <c r="AY696" s="242" t="s">
        <v>148</v>
      </c>
    </row>
    <row r="697" s="14" customFormat="1">
      <c r="A697" s="14"/>
      <c r="B697" s="243"/>
      <c r="C697" s="244"/>
      <c r="D697" s="234" t="s">
        <v>159</v>
      </c>
      <c r="E697" s="245" t="s">
        <v>19</v>
      </c>
      <c r="F697" s="246" t="s">
        <v>1272</v>
      </c>
      <c r="G697" s="244"/>
      <c r="H697" s="247">
        <v>64.5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159</v>
      </c>
      <c r="AU697" s="253" t="s">
        <v>82</v>
      </c>
      <c r="AV697" s="14" t="s">
        <v>82</v>
      </c>
      <c r="AW697" s="14" t="s">
        <v>33</v>
      </c>
      <c r="AX697" s="14" t="s">
        <v>72</v>
      </c>
      <c r="AY697" s="253" t="s">
        <v>148</v>
      </c>
    </row>
    <row r="698" s="13" customFormat="1">
      <c r="A698" s="13"/>
      <c r="B698" s="232"/>
      <c r="C698" s="233"/>
      <c r="D698" s="234" t="s">
        <v>159</v>
      </c>
      <c r="E698" s="235" t="s">
        <v>19</v>
      </c>
      <c r="F698" s="236" t="s">
        <v>490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159</v>
      </c>
      <c r="AU698" s="242" t="s">
        <v>82</v>
      </c>
      <c r="AV698" s="13" t="s">
        <v>80</v>
      </c>
      <c r="AW698" s="13" t="s">
        <v>33</v>
      </c>
      <c r="AX698" s="13" t="s">
        <v>72</v>
      </c>
      <c r="AY698" s="242" t="s">
        <v>148</v>
      </c>
    </row>
    <row r="699" s="14" customFormat="1">
      <c r="A699" s="14"/>
      <c r="B699" s="243"/>
      <c r="C699" s="244"/>
      <c r="D699" s="234" t="s">
        <v>159</v>
      </c>
      <c r="E699" s="245" t="s">
        <v>19</v>
      </c>
      <c r="F699" s="246" t="s">
        <v>1273</v>
      </c>
      <c r="G699" s="244"/>
      <c r="H699" s="247">
        <v>52.380000000000003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159</v>
      </c>
      <c r="AU699" s="253" t="s">
        <v>82</v>
      </c>
      <c r="AV699" s="14" t="s">
        <v>82</v>
      </c>
      <c r="AW699" s="14" t="s">
        <v>33</v>
      </c>
      <c r="AX699" s="14" t="s">
        <v>72</v>
      </c>
      <c r="AY699" s="253" t="s">
        <v>148</v>
      </c>
    </row>
    <row r="700" s="13" customFormat="1">
      <c r="A700" s="13"/>
      <c r="B700" s="232"/>
      <c r="C700" s="233"/>
      <c r="D700" s="234" t="s">
        <v>159</v>
      </c>
      <c r="E700" s="235" t="s">
        <v>19</v>
      </c>
      <c r="F700" s="236" t="s">
        <v>492</v>
      </c>
      <c r="G700" s="233"/>
      <c r="H700" s="235" t="s">
        <v>19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159</v>
      </c>
      <c r="AU700" s="242" t="s">
        <v>82</v>
      </c>
      <c r="AV700" s="13" t="s">
        <v>80</v>
      </c>
      <c r="AW700" s="13" t="s">
        <v>33</v>
      </c>
      <c r="AX700" s="13" t="s">
        <v>72</v>
      </c>
      <c r="AY700" s="242" t="s">
        <v>148</v>
      </c>
    </row>
    <row r="701" s="14" customFormat="1">
      <c r="A701" s="14"/>
      <c r="B701" s="243"/>
      <c r="C701" s="244"/>
      <c r="D701" s="234" t="s">
        <v>159</v>
      </c>
      <c r="E701" s="245" t="s">
        <v>19</v>
      </c>
      <c r="F701" s="246" t="s">
        <v>1274</v>
      </c>
      <c r="G701" s="244"/>
      <c r="H701" s="247">
        <v>32.130000000000003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159</v>
      </c>
      <c r="AU701" s="253" t="s">
        <v>82</v>
      </c>
      <c r="AV701" s="14" t="s">
        <v>82</v>
      </c>
      <c r="AW701" s="14" t="s">
        <v>33</v>
      </c>
      <c r="AX701" s="14" t="s">
        <v>72</v>
      </c>
      <c r="AY701" s="253" t="s">
        <v>148</v>
      </c>
    </row>
    <row r="702" s="13" customFormat="1">
      <c r="A702" s="13"/>
      <c r="B702" s="232"/>
      <c r="C702" s="233"/>
      <c r="D702" s="234" t="s">
        <v>159</v>
      </c>
      <c r="E702" s="235" t="s">
        <v>19</v>
      </c>
      <c r="F702" s="236" t="s">
        <v>500</v>
      </c>
      <c r="G702" s="233"/>
      <c r="H702" s="235" t="s">
        <v>19</v>
      </c>
      <c r="I702" s="237"/>
      <c r="J702" s="233"/>
      <c r="K702" s="233"/>
      <c r="L702" s="238"/>
      <c r="M702" s="239"/>
      <c r="N702" s="240"/>
      <c r="O702" s="240"/>
      <c r="P702" s="240"/>
      <c r="Q702" s="240"/>
      <c r="R702" s="240"/>
      <c r="S702" s="240"/>
      <c r="T702" s="24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2" t="s">
        <v>159</v>
      </c>
      <c r="AU702" s="242" t="s">
        <v>82</v>
      </c>
      <c r="AV702" s="13" t="s">
        <v>80</v>
      </c>
      <c r="AW702" s="13" t="s">
        <v>33</v>
      </c>
      <c r="AX702" s="13" t="s">
        <v>72</v>
      </c>
      <c r="AY702" s="242" t="s">
        <v>148</v>
      </c>
    </row>
    <row r="703" s="14" customFormat="1">
      <c r="A703" s="14"/>
      <c r="B703" s="243"/>
      <c r="C703" s="244"/>
      <c r="D703" s="234" t="s">
        <v>159</v>
      </c>
      <c r="E703" s="245" t="s">
        <v>19</v>
      </c>
      <c r="F703" s="246" t="s">
        <v>1275</v>
      </c>
      <c r="G703" s="244"/>
      <c r="H703" s="247">
        <v>44.700000000000003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159</v>
      </c>
      <c r="AU703" s="253" t="s">
        <v>82</v>
      </c>
      <c r="AV703" s="14" t="s">
        <v>82</v>
      </c>
      <c r="AW703" s="14" t="s">
        <v>33</v>
      </c>
      <c r="AX703" s="14" t="s">
        <v>72</v>
      </c>
      <c r="AY703" s="253" t="s">
        <v>148</v>
      </c>
    </row>
    <row r="704" s="13" customFormat="1">
      <c r="A704" s="13"/>
      <c r="B704" s="232"/>
      <c r="C704" s="233"/>
      <c r="D704" s="234" t="s">
        <v>159</v>
      </c>
      <c r="E704" s="235" t="s">
        <v>19</v>
      </c>
      <c r="F704" s="236" t="s">
        <v>977</v>
      </c>
      <c r="G704" s="233"/>
      <c r="H704" s="235" t="s">
        <v>19</v>
      </c>
      <c r="I704" s="237"/>
      <c r="J704" s="233"/>
      <c r="K704" s="233"/>
      <c r="L704" s="238"/>
      <c r="M704" s="239"/>
      <c r="N704" s="240"/>
      <c r="O704" s="240"/>
      <c r="P704" s="240"/>
      <c r="Q704" s="240"/>
      <c r="R704" s="240"/>
      <c r="S704" s="240"/>
      <c r="T704" s="24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2" t="s">
        <v>159</v>
      </c>
      <c r="AU704" s="242" t="s">
        <v>82</v>
      </c>
      <c r="AV704" s="13" t="s">
        <v>80</v>
      </c>
      <c r="AW704" s="13" t="s">
        <v>33</v>
      </c>
      <c r="AX704" s="13" t="s">
        <v>72</v>
      </c>
      <c r="AY704" s="242" t="s">
        <v>148</v>
      </c>
    </row>
    <row r="705" s="14" customFormat="1">
      <c r="A705" s="14"/>
      <c r="B705" s="243"/>
      <c r="C705" s="244"/>
      <c r="D705" s="234" t="s">
        <v>159</v>
      </c>
      <c r="E705" s="245" t="s">
        <v>19</v>
      </c>
      <c r="F705" s="246" t="s">
        <v>1276</v>
      </c>
      <c r="G705" s="244"/>
      <c r="H705" s="247">
        <v>54.899999999999999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159</v>
      </c>
      <c r="AU705" s="253" t="s">
        <v>82</v>
      </c>
      <c r="AV705" s="14" t="s">
        <v>82</v>
      </c>
      <c r="AW705" s="14" t="s">
        <v>33</v>
      </c>
      <c r="AX705" s="14" t="s">
        <v>72</v>
      </c>
      <c r="AY705" s="253" t="s">
        <v>148</v>
      </c>
    </row>
    <row r="706" s="13" customFormat="1">
      <c r="A706" s="13"/>
      <c r="B706" s="232"/>
      <c r="C706" s="233"/>
      <c r="D706" s="234" t="s">
        <v>159</v>
      </c>
      <c r="E706" s="235" t="s">
        <v>19</v>
      </c>
      <c r="F706" s="236" t="s">
        <v>979</v>
      </c>
      <c r="G706" s="233"/>
      <c r="H706" s="235" t="s">
        <v>19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159</v>
      </c>
      <c r="AU706" s="242" t="s">
        <v>82</v>
      </c>
      <c r="AV706" s="13" t="s">
        <v>80</v>
      </c>
      <c r="AW706" s="13" t="s">
        <v>33</v>
      </c>
      <c r="AX706" s="13" t="s">
        <v>72</v>
      </c>
      <c r="AY706" s="242" t="s">
        <v>148</v>
      </c>
    </row>
    <row r="707" s="14" customFormat="1">
      <c r="A707" s="14"/>
      <c r="B707" s="243"/>
      <c r="C707" s="244"/>
      <c r="D707" s="234" t="s">
        <v>159</v>
      </c>
      <c r="E707" s="245" t="s">
        <v>19</v>
      </c>
      <c r="F707" s="246" t="s">
        <v>1277</v>
      </c>
      <c r="G707" s="244"/>
      <c r="H707" s="247">
        <v>27.600000000000001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159</v>
      </c>
      <c r="AU707" s="253" t="s">
        <v>82</v>
      </c>
      <c r="AV707" s="14" t="s">
        <v>82</v>
      </c>
      <c r="AW707" s="14" t="s">
        <v>33</v>
      </c>
      <c r="AX707" s="14" t="s">
        <v>72</v>
      </c>
      <c r="AY707" s="253" t="s">
        <v>148</v>
      </c>
    </row>
    <row r="708" s="13" customFormat="1">
      <c r="A708" s="13"/>
      <c r="B708" s="232"/>
      <c r="C708" s="233"/>
      <c r="D708" s="234" t="s">
        <v>159</v>
      </c>
      <c r="E708" s="235" t="s">
        <v>19</v>
      </c>
      <c r="F708" s="236" t="s">
        <v>981</v>
      </c>
      <c r="G708" s="233"/>
      <c r="H708" s="235" t="s">
        <v>19</v>
      </c>
      <c r="I708" s="237"/>
      <c r="J708" s="233"/>
      <c r="K708" s="233"/>
      <c r="L708" s="238"/>
      <c r="M708" s="239"/>
      <c r="N708" s="240"/>
      <c r="O708" s="240"/>
      <c r="P708" s="240"/>
      <c r="Q708" s="240"/>
      <c r="R708" s="240"/>
      <c r="S708" s="240"/>
      <c r="T708" s="24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2" t="s">
        <v>159</v>
      </c>
      <c r="AU708" s="242" t="s">
        <v>82</v>
      </c>
      <c r="AV708" s="13" t="s">
        <v>80</v>
      </c>
      <c r="AW708" s="13" t="s">
        <v>33</v>
      </c>
      <c r="AX708" s="13" t="s">
        <v>72</v>
      </c>
      <c r="AY708" s="242" t="s">
        <v>148</v>
      </c>
    </row>
    <row r="709" s="14" customFormat="1">
      <c r="A709" s="14"/>
      <c r="B709" s="243"/>
      <c r="C709" s="244"/>
      <c r="D709" s="234" t="s">
        <v>159</v>
      </c>
      <c r="E709" s="245" t="s">
        <v>19</v>
      </c>
      <c r="F709" s="246" t="s">
        <v>1278</v>
      </c>
      <c r="G709" s="244"/>
      <c r="H709" s="247">
        <v>45.899999999999999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159</v>
      </c>
      <c r="AU709" s="253" t="s">
        <v>82</v>
      </c>
      <c r="AV709" s="14" t="s">
        <v>82</v>
      </c>
      <c r="AW709" s="14" t="s">
        <v>33</v>
      </c>
      <c r="AX709" s="14" t="s">
        <v>72</v>
      </c>
      <c r="AY709" s="253" t="s">
        <v>148</v>
      </c>
    </row>
    <row r="710" s="13" customFormat="1">
      <c r="A710" s="13"/>
      <c r="B710" s="232"/>
      <c r="C710" s="233"/>
      <c r="D710" s="234" t="s">
        <v>159</v>
      </c>
      <c r="E710" s="235" t="s">
        <v>19</v>
      </c>
      <c r="F710" s="236" t="s">
        <v>983</v>
      </c>
      <c r="G710" s="233"/>
      <c r="H710" s="235" t="s">
        <v>19</v>
      </c>
      <c r="I710" s="237"/>
      <c r="J710" s="233"/>
      <c r="K710" s="233"/>
      <c r="L710" s="238"/>
      <c r="M710" s="239"/>
      <c r="N710" s="240"/>
      <c r="O710" s="240"/>
      <c r="P710" s="240"/>
      <c r="Q710" s="240"/>
      <c r="R710" s="240"/>
      <c r="S710" s="240"/>
      <c r="T710" s="24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2" t="s">
        <v>159</v>
      </c>
      <c r="AU710" s="242" t="s">
        <v>82</v>
      </c>
      <c r="AV710" s="13" t="s">
        <v>80</v>
      </c>
      <c r="AW710" s="13" t="s">
        <v>33</v>
      </c>
      <c r="AX710" s="13" t="s">
        <v>72</v>
      </c>
      <c r="AY710" s="242" t="s">
        <v>148</v>
      </c>
    </row>
    <row r="711" s="14" customFormat="1">
      <c r="A711" s="14"/>
      <c r="B711" s="243"/>
      <c r="C711" s="244"/>
      <c r="D711" s="234" t="s">
        <v>159</v>
      </c>
      <c r="E711" s="245" t="s">
        <v>19</v>
      </c>
      <c r="F711" s="246" t="s">
        <v>1279</v>
      </c>
      <c r="G711" s="244"/>
      <c r="H711" s="247">
        <v>61.020000000000003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159</v>
      </c>
      <c r="AU711" s="253" t="s">
        <v>82</v>
      </c>
      <c r="AV711" s="14" t="s">
        <v>82</v>
      </c>
      <c r="AW711" s="14" t="s">
        <v>33</v>
      </c>
      <c r="AX711" s="14" t="s">
        <v>72</v>
      </c>
      <c r="AY711" s="253" t="s">
        <v>148</v>
      </c>
    </row>
    <row r="712" s="13" customFormat="1">
      <c r="A712" s="13"/>
      <c r="B712" s="232"/>
      <c r="C712" s="233"/>
      <c r="D712" s="234" t="s">
        <v>159</v>
      </c>
      <c r="E712" s="235" t="s">
        <v>19</v>
      </c>
      <c r="F712" s="236" t="s">
        <v>985</v>
      </c>
      <c r="G712" s="233"/>
      <c r="H712" s="235" t="s">
        <v>19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159</v>
      </c>
      <c r="AU712" s="242" t="s">
        <v>82</v>
      </c>
      <c r="AV712" s="13" t="s">
        <v>80</v>
      </c>
      <c r="AW712" s="13" t="s">
        <v>33</v>
      </c>
      <c r="AX712" s="13" t="s">
        <v>72</v>
      </c>
      <c r="AY712" s="242" t="s">
        <v>148</v>
      </c>
    </row>
    <row r="713" s="14" customFormat="1">
      <c r="A713" s="14"/>
      <c r="B713" s="243"/>
      <c r="C713" s="244"/>
      <c r="D713" s="234" t="s">
        <v>159</v>
      </c>
      <c r="E713" s="245" t="s">
        <v>19</v>
      </c>
      <c r="F713" s="246" t="s">
        <v>1280</v>
      </c>
      <c r="G713" s="244"/>
      <c r="H713" s="247">
        <v>53.460000000000001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159</v>
      </c>
      <c r="AU713" s="253" t="s">
        <v>82</v>
      </c>
      <c r="AV713" s="14" t="s">
        <v>82</v>
      </c>
      <c r="AW713" s="14" t="s">
        <v>33</v>
      </c>
      <c r="AX713" s="14" t="s">
        <v>72</v>
      </c>
      <c r="AY713" s="253" t="s">
        <v>148</v>
      </c>
    </row>
    <row r="714" s="13" customFormat="1">
      <c r="A714" s="13"/>
      <c r="B714" s="232"/>
      <c r="C714" s="233"/>
      <c r="D714" s="234" t="s">
        <v>159</v>
      </c>
      <c r="E714" s="235" t="s">
        <v>19</v>
      </c>
      <c r="F714" s="236" t="s">
        <v>987</v>
      </c>
      <c r="G714" s="233"/>
      <c r="H714" s="235" t="s">
        <v>19</v>
      </c>
      <c r="I714" s="237"/>
      <c r="J714" s="233"/>
      <c r="K714" s="233"/>
      <c r="L714" s="238"/>
      <c r="M714" s="239"/>
      <c r="N714" s="240"/>
      <c r="O714" s="240"/>
      <c r="P714" s="240"/>
      <c r="Q714" s="240"/>
      <c r="R714" s="240"/>
      <c r="S714" s="240"/>
      <c r="T714" s="24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2" t="s">
        <v>159</v>
      </c>
      <c r="AU714" s="242" t="s">
        <v>82</v>
      </c>
      <c r="AV714" s="13" t="s">
        <v>80</v>
      </c>
      <c r="AW714" s="13" t="s">
        <v>33</v>
      </c>
      <c r="AX714" s="13" t="s">
        <v>72</v>
      </c>
      <c r="AY714" s="242" t="s">
        <v>148</v>
      </c>
    </row>
    <row r="715" s="14" customFormat="1">
      <c r="A715" s="14"/>
      <c r="B715" s="243"/>
      <c r="C715" s="244"/>
      <c r="D715" s="234" t="s">
        <v>159</v>
      </c>
      <c r="E715" s="245" t="s">
        <v>19</v>
      </c>
      <c r="F715" s="246" t="s">
        <v>1281</v>
      </c>
      <c r="G715" s="244"/>
      <c r="H715" s="247">
        <v>27.899999999999999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159</v>
      </c>
      <c r="AU715" s="253" t="s">
        <v>82</v>
      </c>
      <c r="AV715" s="14" t="s">
        <v>82</v>
      </c>
      <c r="AW715" s="14" t="s">
        <v>33</v>
      </c>
      <c r="AX715" s="14" t="s">
        <v>72</v>
      </c>
      <c r="AY715" s="253" t="s">
        <v>148</v>
      </c>
    </row>
    <row r="716" s="13" customFormat="1">
      <c r="A716" s="13"/>
      <c r="B716" s="232"/>
      <c r="C716" s="233"/>
      <c r="D716" s="234" t="s">
        <v>159</v>
      </c>
      <c r="E716" s="235" t="s">
        <v>19</v>
      </c>
      <c r="F716" s="236" t="s">
        <v>1282</v>
      </c>
      <c r="G716" s="233"/>
      <c r="H716" s="235" t="s">
        <v>19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2" t="s">
        <v>159</v>
      </c>
      <c r="AU716" s="242" t="s">
        <v>82</v>
      </c>
      <c r="AV716" s="13" t="s">
        <v>80</v>
      </c>
      <c r="AW716" s="13" t="s">
        <v>33</v>
      </c>
      <c r="AX716" s="13" t="s">
        <v>72</v>
      </c>
      <c r="AY716" s="242" t="s">
        <v>148</v>
      </c>
    </row>
    <row r="717" s="13" customFormat="1">
      <c r="A717" s="13"/>
      <c r="B717" s="232"/>
      <c r="C717" s="233"/>
      <c r="D717" s="234" t="s">
        <v>159</v>
      </c>
      <c r="E717" s="235" t="s">
        <v>19</v>
      </c>
      <c r="F717" s="236" t="s">
        <v>486</v>
      </c>
      <c r="G717" s="233"/>
      <c r="H717" s="235" t="s">
        <v>19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159</v>
      </c>
      <c r="AU717" s="242" t="s">
        <v>82</v>
      </c>
      <c r="AV717" s="13" t="s">
        <v>80</v>
      </c>
      <c r="AW717" s="13" t="s">
        <v>33</v>
      </c>
      <c r="AX717" s="13" t="s">
        <v>72</v>
      </c>
      <c r="AY717" s="242" t="s">
        <v>148</v>
      </c>
    </row>
    <row r="718" s="14" customFormat="1">
      <c r="A718" s="14"/>
      <c r="B718" s="243"/>
      <c r="C718" s="244"/>
      <c r="D718" s="234" t="s">
        <v>159</v>
      </c>
      <c r="E718" s="245" t="s">
        <v>19</v>
      </c>
      <c r="F718" s="246" t="s">
        <v>1283</v>
      </c>
      <c r="G718" s="244"/>
      <c r="H718" s="247">
        <v>16.199999999999999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159</v>
      </c>
      <c r="AU718" s="253" t="s">
        <v>82</v>
      </c>
      <c r="AV718" s="14" t="s">
        <v>82</v>
      </c>
      <c r="AW718" s="14" t="s">
        <v>33</v>
      </c>
      <c r="AX718" s="14" t="s">
        <v>72</v>
      </c>
      <c r="AY718" s="253" t="s">
        <v>148</v>
      </c>
    </row>
    <row r="719" s="13" customFormat="1">
      <c r="A719" s="13"/>
      <c r="B719" s="232"/>
      <c r="C719" s="233"/>
      <c r="D719" s="234" t="s">
        <v>159</v>
      </c>
      <c r="E719" s="235" t="s">
        <v>19</v>
      </c>
      <c r="F719" s="236" t="s">
        <v>488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159</v>
      </c>
      <c r="AU719" s="242" t="s">
        <v>82</v>
      </c>
      <c r="AV719" s="13" t="s">
        <v>80</v>
      </c>
      <c r="AW719" s="13" t="s">
        <v>33</v>
      </c>
      <c r="AX719" s="13" t="s">
        <v>72</v>
      </c>
      <c r="AY719" s="242" t="s">
        <v>148</v>
      </c>
    </row>
    <row r="720" s="14" customFormat="1">
      <c r="A720" s="14"/>
      <c r="B720" s="243"/>
      <c r="C720" s="244"/>
      <c r="D720" s="234" t="s">
        <v>159</v>
      </c>
      <c r="E720" s="245" t="s">
        <v>19</v>
      </c>
      <c r="F720" s="246" t="s">
        <v>1284</v>
      </c>
      <c r="G720" s="244"/>
      <c r="H720" s="247">
        <v>28.629999999999999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159</v>
      </c>
      <c r="AU720" s="253" t="s">
        <v>82</v>
      </c>
      <c r="AV720" s="14" t="s">
        <v>82</v>
      </c>
      <c r="AW720" s="14" t="s">
        <v>33</v>
      </c>
      <c r="AX720" s="14" t="s">
        <v>72</v>
      </c>
      <c r="AY720" s="253" t="s">
        <v>148</v>
      </c>
    </row>
    <row r="721" s="13" customFormat="1">
      <c r="A721" s="13"/>
      <c r="B721" s="232"/>
      <c r="C721" s="233"/>
      <c r="D721" s="234" t="s">
        <v>159</v>
      </c>
      <c r="E721" s="235" t="s">
        <v>19</v>
      </c>
      <c r="F721" s="236" t="s">
        <v>490</v>
      </c>
      <c r="G721" s="233"/>
      <c r="H721" s="235" t="s">
        <v>19</v>
      </c>
      <c r="I721" s="237"/>
      <c r="J721" s="233"/>
      <c r="K721" s="233"/>
      <c r="L721" s="238"/>
      <c r="M721" s="239"/>
      <c r="N721" s="240"/>
      <c r="O721" s="240"/>
      <c r="P721" s="240"/>
      <c r="Q721" s="240"/>
      <c r="R721" s="240"/>
      <c r="S721" s="240"/>
      <c r="T721" s="24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2" t="s">
        <v>159</v>
      </c>
      <c r="AU721" s="242" t="s">
        <v>82</v>
      </c>
      <c r="AV721" s="13" t="s">
        <v>80</v>
      </c>
      <c r="AW721" s="13" t="s">
        <v>33</v>
      </c>
      <c r="AX721" s="13" t="s">
        <v>72</v>
      </c>
      <c r="AY721" s="242" t="s">
        <v>148</v>
      </c>
    </row>
    <row r="722" s="14" customFormat="1">
      <c r="A722" s="14"/>
      <c r="B722" s="243"/>
      <c r="C722" s="244"/>
      <c r="D722" s="234" t="s">
        <v>159</v>
      </c>
      <c r="E722" s="245" t="s">
        <v>19</v>
      </c>
      <c r="F722" s="246" t="s">
        <v>1285</v>
      </c>
      <c r="G722" s="244"/>
      <c r="H722" s="247">
        <v>19.940000000000001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159</v>
      </c>
      <c r="AU722" s="253" t="s">
        <v>82</v>
      </c>
      <c r="AV722" s="14" t="s">
        <v>82</v>
      </c>
      <c r="AW722" s="14" t="s">
        <v>33</v>
      </c>
      <c r="AX722" s="14" t="s">
        <v>72</v>
      </c>
      <c r="AY722" s="253" t="s">
        <v>148</v>
      </c>
    </row>
    <row r="723" s="13" customFormat="1">
      <c r="A723" s="13"/>
      <c r="B723" s="232"/>
      <c r="C723" s="233"/>
      <c r="D723" s="234" t="s">
        <v>159</v>
      </c>
      <c r="E723" s="235" t="s">
        <v>19</v>
      </c>
      <c r="F723" s="236" t="s">
        <v>492</v>
      </c>
      <c r="G723" s="233"/>
      <c r="H723" s="235" t="s">
        <v>19</v>
      </c>
      <c r="I723" s="237"/>
      <c r="J723" s="233"/>
      <c r="K723" s="233"/>
      <c r="L723" s="238"/>
      <c r="M723" s="239"/>
      <c r="N723" s="240"/>
      <c r="O723" s="240"/>
      <c r="P723" s="240"/>
      <c r="Q723" s="240"/>
      <c r="R723" s="240"/>
      <c r="S723" s="240"/>
      <c r="T723" s="24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2" t="s">
        <v>159</v>
      </c>
      <c r="AU723" s="242" t="s">
        <v>82</v>
      </c>
      <c r="AV723" s="13" t="s">
        <v>80</v>
      </c>
      <c r="AW723" s="13" t="s">
        <v>33</v>
      </c>
      <c r="AX723" s="13" t="s">
        <v>72</v>
      </c>
      <c r="AY723" s="242" t="s">
        <v>148</v>
      </c>
    </row>
    <row r="724" s="14" customFormat="1">
      <c r="A724" s="14"/>
      <c r="B724" s="243"/>
      <c r="C724" s="244"/>
      <c r="D724" s="234" t="s">
        <v>159</v>
      </c>
      <c r="E724" s="245" t="s">
        <v>19</v>
      </c>
      <c r="F724" s="246" t="s">
        <v>1286</v>
      </c>
      <c r="G724" s="244"/>
      <c r="H724" s="247">
        <v>5.4500000000000002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159</v>
      </c>
      <c r="AU724" s="253" t="s">
        <v>82</v>
      </c>
      <c r="AV724" s="14" t="s">
        <v>82</v>
      </c>
      <c r="AW724" s="14" t="s">
        <v>33</v>
      </c>
      <c r="AX724" s="14" t="s">
        <v>72</v>
      </c>
      <c r="AY724" s="253" t="s">
        <v>148</v>
      </c>
    </row>
    <row r="725" s="13" customFormat="1">
      <c r="A725" s="13"/>
      <c r="B725" s="232"/>
      <c r="C725" s="233"/>
      <c r="D725" s="234" t="s">
        <v>159</v>
      </c>
      <c r="E725" s="235" t="s">
        <v>19</v>
      </c>
      <c r="F725" s="236" t="s">
        <v>494</v>
      </c>
      <c r="G725" s="233"/>
      <c r="H725" s="235" t="s">
        <v>19</v>
      </c>
      <c r="I725" s="237"/>
      <c r="J725" s="233"/>
      <c r="K725" s="233"/>
      <c r="L725" s="238"/>
      <c r="M725" s="239"/>
      <c r="N725" s="240"/>
      <c r="O725" s="240"/>
      <c r="P725" s="240"/>
      <c r="Q725" s="240"/>
      <c r="R725" s="240"/>
      <c r="S725" s="240"/>
      <c r="T725" s="24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2" t="s">
        <v>159</v>
      </c>
      <c r="AU725" s="242" t="s">
        <v>82</v>
      </c>
      <c r="AV725" s="13" t="s">
        <v>80</v>
      </c>
      <c r="AW725" s="13" t="s">
        <v>33</v>
      </c>
      <c r="AX725" s="13" t="s">
        <v>72</v>
      </c>
      <c r="AY725" s="242" t="s">
        <v>148</v>
      </c>
    </row>
    <row r="726" s="14" customFormat="1">
      <c r="A726" s="14"/>
      <c r="B726" s="243"/>
      <c r="C726" s="244"/>
      <c r="D726" s="234" t="s">
        <v>159</v>
      </c>
      <c r="E726" s="245" t="s">
        <v>19</v>
      </c>
      <c r="F726" s="246" t="s">
        <v>1287</v>
      </c>
      <c r="G726" s="244"/>
      <c r="H726" s="247">
        <v>6.2400000000000002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159</v>
      </c>
      <c r="AU726" s="253" t="s">
        <v>82</v>
      </c>
      <c r="AV726" s="14" t="s">
        <v>82</v>
      </c>
      <c r="AW726" s="14" t="s">
        <v>33</v>
      </c>
      <c r="AX726" s="14" t="s">
        <v>72</v>
      </c>
      <c r="AY726" s="253" t="s">
        <v>148</v>
      </c>
    </row>
    <row r="727" s="13" customFormat="1">
      <c r="A727" s="13"/>
      <c r="B727" s="232"/>
      <c r="C727" s="233"/>
      <c r="D727" s="234" t="s">
        <v>159</v>
      </c>
      <c r="E727" s="235" t="s">
        <v>19</v>
      </c>
      <c r="F727" s="236" t="s">
        <v>496</v>
      </c>
      <c r="G727" s="233"/>
      <c r="H727" s="235" t="s">
        <v>19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159</v>
      </c>
      <c r="AU727" s="242" t="s">
        <v>82</v>
      </c>
      <c r="AV727" s="13" t="s">
        <v>80</v>
      </c>
      <c r="AW727" s="13" t="s">
        <v>33</v>
      </c>
      <c r="AX727" s="13" t="s">
        <v>72</v>
      </c>
      <c r="AY727" s="242" t="s">
        <v>148</v>
      </c>
    </row>
    <row r="728" s="14" customFormat="1">
      <c r="A728" s="14"/>
      <c r="B728" s="243"/>
      <c r="C728" s="244"/>
      <c r="D728" s="234" t="s">
        <v>159</v>
      </c>
      <c r="E728" s="245" t="s">
        <v>19</v>
      </c>
      <c r="F728" s="246" t="s">
        <v>1288</v>
      </c>
      <c r="G728" s="244"/>
      <c r="H728" s="247">
        <v>1.6799999999999999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159</v>
      </c>
      <c r="AU728" s="253" t="s">
        <v>82</v>
      </c>
      <c r="AV728" s="14" t="s">
        <v>82</v>
      </c>
      <c r="AW728" s="14" t="s">
        <v>33</v>
      </c>
      <c r="AX728" s="14" t="s">
        <v>72</v>
      </c>
      <c r="AY728" s="253" t="s">
        <v>148</v>
      </c>
    </row>
    <row r="729" s="13" customFormat="1">
      <c r="A729" s="13"/>
      <c r="B729" s="232"/>
      <c r="C729" s="233"/>
      <c r="D729" s="234" t="s">
        <v>159</v>
      </c>
      <c r="E729" s="235" t="s">
        <v>19</v>
      </c>
      <c r="F729" s="236" t="s">
        <v>498</v>
      </c>
      <c r="G729" s="233"/>
      <c r="H729" s="235" t="s">
        <v>19</v>
      </c>
      <c r="I729" s="237"/>
      <c r="J729" s="233"/>
      <c r="K729" s="233"/>
      <c r="L729" s="238"/>
      <c r="M729" s="239"/>
      <c r="N729" s="240"/>
      <c r="O729" s="240"/>
      <c r="P729" s="240"/>
      <c r="Q729" s="240"/>
      <c r="R729" s="240"/>
      <c r="S729" s="240"/>
      <c r="T729" s="24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2" t="s">
        <v>159</v>
      </c>
      <c r="AU729" s="242" t="s">
        <v>82</v>
      </c>
      <c r="AV729" s="13" t="s">
        <v>80</v>
      </c>
      <c r="AW729" s="13" t="s">
        <v>33</v>
      </c>
      <c r="AX729" s="13" t="s">
        <v>72</v>
      </c>
      <c r="AY729" s="242" t="s">
        <v>148</v>
      </c>
    </row>
    <row r="730" s="14" customFormat="1">
      <c r="A730" s="14"/>
      <c r="B730" s="243"/>
      <c r="C730" s="244"/>
      <c r="D730" s="234" t="s">
        <v>159</v>
      </c>
      <c r="E730" s="245" t="s">
        <v>19</v>
      </c>
      <c r="F730" s="246" t="s">
        <v>1289</v>
      </c>
      <c r="G730" s="244"/>
      <c r="H730" s="247">
        <v>3.3999999999999999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159</v>
      </c>
      <c r="AU730" s="253" t="s">
        <v>82</v>
      </c>
      <c r="AV730" s="14" t="s">
        <v>82</v>
      </c>
      <c r="AW730" s="14" t="s">
        <v>33</v>
      </c>
      <c r="AX730" s="14" t="s">
        <v>72</v>
      </c>
      <c r="AY730" s="253" t="s">
        <v>148</v>
      </c>
    </row>
    <row r="731" s="13" customFormat="1">
      <c r="A731" s="13"/>
      <c r="B731" s="232"/>
      <c r="C731" s="233"/>
      <c r="D731" s="234" t="s">
        <v>159</v>
      </c>
      <c r="E731" s="235" t="s">
        <v>19</v>
      </c>
      <c r="F731" s="236" t="s">
        <v>1008</v>
      </c>
      <c r="G731" s="233"/>
      <c r="H731" s="235" t="s">
        <v>19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2" t="s">
        <v>159</v>
      </c>
      <c r="AU731" s="242" t="s">
        <v>82</v>
      </c>
      <c r="AV731" s="13" t="s">
        <v>80</v>
      </c>
      <c r="AW731" s="13" t="s">
        <v>33</v>
      </c>
      <c r="AX731" s="13" t="s">
        <v>72</v>
      </c>
      <c r="AY731" s="242" t="s">
        <v>148</v>
      </c>
    </row>
    <row r="732" s="14" customFormat="1">
      <c r="A732" s="14"/>
      <c r="B732" s="243"/>
      <c r="C732" s="244"/>
      <c r="D732" s="234" t="s">
        <v>159</v>
      </c>
      <c r="E732" s="245" t="s">
        <v>19</v>
      </c>
      <c r="F732" s="246" t="s">
        <v>1290</v>
      </c>
      <c r="G732" s="244"/>
      <c r="H732" s="247">
        <v>1.73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159</v>
      </c>
      <c r="AU732" s="253" t="s">
        <v>82</v>
      </c>
      <c r="AV732" s="14" t="s">
        <v>82</v>
      </c>
      <c r="AW732" s="14" t="s">
        <v>33</v>
      </c>
      <c r="AX732" s="14" t="s">
        <v>72</v>
      </c>
      <c r="AY732" s="253" t="s">
        <v>148</v>
      </c>
    </row>
    <row r="733" s="13" customFormat="1">
      <c r="A733" s="13"/>
      <c r="B733" s="232"/>
      <c r="C733" s="233"/>
      <c r="D733" s="234" t="s">
        <v>159</v>
      </c>
      <c r="E733" s="235" t="s">
        <v>19</v>
      </c>
      <c r="F733" s="236" t="s">
        <v>500</v>
      </c>
      <c r="G733" s="233"/>
      <c r="H733" s="235" t="s">
        <v>19</v>
      </c>
      <c r="I733" s="237"/>
      <c r="J733" s="233"/>
      <c r="K733" s="233"/>
      <c r="L733" s="238"/>
      <c r="M733" s="239"/>
      <c r="N733" s="240"/>
      <c r="O733" s="240"/>
      <c r="P733" s="240"/>
      <c r="Q733" s="240"/>
      <c r="R733" s="240"/>
      <c r="S733" s="240"/>
      <c r="T733" s="24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2" t="s">
        <v>159</v>
      </c>
      <c r="AU733" s="242" t="s">
        <v>82</v>
      </c>
      <c r="AV733" s="13" t="s">
        <v>80</v>
      </c>
      <c r="AW733" s="13" t="s">
        <v>33</v>
      </c>
      <c r="AX733" s="13" t="s">
        <v>72</v>
      </c>
      <c r="AY733" s="242" t="s">
        <v>148</v>
      </c>
    </row>
    <row r="734" s="14" customFormat="1">
      <c r="A734" s="14"/>
      <c r="B734" s="243"/>
      <c r="C734" s="244"/>
      <c r="D734" s="234" t="s">
        <v>159</v>
      </c>
      <c r="E734" s="245" t="s">
        <v>19</v>
      </c>
      <c r="F734" s="246" t="s">
        <v>1291</v>
      </c>
      <c r="G734" s="244"/>
      <c r="H734" s="247">
        <v>11.73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159</v>
      </c>
      <c r="AU734" s="253" t="s">
        <v>82</v>
      </c>
      <c r="AV734" s="14" t="s">
        <v>82</v>
      </c>
      <c r="AW734" s="14" t="s">
        <v>33</v>
      </c>
      <c r="AX734" s="14" t="s">
        <v>72</v>
      </c>
      <c r="AY734" s="253" t="s">
        <v>148</v>
      </c>
    </row>
    <row r="735" s="13" customFormat="1">
      <c r="A735" s="13"/>
      <c r="B735" s="232"/>
      <c r="C735" s="233"/>
      <c r="D735" s="234" t="s">
        <v>159</v>
      </c>
      <c r="E735" s="235" t="s">
        <v>19</v>
      </c>
      <c r="F735" s="236" t="s">
        <v>977</v>
      </c>
      <c r="G735" s="233"/>
      <c r="H735" s="235" t="s">
        <v>19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159</v>
      </c>
      <c r="AU735" s="242" t="s">
        <v>82</v>
      </c>
      <c r="AV735" s="13" t="s">
        <v>80</v>
      </c>
      <c r="AW735" s="13" t="s">
        <v>33</v>
      </c>
      <c r="AX735" s="13" t="s">
        <v>72</v>
      </c>
      <c r="AY735" s="242" t="s">
        <v>148</v>
      </c>
    </row>
    <row r="736" s="14" customFormat="1">
      <c r="A736" s="14"/>
      <c r="B736" s="243"/>
      <c r="C736" s="244"/>
      <c r="D736" s="234" t="s">
        <v>159</v>
      </c>
      <c r="E736" s="245" t="s">
        <v>19</v>
      </c>
      <c r="F736" s="246" t="s">
        <v>978</v>
      </c>
      <c r="G736" s="244"/>
      <c r="H736" s="247">
        <v>9.4600000000000009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159</v>
      </c>
      <c r="AU736" s="253" t="s">
        <v>82</v>
      </c>
      <c r="AV736" s="14" t="s">
        <v>82</v>
      </c>
      <c r="AW736" s="14" t="s">
        <v>33</v>
      </c>
      <c r="AX736" s="14" t="s">
        <v>72</v>
      </c>
      <c r="AY736" s="253" t="s">
        <v>148</v>
      </c>
    </row>
    <row r="737" s="13" customFormat="1">
      <c r="A737" s="13"/>
      <c r="B737" s="232"/>
      <c r="C737" s="233"/>
      <c r="D737" s="234" t="s">
        <v>159</v>
      </c>
      <c r="E737" s="235" t="s">
        <v>19</v>
      </c>
      <c r="F737" s="236" t="s">
        <v>979</v>
      </c>
      <c r="G737" s="233"/>
      <c r="H737" s="235" t="s">
        <v>19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2" t="s">
        <v>159</v>
      </c>
      <c r="AU737" s="242" t="s">
        <v>82</v>
      </c>
      <c r="AV737" s="13" t="s">
        <v>80</v>
      </c>
      <c r="AW737" s="13" t="s">
        <v>33</v>
      </c>
      <c r="AX737" s="13" t="s">
        <v>72</v>
      </c>
      <c r="AY737" s="242" t="s">
        <v>148</v>
      </c>
    </row>
    <row r="738" s="14" customFormat="1">
      <c r="A738" s="14"/>
      <c r="B738" s="243"/>
      <c r="C738" s="244"/>
      <c r="D738" s="234" t="s">
        <v>159</v>
      </c>
      <c r="E738" s="245" t="s">
        <v>19</v>
      </c>
      <c r="F738" s="246" t="s">
        <v>980</v>
      </c>
      <c r="G738" s="244"/>
      <c r="H738" s="247">
        <v>8.3499999999999996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159</v>
      </c>
      <c r="AU738" s="253" t="s">
        <v>82</v>
      </c>
      <c r="AV738" s="14" t="s">
        <v>82</v>
      </c>
      <c r="AW738" s="14" t="s">
        <v>33</v>
      </c>
      <c r="AX738" s="14" t="s">
        <v>72</v>
      </c>
      <c r="AY738" s="253" t="s">
        <v>148</v>
      </c>
    </row>
    <row r="739" s="13" customFormat="1">
      <c r="A739" s="13"/>
      <c r="B739" s="232"/>
      <c r="C739" s="233"/>
      <c r="D739" s="234" t="s">
        <v>159</v>
      </c>
      <c r="E739" s="235" t="s">
        <v>19</v>
      </c>
      <c r="F739" s="236" t="s">
        <v>981</v>
      </c>
      <c r="G739" s="233"/>
      <c r="H739" s="235" t="s">
        <v>19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2" t="s">
        <v>159</v>
      </c>
      <c r="AU739" s="242" t="s">
        <v>82</v>
      </c>
      <c r="AV739" s="13" t="s">
        <v>80</v>
      </c>
      <c r="AW739" s="13" t="s">
        <v>33</v>
      </c>
      <c r="AX739" s="13" t="s">
        <v>72</v>
      </c>
      <c r="AY739" s="242" t="s">
        <v>148</v>
      </c>
    </row>
    <row r="740" s="14" customFormat="1">
      <c r="A740" s="14"/>
      <c r="B740" s="243"/>
      <c r="C740" s="244"/>
      <c r="D740" s="234" t="s">
        <v>159</v>
      </c>
      <c r="E740" s="245" t="s">
        <v>19</v>
      </c>
      <c r="F740" s="246" t="s">
        <v>982</v>
      </c>
      <c r="G740" s="244"/>
      <c r="H740" s="247">
        <v>21.48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159</v>
      </c>
      <c r="AU740" s="253" t="s">
        <v>82</v>
      </c>
      <c r="AV740" s="14" t="s">
        <v>82</v>
      </c>
      <c r="AW740" s="14" t="s">
        <v>33</v>
      </c>
      <c r="AX740" s="14" t="s">
        <v>72</v>
      </c>
      <c r="AY740" s="253" t="s">
        <v>148</v>
      </c>
    </row>
    <row r="741" s="13" customFormat="1">
      <c r="A741" s="13"/>
      <c r="B741" s="232"/>
      <c r="C741" s="233"/>
      <c r="D741" s="234" t="s">
        <v>159</v>
      </c>
      <c r="E741" s="235" t="s">
        <v>19</v>
      </c>
      <c r="F741" s="236" t="s">
        <v>983</v>
      </c>
      <c r="G741" s="233"/>
      <c r="H741" s="235" t="s">
        <v>19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2" t="s">
        <v>159</v>
      </c>
      <c r="AU741" s="242" t="s">
        <v>82</v>
      </c>
      <c r="AV741" s="13" t="s">
        <v>80</v>
      </c>
      <c r="AW741" s="13" t="s">
        <v>33</v>
      </c>
      <c r="AX741" s="13" t="s">
        <v>72</v>
      </c>
      <c r="AY741" s="242" t="s">
        <v>148</v>
      </c>
    </row>
    <row r="742" s="14" customFormat="1">
      <c r="A742" s="14"/>
      <c r="B742" s="243"/>
      <c r="C742" s="244"/>
      <c r="D742" s="234" t="s">
        <v>159</v>
      </c>
      <c r="E742" s="245" t="s">
        <v>19</v>
      </c>
      <c r="F742" s="246" t="s">
        <v>984</v>
      </c>
      <c r="G742" s="244"/>
      <c r="H742" s="247">
        <v>11.279999999999999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3" t="s">
        <v>159</v>
      </c>
      <c r="AU742" s="253" t="s">
        <v>82</v>
      </c>
      <c r="AV742" s="14" t="s">
        <v>82</v>
      </c>
      <c r="AW742" s="14" t="s">
        <v>33</v>
      </c>
      <c r="AX742" s="14" t="s">
        <v>72</v>
      </c>
      <c r="AY742" s="253" t="s">
        <v>148</v>
      </c>
    </row>
    <row r="743" s="13" customFormat="1">
      <c r="A743" s="13"/>
      <c r="B743" s="232"/>
      <c r="C743" s="233"/>
      <c r="D743" s="234" t="s">
        <v>159</v>
      </c>
      <c r="E743" s="235" t="s">
        <v>19</v>
      </c>
      <c r="F743" s="236" t="s">
        <v>985</v>
      </c>
      <c r="G743" s="233"/>
      <c r="H743" s="235" t="s">
        <v>19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159</v>
      </c>
      <c r="AU743" s="242" t="s">
        <v>82</v>
      </c>
      <c r="AV743" s="13" t="s">
        <v>80</v>
      </c>
      <c r="AW743" s="13" t="s">
        <v>33</v>
      </c>
      <c r="AX743" s="13" t="s">
        <v>72</v>
      </c>
      <c r="AY743" s="242" t="s">
        <v>148</v>
      </c>
    </row>
    <row r="744" s="14" customFormat="1">
      <c r="A744" s="14"/>
      <c r="B744" s="243"/>
      <c r="C744" s="244"/>
      <c r="D744" s="234" t="s">
        <v>159</v>
      </c>
      <c r="E744" s="245" t="s">
        <v>19</v>
      </c>
      <c r="F744" s="246" t="s">
        <v>1292</v>
      </c>
      <c r="G744" s="244"/>
      <c r="H744" s="247">
        <v>8.3900000000000006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159</v>
      </c>
      <c r="AU744" s="253" t="s">
        <v>82</v>
      </c>
      <c r="AV744" s="14" t="s">
        <v>82</v>
      </c>
      <c r="AW744" s="14" t="s">
        <v>33</v>
      </c>
      <c r="AX744" s="14" t="s">
        <v>72</v>
      </c>
      <c r="AY744" s="253" t="s">
        <v>148</v>
      </c>
    </row>
    <row r="745" s="13" customFormat="1">
      <c r="A745" s="13"/>
      <c r="B745" s="232"/>
      <c r="C745" s="233"/>
      <c r="D745" s="234" t="s">
        <v>159</v>
      </c>
      <c r="E745" s="235" t="s">
        <v>19</v>
      </c>
      <c r="F745" s="236" t="s">
        <v>987</v>
      </c>
      <c r="G745" s="233"/>
      <c r="H745" s="235" t="s">
        <v>19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2" t="s">
        <v>159</v>
      </c>
      <c r="AU745" s="242" t="s">
        <v>82</v>
      </c>
      <c r="AV745" s="13" t="s">
        <v>80</v>
      </c>
      <c r="AW745" s="13" t="s">
        <v>33</v>
      </c>
      <c r="AX745" s="13" t="s">
        <v>72</v>
      </c>
      <c r="AY745" s="242" t="s">
        <v>148</v>
      </c>
    </row>
    <row r="746" s="14" customFormat="1">
      <c r="A746" s="14"/>
      <c r="B746" s="243"/>
      <c r="C746" s="244"/>
      <c r="D746" s="234" t="s">
        <v>159</v>
      </c>
      <c r="E746" s="245" t="s">
        <v>19</v>
      </c>
      <c r="F746" s="246" t="s">
        <v>988</v>
      </c>
      <c r="G746" s="244"/>
      <c r="H746" s="247">
        <v>22.879999999999999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159</v>
      </c>
      <c r="AU746" s="253" t="s">
        <v>82</v>
      </c>
      <c r="AV746" s="14" t="s">
        <v>82</v>
      </c>
      <c r="AW746" s="14" t="s">
        <v>33</v>
      </c>
      <c r="AX746" s="14" t="s">
        <v>72</v>
      </c>
      <c r="AY746" s="253" t="s">
        <v>148</v>
      </c>
    </row>
    <row r="747" s="13" customFormat="1">
      <c r="A747" s="13"/>
      <c r="B747" s="232"/>
      <c r="C747" s="233"/>
      <c r="D747" s="234" t="s">
        <v>159</v>
      </c>
      <c r="E747" s="235" t="s">
        <v>19</v>
      </c>
      <c r="F747" s="236" t="s">
        <v>1053</v>
      </c>
      <c r="G747" s="233"/>
      <c r="H747" s="235" t="s">
        <v>19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159</v>
      </c>
      <c r="AU747" s="242" t="s">
        <v>82</v>
      </c>
      <c r="AV747" s="13" t="s">
        <v>80</v>
      </c>
      <c r="AW747" s="13" t="s">
        <v>33</v>
      </c>
      <c r="AX747" s="13" t="s">
        <v>72</v>
      </c>
      <c r="AY747" s="242" t="s">
        <v>148</v>
      </c>
    </row>
    <row r="748" s="14" customFormat="1">
      <c r="A748" s="14"/>
      <c r="B748" s="243"/>
      <c r="C748" s="244"/>
      <c r="D748" s="234" t="s">
        <v>159</v>
      </c>
      <c r="E748" s="245" t="s">
        <v>19</v>
      </c>
      <c r="F748" s="246" t="s">
        <v>1054</v>
      </c>
      <c r="G748" s="244"/>
      <c r="H748" s="247">
        <v>2.3900000000000001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159</v>
      </c>
      <c r="AU748" s="253" t="s">
        <v>82</v>
      </c>
      <c r="AV748" s="14" t="s">
        <v>82</v>
      </c>
      <c r="AW748" s="14" t="s">
        <v>33</v>
      </c>
      <c r="AX748" s="14" t="s">
        <v>72</v>
      </c>
      <c r="AY748" s="253" t="s">
        <v>148</v>
      </c>
    </row>
    <row r="749" s="15" customFormat="1">
      <c r="A749" s="15"/>
      <c r="B749" s="254"/>
      <c r="C749" s="255"/>
      <c r="D749" s="234" t="s">
        <v>159</v>
      </c>
      <c r="E749" s="256" t="s">
        <v>19</v>
      </c>
      <c r="F749" s="257" t="s">
        <v>163</v>
      </c>
      <c r="G749" s="255"/>
      <c r="H749" s="258">
        <v>711.82000000000005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64" t="s">
        <v>159</v>
      </c>
      <c r="AU749" s="264" t="s">
        <v>82</v>
      </c>
      <c r="AV749" s="15" t="s">
        <v>149</v>
      </c>
      <c r="AW749" s="15" t="s">
        <v>33</v>
      </c>
      <c r="AX749" s="15" t="s">
        <v>80</v>
      </c>
      <c r="AY749" s="264" t="s">
        <v>148</v>
      </c>
    </row>
    <row r="750" s="2" customFormat="1" ht="16.5" customHeight="1">
      <c r="A750" s="40"/>
      <c r="B750" s="41"/>
      <c r="C750" s="214" t="s">
        <v>671</v>
      </c>
      <c r="D750" s="214" t="s">
        <v>151</v>
      </c>
      <c r="E750" s="215" t="s">
        <v>1293</v>
      </c>
      <c r="F750" s="216" t="s">
        <v>1294</v>
      </c>
      <c r="G750" s="217" t="s">
        <v>1295</v>
      </c>
      <c r="H750" s="218">
        <v>40</v>
      </c>
      <c r="I750" s="219"/>
      <c r="J750" s="220">
        <f>ROUND(I750*H750,2)</f>
        <v>0</v>
      </c>
      <c r="K750" s="216" t="s">
        <v>19</v>
      </c>
      <c r="L750" s="46"/>
      <c r="M750" s="221" t="s">
        <v>19</v>
      </c>
      <c r="N750" s="222" t="s">
        <v>43</v>
      </c>
      <c r="O750" s="86"/>
      <c r="P750" s="223">
        <f>O750*H750</f>
        <v>0</v>
      </c>
      <c r="Q750" s="223">
        <v>0</v>
      </c>
      <c r="R750" s="223">
        <f>Q750*H750</f>
        <v>0</v>
      </c>
      <c r="S750" s="223">
        <v>0</v>
      </c>
      <c r="T750" s="224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5" t="s">
        <v>149</v>
      </c>
      <c r="AT750" s="225" t="s">
        <v>151</v>
      </c>
      <c r="AU750" s="225" t="s">
        <v>82</v>
      </c>
      <c r="AY750" s="19" t="s">
        <v>148</v>
      </c>
      <c r="BE750" s="226">
        <f>IF(N750="základní",J750,0)</f>
        <v>0</v>
      </c>
      <c r="BF750" s="226">
        <f>IF(N750="snížená",J750,0)</f>
        <v>0</v>
      </c>
      <c r="BG750" s="226">
        <f>IF(N750="zákl. přenesená",J750,0)</f>
        <v>0</v>
      </c>
      <c r="BH750" s="226">
        <f>IF(N750="sníž. přenesená",J750,0)</f>
        <v>0</v>
      </c>
      <c r="BI750" s="226">
        <f>IF(N750="nulová",J750,0)</f>
        <v>0</v>
      </c>
      <c r="BJ750" s="19" t="s">
        <v>80</v>
      </c>
      <c r="BK750" s="226">
        <f>ROUND(I750*H750,2)</f>
        <v>0</v>
      </c>
      <c r="BL750" s="19" t="s">
        <v>149</v>
      </c>
      <c r="BM750" s="225" t="s">
        <v>1296</v>
      </c>
    </row>
    <row r="751" s="2" customFormat="1" ht="16.5" customHeight="1">
      <c r="A751" s="40"/>
      <c r="B751" s="41"/>
      <c r="C751" s="214" t="s">
        <v>1297</v>
      </c>
      <c r="D751" s="214" t="s">
        <v>151</v>
      </c>
      <c r="E751" s="215" t="s">
        <v>1298</v>
      </c>
      <c r="F751" s="216" t="s">
        <v>1299</v>
      </c>
      <c r="G751" s="217" t="s">
        <v>201</v>
      </c>
      <c r="H751" s="218">
        <v>1</v>
      </c>
      <c r="I751" s="219"/>
      <c r="J751" s="220">
        <f>ROUND(I751*H751,2)</f>
        <v>0</v>
      </c>
      <c r="K751" s="216" t="s">
        <v>19</v>
      </c>
      <c r="L751" s="46"/>
      <c r="M751" s="221" t="s">
        <v>19</v>
      </c>
      <c r="N751" s="222" t="s">
        <v>43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149</v>
      </c>
      <c r="AT751" s="225" t="s">
        <v>151</v>
      </c>
      <c r="AU751" s="225" t="s">
        <v>82</v>
      </c>
      <c r="AY751" s="19" t="s">
        <v>148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80</v>
      </c>
      <c r="BK751" s="226">
        <f>ROUND(I751*H751,2)</f>
        <v>0</v>
      </c>
      <c r="BL751" s="19" t="s">
        <v>149</v>
      </c>
      <c r="BM751" s="225" t="s">
        <v>1300</v>
      </c>
    </row>
    <row r="752" s="2" customFormat="1" ht="16.5" customHeight="1">
      <c r="A752" s="40"/>
      <c r="B752" s="41"/>
      <c r="C752" s="214" t="s">
        <v>1301</v>
      </c>
      <c r="D752" s="214" t="s">
        <v>151</v>
      </c>
      <c r="E752" s="215" t="s">
        <v>1302</v>
      </c>
      <c r="F752" s="216" t="s">
        <v>1303</v>
      </c>
      <c r="G752" s="217" t="s">
        <v>765</v>
      </c>
      <c r="H752" s="218">
        <v>1</v>
      </c>
      <c r="I752" s="219"/>
      <c r="J752" s="220">
        <f>ROUND(I752*H752,2)</f>
        <v>0</v>
      </c>
      <c r="K752" s="216" t="s">
        <v>19</v>
      </c>
      <c r="L752" s="46"/>
      <c r="M752" s="221" t="s">
        <v>19</v>
      </c>
      <c r="N752" s="222" t="s">
        <v>43</v>
      </c>
      <c r="O752" s="86"/>
      <c r="P752" s="223">
        <f>O752*H752</f>
        <v>0</v>
      </c>
      <c r="Q752" s="223">
        <v>0</v>
      </c>
      <c r="R752" s="223">
        <f>Q752*H752</f>
        <v>0</v>
      </c>
      <c r="S752" s="223">
        <v>0</v>
      </c>
      <c r="T752" s="224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5" t="s">
        <v>149</v>
      </c>
      <c r="AT752" s="225" t="s">
        <v>151</v>
      </c>
      <c r="AU752" s="225" t="s">
        <v>82</v>
      </c>
      <c r="AY752" s="19" t="s">
        <v>148</v>
      </c>
      <c r="BE752" s="226">
        <f>IF(N752="základní",J752,0)</f>
        <v>0</v>
      </c>
      <c r="BF752" s="226">
        <f>IF(N752="snížená",J752,0)</f>
        <v>0</v>
      </c>
      <c r="BG752" s="226">
        <f>IF(N752="zákl. přenesená",J752,0)</f>
        <v>0</v>
      </c>
      <c r="BH752" s="226">
        <f>IF(N752="sníž. přenesená",J752,0)</f>
        <v>0</v>
      </c>
      <c r="BI752" s="226">
        <f>IF(N752="nulová",J752,0)</f>
        <v>0</v>
      </c>
      <c r="BJ752" s="19" t="s">
        <v>80</v>
      </c>
      <c r="BK752" s="226">
        <f>ROUND(I752*H752,2)</f>
        <v>0</v>
      </c>
      <c r="BL752" s="19" t="s">
        <v>149</v>
      </c>
      <c r="BM752" s="225" t="s">
        <v>1304</v>
      </c>
    </row>
    <row r="753" s="2" customFormat="1" ht="16.5" customHeight="1">
      <c r="A753" s="40"/>
      <c r="B753" s="41"/>
      <c r="C753" s="214" t="s">
        <v>1305</v>
      </c>
      <c r="D753" s="214" t="s">
        <v>151</v>
      </c>
      <c r="E753" s="215" t="s">
        <v>1306</v>
      </c>
      <c r="F753" s="216" t="s">
        <v>1307</v>
      </c>
      <c r="G753" s="217" t="s">
        <v>765</v>
      </c>
      <c r="H753" s="218">
        <v>1</v>
      </c>
      <c r="I753" s="219"/>
      <c r="J753" s="220">
        <f>ROUND(I753*H753,2)</f>
        <v>0</v>
      </c>
      <c r="K753" s="216" t="s">
        <v>19</v>
      </c>
      <c r="L753" s="46"/>
      <c r="M753" s="221" t="s">
        <v>19</v>
      </c>
      <c r="N753" s="222" t="s">
        <v>43</v>
      </c>
      <c r="O753" s="86"/>
      <c r="P753" s="223">
        <f>O753*H753</f>
        <v>0</v>
      </c>
      <c r="Q753" s="223">
        <v>0</v>
      </c>
      <c r="R753" s="223">
        <f>Q753*H753</f>
        <v>0</v>
      </c>
      <c r="S753" s="223">
        <v>0</v>
      </c>
      <c r="T753" s="224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5" t="s">
        <v>149</v>
      </c>
      <c r="AT753" s="225" t="s">
        <v>151</v>
      </c>
      <c r="AU753" s="225" t="s">
        <v>82</v>
      </c>
      <c r="AY753" s="19" t="s">
        <v>148</v>
      </c>
      <c r="BE753" s="226">
        <f>IF(N753="základní",J753,0)</f>
        <v>0</v>
      </c>
      <c r="BF753" s="226">
        <f>IF(N753="snížená",J753,0)</f>
        <v>0</v>
      </c>
      <c r="BG753" s="226">
        <f>IF(N753="zákl. přenesená",J753,0)</f>
        <v>0</v>
      </c>
      <c r="BH753" s="226">
        <f>IF(N753="sníž. přenesená",J753,0)</f>
        <v>0</v>
      </c>
      <c r="BI753" s="226">
        <f>IF(N753="nulová",J753,0)</f>
        <v>0</v>
      </c>
      <c r="BJ753" s="19" t="s">
        <v>80</v>
      </c>
      <c r="BK753" s="226">
        <f>ROUND(I753*H753,2)</f>
        <v>0</v>
      </c>
      <c r="BL753" s="19" t="s">
        <v>149</v>
      </c>
      <c r="BM753" s="225" t="s">
        <v>1308</v>
      </c>
    </row>
    <row r="754" s="12" customFormat="1" ht="22.8" customHeight="1">
      <c r="A754" s="12"/>
      <c r="B754" s="198"/>
      <c r="C754" s="199"/>
      <c r="D754" s="200" t="s">
        <v>71</v>
      </c>
      <c r="E754" s="212" t="s">
        <v>203</v>
      </c>
      <c r="F754" s="212" t="s">
        <v>204</v>
      </c>
      <c r="G754" s="199"/>
      <c r="H754" s="199"/>
      <c r="I754" s="202"/>
      <c r="J754" s="213">
        <f>BK754</f>
        <v>0</v>
      </c>
      <c r="K754" s="199"/>
      <c r="L754" s="204"/>
      <c r="M754" s="205"/>
      <c r="N754" s="206"/>
      <c r="O754" s="206"/>
      <c r="P754" s="207">
        <f>SUM(P755:P788)</f>
        <v>0</v>
      </c>
      <c r="Q754" s="206"/>
      <c r="R754" s="207">
        <f>SUM(R755:R788)</f>
        <v>0</v>
      </c>
      <c r="S754" s="206"/>
      <c r="T754" s="208">
        <f>SUM(T755:T788)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09" t="s">
        <v>80</v>
      </c>
      <c r="AT754" s="210" t="s">
        <v>71</v>
      </c>
      <c r="AU754" s="210" t="s">
        <v>80</v>
      </c>
      <c r="AY754" s="209" t="s">
        <v>148</v>
      </c>
      <c r="BK754" s="211">
        <f>SUM(BK755:BK788)</f>
        <v>0</v>
      </c>
    </row>
    <row r="755" s="2" customFormat="1" ht="24.15" customHeight="1">
      <c r="A755" s="40"/>
      <c r="B755" s="41"/>
      <c r="C755" s="214" t="s">
        <v>1309</v>
      </c>
      <c r="D755" s="214" t="s">
        <v>151</v>
      </c>
      <c r="E755" s="215" t="s">
        <v>1310</v>
      </c>
      <c r="F755" s="216" t="s">
        <v>1311</v>
      </c>
      <c r="G755" s="217" t="s">
        <v>208</v>
      </c>
      <c r="H755" s="218">
        <v>277.61200000000002</v>
      </c>
      <c r="I755" s="219"/>
      <c r="J755" s="220">
        <f>ROUND(I755*H755,2)</f>
        <v>0</v>
      </c>
      <c r="K755" s="216" t="s">
        <v>616</v>
      </c>
      <c r="L755" s="46"/>
      <c r="M755" s="221" t="s">
        <v>19</v>
      </c>
      <c r="N755" s="222" t="s">
        <v>43</v>
      </c>
      <c r="O755" s="86"/>
      <c r="P755" s="223">
        <f>O755*H755</f>
        <v>0</v>
      </c>
      <c r="Q755" s="223">
        <v>0</v>
      </c>
      <c r="R755" s="223">
        <f>Q755*H755</f>
        <v>0</v>
      </c>
      <c r="S755" s="223">
        <v>0</v>
      </c>
      <c r="T755" s="224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5" t="s">
        <v>149</v>
      </c>
      <c r="AT755" s="225" t="s">
        <v>151</v>
      </c>
      <c r="AU755" s="225" t="s">
        <v>82</v>
      </c>
      <c r="AY755" s="19" t="s">
        <v>148</v>
      </c>
      <c r="BE755" s="226">
        <f>IF(N755="základní",J755,0)</f>
        <v>0</v>
      </c>
      <c r="BF755" s="226">
        <f>IF(N755="snížená",J755,0)</f>
        <v>0</v>
      </c>
      <c r="BG755" s="226">
        <f>IF(N755="zákl. přenesená",J755,0)</f>
        <v>0</v>
      </c>
      <c r="BH755" s="226">
        <f>IF(N755="sníž. přenesená",J755,0)</f>
        <v>0</v>
      </c>
      <c r="BI755" s="226">
        <f>IF(N755="nulová",J755,0)</f>
        <v>0</v>
      </c>
      <c r="BJ755" s="19" t="s">
        <v>80</v>
      </c>
      <c r="BK755" s="226">
        <f>ROUND(I755*H755,2)</f>
        <v>0</v>
      </c>
      <c r="BL755" s="19" t="s">
        <v>149</v>
      </c>
      <c r="BM755" s="225" t="s">
        <v>1312</v>
      </c>
    </row>
    <row r="756" s="2" customFormat="1">
      <c r="A756" s="40"/>
      <c r="B756" s="41"/>
      <c r="C756" s="42"/>
      <c r="D756" s="227" t="s">
        <v>157</v>
      </c>
      <c r="E756" s="42"/>
      <c r="F756" s="228" t="s">
        <v>1313</v>
      </c>
      <c r="G756" s="42"/>
      <c r="H756" s="42"/>
      <c r="I756" s="229"/>
      <c r="J756" s="42"/>
      <c r="K756" s="42"/>
      <c r="L756" s="46"/>
      <c r="M756" s="230"/>
      <c r="N756" s="231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157</v>
      </c>
      <c r="AU756" s="19" t="s">
        <v>82</v>
      </c>
    </row>
    <row r="757" s="2" customFormat="1" ht="21.75" customHeight="1">
      <c r="A757" s="40"/>
      <c r="B757" s="41"/>
      <c r="C757" s="214" t="s">
        <v>161</v>
      </c>
      <c r="D757" s="214" t="s">
        <v>151</v>
      </c>
      <c r="E757" s="215" t="s">
        <v>1314</v>
      </c>
      <c r="F757" s="216" t="s">
        <v>1315</v>
      </c>
      <c r="G757" s="217" t="s">
        <v>208</v>
      </c>
      <c r="H757" s="218">
        <v>277.61200000000002</v>
      </c>
      <c r="I757" s="219"/>
      <c r="J757" s="220">
        <f>ROUND(I757*H757,2)</f>
        <v>0</v>
      </c>
      <c r="K757" s="216" t="s">
        <v>616</v>
      </c>
      <c r="L757" s="46"/>
      <c r="M757" s="221" t="s">
        <v>19</v>
      </c>
      <c r="N757" s="222" t="s">
        <v>43</v>
      </c>
      <c r="O757" s="86"/>
      <c r="P757" s="223">
        <f>O757*H757</f>
        <v>0</v>
      </c>
      <c r="Q757" s="223">
        <v>0</v>
      </c>
      <c r="R757" s="223">
        <f>Q757*H757</f>
        <v>0</v>
      </c>
      <c r="S757" s="223">
        <v>0</v>
      </c>
      <c r="T757" s="224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5" t="s">
        <v>149</v>
      </c>
      <c r="AT757" s="225" t="s">
        <v>151</v>
      </c>
      <c r="AU757" s="225" t="s">
        <v>82</v>
      </c>
      <c r="AY757" s="19" t="s">
        <v>148</v>
      </c>
      <c r="BE757" s="226">
        <f>IF(N757="základní",J757,0)</f>
        <v>0</v>
      </c>
      <c r="BF757" s="226">
        <f>IF(N757="snížená",J757,0)</f>
        <v>0</v>
      </c>
      <c r="BG757" s="226">
        <f>IF(N757="zákl. přenesená",J757,0)</f>
        <v>0</v>
      </c>
      <c r="BH757" s="226">
        <f>IF(N757="sníž. přenesená",J757,0)</f>
        <v>0</v>
      </c>
      <c r="BI757" s="226">
        <f>IF(N757="nulová",J757,0)</f>
        <v>0</v>
      </c>
      <c r="BJ757" s="19" t="s">
        <v>80</v>
      </c>
      <c r="BK757" s="226">
        <f>ROUND(I757*H757,2)</f>
        <v>0</v>
      </c>
      <c r="BL757" s="19" t="s">
        <v>149</v>
      </c>
      <c r="BM757" s="225" t="s">
        <v>1316</v>
      </c>
    </row>
    <row r="758" s="2" customFormat="1">
      <c r="A758" s="40"/>
      <c r="B758" s="41"/>
      <c r="C758" s="42"/>
      <c r="D758" s="227" t="s">
        <v>157</v>
      </c>
      <c r="E758" s="42"/>
      <c r="F758" s="228" t="s">
        <v>1317</v>
      </c>
      <c r="G758" s="42"/>
      <c r="H758" s="42"/>
      <c r="I758" s="229"/>
      <c r="J758" s="42"/>
      <c r="K758" s="42"/>
      <c r="L758" s="46"/>
      <c r="M758" s="230"/>
      <c r="N758" s="231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157</v>
      </c>
      <c r="AU758" s="19" t="s">
        <v>82</v>
      </c>
    </row>
    <row r="759" s="2" customFormat="1" ht="24.15" customHeight="1">
      <c r="A759" s="40"/>
      <c r="B759" s="41"/>
      <c r="C759" s="214" t="s">
        <v>1318</v>
      </c>
      <c r="D759" s="214" t="s">
        <v>151</v>
      </c>
      <c r="E759" s="215" t="s">
        <v>1319</v>
      </c>
      <c r="F759" s="216" t="s">
        <v>1320</v>
      </c>
      <c r="G759" s="217" t="s">
        <v>208</v>
      </c>
      <c r="H759" s="218">
        <v>5274.7039999999997</v>
      </c>
      <c r="I759" s="219"/>
      <c r="J759" s="220">
        <f>ROUND(I759*H759,2)</f>
        <v>0</v>
      </c>
      <c r="K759" s="216" t="s">
        <v>616</v>
      </c>
      <c r="L759" s="46"/>
      <c r="M759" s="221" t="s">
        <v>19</v>
      </c>
      <c r="N759" s="222" t="s">
        <v>43</v>
      </c>
      <c r="O759" s="86"/>
      <c r="P759" s="223">
        <f>O759*H759</f>
        <v>0</v>
      </c>
      <c r="Q759" s="223">
        <v>0</v>
      </c>
      <c r="R759" s="223">
        <f>Q759*H759</f>
        <v>0</v>
      </c>
      <c r="S759" s="223">
        <v>0</v>
      </c>
      <c r="T759" s="224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5" t="s">
        <v>149</v>
      </c>
      <c r="AT759" s="225" t="s">
        <v>151</v>
      </c>
      <c r="AU759" s="225" t="s">
        <v>82</v>
      </c>
      <c r="AY759" s="19" t="s">
        <v>148</v>
      </c>
      <c r="BE759" s="226">
        <f>IF(N759="základní",J759,0)</f>
        <v>0</v>
      </c>
      <c r="BF759" s="226">
        <f>IF(N759="snížená",J759,0)</f>
        <v>0</v>
      </c>
      <c r="BG759" s="226">
        <f>IF(N759="zákl. přenesená",J759,0)</f>
        <v>0</v>
      </c>
      <c r="BH759" s="226">
        <f>IF(N759="sníž. přenesená",J759,0)</f>
        <v>0</v>
      </c>
      <c r="BI759" s="226">
        <f>IF(N759="nulová",J759,0)</f>
        <v>0</v>
      </c>
      <c r="BJ759" s="19" t="s">
        <v>80</v>
      </c>
      <c r="BK759" s="226">
        <f>ROUND(I759*H759,2)</f>
        <v>0</v>
      </c>
      <c r="BL759" s="19" t="s">
        <v>149</v>
      </c>
      <c r="BM759" s="225" t="s">
        <v>1321</v>
      </c>
    </row>
    <row r="760" s="2" customFormat="1">
      <c r="A760" s="40"/>
      <c r="B760" s="41"/>
      <c r="C760" s="42"/>
      <c r="D760" s="227" t="s">
        <v>157</v>
      </c>
      <c r="E760" s="42"/>
      <c r="F760" s="228" t="s">
        <v>1322</v>
      </c>
      <c r="G760" s="42"/>
      <c r="H760" s="42"/>
      <c r="I760" s="229"/>
      <c r="J760" s="42"/>
      <c r="K760" s="42"/>
      <c r="L760" s="46"/>
      <c r="M760" s="230"/>
      <c r="N760" s="231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157</v>
      </c>
      <c r="AU760" s="19" t="s">
        <v>82</v>
      </c>
    </row>
    <row r="761" s="14" customFormat="1">
      <c r="A761" s="14"/>
      <c r="B761" s="243"/>
      <c r="C761" s="244"/>
      <c r="D761" s="234" t="s">
        <v>159</v>
      </c>
      <c r="E761" s="245" t="s">
        <v>19</v>
      </c>
      <c r="F761" s="246" t="s">
        <v>1323</v>
      </c>
      <c r="G761" s="244"/>
      <c r="H761" s="247">
        <v>5274.7039999999997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159</v>
      </c>
      <c r="AU761" s="253" t="s">
        <v>82</v>
      </c>
      <c r="AV761" s="14" t="s">
        <v>82</v>
      </c>
      <c r="AW761" s="14" t="s">
        <v>33</v>
      </c>
      <c r="AX761" s="14" t="s">
        <v>80</v>
      </c>
      <c r="AY761" s="253" t="s">
        <v>148</v>
      </c>
    </row>
    <row r="762" s="2" customFormat="1" ht="24.15" customHeight="1">
      <c r="A762" s="40"/>
      <c r="B762" s="41"/>
      <c r="C762" s="214" t="s">
        <v>1324</v>
      </c>
      <c r="D762" s="214" t="s">
        <v>151</v>
      </c>
      <c r="E762" s="215" t="s">
        <v>1325</v>
      </c>
      <c r="F762" s="216" t="s">
        <v>1326</v>
      </c>
      <c r="G762" s="217" t="s">
        <v>208</v>
      </c>
      <c r="H762" s="218">
        <v>103.548</v>
      </c>
      <c r="I762" s="219"/>
      <c r="J762" s="220">
        <f>ROUND(I762*H762,2)</f>
        <v>0</v>
      </c>
      <c r="K762" s="216" t="s">
        <v>616</v>
      </c>
      <c r="L762" s="46"/>
      <c r="M762" s="221" t="s">
        <v>19</v>
      </c>
      <c r="N762" s="222" t="s">
        <v>43</v>
      </c>
      <c r="O762" s="86"/>
      <c r="P762" s="223">
        <f>O762*H762</f>
        <v>0</v>
      </c>
      <c r="Q762" s="223">
        <v>0</v>
      </c>
      <c r="R762" s="223">
        <f>Q762*H762</f>
        <v>0</v>
      </c>
      <c r="S762" s="223">
        <v>0</v>
      </c>
      <c r="T762" s="224">
        <f>S762*H762</f>
        <v>0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25" t="s">
        <v>149</v>
      </c>
      <c r="AT762" s="225" t="s">
        <v>151</v>
      </c>
      <c r="AU762" s="225" t="s">
        <v>82</v>
      </c>
      <c r="AY762" s="19" t="s">
        <v>148</v>
      </c>
      <c r="BE762" s="226">
        <f>IF(N762="základní",J762,0)</f>
        <v>0</v>
      </c>
      <c r="BF762" s="226">
        <f>IF(N762="snížená",J762,0)</f>
        <v>0</v>
      </c>
      <c r="BG762" s="226">
        <f>IF(N762="zákl. přenesená",J762,0)</f>
        <v>0</v>
      </c>
      <c r="BH762" s="226">
        <f>IF(N762="sníž. přenesená",J762,0)</f>
        <v>0</v>
      </c>
      <c r="BI762" s="226">
        <f>IF(N762="nulová",J762,0)</f>
        <v>0</v>
      </c>
      <c r="BJ762" s="19" t="s">
        <v>80</v>
      </c>
      <c r="BK762" s="226">
        <f>ROUND(I762*H762,2)</f>
        <v>0</v>
      </c>
      <c r="BL762" s="19" t="s">
        <v>149</v>
      </c>
      <c r="BM762" s="225" t="s">
        <v>1327</v>
      </c>
    </row>
    <row r="763" s="2" customFormat="1">
      <c r="A763" s="40"/>
      <c r="B763" s="41"/>
      <c r="C763" s="42"/>
      <c r="D763" s="227" t="s">
        <v>157</v>
      </c>
      <c r="E763" s="42"/>
      <c r="F763" s="228" t="s">
        <v>1328</v>
      </c>
      <c r="G763" s="42"/>
      <c r="H763" s="42"/>
      <c r="I763" s="229"/>
      <c r="J763" s="42"/>
      <c r="K763" s="42"/>
      <c r="L763" s="46"/>
      <c r="M763" s="230"/>
      <c r="N763" s="231"/>
      <c r="O763" s="86"/>
      <c r="P763" s="86"/>
      <c r="Q763" s="86"/>
      <c r="R763" s="86"/>
      <c r="S763" s="86"/>
      <c r="T763" s="87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157</v>
      </c>
      <c r="AU763" s="19" t="s">
        <v>82</v>
      </c>
    </row>
    <row r="764" s="14" customFormat="1">
      <c r="A764" s="14"/>
      <c r="B764" s="243"/>
      <c r="C764" s="244"/>
      <c r="D764" s="234" t="s">
        <v>159</v>
      </c>
      <c r="E764" s="245" t="s">
        <v>19</v>
      </c>
      <c r="F764" s="246" t="s">
        <v>1329</v>
      </c>
      <c r="G764" s="244"/>
      <c r="H764" s="247">
        <v>23.923999999999999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159</v>
      </c>
      <c r="AU764" s="253" t="s">
        <v>82</v>
      </c>
      <c r="AV764" s="14" t="s">
        <v>82</v>
      </c>
      <c r="AW764" s="14" t="s">
        <v>33</v>
      </c>
      <c r="AX764" s="14" t="s">
        <v>72</v>
      </c>
      <c r="AY764" s="253" t="s">
        <v>148</v>
      </c>
    </row>
    <row r="765" s="14" customFormat="1">
      <c r="A765" s="14"/>
      <c r="B765" s="243"/>
      <c r="C765" s="244"/>
      <c r="D765" s="234" t="s">
        <v>159</v>
      </c>
      <c r="E765" s="245" t="s">
        <v>19</v>
      </c>
      <c r="F765" s="246" t="s">
        <v>1330</v>
      </c>
      <c r="G765" s="244"/>
      <c r="H765" s="247">
        <v>20.469999999999999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159</v>
      </c>
      <c r="AU765" s="253" t="s">
        <v>82</v>
      </c>
      <c r="AV765" s="14" t="s">
        <v>82</v>
      </c>
      <c r="AW765" s="14" t="s">
        <v>33</v>
      </c>
      <c r="AX765" s="14" t="s">
        <v>72</v>
      </c>
      <c r="AY765" s="253" t="s">
        <v>148</v>
      </c>
    </row>
    <row r="766" s="14" customFormat="1">
      <c r="A766" s="14"/>
      <c r="B766" s="243"/>
      <c r="C766" s="244"/>
      <c r="D766" s="234" t="s">
        <v>159</v>
      </c>
      <c r="E766" s="245" t="s">
        <v>19</v>
      </c>
      <c r="F766" s="246" t="s">
        <v>1331</v>
      </c>
      <c r="G766" s="244"/>
      <c r="H766" s="247">
        <v>59.154000000000003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159</v>
      </c>
      <c r="AU766" s="253" t="s">
        <v>82</v>
      </c>
      <c r="AV766" s="14" t="s">
        <v>82</v>
      </c>
      <c r="AW766" s="14" t="s">
        <v>33</v>
      </c>
      <c r="AX766" s="14" t="s">
        <v>72</v>
      </c>
      <c r="AY766" s="253" t="s">
        <v>148</v>
      </c>
    </row>
    <row r="767" s="15" customFormat="1">
      <c r="A767" s="15"/>
      <c r="B767" s="254"/>
      <c r="C767" s="255"/>
      <c r="D767" s="234" t="s">
        <v>159</v>
      </c>
      <c r="E767" s="256" t="s">
        <v>19</v>
      </c>
      <c r="F767" s="257" t="s">
        <v>163</v>
      </c>
      <c r="G767" s="255"/>
      <c r="H767" s="258">
        <v>103.548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159</v>
      </c>
      <c r="AU767" s="264" t="s">
        <v>82</v>
      </c>
      <c r="AV767" s="15" t="s">
        <v>149</v>
      </c>
      <c r="AW767" s="15" t="s">
        <v>33</v>
      </c>
      <c r="AX767" s="15" t="s">
        <v>80</v>
      </c>
      <c r="AY767" s="264" t="s">
        <v>148</v>
      </c>
    </row>
    <row r="768" s="2" customFormat="1" ht="24.15" customHeight="1">
      <c r="A768" s="40"/>
      <c r="B768" s="41"/>
      <c r="C768" s="214" t="s">
        <v>1332</v>
      </c>
      <c r="D768" s="214" t="s">
        <v>151</v>
      </c>
      <c r="E768" s="215" t="s">
        <v>1333</v>
      </c>
      <c r="F768" s="216" t="s">
        <v>1334</v>
      </c>
      <c r="G768" s="217" t="s">
        <v>208</v>
      </c>
      <c r="H768" s="218">
        <v>97.859999999999999</v>
      </c>
      <c r="I768" s="219"/>
      <c r="J768" s="220">
        <f>ROUND(I768*H768,2)</f>
        <v>0</v>
      </c>
      <c r="K768" s="216" t="s">
        <v>616</v>
      </c>
      <c r="L768" s="46"/>
      <c r="M768" s="221" t="s">
        <v>19</v>
      </c>
      <c r="N768" s="222" t="s">
        <v>43</v>
      </c>
      <c r="O768" s="86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149</v>
      </c>
      <c r="AT768" s="225" t="s">
        <v>151</v>
      </c>
      <c r="AU768" s="225" t="s">
        <v>82</v>
      </c>
      <c r="AY768" s="19" t="s">
        <v>148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80</v>
      </c>
      <c r="BK768" s="226">
        <f>ROUND(I768*H768,2)</f>
        <v>0</v>
      </c>
      <c r="BL768" s="19" t="s">
        <v>149</v>
      </c>
      <c r="BM768" s="225" t="s">
        <v>1335</v>
      </c>
    </row>
    <row r="769" s="2" customFormat="1">
      <c r="A769" s="40"/>
      <c r="B769" s="41"/>
      <c r="C769" s="42"/>
      <c r="D769" s="227" t="s">
        <v>157</v>
      </c>
      <c r="E769" s="42"/>
      <c r="F769" s="228" t="s">
        <v>1336</v>
      </c>
      <c r="G769" s="42"/>
      <c r="H769" s="42"/>
      <c r="I769" s="229"/>
      <c r="J769" s="42"/>
      <c r="K769" s="42"/>
      <c r="L769" s="46"/>
      <c r="M769" s="230"/>
      <c r="N769" s="231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157</v>
      </c>
      <c r="AU769" s="19" t="s">
        <v>82</v>
      </c>
    </row>
    <row r="770" s="14" customFormat="1">
      <c r="A770" s="14"/>
      <c r="B770" s="243"/>
      <c r="C770" s="244"/>
      <c r="D770" s="234" t="s">
        <v>159</v>
      </c>
      <c r="E770" s="245" t="s">
        <v>19</v>
      </c>
      <c r="F770" s="246" t="s">
        <v>1337</v>
      </c>
      <c r="G770" s="244"/>
      <c r="H770" s="247">
        <v>21.077999999999999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159</v>
      </c>
      <c r="AU770" s="253" t="s">
        <v>82</v>
      </c>
      <c r="AV770" s="14" t="s">
        <v>82</v>
      </c>
      <c r="AW770" s="14" t="s">
        <v>33</v>
      </c>
      <c r="AX770" s="14" t="s">
        <v>72</v>
      </c>
      <c r="AY770" s="253" t="s">
        <v>148</v>
      </c>
    </row>
    <row r="771" s="14" customFormat="1">
      <c r="A771" s="14"/>
      <c r="B771" s="243"/>
      <c r="C771" s="244"/>
      <c r="D771" s="234" t="s">
        <v>159</v>
      </c>
      <c r="E771" s="245" t="s">
        <v>19</v>
      </c>
      <c r="F771" s="246" t="s">
        <v>1338</v>
      </c>
      <c r="G771" s="244"/>
      <c r="H771" s="247">
        <v>69.528000000000006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159</v>
      </c>
      <c r="AU771" s="253" t="s">
        <v>82</v>
      </c>
      <c r="AV771" s="14" t="s">
        <v>82</v>
      </c>
      <c r="AW771" s="14" t="s">
        <v>33</v>
      </c>
      <c r="AX771" s="14" t="s">
        <v>72</v>
      </c>
      <c r="AY771" s="253" t="s">
        <v>148</v>
      </c>
    </row>
    <row r="772" s="14" customFormat="1">
      <c r="A772" s="14"/>
      <c r="B772" s="243"/>
      <c r="C772" s="244"/>
      <c r="D772" s="234" t="s">
        <v>159</v>
      </c>
      <c r="E772" s="245" t="s">
        <v>19</v>
      </c>
      <c r="F772" s="246" t="s">
        <v>1339</v>
      </c>
      <c r="G772" s="244"/>
      <c r="H772" s="247">
        <v>7.2539999999999996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159</v>
      </c>
      <c r="AU772" s="253" t="s">
        <v>82</v>
      </c>
      <c r="AV772" s="14" t="s">
        <v>82</v>
      </c>
      <c r="AW772" s="14" t="s">
        <v>33</v>
      </c>
      <c r="AX772" s="14" t="s">
        <v>72</v>
      </c>
      <c r="AY772" s="253" t="s">
        <v>148</v>
      </c>
    </row>
    <row r="773" s="15" customFormat="1">
      <c r="A773" s="15"/>
      <c r="B773" s="254"/>
      <c r="C773" s="255"/>
      <c r="D773" s="234" t="s">
        <v>159</v>
      </c>
      <c r="E773" s="256" t="s">
        <v>19</v>
      </c>
      <c r="F773" s="257" t="s">
        <v>163</v>
      </c>
      <c r="G773" s="255"/>
      <c r="H773" s="258">
        <v>97.859999999999999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159</v>
      </c>
      <c r="AU773" s="264" t="s">
        <v>82</v>
      </c>
      <c r="AV773" s="15" t="s">
        <v>149</v>
      </c>
      <c r="AW773" s="15" t="s">
        <v>33</v>
      </c>
      <c r="AX773" s="15" t="s">
        <v>80</v>
      </c>
      <c r="AY773" s="264" t="s">
        <v>148</v>
      </c>
    </row>
    <row r="774" s="2" customFormat="1" ht="24.15" customHeight="1">
      <c r="A774" s="40"/>
      <c r="B774" s="41"/>
      <c r="C774" s="214" t="s">
        <v>1340</v>
      </c>
      <c r="D774" s="214" t="s">
        <v>151</v>
      </c>
      <c r="E774" s="215" t="s">
        <v>1341</v>
      </c>
      <c r="F774" s="216" t="s">
        <v>1342</v>
      </c>
      <c r="G774" s="217" t="s">
        <v>208</v>
      </c>
      <c r="H774" s="218">
        <v>11.169000000000001</v>
      </c>
      <c r="I774" s="219"/>
      <c r="J774" s="220">
        <f>ROUND(I774*H774,2)</f>
        <v>0</v>
      </c>
      <c r="K774" s="216" t="s">
        <v>616</v>
      </c>
      <c r="L774" s="46"/>
      <c r="M774" s="221" t="s">
        <v>19</v>
      </c>
      <c r="N774" s="222" t="s">
        <v>43</v>
      </c>
      <c r="O774" s="86"/>
      <c r="P774" s="223">
        <f>O774*H774</f>
        <v>0</v>
      </c>
      <c r="Q774" s="223">
        <v>0</v>
      </c>
      <c r="R774" s="223">
        <f>Q774*H774</f>
        <v>0</v>
      </c>
      <c r="S774" s="223">
        <v>0</v>
      </c>
      <c r="T774" s="224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5" t="s">
        <v>149</v>
      </c>
      <c r="AT774" s="225" t="s">
        <v>151</v>
      </c>
      <c r="AU774" s="225" t="s">
        <v>82</v>
      </c>
      <c r="AY774" s="19" t="s">
        <v>148</v>
      </c>
      <c r="BE774" s="226">
        <f>IF(N774="základní",J774,0)</f>
        <v>0</v>
      </c>
      <c r="BF774" s="226">
        <f>IF(N774="snížená",J774,0)</f>
        <v>0</v>
      </c>
      <c r="BG774" s="226">
        <f>IF(N774="zákl. přenesená",J774,0)</f>
        <v>0</v>
      </c>
      <c r="BH774" s="226">
        <f>IF(N774="sníž. přenesená",J774,0)</f>
        <v>0</v>
      </c>
      <c r="BI774" s="226">
        <f>IF(N774="nulová",J774,0)</f>
        <v>0</v>
      </c>
      <c r="BJ774" s="19" t="s">
        <v>80</v>
      </c>
      <c r="BK774" s="226">
        <f>ROUND(I774*H774,2)</f>
        <v>0</v>
      </c>
      <c r="BL774" s="19" t="s">
        <v>149</v>
      </c>
      <c r="BM774" s="225" t="s">
        <v>1343</v>
      </c>
    </row>
    <row r="775" s="2" customFormat="1">
      <c r="A775" s="40"/>
      <c r="B775" s="41"/>
      <c r="C775" s="42"/>
      <c r="D775" s="227" t="s">
        <v>157</v>
      </c>
      <c r="E775" s="42"/>
      <c r="F775" s="228" t="s">
        <v>1344</v>
      </c>
      <c r="G775" s="42"/>
      <c r="H775" s="42"/>
      <c r="I775" s="229"/>
      <c r="J775" s="42"/>
      <c r="K775" s="42"/>
      <c r="L775" s="46"/>
      <c r="M775" s="230"/>
      <c r="N775" s="231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157</v>
      </c>
      <c r="AU775" s="19" t="s">
        <v>82</v>
      </c>
    </row>
    <row r="776" s="14" customFormat="1">
      <c r="A776" s="14"/>
      <c r="B776" s="243"/>
      <c r="C776" s="244"/>
      <c r="D776" s="234" t="s">
        <v>159</v>
      </c>
      <c r="E776" s="245" t="s">
        <v>19</v>
      </c>
      <c r="F776" s="246" t="s">
        <v>1345</v>
      </c>
      <c r="G776" s="244"/>
      <c r="H776" s="247">
        <v>11.169000000000001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159</v>
      </c>
      <c r="AU776" s="253" t="s">
        <v>82</v>
      </c>
      <c r="AV776" s="14" t="s">
        <v>82</v>
      </c>
      <c r="AW776" s="14" t="s">
        <v>33</v>
      </c>
      <c r="AX776" s="14" t="s">
        <v>80</v>
      </c>
      <c r="AY776" s="253" t="s">
        <v>148</v>
      </c>
    </row>
    <row r="777" s="2" customFormat="1" ht="24.15" customHeight="1">
      <c r="A777" s="40"/>
      <c r="B777" s="41"/>
      <c r="C777" s="214" t="s">
        <v>1346</v>
      </c>
      <c r="D777" s="214" t="s">
        <v>151</v>
      </c>
      <c r="E777" s="215" t="s">
        <v>1347</v>
      </c>
      <c r="F777" s="216" t="s">
        <v>1348</v>
      </c>
      <c r="G777" s="217" t="s">
        <v>208</v>
      </c>
      <c r="H777" s="218">
        <v>23.283999999999999</v>
      </c>
      <c r="I777" s="219"/>
      <c r="J777" s="220">
        <f>ROUND(I777*H777,2)</f>
        <v>0</v>
      </c>
      <c r="K777" s="216" t="s">
        <v>616</v>
      </c>
      <c r="L777" s="46"/>
      <c r="M777" s="221" t="s">
        <v>19</v>
      </c>
      <c r="N777" s="222" t="s">
        <v>43</v>
      </c>
      <c r="O777" s="86"/>
      <c r="P777" s="223">
        <f>O777*H777</f>
        <v>0</v>
      </c>
      <c r="Q777" s="223">
        <v>0</v>
      </c>
      <c r="R777" s="223">
        <f>Q777*H777</f>
        <v>0</v>
      </c>
      <c r="S777" s="223">
        <v>0</v>
      </c>
      <c r="T777" s="224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5" t="s">
        <v>149</v>
      </c>
      <c r="AT777" s="225" t="s">
        <v>151</v>
      </c>
      <c r="AU777" s="225" t="s">
        <v>82</v>
      </c>
      <c r="AY777" s="19" t="s">
        <v>148</v>
      </c>
      <c r="BE777" s="226">
        <f>IF(N777="základní",J777,0)</f>
        <v>0</v>
      </c>
      <c r="BF777" s="226">
        <f>IF(N777="snížená",J777,0)</f>
        <v>0</v>
      </c>
      <c r="BG777" s="226">
        <f>IF(N777="zákl. přenesená",J777,0)</f>
        <v>0</v>
      </c>
      <c r="BH777" s="226">
        <f>IF(N777="sníž. přenesená",J777,0)</f>
        <v>0</v>
      </c>
      <c r="BI777" s="226">
        <f>IF(N777="nulová",J777,0)</f>
        <v>0</v>
      </c>
      <c r="BJ777" s="19" t="s">
        <v>80</v>
      </c>
      <c r="BK777" s="226">
        <f>ROUND(I777*H777,2)</f>
        <v>0</v>
      </c>
      <c r="BL777" s="19" t="s">
        <v>149</v>
      </c>
      <c r="BM777" s="225" t="s">
        <v>1349</v>
      </c>
    </row>
    <row r="778" s="2" customFormat="1">
      <c r="A778" s="40"/>
      <c r="B778" s="41"/>
      <c r="C778" s="42"/>
      <c r="D778" s="227" t="s">
        <v>157</v>
      </c>
      <c r="E778" s="42"/>
      <c r="F778" s="228" t="s">
        <v>1350</v>
      </c>
      <c r="G778" s="42"/>
      <c r="H778" s="42"/>
      <c r="I778" s="229"/>
      <c r="J778" s="42"/>
      <c r="K778" s="42"/>
      <c r="L778" s="46"/>
      <c r="M778" s="230"/>
      <c r="N778" s="231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157</v>
      </c>
      <c r="AU778" s="19" t="s">
        <v>82</v>
      </c>
    </row>
    <row r="779" s="14" customFormat="1">
      <c r="A779" s="14"/>
      <c r="B779" s="243"/>
      <c r="C779" s="244"/>
      <c r="D779" s="234" t="s">
        <v>159</v>
      </c>
      <c r="E779" s="245" t="s">
        <v>19</v>
      </c>
      <c r="F779" s="246" t="s">
        <v>1351</v>
      </c>
      <c r="G779" s="244"/>
      <c r="H779" s="247">
        <v>23.283999999999999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159</v>
      </c>
      <c r="AU779" s="253" t="s">
        <v>82</v>
      </c>
      <c r="AV779" s="14" t="s">
        <v>82</v>
      </c>
      <c r="AW779" s="14" t="s">
        <v>33</v>
      </c>
      <c r="AX779" s="14" t="s">
        <v>80</v>
      </c>
      <c r="AY779" s="253" t="s">
        <v>148</v>
      </c>
    </row>
    <row r="780" s="2" customFormat="1" ht="24.15" customHeight="1">
      <c r="A780" s="40"/>
      <c r="B780" s="41"/>
      <c r="C780" s="214" t="s">
        <v>1352</v>
      </c>
      <c r="D780" s="214" t="s">
        <v>151</v>
      </c>
      <c r="E780" s="215" t="s">
        <v>1353</v>
      </c>
      <c r="F780" s="216" t="s">
        <v>673</v>
      </c>
      <c r="G780" s="217" t="s">
        <v>208</v>
      </c>
      <c r="H780" s="218">
        <v>21.75</v>
      </c>
      <c r="I780" s="219"/>
      <c r="J780" s="220">
        <f>ROUND(I780*H780,2)</f>
        <v>0</v>
      </c>
      <c r="K780" s="216" t="s">
        <v>616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0</v>
      </c>
      <c r="R780" s="223">
        <f>Q780*H780</f>
        <v>0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149</v>
      </c>
      <c r="AT780" s="225" t="s">
        <v>151</v>
      </c>
      <c r="AU780" s="225" t="s">
        <v>82</v>
      </c>
      <c r="AY780" s="19" t="s">
        <v>148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80</v>
      </c>
      <c r="BK780" s="226">
        <f>ROUND(I780*H780,2)</f>
        <v>0</v>
      </c>
      <c r="BL780" s="19" t="s">
        <v>149</v>
      </c>
      <c r="BM780" s="225" t="s">
        <v>1354</v>
      </c>
    </row>
    <row r="781" s="2" customFormat="1">
      <c r="A781" s="40"/>
      <c r="B781" s="41"/>
      <c r="C781" s="42"/>
      <c r="D781" s="227" t="s">
        <v>157</v>
      </c>
      <c r="E781" s="42"/>
      <c r="F781" s="228" t="s">
        <v>1355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157</v>
      </c>
      <c r="AU781" s="19" t="s">
        <v>82</v>
      </c>
    </row>
    <row r="782" s="14" customFormat="1">
      <c r="A782" s="14"/>
      <c r="B782" s="243"/>
      <c r="C782" s="244"/>
      <c r="D782" s="234" t="s">
        <v>159</v>
      </c>
      <c r="E782" s="245" t="s">
        <v>19</v>
      </c>
      <c r="F782" s="246" t="s">
        <v>1356</v>
      </c>
      <c r="G782" s="244"/>
      <c r="H782" s="247">
        <v>21.75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159</v>
      </c>
      <c r="AU782" s="253" t="s">
        <v>82</v>
      </c>
      <c r="AV782" s="14" t="s">
        <v>82</v>
      </c>
      <c r="AW782" s="14" t="s">
        <v>33</v>
      </c>
      <c r="AX782" s="14" t="s">
        <v>80</v>
      </c>
      <c r="AY782" s="253" t="s">
        <v>148</v>
      </c>
    </row>
    <row r="783" s="2" customFormat="1" ht="24.15" customHeight="1">
      <c r="A783" s="40"/>
      <c r="B783" s="41"/>
      <c r="C783" s="214" t="s">
        <v>1357</v>
      </c>
      <c r="D783" s="214" t="s">
        <v>151</v>
      </c>
      <c r="E783" s="215" t="s">
        <v>236</v>
      </c>
      <c r="F783" s="216" t="s">
        <v>237</v>
      </c>
      <c r="G783" s="217" t="s">
        <v>208</v>
      </c>
      <c r="H783" s="218">
        <v>16.536999999999999</v>
      </c>
      <c r="I783" s="219"/>
      <c r="J783" s="220">
        <f>ROUND(I783*H783,2)</f>
        <v>0</v>
      </c>
      <c r="K783" s="216" t="s">
        <v>616</v>
      </c>
      <c r="L783" s="46"/>
      <c r="M783" s="221" t="s">
        <v>19</v>
      </c>
      <c r="N783" s="222" t="s">
        <v>43</v>
      </c>
      <c r="O783" s="86"/>
      <c r="P783" s="223">
        <f>O783*H783</f>
        <v>0</v>
      </c>
      <c r="Q783" s="223">
        <v>0</v>
      </c>
      <c r="R783" s="223">
        <f>Q783*H783</f>
        <v>0</v>
      </c>
      <c r="S783" s="223">
        <v>0</v>
      </c>
      <c r="T783" s="224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5" t="s">
        <v>149</v>
      </c>
      <c r="AT783" s="225" t="s">
        <v>151</v>
      </c>
      <c r="AU783" s="225" t="s">
        <v>82</v>
      </c>
      <c r="AY783" s="19" t="s">
        <v>148</v>
      </c>
      <c r="BE783" s="226">
        <f>IF(N783="základní",J783,0)</f>
        <v>0</v>
      </c>
      <c r="BF783" s="226">
        <f>IF(N783="snížená",J783,0)</f>
        <v>0</v>
      </c>
      <c r="BG783" s="226">
        <f>IF(N783="zákl. přenesená",J783,0)</f>
        <v>0</v>
      </c>
      <c r="BH783" s="226">
        <f>IF(N783="sníž. přenesená",J783,0)</f>
        <v>0</v>
      </c>
      <c r="BI783" s="226">
        <f>IF(N783="nulová",J783,0)</f>
        <v>0</v>
      </c>
      <c r="BJ783" s="19" t="s">
        <v>80</v>
      </c>
      <c r="BK783" s="226">
        <f>ROUND(I783*H783,2)</f>
        <v>0</v>
      </c>
      <c r="BL783" s="19" t="s">
        <v>149</v>
      </c>
      <c r="BM783" s="225" t="s">
        <v>1358</v>
      </c>
    </row>
    <row r="784" s="2" customFormat="1">
      <c r="A784" s="40"/>
      <c r="B784" s="41"/>
      <c r="C784" s="42"/>
      <c r="D784" s="227" t="s">
        <v>157</v>
      </c>
      <c r="E784" s="42"/>
      <c r="F784" s="228" t="s">
        <v>1359</v>
      </c>
      <c r="G784" s="42"/>
      <c r="H784" s="42"/>
      <c r="I784" s="229"/>
      <c r="J784" s="42"/>
      <c r="K784" s="42"/>
      <c r="L784" s="46"/>
      <c r="M784" s="230"/>
      <c r="N784" s="231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157</v>
      </c>
      <c r="AU784" s="19" t="s">
        <v>82</v>
      </c>
    </row>
    <row r="785" s="14" customFormat="1">
      <c r="A785" s="14"/>
      <c r="B785" s="243"/>
      <c r="C785" s="244"/>
      <c r="D785" s="234" t="s">
        <v>159</v>
      </c>
      <c r="E785" s="245" t="s">
        <v>19</v>
      </c>
      <c r="F785" s="246" t="s">
        <v>1360</v>
      </c>
      <c r="G785" s="244"/>
      <c r="H785" s="247">
        <v>16.536999999999999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159</v>
      </c>
      <c r="AU785" s="253" t="s">
        <v>82</v>
      </c>
      <c r="AV785" s="14" t="s">
        <v>82</v>
      </c>
      <c r="AW785" s="14" t="s">
        <v>33</v>
      </c>
      <c r="AX785" s="14" t="s">
        <v>80</v>
      </c>
      <c r="AY785" s="253" t="s">
        <v>148</v>
      </c>
    </row>
    <row r="786" s="2" customFormat="1" ht="24.15" customHeight="1">
      <c r="A786" s="40"/>
      <c r="B786" s="41"/>
      <c r="C786" s="214" t="s">
        <v>1361</v>
      </c>
      <c r="D786" s="214" t="s">
        <v>151</v>
      </c>
      <c r="E786" s="215" t="s">
        <v>1362</v>
      </c>
      <c r="F786" s="216" t="s">
        <v>1363</v>
      </c>
      <c r="G786" s="217" t="s">
        <v>208</v>
      </c>
      <c r="H786" s="218">
        <v>3.464</v>
      </c>
      <c r="I786" s="219"/>
      <c r="J786" s="220">
        <f>ROUND(I786*H786,2)</f>
        <v>0</v>
      </c>
      <c r="K786" s="216" t="s">
        <v>616</v>
      </c>
      <c r="L786" s="46"/>
      <c r="M786" s="221" t="s">
        <v>19</v>
      </c>
      <c r="N786" s="222" t="s">
        <v>43</v>
      </c>
      <c r="O786" s="86"/>
      <c r="P786" s="223">
        <f>O786*H786</f>
        <v>0</v>
      </c>
      <c r="Q786" s="223">
        <v>0</v>
      </c>
      <c r="R786" s="223">
        <f>Q786*H786</f>
        <v>0</v>
      </c>
      <c r="S786" s="223">
        <v>0</v>
      </c>
      <c r="T786" s="224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5" t="s">
        <v>149</v>
      </c>
      <c r="AT786" s="225" t="s">
        <v>151</v>
      </c>
      <c r="AU786" s="225" t="s">
        <v>82</v>
      </c>
      <c r="AY786" s="19" t="s">
        <v>148</v>
      </c>
      <c r="BE786" s="226">
        <f>IF(N786="základní",J786,0)</f>
        <v>0</v>
      </c>
      <c r="BF786" s="226">
        <f>IF(N786="snížená",J786,0)</f>
        <v>0</v>
      </c>
      <c r="BG786" s="226">
        <f>IF(N786="zákl. přenesená",J786,0)</f>
        <v>0</v>
      </c>
      <c r="BH786" s="226">
        <f>IF(N786="sníž. přenesená",J786,0)</f>
        <v>0</v>
      </c>
      <c r="BI786" s="226">
        <f>IF(N786="nulová",J786,0)</f>
        <v>0</v>
      </c>
      <c r="BJ786" s="19" t="s">
        <v>80</v>
      </c>
      <c r="BK786" s="226">
        <f>ROUND(I786*H786,2)</f>
        <v>0</v>
      </c>
      <c r="BL786" s="19" t="s">
        <v>149</v>
      </c>
      <c r="BM786" s="225" t="s">
        <v>1364</v>
      </c>
    </row>
    <row r="787" s="2" customFormat="1">
      <c r="A787" s="40"/>
      <c r="B787" s="41"/>
      <c r="C787" s="42"/>
      <c r="D787" s="227" t="s">
        <v>157</v>
      </c>
      <c r="E787" s="42"/>
      <c r="F787" s="228" t="s">
        <v>1365</v>
      </c>
      <c r="G787" s="42"/>
      <c r="H787" s="42"/>
      <c r="I787" s="229"/>
      <c r="J787" s="42"/>
      <c r="K787" s="42"/>
      <c r="L787" s="46"/>
      <c r="M787" s="230"/>
      <c r="N787" s="231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157</v>
      </c>
      <c r="AU787" s="19" t="s">
        <v>82</v>
      </c>
    </row>
    <row r="788" s="14" customFormat="1">
      <c r="A788" s="14"/>
      <c r="B788" s="243"/>
      <c r="C788" s="244"/>
      <c r="D788" s="234" t="s">
        <v>159</v>
      </c>
      <c r="E788" s="245" t="s">
        <v>19</v>
      </c>
      <c r="F788" s="246" t="s">
        <v>1366</v>
      </c>
      <c r="G788" s="244"/>
      <c r="H788" s="247">
        <v>3.464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159</v>
      </c>
      <c r="AU788" s="253" t="s">
        <v>82</v>
      </c>
      <c r="AV788" s="14" t="s">
        <v>82</v>
      </c>
      <c r="AW788" s="14" t="s">
        <v>33</v>
      </c>
      <c r="AX788" s="14" t="s">
        <v>80</v>
      </c>
      <c r="AY788" s="253" t="s">
        <v>148</v>
      </c>
    </row>
    <row r="789" s="12" customFormat="1" ht="22.8" customHeight="1">
      <c r="A789" s="12"/>
      <c r="B789" s="198"/>
      <c r="C789" s="199"/>
      <c r="D789" s="200" t="s">
        <v>71</v>
      </c>
      <c r="E789" s="212" t="s">
        <v>277</v>
      </c>
      <c r="F789" s="212" t="s">
        <v>278</v>
      </c>
      <c r="G789" s="199"/>
      <c r="H789" s="199"/>
      <c r="I789" s="202"/>
      <c r="J789" s="213">
        <f>BK789</f>
        <v>0</v>
      </c>
      <c r="K789" s="199"/>
      <c r="L789" s="204"/>
      <c r="M789" s="205"/>
      <c r="N789" s="206"/>
      <c r="O789" s="206"/>
      <c r="P789" s="207">
        <f>SUM(P790:P791)</f>
        <v>0</v>
      </c>
      <c r="Q789" s="206"/>
      <c r="R789" s="207">
        <f>SUM(R790:R791)</f>
        <v>0</v>
      </c>
      <c r="S789" s="206"/>
      <c r="T789" s="208">
        <f>SUM(T790:T791)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09" t="s">
        <v>80</v>
      </c>
      <c r="AT789" s="210" t="s">
        <v>71</v>
      </c>
      <c r="AU789" s="210" t="s">
        <v>80</v>
      </c>
      <c r="AY789" s="209" t="s">
        <v>148</v>
      </c>
      <c r="BK789" s="211">
        <f>SUM(BK790:BK791)</f>
        <v>0</v>
      </c>
    </row>
    <row r="790" s="2" customFormat="1" ht="33" customHeight="1">
      <c r="A790" s="40"/>
      <c r="B790" s="41"/>
      <c r="C790" s="214" t="s">
        <v>1367</v>
      </c>
      <c r="D790" s="214" t="s">
        <v>151</v>
      </c>
      <c r="E790" s="215" t="s">
        <v>475</v>
      </c>
      <c r="F790" s="216" t="s">
        <v>869</v>
      </c>
      <c r="G790" s="217" t="s">
        <v>208</v>
      </c>
      <c r="H790" s="218">
        <v>83.611000000000004</v>
      </c>
      <c r="I790" s="219"/>
      <c r="J790" s="220">
        <f>ROUND(I790*H790,2)</f>
        <v>0</v>
      </c>
      <c r="K790" s="216" t="s">
        <v>616</v>
      </c>
      <c r="L790" s="46"/>
      <c r="M790" s="221" t="s">
        <v>19</v>
      </c>
      <c r="N790" s="222" t="s">
        <v>43</v>
      </c>
      <c r="O790" s="86"/>
      <c r="P790" s="223">
        <f>O790*H790</f>
        <v>0</v>
      </c>
      <c r="Q790" s="223">
        <v>0</v>
      </c>
      <c r="R790" s="223">
        <f>Q790*H790</f>
        <v>0</v>
      </c>
      <c r="S790" s="223">
        <v>0</v>
      </c>
      <c r="T790" s="224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5" t="s">
        <v>149</v>
      </c>
      <c r="AT790" s="225" t="s">
        <v>151</v>
      </c>
      <c r="AU790" s="225" t="s">
        <v>82</v>
      </c>
      <c r="AY790" s="19" t="s">
        <v>148</v>
      </c>
      <c r="BE790" s="226">
        <f>IF(N790="základní",J790,0)</f>
        <v>0</v>
      </c>
      <c r="BF790" s="226">
        <f>IF(N790="snížená",J790,0)</f>
        <v>0</v>
      </c>
      <c r="BG790" s="226">
        <f>IF(N790="zákl. přenesená",J790,0)</f>
        <v>0</v>
      </c>
      <c r="BH790" s="226">
        <f>IF(N790="sníž. přenesená",J790,0)</f>
        <v>0</v>
      </c>
      <c r="BI790" s="226">
        <f>IF(N790="nulová",J790,0)</f>
        <v>0</v>
      </c>
      <c r="BJ790" s="19" t="s">
        <v>80</v>
      </c>
      <c r="BK790" s="226">
        <f>ROUND(I790*H790,2)</f>
        <v>0</v>
      </c>
      <c r="BL790" s="19" t="s">
        <v>149</v>
      </c>
      <c r="BM790" s="225" t="s">
        <v>1368</v>
      </c>
    </row>
    <row r="791" s="2" customFormat="1">
      <c r="A791" s="40"/>
      <c r="B791" s="41"/>
      <c r="C791" s="42"/>
      <c r="D791" s="227" t="s">
        <v>157</v>
      </c>
      <c r="E791" s="42"/>
      <c r="F791" s="228" t="s">
        <v>871</v>
      </c>
      <c r="G791" s="42"/>
      <c r="H791" s="42"/>
      <c r="I791" s="229"/>
      <c r="J791" s="42"/>
      <c r="K791" s="42"/>
      <c r="L791" s="46"/>
      <c r="M791" s="230"/>
      <c r="N791" s="231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157</v>
      </c>
      <c r="AU791" s="19" t="s">
        <v>82</v>
      </c>
    </row>
    <row r="792" s="12" customFormat="1" ht="25.92" customHeight="1">
      <c r="A792" s="12"/>
      <c r="B792" s="198"/>
      <c r="C792" s="199"/>
      <c r="D792" s="200" t="s">
        <v>71</v>
      </c>
      <c r="E792" s="201" t="s">
        <v>284</v>
      </c>
      <c r="F792" s="201" t="s">
        <v>285</v>
      </c>
      <c r="G792" s="199"/>
      <c r="H792" s="199"/>
      <c r="I792" s="202"/>
      <c r="J792" s="203">
        <f>BK792</f>
        <v>0</v>
      </c>
      <c r="K792" s="199"/>
      <c r="L792" s="204"/>
      <c r="M792" s="205"/>
      <c r="N792" s="206"/>
      <c r="O792" s="206"/>
      <c r="P792" s="207">
        <f>P793+P820+P825+P840+P952+P1089+P1114+P1125+P1149+P1179+P1309+P1584+P1670+P1691</f>
        <v>0</v>
      </c>
      <c r="Q792" s="206"/>
      <c r="R792" s="207">
        <f>R793+R820+R825+R840+R952+R1089+R1114+R1125+R1149+R1179+R1309+R1584+R1670+R1691</f>
        <v>53.963268389999996</v>
      </c>
      <c r="S792" s="206"/>
      <c r="T792" s="208">
        <f>T793+T820+T825+T840+T952+T1089+T1114+T1125+T1149+T1179+T1309+T1584+T1670+T1691</f>
        <v>32.183915300000002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09" t="s">
        <v>82</v>
      </c>
      <c r="AT792" s="210" t="s">
        <v>71</v>
      </c>
      <c r="AU792" s="210" t="s">
        <v>72</v>
      </c>
      <c r="AY792" s="209" t="s">
        <v>148</v>
      </c>
      <c r="BK792" s="211">
        <f>BK793+BK820+BK825+BK840+BK952+BK1089+BK1114+BK1125+BK1149+BK1179+BK1309+BK1584+BK1670+BK1691</f>
        <v>0</v>
      </c>
    </row>
    <row r="793" s="12" customFormat="1" ht="22.8" customHeight="1">
      <c r="A793" s="12"/>
      <c r="B793" s="198"/>
      <c r="C793" s="199"/>
      <c r="D793" s="200" t="s">
        <v>71</v>
      </c>
      <c r="E793" s="212" t="s">
        <v>1369</v>
      </c>
      <c r="F793" s="212" t="s">
        <v>1370</v>
      </c>
      <c r="G793" s="199"/>
      <c r="H793" s="199"/>
      <c r="I793" s="202"/>
      <c r="J793" s="213">
        <f>BK793</f>
        <v>0</v>
      </c>
      <c r="K793" s="199"/>
      <c r="L793" s="204"/>
      <c r="M793" s="205"/>
      <c r="N793" s="206"/>
      <c r="O793" s="206"/>
      <c r="P793" s="207">
        <f>SUM(P794:P819)</f>
        <v>0</v>
      </c>
      <c r="Q793" s="206"/>
      <c r="R793" s="207">
        <f>SUM(R794:R819)</f>
        <v>0.15920719999999999</v>
      </c>
      <c r="S793" s="206"/>
      <c r="T793" s="208">
        <f>SUM(T794:T819)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09" t="s">
        <v>82</v>
      </c>
      <c r="AT793" s="210" t="s">
        <v>71</v>
      </c>
      <c r="AU793" s="210" t="s">
        <v>80</v>
      </c>
      <c r="AY793" s="209" t="s">
        <v>148</v>
      </c>
      <c r="BK793" s="211">
        <f>SUM(BK794:BK819)</f>
        <v>0</v>
      </c>
    </row>
    <row r="794" s="2" customFormat="1" ht="24.15" customHeight="1">
      <c r="A794" s="40"/>
      <c r="B794" s="41"/>
      <c r="C794" s="214" t="s">
        <v>620</v>
      </c>
      <c r="D794" s="214" t="s">
        <v>151</v>
      </c>
      <c r="E794" s="215" t="s">
        <v>1371</v>
      </c>
      <c r="F794" s="216" t="s">
        <v>1372</v>
      </c>
      <c r="G794" s="217" t="s">
        <v>154</v>
      </c>
      <c r="H794" s="218">
        <v>170.75</v>
      </c>
      <c r="I794" s="219"/>
      <c r="J794" s="220">
        <f>ROUND(I794*H794,2)</f>
        <v>0</v>
      </c>
      <c r="K794" s="216" t="s">
        <v>616</v>
      </c>
      <c r="L794" s="46"/>
      <c r="M794" s="221" t="s">
        <v>19</v>
      </c>
      <c r="N794" s="222" t="s">
        <v>43</v>
      </c>
      <c r="O794" s="86"/>
      <c r="P794" s="223">
        <f>O794*H794</f>
        <v>0</v>
      </c>
      <c r="Q794" s="223">
        <v>0</v>
      </c>
      <c r="R794" s="223">
        <f>Q794*H794</f>
        <v>0</v>
      </c>
      <c r="S794" s="223">
        <v>0</v>
      </c>
      <c r="T794" s="224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25" t="s">
        <v>245</v>
      </c>
      <c r="AT794" s="225" t="s">
        <v>151</v>
      </c>
      <c r="AU794" s="225" t="s">
        <v>82</v>
      </c>
      <c r="AY794" s="19" t="s">
        <v>148</v>
      </c>
      <c r="BE794" s="226">
        <f>IF(N794="základní",J794,0)</f>
        <v>0</v>
      </c>
      <c r="BF794" s="226">
        <f>IF(N794="snížená",J794,0)</f>
        <v>0</v>
      </c>
      <c r="BG794" s="226">
        <f>IF(N794="zákl. přenesená",J794,0)</f>
        <v>0</v>
      </c>
      <c r="BH794" s="226">
        <f>IF(N794="sníž. přenesená",J794,0)</f>
        <v>0</v>
      </c>
      <c r="BI794" s="226">
        <f>IF(N794="nulová",J794,0)</f>
        <v>0</v>
      </c>
      <c r="BJ794" s="19" t="s">
        <v>80</v>
      </c>
      <c r="BK794" s="226">
        <f>ROUND(I794*H794,2)</f>
        <v>0</v>
      </c>
      <c r="BL794" s="19" t="s">
        <v>245</v>
      </c>
      <c r="BM794" s="225" t="s">
        <v>1373</v>
      </c>
    </row>
    <row r="795" s="2" customFormat="1">
      <c r="A795" s="40"/>
      <c r="B795" s="41"/>
      <c r="C795" s="42"/>
      <c r="D795" s="227" t="s">
        <v>157</v>
      </c>
      <c r="E795" s="42"/>
      <c r="F795" s="228" t="s">
        <v>1374</v>
      </c>
      <c r="G795" s="42"/>
      <c r="H795" s="42"/>
      <c r="I795" s="229"/>
      <c r="J795" s="42"/>
      <c r="K795" s="42"/>
      <c r="L795" s="46"/>
      <c r="M795" s="230"/>
      <c r="N795" s="231"/>
      <c r="O795" s="86"/>
      <c r="P795" s="86"/>
      <c r="Q795" s="86"/>
      <c r="R795" s="86"/>
      <c r="S795" s="86"/>
      <c r="T795" s="87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157</v>
      </c>
      <c r="AU795" s="19" t="s">
        <v>82</v>
      </c>
    </row>
    <row r="796" s="13" customFormat="1">
      <c r="A796" s="13"/>
      <c r="B796" s="232"/>
      <c r="C796" s="233"/>
      <c r="D796" s="234" t="s">
        <v>159</v>
      </c>
      <c r="E796" s="235" t="s">
        <v>19</v>
      </c>
      <c r="F796" s="236" t="s">
        <v>1375</v>
      </c>
      <c r="G796" s="233"/>
      <c r="H796" s="235" t="s">
        <v>19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159</v>
      </c>
      <c r="AU796" s="242" t="s">
        <v>82</v>
      </c>
      <c r="AV796" s="13" t="s">
        <v>80</v>
      </c>
      <c r="AW796" s="13" t="s">
        <v>33</v>
      </c>
      <c r="AX796" s="13" t="s">
        <v>72</v>
      </c>
      <c r="AY796" s="242" t="s">
        <v>148</v>
      </c>
    </row>
    <row r="797" s="13" customFormat="1">
      <c r="A797" s="13"/>
      <c r="B797" s="232"/>
      <c r="C797" s="233"/>
      <c r="D797" s="234" t="s">
        <v>159</v>
      </c>
      <c r="E797" s="235" t="s">
        <v>19</v>
      </c>
      <c r="F797" s="236" t="s">
        <v>486</v>
      </c>
      <c r="G797" s="233"/>
      <c r="H797" s="235" t="s">
        <v>19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159</v>
      </c>
      <c r="AU797" s="242" t="s">
        <v>82</v>
      </c>
      <c r="AV797" s="13" t="s">
        <v>80</v>
      </c>
      <c r="AW797" s="13" t="s">
        <v>33</v>
      </c>
      <c r="AX797" s="13" t="s">
        <v>72</v>
      </c>
      <c r="AY797" s="242" t="s">
        <v>148</v>
      </c>
    </row>
    <row r="798" s="14" customFormat="1">
      <c r="A798" s="14"/>
      <c r="B798" s="243"/>
      <c r="C798" s="244"/>
      <c r="D798" s="234" t="s">
        <v>159</v>
      </c>
      <c r="E798" s="245" t="s">
        <v>19</v>
      </c>
      <c r="F798" s="246" t="s">
        <v>487</v>
      </c>
      <c r="G798" s="244"/>
      <c r="H798" s="247">
        <v>11.74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159</v>
      </c>
      <c r="AU798" s="253" t="s">
        <v>82</v>
      </c>
      <c r="AV798" s="14" t="s">
        <v>82</v>
      </c>
      <c r="AW798" s="14" t="s">
        <v>33</v>
      </c>
      <c r="AX798" s="14" t="s">
        <v>72</v>
      </c>
      <c r="AY798" s="253" t="s">
        <v>148</v>
      </c>
    </row>
    <row r="799" s="13" customFormat="1">
      <c r="A799" s="13"/>
      <c r="B799" s="232"/>
      <c r="C799" s="233"/>
      <c r="D799" s="234" t="s">
        <v>159</v>
      </c>
      <c r="E799" s="235" t="s">
        <v>19</v>
      </c>
      <c r="F799" s="236" t="s">
        <v>488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159</v>
      </c>
      <c r="AU799" s="242" t="s">
        <v>82</v>
      </c>
      <c r="AV799" s="13" t="s">
        <v>80</v>
      </c>
      <c r="AW799" s="13" t="s">
        <v>33</v>
      </c>
      <c r="AX799" s="13" t="s">
        <v>72</v>
      </c>
      <c r="AY799" s="242" t="s">
        <v>148</v>
      </c>
    </row>
    <row r="800" s="14" customFormat="1">
      <c r="A800" s="14"/>
      <c r="B800" s="243"/>
      <c r="C800" s="244"/>
      <c r="D800" s="234" t="s">
        <v>159</v>
      </c>
      <c r="E800" s="245" t="s">
        <v>19</v>
      </c>
      <c r="F800" s="246" t="s">
        <v>489</v>
      </c>
      <c r="G800" s="244"/>
      <c r="H800" s="247">
        <v>29.300000000000001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159</v>
      </c>
      <c r="AU800" s="253" t="s">
        <v>82</v>
      </c>
      <c r="AV800" s="14" t="s">
        <v>82</v>
      </c>
      <c r="AW800" s="14" t="s">
        <v>33</v>
      </c>
      <c r="AX800" s="14" t="s">
        <v>72</v>
      </c>
      <c r="AY800" s="253" t="s">
        <v>148</v>
      </c>
    </row>
    <row r="801" s="13" customFormat="1">
      <c r="A801" s="13"/>
      <c r="B801" s="232"/>
      <c r="C801" s="233"/>
      <c r="D801" s="234" t="s">
        <v>159</v>
      </c>
      <c r="E801" s="235" t="s">
        <v>19</v>
      </c>
      <c r="F801" s="236" t="s">
        <v>490</v>
      </c>
      <c r="G801" s="233"/>
      <c r="H801" s="235" t="s">
        <v>19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159</v>
      </c>
      <c r="AU801" s="242" t="s">
        <v>82</v>
      </c>
      <c r="AV801" s="13" t="s">
        <v>80</v>
      </c>
      <c r="AW801" s="13" t="s">
        <v>33</v>
      </c>
      <c r="AX801" s="13" t="s">
        <v>72</v>
      </c>
      <c r="AY801" s="242" t="s">
        <v>148</v>
      </c>
    </row>
    <row r="802" s="14" customFormat="1">
      <c r="A802" s="14"/>
      <c r="B802" s="243"/>
      <c r="C802" s="244"/>
      <c r="D802" s="234" t="s">
        <v>159</v>
      </c>
      <c r="E802" s="245" t="s">
        <v>19</v>
      </c>
      <c r="F802" s="246" t="s">
        <v>491</v>
      </c>
      <c r="G802" s="244"/>
      <c r="H802" s="247">
        <v>15.02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159</v>
      </c>
      <c r="AU802" s="253" t="s">
        <v>82</v>
      </c>
      <c r="AV802" s="14" t="s">
        <v>82</v>
      </c>
      <c r="AW802" s="14" t="s">
        <v>33</v>
      </c>
      <c r="AX802" s="14" t="s">
        <v>72</v>
      </c>
      <c r="AY802" s="253" t="s">
        <v>148</v>
      </c>
    </row>
    <row r="803" s="13" customFormat="1">
      <c r="A803" s="13"/>
      <c r="B803" s="232"/>
      <c r="C803" s="233"/>
      <c r="D803" s="234" t="s">
        <v>159</v>
      </c>
      <c r="E803" s="235" t="s">
        <v>19</v>
      </c>
      <c r="F803" s="236" t="s">
        <v>492</v>
      </c>
      <c r="G803" s="233"/>
      <c r="H803" s="235" t="s">
        <v>19</v>
      </c>
      <c r="I803" s="237"/>
      <c r="J803" s="233"/>
      <c r="K803" s="233"/>
      <c r="L803" s="238"/>
      <c r="M803" s="239"/>
      <c r="N803" s="240"/>
      <c r="O803" s="240"/>
      <c r="P803" s="240"/>
      <c r="Q803" s="240"/>
      <c r="R803" s="240"/>
      <c r="S803" s="240"/>
      <c r="T803" s="24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2" t="s">
        <v>159</v>
      </c>
      <c r="AU803" s="242" t="s">
        <v>82</v>
      </c>
      <c r="AV803" s="13" t="s">
        <v>80</v>
      </c>
      <c r="AW803" s="13" t="s">
        <v>33</v>
      </c>
      <c r="AX803" s="13" t="s">
        <v>72</v>
      </c>
      <c r="AY803" s="242" t="s">
        <v>148</v>
      </c>
    </row>
    <row r="804" s="14" customFormat="1">
      <c r="A804" s="14"/>
      <c r="B804" s="243"/>
      <c r="C804" s="244"/>
      <c r="D804" s="234" t="s">
        <v>159</v>
      </c>
      <c r="E804" s="245" t="s">
        <v>19</v>
      </c>
      <c r="F804" s="246" t="s">
        <v>493</v>
      </c>
      <c r="G804" s="244"/>
      <c r="H804" s="247">
        <v>10.640000000000001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159</v>
      </c>
      <c r="AU804" s="253" t="s">
        <v>82</v>
      </c>
      <c r="AV804" s="14" t="s">
        <v>82</v>
      </c>
      <c r="AW804" s="14" t="s">
        <v>33</v>
      </c>
      <c r="AX804" s="14" t="s">
        <v>72</v>
      </c>
      <c r="AY804" s="253" t="s">
        <v>148</v>
      </c>
    </row>
    <row r="805" s="13" customFormat="1">
      <c r="A805" s="13"/>
      <c r="B805" s="232"/>
      <c r="C805" s="233"/>
      <c r="D805" s="234" t="s">
        <v>159</v>
      </c>
      <c r="E805" s="235" t="s">
        <v>19</v>
      </c>
      <c r="F805" s="236" t="s">
        <v>494</v>
      </c>
      <c r="G805" s="233"/>
      <c r="H805" s="235" t="s">
        <v>19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159</v>
      </c>
      <c r="AU805" s="242" t="s">
        <v>82</v>
      </c>
      <c r="AV805" s="13" t="s">
        <v>80</v>
      </c>
      <c r="AW805" s="13" t="s">
        <v>33</v>
      </c>
      <c r="AX805" s="13" t="s">
        <v>72</v>
      </c>
      <c r="AY805" s="242" t="s">
        <v>148</v>
      </c>
    </row>
    <row r="806" s="14" customFormat="1">
      <c r="A806" s="14"/>
      <c r="B806" s="243"/>
      <c r="C806" s="244"/>
      <c r="D806" s="234" t="s">
        <v>159</v>
      </c>
      <c r="E806" s="245" t="s">
        <v>19</v>
      </c>
      <c r="F806" s="246" t="s">
        <v>495</v>
      </c>
      <c r="G806" s="244"/>
      <c r="H806" s="247">
        <v>7.6600000000000001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159</v>
      </c>
      <c r="AU806" s="253" t="s">
        <v>82</v>
      </c>
      <c r="AV806" s="14" t="s">
        <v>82</v>
      </c>
      <c r="AW806" s="14" t="s">
        <v>33</v>
      </c>
      <c r="AX806" s="14" t="s">
        <v>72</v>
      </c>
      <c r="AY806" s="253" t="s">
        <v>148</v>
      </c>
    </row>
    <row r="807" s="13" customFormat="1">
      <c r="A807" s="13"/>
      <c r="B807" s="232"/>
      <c r="C807" s="233"/>
      <c r="D807" s="234" t="s">
        <v>159</v>
      </c>
      <c r="E807" s="235" t="s">
        <v>19</v>
      </c>
      <c r="F807" s="236" t="s">
        <v>496</v>
      </c>
      <c r="G807" s="233"/>
      <c r="H807" s="235" t="s">
        <v>19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159</v>
      </c>
      <c r="AU807" s="242" t="s">
        <v>82</v>
      </c>
      <c r="AV807" s="13" t="s">
        <v>80</v>
      </c>
      <c r="AW807" s="13" t="s">
        <v>33</v>
      </c>
      <c r="AX807" s="13" t="s">
        <v>72</v>
      </c>
      <c r="AY807" s="242" t="s">
        <v>148</v>
      </c>
    </row>
    <row r="808" s="14" customFormat="1">
      <c r="A808" s="14"/>
      <c r="B808" s="243"/>
      <c r="C808" s="244"/>
      <c r="D808" s="234" t="s">
        <v>159</v>
      </c>
      <c r="E808" s="245" t="s">
        <v>19</v>
      </c>
      <c r="F808" s="246" t="s">
        <v>497</v>
      </c>
      <c r="G808" s="244"/>
      <c r="H808" s="247">
        <v>1.4299999999999999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159</v>
      </c>
      <c r="AU808" s="253" t="s">
        <v>82</v>
      </c>
      <c r="AV808" s="14" t="s">
        <v>82</v>
      </c>
      <c r="AW808" s="14" t="s">
        <v>33</v>
      </c>
      <c r="AX808" s="14" t="s">
        <v>72</v>
      </c>
      <c r="AY808" s="253" t="s">
        <v>148</v>
      </c>
    </row>
    <row r="809" s="13" customFormat="1">
      <c r="A809" s="13"/>
      <c r="B809" s="232"/>
      <c r="C809" s="233"/>
      <c r="D809" s="234" t="s">
        <v>159</v>
      </c>
      <c r="E809" s="235" t="s">
        <v>19</v>
      </c>
      <c r="F809" s="236" t="s">
        <v>498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159</v>
      </c>
      <c r="AU809" s="242" t="s">
        <v>82</v>
      </c>
      <c r="AV809" s="13" t="s">
        <v>80</v>
      </c>
      <c r="AW809" s="13" t="s">
        <v>33</v>
      </c>
      <c r="AX809" s="13" t="s">
        <v>72</v>
      </c>
      <c r="AY809" s="242" t="s">
        <v>148</v>
      </c>
    </row>
    <row r="810" s="14" customFormat="1">
      <c r="A810" s="14"/>
      <c r="B810" s="243"/>
      <c r="C810" s="244"/>
      <c r="D810" s="234" t="s">
        <v>159</v>
      </c>
      <c r="E810" s="245" t="s">
        <v>19</v>
      </c>
      <c r="F810" s="246" t="s">
        <v>499</v>
      </c>
      <c r="G810" s="244"/>
      <c r="H810" s="247">
        <v>4.6799999999999997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159</v>
      </c>
      <c r="AU810" s="253" t="s">
        <v>82</v>
      </c>
      <c r="AV810" s="14" t="s">
        <v>82</v>
      </c>
      <c r="AW810" s="14" t="s">
        <v>33</v>
      </c>
      <c r="AX810" s="14" t="s">
        <v>72</v>
      </c>
      <c r="AY810" s="253" t="s">
        <v>148</v>
      </c>
    </row>
    <row r="811" s="13" customFormat="1">
      <c r="A811" s="13"/>
      <c r="B811" s="232"/>
      <c r="C811" s="233"/>
      <c r="D811" s="234" t="s">
        <v>159</v>
      </c>
      <c r="E811" s="235" t="s">
        <v>19</v>
      </c>
      <c r="F811" s="236" t="s">
        <v>500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159</v>
      </c>
      <c r="AU811" s="242" t="s">
        <v>82</v>
      </c>
      <c r="AV811" s="13" t="s">
        <v>80</v>
      </c>
      <c r="AW811" s="13" t="s">
        <v>33</v>
      </c>
      <c r="AX811" s="13" t="s">
        <v>72</v>
      </c>
      <c r="AY811" s="242" t="s">
        <v>148</v>
      </c>
    </row>
    <row r="812" s="14" customFormat="1">
      <c r="A812" s="14"/>
      <c r="B812" s="243"/>
      <c r="C812" s="244"/>
      <c r="D812" s="234" t="s">
        <v>159</v>
      </c>
      <c r="E812" s="245" t="s">
        <v>19</v>
      </c>
      <c r="F812" s="246" t="s">
        <v>501</v>
      </c>
      <c r="G812" s="244"/>
      <c r="H812" s="247">
        <v>12.279999999999999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159</v>
      </c>
      <c r="AU812" s="253" t="s">
        <v>82</v>
      </c>
      <c r="AV812" s="14" t="s">
        <v>82</v>
      </c>
      <c r="AW812" s="14" t="s">
        <v>33</v>
      </c>
      <c r="AX812" s="14" t="s">
        <v>72</v>
      </c>
      <c r="AY812" s="253" t="s">
        <v>148</v>
      </c>
    </row>
    <row r="813" s="13" customFormat="1">
      <c r="A813" s="13"/>
      <c r="B813" s="232"/>
      <c r="C813" s="233"/>
      <c r="D813" s="234" t="s">
        <v>159</v>
      </c>
      <c r="E813" s="235" t="s">
        <v>19</v>
      </c>
      <c r="F813" s="236" t="s">
        <v>925</v>
      </c>
      <c r="G813" s="233"/>
      <c r="H813" s="235" t="s">
        <v>19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159</v>
      </c>
      <c r="AU813" s="242" t="s">
        <v>82</v>
      </c>
      <c r="AV813" s="13" t="s">
        <v>80</v>
      </c>
      <c r="AW813" s="13" t="s">
        <v>33</v>
      </c>
      <c r="AX813" s="13" t="s">
        <v>72</v>
      </c>
      <c r="AY813" s="242" t="s">
        <v>148</v>
      </c>
    </row>
    <row r="814" s="14" customFormat="1">
      <c r="A814" s="14"/>
      <c r="B814" s="243"/>
      <c r="C814" s="244"/>
      <c r="D814" s="234" t="s">
        <v>159</v>
      </c>
      <c r="E814" s="245" t="s">
        <v>19</v>
      </c>
      <c r="F814" s="246" t="s">
        <v>907</v>
      </c>
      <c r="G814" s="244"/>
      <c r="H814" s="247">
        <v>78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159</v>
      </c>
      <c r="AU814" s="253" t="s">
        <v>82</v>
      </c>
      <c r="AV814" s="14" t="s">
        <v>82</v>
      </c>
      <c r="AW814" s="14" t="s">
        <v>33</v>
      </c>
      <c r="AX814" s="14" t="s">
        <v>72</v>
      </c>
      <c r="AY814" s="253" t="s">
        <v>148</v>
      </c>
    </row>
    <row r="815" s="15" customFormat="1">
      <c r="A815" s="15"/>
      <c r="B815" s="254"/>
      <c r="C815" s="255"/>
      <c r="D815" s="234" t="s">
        <v>159</v>
      </c>
      <c r="E815" s="256" t="s">
        <v>19</v>
      </c>
      <c r="F815" s="257" t="s">
        <v>163</v>
      </c>
      <c r="G815" s="255"/>
      <c r="H815" s="258">
        <v>170.75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4" t="s">
        <v>159</v>
      </c>
      <c r="AU815" s="264" t="s">
        <v>82</v>
      </c>
      <c r="AV815" s="15" t="s">
        <v>149</v>
      </c>
      <c r="AW815" s="15" t="s">
        <v>33</v>
      </c>
      <c r="AX815" s="15" t="s">
        <v>80</v>
      </c>
      <c r="AY815" s="264" t="s">
        <v>148</v>
      </c>
    </row>
    <row r="816" s="2" customFormat="1" ht="16.5" customHeight="1">
      <c r="A816" s="40"/>
      <c r="B816" s="41"/>
      <c r="C816" s="269" t="s">
        <v>1376</v>
      </c>
      <c r="D816" s="269" t="s">
        <v>363</v>
      </c>
      <c r="E816" s="270" t="s">
        <v>1377</v>
      </c>
      <c r="F816" s="271" t="s">
        <v>1378</v>
      </c>
      <c r="G816" s="272" t="s">
        <v>154</v>
      </c>
      <c r="H816" s="273">
        <v>199.00899999999999</v>
      </c>
      <c r="I816" s="274"/>
      <c r="J816" s="275">
        <f>ROUND(I816*H816,2)</f>
        <v>0</v>
      </c>
      <c r="K816" s="271" t="s">
        <v>616</v>
      </c>
      <c r="L816" s="276"/>
      <c r="M816" s="277" t="s">
        <v>19</v>
      </c>
      <c r="N816" s="278" t="s">
        <v>43</v>
      </c>
      <c r="O816" s="86"/>
      <c r="P816" s="223">
        <f>O816*H816</f>
        <v>0</v>
      </c>
      <c r="Q816" s="223">
        <v>0.00080000000000000004</v>
      </c>
      <c r="R816" s="223">
        <f>Q816*H816</f>
        <v>0.15920719999999999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506</v>
      </c>
      <c r="AT816" s="225" t="s">
        <v>363</v>
      </c>
      <c r="AU816" s="225" t="s">
        <v>82</v>
      </c>
      <c r="AY816" s="19" t="s">
        <v>148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80</v>
      </c>
      <c r="BK816" s="226">
        <f>ROUND(I816*H816,2)</f>
        <v>0</v>
      </c>
      <c r="BL816" s="19" t="s">
        <v>245</v>
      </c>
      <c r="BM816" s="225" t="s">
        <v>1379</v>
      </c>
    </row>
    <row r="817" s="14" customFormat="1">
      <c r="A817" s="14"/>
      <c r="B817" s="243"/>
      <c r="C817" s="244"/>
      <c r="D817" s="234" t="s">
        <v>159</v>
      </c>
      <c r="E817" s="244"/>
      <c r="F817" s="246" t="s">
        <v>1380</v>
      </c>
      <c r="G817" s="244"/>
      <c r="H817" s="247">
        <v>199.00899999999999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159</v>
      </c>
      <c r="AU817" s="253" t="s">
        <v>82</v>
      </c>
      <c r="AV817" s="14" t="s">
        <v>82</v>
      </c>
      <c r="AW817" s="14" t="s">
        <v>4</v>
      </c>
      <c r="AX817" s="14" t="s">
        <v>80</v>
      </c>
      <c r="AY817" s="253" t="s">
        <v>148</v>
      </c>
    </row>
    <row r="818" s="2" customFormat="1" ht="24.15" customHeight="1">
      <c r="A818" s="40"/>
      <c r="B818" s="41"/>
      <c r="C818" s="214" t="s">
        <v>1381</v>
      </c>
      <c r="D818" s="214" t="s">
        <v>151</v>
      </c>
      <c r="E818" s="215" t="s">
        <v>1382</v>
      </c>
      <c r="F818" s="216" t="s">
        <v>1383</v>
      </c>
      <c r="G818" s="217" t="s">
        <v>208</v>
      </c>
      <c r="H818" s="218">
        <v>0.159</v>
      </c>
      <c r="I818" s="219"/>
      <c r="J818" s="220">
        <f>ROUND(I818*H818,2)</f>
        <v>0</v>
      </c>
      <c r="K818" s="216" t="s">
        <v>616</v>
      </c>
      <c r="L818" s="46"/>
      <c r="M818" s="221" t="s">
        <v>19</v>
      </c>
      <c r="N818" s="222" t="s">
        <v>43</v>
      </c>
      <c r="O818" s="86"/>
      <c r="P818" s="223">
        <f>O818*H818</f>
        <v>0</v>
      </c>
      <c r="Q818" s="223">
        <v>0</v>
      </c>
      <c r="R818" s="223">
        <f>Q818*H818</f>
        <v>0</v>
      </c>
      <c r="S818" s="223">
        <v>0</v>
      </c>
      <c r="T818" s="224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5" t="s">
        <v>245</v>
      </c>
      <c r="AT818" s="225" t="s">
        <v>151</v>
      </c>
      <c r="AU818" s="225" t="s">
        <v>82</v>
      </c>
      <c r="AY818" s="19" t="s">
        <v>148</v>
      </c>
      <c r="BE818" s="226">
        <f>IF(N818="základní",J818,0)</f>
        <v>0</v>
      </c>
      <c r="BF818" s="226">
        <f>IF(N818="snížená",J818,0)</f>
        <v>0</v>
      </c>
      <c r="BG818" s="226">
        <f>IF(N818="zákl. přenesená",J818,0)</f>
        <v>0</v>
      </c>
      <c r="BH818" s="226">
        <f>IF(N818="sníž. přenesená",J818,0)</f>
        <v>0</v>
      </c>
      <c r="BI818" s="226">
        <f>IF(N818="nulová",J818,0)</f>
        <v>0</v>
      </c>
      <c r="BJ818" s="19" t="s">
        <v>80</v>
      </c>
      <c r="BK818" s="226">
        <f>ROUND(I818*H818,2)</f>
        <v>0</v>
      </c>
      <c r="BL818" s="19" t="s">
        <v>245</v>
      </c>
      <c r="BM818" s="225" t="s">
        <v>1384</v>
      </c>
    </row>
    <row r="819" s="2" customFormat="1">
      <c r="A819" s="40"/>
      <c r="B819" s="41"/>
      <c r="C819" s="42"/>
      <c r="D819" s="227" t="s">
        <v>157</v>
      </c>
      <c r="E819" s="42"/>
      <c r="F819" s="228" t="s">
        <v>1385</v>
      </c>
      <c r="G819" s="42"/>
      <c r="H819" s="42"/>
      <c r="I819" s="229"/>
      <c r="J819" s="42"/>
      <c r="K819" s="42"/>
      <c r="L819" s="46"/>
      <c r="M819" s="230"/>
      <c r="N819" s="231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157</v>
      </c>
      <c r="AU819" s="19" t="s">
        <v>82</v>
      </c>
    </row>
    <row r="820" s="12" customFormat="1" ht="22.8" customHeight="1">
      <c r="A820" s="12"/>
      <c r="B820" s="198"/>
      <c r="C820" s="199"/>
      <c r="D820" s="200" t="s">
        <v>71</v>
      </c>
      <c r="E820" s="212" t="s">
        <v>1386</v>
      </c>
      <c r="F820" s="212" t="s">
        <v>1387</v>
      </c>
      <c r="G820" s="199"/>
      <c r="H820" s="199"/>
      <c r="I820" s="202"/>
      <c r="J820" s="213">
        <f>BK820</f>
        <v>0</v>
      </c>
      <c r="K820" s="199"/>
      <c r="L820" s="204"/>
      <c r="M820" s="205"/>
      <c r="N820" s="206"/>
      <c r="O820" s="206"/>
      <c r="P820" s="207">
        <f>SUM(P821:P824)</f>
        <v>0</v>
      </c>
      <c r="Q820" s="206"/>
      <c r="R820" s="207">
        <f>SUM(R821:R824)</f>
        <v>0.0060000000000000001</v>
      </c>
      <c r="S820" s="206"/>
      <c r="T820" s="208">
        <f>SUM(T821:T824)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09" t="s">
        <v>82</v>
      </c>
      <c r="AT820" s="210" t="s">
        <v>71</v>
      </c>
      <c r="AU820" s="210" t="s">
        <v>80</v>
      </c>
      <c r="AY820" s="209" t="s">
        <v>148</v>
      </c>
      <c r="BK820" s="211">
        <f>SUM(BK821:BK824)</f>
        <v>0</v>
      </c>
    </row>
    <row r="821" s="2" customFormat="1" ht="16.5" customHeight="1">
      <c r="A821" s="40"/>
      <c r="B821" s="41"/>
      <c r="C821" s="214" t="s">
        <v>907</v>
      </c>
      <c r="D821" s="214" t="s">
        <v>151</v>
      </c>
      <c r="E821" s="215" t="s">
        <v>1388</v>
      </c>
      <c r="F821" s="216" t="s">
        <v>1389</v>
      </c>
      <c r="G821" s="217" t="s">
        <v>765</v>
      </c>
      <c r="H821" s="218">
        <v>4</v>
      </c>
      <c r="I821" s="219"/>
      <c r="J821" s="220">
        <f>ROUND(I821*H821,2)</f>
        <v>0</v>
      </c>
      <c r="K821" s="216" t="s">
        <v>616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0.0015</v>
      </c>
      <c r="R821" s="223">
        <f>Q821*H821</f>
        <v>0.0060000000000000001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245</v>
      </c>
      <c r="AT821" s="225" t="s">
        <v>151</v>
      </c>
      <c r="AU821" s="225" t="s">
        <v>82</v>
      </c>
      <c r="AY821" s="19" t="s">
        <v>148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80</v>
      </c>
      <c r="BK821" s="226">
        <f>ROUND(I821*H821,2)</f>
        <v>0</v>
      </c>
      <c r="BL821" s="19" t="s">
        <v>245</v>
      </c>
      <c r="BM821" s="225" t="s">
        <v>1390</v>
      </c>
    </row>
    <row r="822" s="2" customFormat="1">
      <c r="A822" s="40"/>
      <c r="B822" s="41"/>
      <c r="C822" s="42"/>
      <c r="D822" s="227" t="s">
        <v>157</v>
      </c>
      <c r="E822" s="42"/>
      <c r="F822" s="228" t="s">
        <v>1391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157</v>
      </c>
      <c r="AU822" s="19" t="s">
        <v>82</v>
      </c>
    </row>
    <row r="823" s="2" customFormat="1" ht="24.15" customHeight="1">
      <c r="A823" s="40"/>
      <c r="B823" s="41"/>
      <c r="C823" s="214" t="s">
        <v>1392</v>
      </c>
      <c r="D823" s="214" t="s">
        <v>151</v>
      </c>
      <c r="E823" s="215" t="s">
        <v>1393</v>
      </c>
      <c r="F823" s="216" t="s">
        <v>1394</v>
      </c>
      <c r="G823" s="217" t="s">
        <v>208</v>
      </c>
      <c r="H823" s="218">
        <v>0.0060000000000000001</v>
      </c>
      <c r="I823" s="219"/>
      <c r="J823" s="220">
        <f>ROUND(I823*H823,2)</f>
        <v>0</v>
      </c>
      <c r="K823" s="216" t="s">
        <v>616</v>
      </c>
      <c r="L823" s="46"/>
      <c r="M823" s="221" t="s">
        <v>19</v>
      </c>
      <c r="N823" s="222" t="s">
        <v>43</v>
      </c>
      <c r="O823" s="86"/>
      <c r="P823" s="223">
        <f>O823*H823</f>
        <v>0</v>
      </c>
      <c r="Q823" s="223">
        <v>0</v>
      </c>
      <c r="R823" s="223">
        <f>Q823*H823</f>
        <v>0</v>
      </c>
      <c r="S823" s="223">
        <v>0</v>
      </c>
      <c r="T823" s="224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5" t="s">
        <v>245</v>
      </c>
      <c r="AT823" s="225" t="s">
        <v>151</v>
      </c>
      <c r="AU823" s="225" t="s">
        <v>82</v>
      </c>
      <c r="AY823" s="19" t="s">
        <v>148</v>
      </c>
      <c r="BE823" s="226">
        <f>IF(N823="základní",J823,0)</f>
        <v>0</v>
      </c>
      <c r="BF823" s="226">
        <f>IF(N823="snížená",J823,0)</f>
        <v>0</v>
      </c>
      <c r="BG823" s="226">
        <f>IF(N823="zákl. přenesená",J823,0)</f>
        <v>0</v>
      </c>
      <c r="BH823" s="226">
        <f>IF(N823="sníž. přenesená",J823,0)</f>
        <v>0</v>
      </c>
      <c r="BI823" s="226">
        <f>IF(N823="nulová",J823,0)</f>
        <v>0</v>
      </c>
      <c r="BJ823" s="19" t="s">
        <v>80</v>
      </c>
      <c r="BK823" s="226">
        <f>ROUND(I823*H823,2)</f>
        <v>0</v>
      </c>
      <c r="BL823" s="19" t="s">
        <v>245</v>
      </c>
      <c r="BM823" s="225" t="s">
        <v>1395</v>
      </c>
    </row>
    <row r="824" s="2" customFormat="1">
      <c r="A824" s="40"/>
      <c r="B824" s="41"/>
      <c r="C824" s="42"/>
      <c r="D824" s="227" t="s">
        <v>157</v>
      </c>
      <c r="E824" s="42"/>
      <c r="F824" s="228" t="s">
        <v>1396</v>
      </c>
      <c r="G824" s="42"/>
      <c r="H824" s="42"/>
      <c r="I824" s="229"/>
      <c r="J824" s="42"/>
      <c r="K824" s="42"/>
      <c r="L824" s="46"/>
      <c r="M824" s="230"/>
      <c r="N824" s="231"/>
      <c r="O824" s="86"/>
      <c r="P824" s="86"/>
      <c r="Q824" s="86"/>
      <c r="R824" s="86"/>
      <c r="S824" s="86"/>
      <c r="T824" s="87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157</v>
      </c>
      <c r="AU824" s="19" t="s">
        <v>82</v>
      </c>
    </row>
    <row r="825" s="12" customFormat="1" ht="22.8" customHeight="1">
      <c r="A825" s="12"/>
      <c r="B825" s="198"/>
      <c r="C825" s="199"/>
      <c r="D825" s="200" t="s">
        <v>71</v>
      </c>
      <c r="E825" s="212" t="s">
        <v>1397</v>
      </c>
      <c r="F825" s="212" t="s">
        <v>1398</v>
      </c>
      <c r="G825" s="199"/>
      <c r="H825" s="199"/>
      <c r="I825" s="202"/>
      <c r="J825" s="213">
        <f>BK825</f>
        <v>0</v>
      </c>
      <c r="K825" s="199"/>
      <c r="L825" s="204"/>
      <c r="M825" s="205"/>
      <c r="N825" s="206"/>
      <c r="O825" s="206"/>
      <c r="P825" s="207">
        <f>SUM(P826:P839)</f>
        <v>0</v>
      </c>
      <c r="Q825" s="206"/>
      <c r="R825" s="207">
        <f>SUM(R826:R839)</f>
        <v>0</v>
      </c>
      <c r="S825" s="206"/>
      <c r="T825" s="208">
        <f>SUM(T826:T839)</f>
        <v>0.29100000000000009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09" t="s">
        <v>82</v>
      </c>
      <c r="AT825" s="210" t="s">
        <v>71</v>
      </c>
      <c r="AU825" s="210" t="s">
        <v>80</v>
      </c>
      <c r="AY825" s="209" t="s">
        <v>148</v>
      </c>
      <c r="BK825" s="211">
        <f>SUM(BK826:BK839)</f>
        <v>0</v>
      </c>
    </row>
    <row r="826" s="2" customFormat="1" ht="16.5" customHeight="1">
      <c r="A826" s="40"/>
      <c r="B826" s="41"/>
      <c r="C826" s="214" t="s">
        <v>1399</v>
      </c>
      <c r="D826" s="214" t="s">
        <v>151</v>
      </c>
      <c r="E826" s="215" t="s">
        <v>1400</v>
      </c>
      <c r="F826" s="216" t="s">
        <v>1401</v>
      </c>
      <c r="G826" s="217" t="s">
        <v>1402</v>
      </c>
      <c r="H826" s="218">
        <v>5</v>
      </c>
      <c r="I826" s="219"/>
      <c r="J826" s="220">
        <f>ROUND(I826*H826,2)</f>
        <v>0</v>
      </c>
      <c r="K826" s="216" t="s">
        <v>616</v>
      </c>
      <c r="L826" s="46"/>
      <c r="M826" s="221" t="s">
        <v>19</v>
      </c>
      <c r="N826" s="222" t="s">
        <v>43</v>
      </c>
      <c r="O826" s="86"/>
      <c r="P826" s="223">
        <f>O826*H826</f>
        <v>0</v>
      </c>
      <c r="Q826" s="223">
        <v>0</v>
      </c>
      <c r="R826" s="223">
        <f>Q826*H826</f>
        <v>0</v>
      </c>
      <c r="S826" s="223">
        <v>0.034200000000000001</v>
      </c>
      <c r="T826" s="224">
        <f>S826*H826</f>
        <v>0.17100000000000001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5" t="s">
        <v>245</v>
      </c>
      <c r="AT826" s="225" t="s">
        <v>151</v>
      </c>
      <c r="AU826" s="225" t="s">
        <v>82</v>
      </c>
      <c r="AY826" s="19" t="s">
        <v>148</v>
      </c>
      <c r="BE826" s="226">
        <f>IF(N826="základní",J826,0)</f>
        <v>0</v>
      </c>
      <c r="BF826" s="226">
        <f>IF(N826="snížená",J826,0)</f>
        <v>0</v>
      </c>
      <c r="BG826" s="226">
        <f>IF(N826="zákl. přenesená",J826,0)</f>
        <v>0</v>
      </c>
      <c r="BH826" s="226">
        <f>IF(N826="sníž. přenesená",J826,0)</f>
        <v>0</v>
      </c>
      <c r="BI826" s="226">
        <f>IF(N826="nulová",J826,0)</f>
        <v>0</v>
      </c>
      <c r="BJ826" s="19" t="s">
        <v>80</v>
      </c>
      <c r="BK826" s="226">
        <f>ROUND(I826*H826,2)</f>
        <v>0</v>
      </c>
      <c r="BL826" s="19" t="s">
        <v>245</v>
      </c>
      <c r="BM826" s="225" t="s">
        <v>1403</v>
      </c>
    </row>
    <row r="827" s="2" customFormat="1">
      <c r="A827" s="40"/>
      <c r="B827" s="41"/>
      <c r="C827" s="42"/>
      <c r="D827" s="227" t="s">
        <v>157</v>
      </c>
      <c r="E827" s="42"/>
      <c r="F827" s="228" t="s">
        <v>1404</v>
      </c>
      <c r="G827" s="42"/>
      <c r="H827" s="42"/>
      <c r="I827" s="229"/>
      <c r="J827" s="42"/>
      <c r="K827" s="42"/>
      <c r="L827" s="46"/>
      <c r="M827" s="230"/>
      <c r="N827" s="231"/>
      <c r="O827" s="86"/>
      <c r="P827" s="86"/>
      <c r="Q827" s="86"/>
      <c r="R827" s="86"/>
      <c r="S827" s="86"/>
      <c r="T827" s="87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157</v>
      </c>
      <c r="AU827" s="19" t="s">
        <v>82</v>
      </c>
    </row>
    <row r="828" s="14" customFormat="1">
      <c r="A828" s="14"/>
      <c r="B828" s="243"/>
      <c r="C828" s="244"/>
      <c r="D828" s="234" t="s">
        <v>159</v>
      </c>
      <c r="E828" s="245" t="s">
        <v>19</v>
      </c>
      <c r="F828" s="246" t="s">
        <v>183</v>
      </c>
      <c r="G828" s="244"/>
      <c r="H828" s="247">
        <v>5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159</v>
      </c>
      <c r="AU828" s="253" t="s">
        <v>82</v>
      </c>
      <c r="AV828" s="14" t="s">
        <v>82</v>
      </c>
      <c r="AW828" s="14" t="s">
        <v>33</v>
      </c>
      <c r="AX828" s="14" t="s">
        <v>80</v>
      </c>
      <c r="AY828" s="253" t="s">
        <v>148</v>
      </c>
    </row>
    <row r="829" s="2" customFormat="1" ht="16.5" customHeight="1">
      <c r="A829" s="40"/>
      <c r="B829" s="41"/>
      <c r="C829" s="214" t="s">
        <v>1405</v>
      </c>
      <c r="D829" s="214" t="s">
        <v>151</v>
      </c>
      <c r="E829" s="215" t="s">
        <v>1406</v>
      </c>
      <c r="F829" s="216" t="s">
        <v>1407</v>
      </c>
      <c r="G829" s="217" t="s">
        <v>1402</v>
      </c>
      <c r="H829" s="218">
        <v>5</v>
      </c>
      <c r="I829" s="219"/>
      <c r="J829" s="220">
        <f>ROUND(I829*H829,2)</f>
        <v>0</v>
      </c>
      <c r="K829" s="216" t="s">
        <v>616</v>
      </c>
      <c r="L829" s="46"/>
      <c r="M829" s="221" t="s">
        <v>19</v>
      </c>
      <c r="N829" s="222" t="s">
        <v>43</v>
      </c>
      <c r="O829" s="86"/>
      <c r="P829" s="223">
        <f>O829*H829</f>
        <v>0</v>
      </c>
      <c r="Q829" s="223">
        <v>0</v>
      </c>
      <c r="R829" s="223">
        <f>Q829*H829</f>
        <v>0</v>
      </c>
      <c r="S829" s="223">
        <v>0.019460000000000002</v>
      </c>
      <c r="T829" s="224">
        <f>S829*H829</f>
        <v>0.097300000000000011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5" t="s">
        <v>245</v>
      </c>
      <c r="AT829" s="225" t="s">
        <v>151</v>
      </c>
      <c r="AU829" s="225" t="s">
        <v>82</v>
      </c>
      <c r="AY829" s="19" t="s">
        <v>148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9" t="s">
        <v>80</v>
      </c>
      <c r="BK829" s="226">
        <f>ROUND(I829*H829,2)</f>
        <v>0</v>
      </c>
      <c r="BL829" s="19" t="s">
        <v>245</v>
      </c>
      <c r="BM829" s="225" t="s">
        <v>1408</v>
      </c>
    </row>
    <row r="830" s="2" customFormat="1">
      <c r="A830" s="40"/>
      <c r="B830" s="41"/>
      <c r="C830" s="42"/>
      <c r="D830" s="227" t="s">
        <v>157</v>
      </c>
      <c r="E830" s="42"/>
      <c r="F830" s="228" t="s">
        <v>1409</v>
      </c>
      <c r="G830" s="42"/>
      <c r="H830" s="42"/>
      <c r="I830" s="229"/>
      <c r="J830" s="42"/>
      <c r="K830" s="42"/>
      <c r="L830" s="46"/>
      <c r="M830" s="230"/>
      <c r="N830" s="231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157</v>
      </c>
      <c r="AU830" s="19" t="s">
        <v>82</v>
      </c>
    </row>
    <row r="831" s="14" customFormat="1">
      <c r="A831" s="14"/>
      <c r="B831" s="243"/>
      <c r="C831" s="244"/>
      <c r="D831" s="234" t="s">
        <v>159</v>
      </c>
      <c r="E831" s="245" t="s">
        <v>19</v>
      </c>
      <c r="F831" s="246" t="s">
        <v>183</v>
      </c>
      <c r="G831" s="244"/>
      <c r="H831" s="247">
        <v>5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159</v>
      </c>
      <c r="AU831" s="253" t="s">
        <v>82</v>
      </c>
      <c r="AV831" s="14" t="s">
        <v>82</v>
      </c>
      <c r="AW831" s="14" t="s">
        <v>33</v>
      </c>
      <c r="AX831" s="14" t="s">
        <v>80</v>
      </c>
      <c r="AY831" s="253" t="s">
        <v>148</v>
      </c>
    </row>
    <row r="832" s="2" customFormat="1" ht="16.5" customHeight="1">
      <c r="A832" s="40"/>
      <c r="B832" s="41"/>
      <c r="C832" s="214" t="s">
        <v>1410</v>
      </c>
      <c r="D832" s="214" t="s">
        <v>151</v>
      </c>
      <c r="E832" s="215" t="s">
        <v>1411</v>
      </c>
      <c r="F832" s="216" t="s">
        <v>1412</v>
      </c>
      <c r="G832" s="217" t="s">
        <v>1402</v>
      </c>
      <c r="H832" s="218">
        <v>2</v>
      </c>
      <c r="I832" s="219"/>
      <c r="J832" s="220">
        <f>ROUND(I832*H832,2)</f>
        <v>0</v>
      </c>
      <c r="K832" s="216" t="s">
        <v>616</v>
      </c>
      <c r="L832" s="46"/>
      <c r="M832" s="221" t="s">
        <v>19</v>
      </c>
      <c r="N832" s="222" t="s">
        <v>43</v>
      </c>
      <c r="O832" s="86"/>
      <c r="P832" s="223">
        <f>O832*H832</f>
        <v>0</v>
      </c>
      <c r="Q832" s="223">
        <v>0</v>
      </c>
      <c r="R832" s="223">
        <f>Q832*H832</f>
        <v>0</v>
      </c>
      <c r="S832" s="223">
        <v>0.0091999999999999998</v>
      </c>
      <c r="T832" s="224">
        <f>S832*H832</f>
        <v>0.0184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245</v>
      </c>
      <c r="AT832" s="225" t="s">
        <v>151</v>
      </c>
      <c r="AU832" s="225" t="s">
        <v>82</v>
      </c>
      <c r="AY832" s="19" t="s">
        <v>148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80</v>
      </c>
      <c r="BK832" s="226">
        <f>ROUND(I832*H832,2)</f>
        <v>0</v>
      </c>
      <c r="BL832" s="19" t="s">
        <v>245</v>
      </c>
      <c r="BM832" s="225" t="s">
        <v>1413</v>
      </c>
    </row>
    <row r="833" s="2" customFormat="1">
      <c r="A833" s="40"/>
      <c r="B833" s="41"/>
      <c r="C833" s="42"/>
      <c r="D833" s="227" t="s">
        <v>157</v>
      </c>
      <c r="E833" s="42"/>
      <c r="F833" s="228" t="s">
        <v>1414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157</v>
      </c>
      <c r="AU833" s="19" t="s">
        <v>82</v>
      </c>
    </row>
    <row r="834" s="14" customFormat="1">
      <c r="A834" s="14"/>
      <c r="B834" s="243"/>
      <c r="C834" s="244"/>
      <c r="D834" s="234" t="s">
        <v>159</v>
      </c>
      <c r="E834" s="245" t="s">
        <v>19</v>
      </c>
      <c r="F834" s="246" t="s">
        <v>82</v>
      </c>
      <c r="G834" s="244"/>
      <c r="H834" s="247">
        <v>2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159</v>
      </c>
      <c r="AU834" s="253" t="s">
        <v>82</v>
      </c>
      <c r="AV834" s="14" t="s">
        <v>82</v>
      </c>
      <c r="AW834" s="14" t="s">
        <v>33</v>
      </c>
      <c r="AX834" s="14" t="s">
        <v>80</v>
      </c>
      <c r="AY834" s="253" t="s">
        <v>148</v>
      </c>
    </row>
    <row r="835" s="2" customFormat="1" ht="24.15" customHeight="1">
      <c r="A835" s="40"/>
      <c r="B835" s="41"/>
      <c r="C835" s="214" t="s">
        <v>1415</v>
      </c>
      <c r="D835" s="214" t="s">
        <v>151</v>
      </c>
      <c r="E835" s="215" t="s">
        <v>1416</v>
      </c>
      <c r="F835" s="216" t="s">
        <v>1417</v>
      </c>
      <c r="G835" s="217" t="s">
        <v>208</v>
      </c>
      <c r="H835" s="218">
        <v>0.34100000000000003</v>
      </c>
      <c r="I835" s="219"/>
      <c r="J835" s="220">
        <f>ROUND(I835*H835,2)</f>
        <v>0</v>
      </c>
      <c r="K835" s="216" t="s">
        <v>155</v>
      </c>
      <c r="L835" s="46"/>
      <c r="M835" s="221" t="s">
        <v>19</v>
      </c>
      <c r="N835" s="222" t="s">
        <v>43</v>
      </c>
      <c r="O835" s="86"/>
      <c r="P835" s="223">
        <f>O835*H835</f>
        <v>0</v>
      </c>
      <c r="Q835" s="223">
        <v>0</v>
      </c>
      <c r="R835" s="223">
        <f>Q835*H835</f>
        <v>0</v>
      </c>
      <c r="S835" s="223">
        <v>0</v>
      </c>
      <c r="T835" s="224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25" t="s">
        <v>245</v>
      </c>
      <c r="AT835" s="225" t="s">
        <v>151</v>
      </c>
      <c r="AU835" s="225" t="s">
        <v>82</v>
      </c>
      <c r="AY835" s="19" t="s">
        <v>148</v>
      </c>
      <c r="BE835" s="226">
        <f>IF(N835="základní",J835,0)</f>
        <v>0</v>
      </c>
      <c r="BF835" s="226">
        <f>IF(N835="snížená",J835,0)</f>
        <v>0</v>
      </c>
      <c r="BG835" s="226">
        <f>IF(N835="zákl. přenesená",J835,0)</f>
        <v>0</v>
      </c>
      <c r="BH835" s="226">
        <f>IF(N835="sníž. přenesená",J835,0)</f>
        <v>0</v>
      </c>
      <c r="BI835" s="226">
        <f>IF(N835="nulová",J835,0)</f>
        <v>0</v>
      </c>
      <c r="BJ835" s="19" t="s">
        <v>80</v>
      </c>
      <c r="BK835" s="226">
        <f>ROUND(I835*H835,2)</f>
        <v>0</v>
      </c>
      <c r="BL835" s="19" t="s">
        <v>245</v>
      </c>
      <c r="BM835" s="225" t="s">
        <v>1418</v>
      </c>
    </row>
    <row r="836" s="2" customFormat="1">
      <c r="A836" s="40"/>
      <c r="B836" s="41"/>
      <c r="C836" s="42"/>
      <c r="D836" s="227" t="s">
        <v>157</v>
      </c>
      <c r="E836" s="42"/>
      <c r="F836" s="228" t="s">
        <v>1419</v>
      </c>
      <c r="G836" s="42"/>
      <c r="H836" s="42"/>
      <c r="I836" s="229"/>
      <c r="J836" s="42"/>
      <c r="K836" s="42"/>
      <c r="L836" s="46"/>
      <c r="M836" s="230"/>
      <c r="N836" s="231"/>
      <c r="O836" s="86"/>
      <c r="P836" s="86"/>
      <c r="Q836" s="86"/>
      <c r="R836" s="86"/>
      <c r="S836" s="86"/>
      <c r="T836" s="87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157</v>
      </c>
      <c r="AU836" s="19" t="s">
        <v>82</v>
      </c>
    </row>
    <row r="837" s="2" customFormat="1" ht="16.5" customHeight="1">
      <c r="A837" s="40"/>
      <c r="B837" s="41"/>
      <c r="C837" s="214" t="s">
        <v>1420</v>
      </c>
      <c r="D837" s="214" t="s">
        <v>151</v>
      </c>
      <c r="E837" s="215" t="s">
        <v>1421</v>
      </c>
      <c r="F837" s="216" t="s">
        <v>1422</v>
      </c>
      <c r="G837" s="217" t="s">
        <v>1402</v>
      </c>
      <c r="H837" s="218">
        <v>5</v>
      </c>
      <c r="I837" s="219"/>
      <c r="J837" s="220">
        <f>ROUND(I837*H837,2)</f>
        <v>0</v>
      </c>
      <c r="K837" s="216" t="s">
        <v>616</v>
      </c>
      <c r="L837" s="46"/>
      <c r="M837" s="221" t="s">
        <v>19</v>
      </c>
      <c r="N837" s="222" t="s">
        <v>43</v>
      </c>
      <c r="O837" s="86"/>
      <c r="P837" s="223">
        <f>O837*H837</f>
        <v>0</v>
      </c>
      <c r="Q837" s="223">
        <v>0</v>
      </c>
      <c r="R837" s="223">
        <f>Q837*H837</f>
        <v>0</v>
      </c>
      <c r="S837" s="223">
        <v>0.00085999999999999998</v>
      </c>
      <c r="T837" s="224">
        <f>S837*H837</f>
        <v>0.0043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5" t="s">
        <v>245</v>
      </c>
      <c r="AT837" s="225" t="s">
        <v>151</v>
      </c>
      <c r="AU837" s="225" t="s">
        <v>82</v>
      </c>
      <c r="AY837" s="19" t="s">
        <v>148</v>
      </c>
      <c r="BE837" s="226">
        <f>IF(N837="základní",J837,0)</f>
        <v>0</v>
      </c>
      <c r="BF837" s="226">
        <f>IF(N837="snížená",J837,0)</f>
        <v>0</v>
      </c>
      <c r="BG837" s="226">
        <f>IF(N837="zákl. přenesená",J837,0)</f>
        <v>0</v>
      </c>
      <c r="BH837" s="226">
        <f>IF(N837="sníž. přenesená",J837,0)</f>
        <v>0</v>
      </c>
      <c r="BI837" s="226">
        <f>IF(N837="nulová",J837,0)</f>
        <v>0</v>
      </c>
      <c r="BJ837" s="19" t="s">
        <v>80</v>
      </c>
      <c r="BK837" s="226">
        <f>ROUND(I837*H837,2)</f>
        <v>0</v>
      </c>
      <c r="BL837" s="19" t="s">
        <v>245</v>
      </c>
      <c r="BM837" s="225" t="s">
        <v>1423</v>
      </c>
    </row>
    <row r="838" s="2" customFormat="1">
      <c r="A838" s="40"/>
      <c r="B838" s="41"/>
      <c r="C838" s="42"/>
      <c r="D838" s="227" t="s">
        <v>157</v>
      </c>
      <c r="E838" s="42"/>
      <c r="F838" s="228" t="s">
        <v>1424</v>
      </c>
      <c r="G838" s="42"/>
      <c r="H838" s="42"/>
      <c r="I838" s="229"/>
      <c r="J838" s="42"/>
      <c r="K838" s="42"/>
      <c r="L838" s="46"/>
      <c r="M838" s="230"/>
      <c r="N838" s="231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157</v>
      </c>
      <c r="AU838" s="19" t="s">
        <v>82</v>
      </c>
    </row>
    <row r="839" s="14" customFormat="1">
      <c r="A839" s="14"/>
      <c r="B839" s="243"/>
      <c r="C839" s="244"/>
      <c r="D839" s="234" t="s">
        <v>159</v>
      </c>
      <c r="E839" s="245" t="s">
        <v>19</v>
      </c>
      <c r="F839" s="246" t="s">
        <v>183</v>
      </c>
      <c r="G839" s="244"/>
      <c r="H839" s="247">
        <v>5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159</v>
      </c>
      <c r="AU839" s="253" t="s">
        <v>82</v>
      </c>
      <c r="AV839" s="14" t="s">
        <v>82</v>
      </c>
      <c r="AW839" s="14" t="s">
        <v>33</v>
      </c>
      <c r="AX839" s="14" t="s">
        <v>80</v>
      </c>
      <c r="AY839" s="253" t="s">
        <v>148</v>
      </c>
    </row>
    <row r="840" s="12" customFormat="1" ht="22.8" customHeight="1">
      <c r="A840" s="12"/>
      <c r="B840" s="198"/>
      <c r="C840" s="199"/>
      <c r="D840" s="200" t="s">
        <v>71</v>
      </c>
      <c r="E840" s="212" t="s">
        <v>286</v>
      </c>
      <c r="F840" s="212" t="s">
        <v>287</v>
      </c>
      <c r="G840" s="199"/>
      <c r="H840" s="199"/>
      <c r="I840" s="202"/>
      <c r="J840" s="213">
        <f>BK840</f>
        <v>0</v>
      </c>
      <c r="K840" s="199"/>
      <c r="L840" s="204"/>
      <c r="M840" s="205"/>
      <c r="N840" s="206"/>
      <c r="O840" s="206"/>
      <c r="P840" s="207">
        <f>SUM(P841:P951)</f>
        <v>0</v>
      </c>
      <c r="Q840" s="206"/>
      <c r="R840" s="207">
        <f>SUM(R841:R951)</f>
        <v>22.429092620000002</v>
      </c>
      <c r="S840" s="206"/>
      <c r="T840" s="208">
        <f>SUM(T841:T951)</f>
        <v>14.661535000000002</v>
      </c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R840" s="209" t="s">
        <v>82</v>
      </c>
      <c r="AT840" s="210" t="s">
        <v>71</v>
      </c>
      <c r="AU840" s="210" t="s">
        <v>80</v>
      </c>
      <c r="AY840" s="209" t="s">
        <v>148</v>
      </c>
      <c r="BK840" s="211">
        <f>SUM(BK841:BK951)</f>
        <v>0</v>
      </c>
    </row>
    <row r="841" s="2" customFormat="1" ht="24.15" customHeight="1">
      <c r="A841" s="40"/>
      <c r="B841" s="41"/>
      <c r="C841" s="214" t="s">
        <v>515</v>
      </c>
      <c r="D841" s="214" t="s">
        <v>151</v>
      </c>
      <c r="E841" s="215" t="s">
        <v>1425</v>
      </c>
      <c r="F841" s="216" t="s">
        <v>1426</v>
      </c>
      <c r="G841" s="217" t="s">
        <v>298</v>
      </c>
      <c r="H841" s="218">
        <v>229.727</v>
      </c>
      <c r="I841" s="219"/>
      <c r="J841" s="220">
        <f>ROUND(I841*H841,2)</f>
        <v>0</v>
      </c>
      <c r="K841" s="216" t="s">
        <v>616</v>
      </c>
      <c r="L841" s="46"/>
      <c r="M841" s="221" t="s">
        <v>19</v>
      </c>
      <c r="N841" s="222" t="s">
        <v>43</v>
      </c>
      <c r="O841" s="86"/>
      <c r="P841" s="223">
        <f>O841*H841</f>
        <v>0</v>
      </c>
      <c r="Q841" s="223">
        <v>0</v>
      </c>
      <c r="R841" s="223">
        <f>Q841*H841</f>
        <v>0</v>
      </c>
      <c r="S841" s="223">
        <v>0.024</v>
      </c>
      <c r="T841" s="224">
        <f>S841*H841</f>
        <v>5.5134480000000003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5" t="s">
        <v>245</v>
      </c>
      <c r="AT841" s="225" t="s">
        <v>151</v>
      </c>
      <c r="AU841" s="225" t="s">
        <v>82</v>
      </c>
      <c r="AY841" s="19" t="s">
        <v>148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9" t="s">
        <v>80</v>
      </c>
      <c r="BK841" s="226">
        <f>ROUND(I841*H841,2)</f>
        <v>0</v>
      </c>
      <c r="BL841" s="19" t="s">
        <v>245</v>
      </c>
      <c r="BM841" s="225" t="s">
        <v>1427</v>
      </c>
    </row>
    <row r="842" s="2" customFormat="1">
      <c r="A842" s="40"/>
      <c r="B842" s="41"/>
      <c r="C842" s="42"/>
      <c r="D842" s="227" t="s">
        <v>157</v>
      </c>
      <c r="E842" s="42"/>
      <c r="F842" s="228" t="s">
        <v>1428</v>
      </c>
      <c r="G842" s="42"/>
      <c r="H842" s="42"/>
      <c r="I842" s="229"/>
      <c r="J842" s="42"/>
      <c r="K842" s="42"/>
      <c r="L842" s="46"/>
      <c r="M842" s="230"/>
      <c r="N842" s="231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157</v>
      </c>
      <c r="AU842" s="19" t="s">
        <v>82</v>
      </c>
    </row>
    <row r="843" s="13" customFormat="1">
      <c r="A843" s="13"/>
      <c r="B843" s="232"/>
      <c r="C843" s="233"/>
      <c r="D843" s="234" t="s">
        <v>159</v>
      </c>
      <c r="E843" s="235" t="s">
        <v>19</v>
      </c>
      <c r="F843" s="236" t="s">
        <v>1429</v>
      </c>
      <c r="G843" s="233"/>
      <c r="H843" s="235" t="s">
        <v>19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159</v>
      </c>
      <c r="AU843" s="242" t="s">
        <v>82</v>
      </c>
      <c r="AV843" s="13" t="s">
        <v>80</v>
      </c>
      <c r="AW843" s="13" t="s">
        <v>33</v>
      </c>
      <c r="AX843" s="13" t="s">
        <v>72</v>
      </c>
      <c r="AY843" s="242" t="s">
        <v>148</v>
      </c>
    </row>
    <row r="844" s="14" customFormat="1">
      <c r="A844" s="14"/>
      <c r="B844" s="243"/>
      <c r="C844" s="244"/>
      <c r="D844" s="234" t="s">
        <v>159</v>
      </c>
      <c r="E844" s="245" t="s">
        <v>19</v>
      </c>
      <c r="F844" s="246" t="s">
        <v>1430</v>
      </c>
      <c r="G844" s="244"/>
      <c r="H844" s="247">
        <v>229.727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159</v>
      </c>
      <c r="AU844" s="253" t="s">
        <v>82</v>
      </c>
      <c r="AV844" s="14" t="s">
        <v>82</v>
      </c>
      <c r="AW844" s="14" t="s">
        <v>33</v>
      </c>
      <c r="AX844" s="14" t="s">
        <v>80</v>
      </c>
      <c r="AY844" s="253" t="s">
        <v>148</v>
      </c>
    </row>
    <row r="845" s="2" customFormat="1" ht="24.15" customHeight="1">
      <c r="A845" s="40"/>
      <c r="B845" s="41"/>
      <c r="C845" s="214" t="s">
        <v>1431</v>
      </c>
      <c r="D845" s="214" t="s">
        <v>151</v>
      </c>
      <c r="E845" s="215" t="s">
        <v>1432</v>
      </c>
      <c r="F845" s="216" t="s">
        <v>1433</v>
      </c>
      <c r="G845" s="217" t="s">
        <v>154</v>
      </c>
      <c r="H845" s="218">
        <v>193.40000000000001</v>
      </c>
      <c r="I845" s="219"/>
      <c r="J845" s="220">
        <f>ROUND(I845*H845,2)</f>
        <v>0</v>
      </c>
      <c r="K845" s="216" t="s">
        <v>616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0</v>
      </c>
      <c r="R845" s="223">
        <f>Q845*H845</f>
        <v>0</v>
      </c>
      <c r="S845" s="223">
        <v>0.017000000000000001</v>
      </c>
      <c r="T845" s="224">
        <f>S845*H845</f>
        <v>3.2878000000000003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245</v>
      </c>
      <c r="AT845" s="225" t="s">
        <v>151</v>
      </c>
      <c r="AU845" s="225" t="s">
        <v>82</v>
      </c>
      <c r="AY845" s="19" t="s">
        <v>148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80</v>
      </c>
      <c r="BK845" s="226">
        <f>ROUND(I845*H845,2)</f>
        <v>0</v>
      </c>
      <c r="BL845" s="19" t="s">
        <v>245</v>
      </c>
      <c r="BM845" s="225" t="s">
        <v>1434</v>
      </c>
    </row>
    <row r="846" s="2" customFormat="1">
      <c r="A846" s="40"/>
      <c r="B846" s="41"/>
      <c r="C846" s="42"/>
      <c r="D846" s="227" t="s">
        <v>157</v>
      </c>
      <c r="E846" s="42"/>
      <c r="F846" s="228" t="s">
        <v>1435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157</v>
      </c>
      <c r="AU846" s="19" t="s">
        <v>82</v>
      </c>
    </row>
    <row r="847" s="13" customFormat="1">
      <c r="A847" s="13"/>
      <c r="B847" s="232"/>
      <c r="C847" s="233"/>
      <c r="D847" s="234" t="s">
        <v>159</v>
      </c>
      <c r="E847" s="235" t="s">
        <v>19</v>
      </c>
      <c r="F847" s="236" t="s">
        <v>1429</v>
      </c>
      <c r="G847" s="233"/>
      <c r="H847" s="235" t="s">
        <v>19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159</v>
      </c>
      <c r="AU847" s="242" t="s">
        <v>82</v>
      </c>
      <c r="AV847" s="13" t="s">
        <v>80</v>
      </c>
      <c r="AW847" s="13" t="s">
        <v>33</v>
      </c>
      <c r="AX847" s="13" t="s">
        <v>72</v>
      </c>
      <c r="AY847" s="242" t="s">
        <v>148</v>
      </c>
    </row>
    <row r="848" s="14" customFormat="1">
      <c r="A848" s="14"/>
      <c r="B848" s="243"/>
      <c r="C848" s="244"/>
      <c r="D848" s="234" t="s">
        <v>159</v>
      </c>
      <c r="E848" s="245" t="s">
        <v>19</v>
      </c>
      <c r="F848" s="246" t="s">
        <v>1436</v>
      </c>
      <c r="G848" s="244"/>
      <c r="H848" s="247">
        <v>193.40000000000001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159</v>
      </c>
      <c r="AU848" s="253" t="s">
        <v>82</v>
      </c>
      <c r="AV848" s="14" t="s">
        <v>82</v>
      </c>
      <c r="AW848" s="14" t="s">
        <v>33</v>
      </c>
      <c r="AX848" s="14" t="s">
        <v>80</v>
      </c>
      <c r="AY848" s="253" t="s">
        <v>148</v>
      </c>
    </row>
    <row r="849" s="2" customFormat="1" ht="24.15" customHeight="1">
      <c r="A849" s="40"/>
      <c r="B849" s="41"/>
      <c r="C849" s="214" t="s">
        <v>1437</v>
      </c>
      <c r="D849" s="214" t="s">
        <v>151</v>
      </c>
      <c r="E849" s="215" t="s">
        <v>1438</v>
      </c>
      <c r="F849" s="216" t="s">
        <v>1439</v>
      </c>
      <c r="G849" s="217" t="s">
        <v>154</v>
      </c>
      <c r="H849" s="218">
        <v>381.48000000000002</v>
      </c>
      <c r="I849" s="219"/>
      <c r="J849" s="220">
        <f>ROUND(I849*H849,2)</f>
        <v>0</v>
      </c>
      <c r="K849" s="216" t="s">
        <v>19</v>
      </c>
      <c r="L849" s="46"/>
      <c r="M849" s="221" t="s">
        <v>19</v>
      </c>
      <c r="N849" s="222" t="s">
        <v>43</v>
      </c>
      <c r="O849" s="86"/>
      <c r="P849" s="223">
        <f>O849*H849</f>
        <v>0</v>
      </c>
      <c r="Q849" s="223">
        <v>0.027720000000000002</v>
      </c>
      <c r="R849" s="223">
        <f>Q849*H849</f>
        <v>10.574625600000001</v>
      </c>
      <c r="S849" s="223">
        <v>0</v>
      </c>
      <c r="T849" s="224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5" t="s">
        <v>245</v>
      </c>
      <c r="AT849" s="225" t="s">
        <v>151</v>
      </c>
      <c r="AU849" s="225" t="s">
        <v>82</v>
      </c>
      <c r="AY849" s="19" t="s">
        <v>148</v>
      </c>
      <c r="BE849" s="226">
        <f>IF(N849="základní",J849,0)</f>
        <v>0</v>
      </c>
      <c r="BF849" s="226">
        <f>IF(N849="snížená",J849,0)</f>
        <v>0</v>
      </c>
      <c r="BG849" s="226">
        <f>IF(N849="zákl. přenesená",J849,0)</f>
        <v>0</v>
      </c>
      <c r="BH849" s="226">
        <f>IF(N849="sníž. přenesená",J849,0)</f>
        <v>0</v>
      </c>
      <c r="BI849" s="226">
        <f>IF(N849="nulová",J849,0)</f>
        <v>0</v>
      </c>
      <c r="BJ849" s="19" t="s">
        <v>80</v>
      </c>
      <c r="BK849" s="226">
        <f>ROUND(I849*H849,2)</f>
        <v>0</v>
      </c>
      <c r="BL849" s="19" t="s">
        <v>245</v>
      </c>
      <c r="BM849" s="225" t="s">
        <v>1440</v>
      </c>
    </row>
    <row r="850" s="13" customFormat="1">
      <c r="A850" s="13"/>
      <c r="B850" s="232"/>
      <c r="C850" s="233"/>
      <c r="D850" s="234" t="s">
        <v>159</v>
      </c>
      <c r="E850" s="235" t="s">
        <v>19</v>
      </c>
      <c r="F850" s="236" t="s">
        <v>1441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159</v>
      </c>
      <c r="AU850" s="242" t="s">
        <v>82</v>
      </c>
      <c r="AV850" s="13" t="s">
        <v>80</v>
      </c>
      <c r="AW850" s="13" t="s">
        <v>33</v>
      </c>
      <c r="AX850" s="13" t="s">
        <v>72</v>
      </c>
      <c r="AY850" s="242" t="s">
        <v>148</v>
      </c>
    </row>
    <row r="851" s="13" customFormat="1">
      <c r="A851" s="13"/>
      <c r="B851" s="232"/>
      <c r="C851" s="233"/>
      <c r="D851" s="234" t="s">
        <v>159</v>
      </c>
      <c r="E851" s="235" t="s">
        <v>19</v>
      </c>
      <c r="F851" s="236" t="s">
        <v>486</v>
      </c>
      <c r="G851" s="233"/>
      <c r="H851" s="235" t="s">
        <v>19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159</v>
      </c>
      <c r="AU851" s="242" t="s">
        <v>82</v>
      </c>
      <c r="AV851" s="13" t="s">
        <v>80</v>
      </c>
      <c r="AW851" s="13" t="s">
        <v>33</v>
      </c>
      <c r="AX851" s="13" t="s">
        <v>72</v>
      </c>
      <c r="AY851" s="242" t="s">
        <v>148</v>
      </c>
    </row>
    <row r="852" s="14" customFormat="1">
      <c r="A852" s="14"/>
      <c r="B852" s="243"/>
      <c r="C852" s="244"/>
      <c r="D852" s="234" t="s">
        <v>159</v>
      </c>
      <c r="E852" s="245" t="s">
        <v>19</v>
      </c>
      <c r="F852" s="246" t="s">
        <v>1442</v>
      </c>
      <c r="G852" s="244"/>
      <c r="H852" s="247">
        <v>23.48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159</v>
      </c>
      <c r="AU852" s="253" t="s">
        <v>82</v>
      </c>
      <c r="AV852" s="14" t="s">
        <v>82</v>
      </c>
      <c r="AW852" s="14" t="s">
        <v>33</v>
      </c>
      <c r="AX852" s="14" t="s">
        <v>72</v>
      </c>
      <c r="AY852" s="253" t="s">
        <v>148</v>
      </c>
    </row>
    <row r="853" s="13" customFormat="1">
      <c r="A853" s="13"/>
      <c r="B853" s="232"/>
      <c r="C853" s="233"/>
      <c r="D853" s="234" t="s">
        <v>159</v>
      </c>
      <c r="E853" s="235" t="s">
        <v>19</v>
      </c>
      <c r="F853" s="236" t="s">
        <v>488</v>
      </c>
      <c r="G853" s="233"/>
      <c r="H853" s="235" t="s">
        <v>19</v>
      </c>
      <c r="I853" s="237"/>
      <c r="J853" s="233"/>
      <c r="K853" s="233"/>
      <c r="L853" s="238"/>
      <c r="M853" s="239"/>
      <c r="N853" s="240"/>
      <c r="O853" s="240"/>
      <c r="P853" s="240"/>
      <c r="Q853" s="240"/>
      <c r="R853" s="240"/>
      <c r="S853" s="240"/>
      <c r="T853" s="24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2" t="s">
        <v>159</v>
      </c>
      <c r="AU853" s="242" t="s">
        <v>82</v>
      </c>
      <c r="AV853" s="13" t="s">
        <v>80</v>
      </c>
      <c r="AW853" s="13" t="s">
        <v>33</v>
      </c>
      <c r="AX853" s="13" t="s">
        <v>72</v>
      </c>
      <c r="AY853" s="242" t="s">
        <v>148</v>
      </c>
    </row>
    <row r="854" s="14" customFormat="1">
      <c r="A854" s="14"/>
      <c r="B854" s="243"/>
      <c r="C854" s="244"/>
      <c r="D854" s="234" t="s">
        <v>159</v>
      </c>
      <c r="E854" s="245" t="s">
        <v>19</v>
      </c>
      <c r="F854" s="246" t="s">
        <v>1443</v>
      </c>
      <c r="G854" s="244"/>
      <c r="H854" s="247">
        <v>58.600000000000001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159</v>
      </c>
      <c r="AU854" s="253" t="s">
        <v>82</v>
      </c>
      <c r="AV854" s="14" t="s">
        <v>82</v>
      </c>
      <c r="AW854" s="14" t="s">
        <v>33</v>
      </c>
      <c r="AX854" s="14" t="s">
        <v>72</v>
      </c>
      <c r="AY854" s="253" t="s">
        <v>148</v>
      </c>
    </row>
    <row r="855" s="13" customFormat="1">
      <c r="A855" s="13"/>
      <c r="B855" s="232"/>
      <c r="C855" s="233"/>
      <c r="D855" s="234" t="s">
        <v>159</v>
      </c>
      <c r="E855" s="235" t="s">
        <v>19</v>
      </c>
      <c r="F855" s="236" t="s">
        <v>490</v>
      </c>
      <c r="G855" s="233"/>
      <c r="H855" s="235" t="s">
        <v>19</v>
      </c>
      <c r="I855" s="237"/>
      <c r="J855" s="233"/>
      <c r="K855" s="233"/>
      <c r="L855" s="238"/>
      <c r="M855" s="239"/>
      <c r="N855" s="240"/>
      <c r="O855" s="240"/>
      <c r="P855" s="240"/>
      <c r="Q855" s="240"/>
      <c r="R855" s="240"/>
      <c r="S855" s="240"/>
      <c r="T855" s="24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2" t="s">
        <v>159</v>
      </c>
      <c r="AU855" s="242" t="s">
        <v>82</v>
      </c>
      <c r="AV855" s="13" t="s">
        <v>80</v>
      </c>
      <c r="AW855" s="13" t="s">
        <v>33</v>
      </c>
      <c r="AX855" s="13" t="s">
        <v>72</v>
      </c>
      <c r="AY855" s="242" t="s">
        <v>148</v>
      </c>
    </row>
    <row r="856" s="14" customFormat="1">
      <c r="A856" s="14"/>
      <c r="B856" s="243"/>
      <c r="C856" s="244"/>
      <c r="D856" s="234" t="s">
        <v>159</v>
      </c>
      <c r="E856" s="245" t="s">
        <v>19</v>
      </c>
      <c r="F856" s="246" t="s">
        <v>1444</v>
      </c>
      <c r="G856" s="244"/>
      <c r="H856" s="247">
        <v>30.039999999999999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159</v>
      </c>
      <c r="AU856" s="253" t="s">
        <v>82</v>
      </c>
      <c r="AV856" s="14" t="s">
        <v>82</v>
      </c>
      <c r="AW856" s="14" t="s">
        <v>33</v>
      </c>
      <c r="AX856" s="14" t="s">
        <v>72</v>
      </c>
      <c r="AY856" s="253" t="s">
        <v>148</v>
      </c>
    </row>
    <row r="857" s="13" customFormat="1">
      <c r="A857" s="13"/>
      <c r="B857" s="232"/>
      <c r="C857" s="233"/>
      <c r="D857" s="234" t="s">
        <v>159</v>
      </c>
      <c r="E857" s="235" t="s">
        <v>19</v>
      </c>
      <c r="F857" s="236" t="s">
        <v>492</v>
      </c>
      <c r="G857" s="233"/>
      <c r="H857" s="235" t="s">
        <v>19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159</v>
      </c>
      <c r="AU857" s="242" t="s">
        <v>82</v>
      </c>
      <c r="AV857" s="13" t="s">
        <v>80</v>
      </c>
      <c r="AW857" s="13" t="s">
        <v>33</v>
      </c>
      <c r="AX857" s="13" t="s">
        <v>72</v>
      </c>
      <c r="AY857" s="242" t="s">
        <v>148</v>
      </c>
    </row>
    <row r="858" s="14" customFormat="1">
      <c r="A858" s="14"/>
      <c r="B858" s="243"/>
      <c r="C858" s="244"/>
      <c r="D858" s="234" t="s">
        <v>159</v>
      </c>
      <c r="E858" s="245" t="s">
        <v>19</v>
      </c>
      <c r="F858" s="246" t="s">
        <v>1445</v>
      </c>
      <c r="G858" s="244"/>
      <c r="H858" s="247">
        <v>21.280000000000001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159</v>
      </c>
      <c r="AU858" s="253" t="s">
        <v>82</v>
      </c>
      <c r="AV858" s="14" t="s">
        <v>82</v>
      </c>
      <c r="AW858" s="14" t="s">
        <v>33</v>
      </c>
      <c r="AX858" s="14" t="s">
        <v>72</v>
      </c>
      <c r="AY858" s="253" t="s">
        <v>148</v>
      </c>
    </row>
    <row r="859" s="13" customFormat="1">
      <c r="A859" s="13"/>
      <c r="B859" s="232"/>
      <c r="C859" s="233"/>
      <c r="D859" s="234" t="s">
        <v>159</v>
      </c>
      <c r="E859" s="235" t="s">
        <v>19</v>
      </c>
      <c r="F859" s="236" t="s">
        <v>494</v>
      </c>
      <c r="G859" s="233"/>
      <c r="H859" s="235" t="s">
        <v>19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159</v>
      </c>
      <c r="AU859" s="242" t="s">
        <v>82</v>
      </c>
      <c r="AV859" s="13" t="s">
        <v>80</v>
      </c>
      <c r="AW859" s="13" t="s">
        <v>33</v>
      </c>
      <c r="AX859" s="13" t="s">
        <v>72</v>
      </c>
      <c r="AY859" s="242" t="s">
        <v>148</v>
      </c>
    </row>
    <row r="860" s="14" customFormat="1">
      <c r="A860" s="14"/>
      <c r="B860" s="243"/>
      <c r="C860" s="244"/>
      <c r="D860" s="234" t="s">
        <v>159</v>
      </c>
      <c r="E860" s="245" t="s">
        <v>19</v>
      </c>
      <c r="F860" s="246" t="s">
        <v>1446</v>
      </c>
      <c r="G860" s="244"/>
      <c r="H860" s="247">
        <v>15.32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159</v>
      </c>
      <c r="AU860" s="253" t="s">
        <v>82</v>
      </c>
      <c r="AV860" s="14" t="s">
        <v>82</v>
      </c>
      <c r="AW860" s="14" t="s">
        <v>33</v>
      </c>
      <c r="AX860" s="14" t="s">
        <v>72</v>
      </c>
      <c r="AY860" s="253" t="s">
        <v>148</v>
      </c>
    </row>
    <row r="861" s="13" customFormat="1">
      <c r="A861" s="13"/>
      <c r="B861" s="232"/>
      <c r="C861" s="233"/>
      <c r="D861" s="234" t="s">
        <v>159</v>
      </c>
      <c r="E861" s="235" t="s">
        <v>19</v>
      </c>
      <c r="F861" s="236" t="s">
        <v>496</v>
      </c>
      <c r="G861" s="233"/>
      <c r="H861" s="235" t="s">
        <v>19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159</v>
      </c>
      <c r="AU861" s="242" t="s">
        <v>82</v>
      </c>
      <c r="AV861" s="13" t="s">
        <v>80</v>
      </c>
      <c r="AW861" s="13" t="s">
        <v>33</v>
      </c>
      <c r="AX861" s="13" t="s">
        <v>72</v>
      </c>
      <c r="AY861" s="242" t="s">
        <v>148</v>
      </c>
    </row>
    <row r="862" s="14" customFormat="1">
      <c r="A862" s="14"/>
      <c r="B862" s="243"/>
      <c r="C862" s="244"/>
      <c r="D862" s="234" t="s">
        <v>159</v>
      </c>
      <c r="E862" s="245" t="s">
        <v>19</v>
      </c>
      <c r="F862" s="246" t="s">
        <v>1447</v>
      </c>
      <c r="G862" s="244"/>
      <c r="H862" s="247">
        <v>2.8599999999999999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159</v>
      </c>
      <c r="AU862" s="253" t="s">
        <v>82</v>
      </c>
      <c r="AV862" s="14" t="s">
        <v>82</v>
      </c>
      <c r="AW862" s="14" t="s">
        <v>33</v>
      </c>
      <c r="AX862" s="14" t="s">
        <v>72</v>
      </c>
      <c r="AY862" s="253" t="s">
        <v>148</v>
      </c>
    </row>
    <row r="863" s="13" customFormat="1">
      <c r="A863" s="13"/>
      <c r="B863" s="232"/>
      <c r="C863" s="233"/>
      <c r="D863" s="234" t="s">
        <v>159</v>
      </c>
      <c r="E863" s="235" t="s">
        <v>19</v>
      </c>
      <c r="F863" s="236" t="s">
        <v>498</v>
      </c>
      <c r="G863" s="233"/>
      <c r="H863" s="235" t="s">
        <v>19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2" t="s">
        <v>159</v>
      </c>
      <c r="AU863" s="242" t="s">
        <v>82</v>
      </c>
      <c r="AV863" s="13" t="s">
        <v>80</v>
      </c>
      <c r="AW863" s="13" t="s">
        <v>33</v>
      </c>
      <c r="AX863" s="13" t="s">
        <v>72</v>
      </c>
      <c r="AY863" s="242" t="s">
        <v>148</v>
      </c>
    </row>
    <row r="864" s="14" customFormat="1">
      <c r="A864" s="14"/>
      <c r="B864" s="243"/>
      <c r="C864" s="244"/>
      <c r="D864" s="234" t="s">
        <v>159</v>
      </c>
      <c r="E864" s="245" t="s">
        <v>19</v>
      </c>
      <c r="F864" s="246" t="s">
        <v>1448</v>
      </c>
      <c r="G864" s="244"/>
      <c r="H864" s="247">
        <v>9.3599999999999994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159</v>
      </c>
      <c r="AU864" s="253" t="s">
        <v>82</v>
      </c>
      <c r="AV864" s="14" t="s">
        <v>82</v>
      </c>
      <c r="AW864" s="14" t="s">
        <v>33</v>
      </c>
      <c r="AX864" s="14" t="s">
        <v>72</v>
      </c>
      <c r="AY864" s="253" t="s">
        <v>148</v>
      </c>
    </row>
    <row r="865" s="13" customFormat="1">
      <c r="A865" s="13"/>
      <c r="B865" s="232"/>
      <c r="C865" s="233"/>
      <c r="D865" s="234" t="s">
        <v>159</v>
      </c>
      <c r="E865" s="235" t="s">
        <v>19</v>
      </c>
      <c r="F865" s="236" t="s">
        <v>500</v>
      </c>
      <c r="G865" s="233"/>
      <c r="H865" s="235" t="s">
        <v>19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159</v>
      </c>
      <c r="AU865" s="242" t="s">
        <v>82</v>
      </c>
      <c r="AV865" s="13" t="s">
        <v>80</v>
      </c>
      <c r="AW865" s="13" t="s">
        <v>33</v>
      </c>
      <c r="AX865" s="13" t="s">
        <v>72</v>
      </c>
      <c r="AY865" s="242" t="s">
        <v>148</v>
      </c>
    </row>
    <row r="866" s="14" customFormat="1">
      <c r="A866" s="14"/>
      <c r="B866" s="243"/>
      <c r="C866" s="244"/>
      <c r="D866" s="234" t="s">
        <v>159</v>
      </c>
      <c r="E866" s="245" t="s">
        <v>19</v>
      </c>
      <c r="F866" s="246" t="s">
        <v>1449</v>
      </c>
      <c r="G866" s="244"/>
      <c r="H866" s="247">
        <v>24.559999999999999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159</v>
      </c>
      <c r="AU866" s="253" t="s">
        <v>82</v>
      </c>
      <c r="AV866" s="14" t="s">
        <v>82</v>
      </c>
      <c r="AW866" s="14" t="s">
        <v>33</v>
      </c>
      <c r="AX866" s="14" t="s">
        <v>72</v>
      </c>
      <c r="AY866" s="253" t="s">
        <v>148</v>
      </c>
    </row>
    <row r="867" s="13" customFormat="1">
      <c r="A867" s="13"/>
      <c r="B867" s="232"/>
      <c r="C867" s="233"/>
      <c r="D867" s="234" t="s">
        <v>159</v>
      </c>
      <c r="E867" s="235" t="s">
        <v>19</v>
      </c>
      <c r="F867" s="236" t="s">
        <v>1052</v>
      </c>
      <c r="G867" s="233"/>
      <c r="H867" s="235" t="s">
        <v>19</v>
      </c>
      <c r="I867" s="237"/>
      <c r="J867" s="233"/>
      <c r="K867" s="233"/>
      <c r="L867" s="238"/>
      <c r="M867" s="239"/>
      <c r="N867" s="240"/>
      <c r="O867" s="240"/>
      <c r="P867" s="240"/>
      <c r="Q867" s="240"/>
      <c r="R867" s="240"/>
      <c r="S867" s="240"/>
      <c r="T867" s="24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2" t="s">
        <v>159</v>
      </c>
      <c r="AU867" s="242" t="s">
        <v>82</v>
      </c>
      <c r="AV867" s="13" t="s">
        <v>80</v>
      </c>
      <c r="AW867" s="13" t="s">
        <v>33</v>
      </c>
      <c r="AX867" s="13" t="s">
        <v>72</v>
      </c>
      <c r="AY867" s="242" t="s">
        <v>148</v>
      </c>
    </row>
    <row r="868" s="13" customFormat="1">
      <c r="A868" s="13"/>
      <c r="B868" s="232"/>
      <c r="C868" s="233"/>
      <c r="D868" s="234" t="s">
        <v>159</v>
      </c>
      <c r="E868" s="235" t="s">
        <v>19</v>
      </c>
      <c r="F868" s="236" t="s">
        <v>977</v>
      </c>
      <c r="G868" s="233"/>
      <c r="H868" s="235" t="s">
        <v>19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159</v>
      </c>
      <c r="AU868" s="242" t="s">
        <v>82</v>
      </c>
      <c r="AV868" s="13" t="s">
        <v>80</v>
      </c>
      <c r="AW868" s="13" t="s">
        <v>33</v>
      </c>
      <c r="AX868" s="13" t="s">
        <v>72</v>
      </c>
      <c r="AY868" s="242" t="s">
        <v>148</v>
      </c>
    </row>
    <row r="869" s="14" customFormat="1">
      <c r="A869" s="14"/>
      <c r="B869" s="243"/>
      <c r="C869" s="244"/>
      <c r="D869" s="234" t="s">
        <v>159</v>
      </c>
      <c r="E869" s="245" t="s">
        <v>19</v>
      </c>
      <c r="F869" s="246" t="s">
        <v>1450</v>
      </c>
      <c r="G869" s="244"/>
      <c r="H869" s="247">
        <v>18.920000000000002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159</v>
      </c>
      <c r="AU869" s="253" t="s">
        <v>82</v>
      </c>
      <c r="AV869" s="14" t="s">
        <v>82</v>
      </c>
      <c r="AW869" s="14" t="s">
        <v>33</v>
      </c>
      <c r="AX869" s="14" t="s">
        <v>72</v>
      </c>
      <c r="AY869" s="253" t="s">
        <v>148</v>
      </c>
    </row>
    <row r="870" s="13" customFormat="1">
      <c r="A870" s="13"/>
      <c r="B870" s="232"/>
      <c r="C870" s="233"/>
      <c r="D870" s="234" t="s">
        <v>159</v>
      </c>
      <c r="E870" s="235" t="s">
        <v>19</v>
      </c>
      <c r="F870" s="236" t="s">
        <v>979</v>
      </c>
      <c r="G870" s="233"/>
      <c r="H870" s="235" t="s">
        <v>19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159</v>
      </c>
      <c r="AU870" s="242" t="s">
        <v>82</v>
      </c>
      <c r="AV870" s="13" t="s">
        <v>80</v>
      </c>
      <c r="AW870" s="13" t="s">
        <v>33</v>
      </c>
      <c r="AX870" s="13" t="s">
        <v>72</v>
      </c>
      <c r="AY870" s="242" t="s">
        <v>148</v>
      </c>
    </row>
    <row r="871" s="14" customFormat="1">
      <c r="A871" s="14"/>
      <c r="B871" s="243"/>
      <c r="C871" s="244"/>
      <c r="D871" s="234" t="s">
        <v>159</v>
      </c>
      <c r="E871" s="245" t="s">
        <v>19</v>
      </c>
      <c r="F871" s="246" t="s">
        <v>1451</v>
      </c>
      <c r="G871" s="244"/>
      <c r="H871" s="247">
        <v>16.699999999999999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159</v>
      </c>
      <c r="AU871" s="253" t="s">
        <v>82</v>
      </c>
      <c r="AV871" s="14" t="s">
        <v>82</v>
      </c>
      <c r="AW871" s="14" t="s">
        <v>33</v>
      </c>
      <c r="AX871" s="14" t="s">
        <v>72</v>
      </c>
      <c r="AY871" s="253" t="s">
        <v>148</v>
      </c>
    </row>
    <row r="872" s="13" customFormat="1">
      <c r="A872" s="13"/>
      <c r="B872" s="232"/>
      <c r="C872" s="233"/>
      <c r="D872" s="234" t="s">
        <v>159</v>
      </c>
      <c r="E872" s="235" t="s">
        <v>19</v>
      </c>
      <c r="F872" s="236" t="s">
        <v>981</v>
      </c>
      <c r="G872" s="233"/>
      <c r="H872" s="235" t="s">
        <v>19</v>
      </c>
      <c r="I872" s="237"/>
      <c r="J872" s="233"/>
      <c r="K872" s="233"/>
      <c r="L872" s="238"/>
      <c r="M872" s="239"/>
      <c r="N872" s="240"/>
      <c r="O872" s="240"/>
      <c r="P872" s="240"/>
      <c r="Q872" s="240"/>
      <c r="R872" s="240"/>
      <c r="S872" s="240"/>
      <c r="T872" s="24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2" t="s">
        <v>159</v>
      </c>
      <c r="AU872" s="242" t="s">
        <v>82</v>
      </c>
      <c r="AV872" s="13" t="s">
        <v>80</v>
      </c>
      <c r="AW872" s="13" t="s">
        <v>33</v>
      </c>
      <c r="AX872" s="13" t="s">
        <v>72</v>
      </c>
      <c r="AY872" s="242" t="s">
        <v>148</v>
      </c>
    </row>
    <row r="873" s="14" customFormat="1">
      <c r="A873" s="14"/>
      <c r="B873" s="243"/>
      <c r="C873" s="244"/>
      <c r="D873" s="234" t="s">
        <v>159</v>
      </c>
      <c r="E873" s="245" t="s">
        <v>19</v>
      </c>
      <c r="F873" s="246" t="s">
        <v>1452</v>
      </c>
      <c r="G873" s="244"/>
      <c r="H873" s="247">
        <v>42.960000000000001</v>
      </c>
      <c r="I873" s="248"/>
      <c r="J873" s="244"/>
      <c r="K873" s="244"/>
      <c r="L873" s="249"/>
      <c r="M873" s="250"/>
      <c r="N873" s="251"/>
      <c r="O873" s="251"/>
      <c r="P873" s="251"/>
      <c r="Q873" s="251"/>
      <c r="R873" s="251"/>
      <c r="S873" s="251"/>
      <c r="T873" s="252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3" t="s">
        <v>159</v>
      </c>
      <c r="AU873" s="253" t="s">
        <v>82</v>
      </c>
      <c r="AV873" s="14" t="s">
        <v>82</v>
      </c>
      <c r="AW873" s="14" t="s">
        <v>33</v>
      </c>
      <c r="AX873" s="14" t="s">
        <v>72</v>
      </c>
      <c r="AY873" s="253" t="s">
        <v>148</v>
      </c>
    </row>
    <row r="874" s="13" customFormat="1">
      <c r="A874" s="13"/>
      <c r="B874" s="232"/>
      <c r="C874" s="233"/>
      <c r="D874" s="234" t="s">
        <v>159</v>
      </c>
      <c r="E874" s="235" t="s">
        <v>19</v>
      </c>
      <c r="F874" s="236" t="s">
        <v>983</v>
      </c>
      <c r="G874" s="233"/>
      <c r="H874" s="235" t="s">
        <v>19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2" t="s">
        <v>159</v>
      </c>
      <c r="AU874" s="242" t="s">
        <v>82</v>
      </c>
      <c r="AV874" s="13" t="s">
        <v>80</v>
      </c>
      <c r="AW874" s="13" t="s">
        <v>33</v>
      </c>
      <c r="AX874" s="13" t="s">
        <v>72</v>
      </c>
      <c r="AY874" s="242" t="s">
        <v>148</v>
      </c>
    </row>
    <row r="875" s="14" customFormat="1">
      <c r="A875" s="14"/>
      <c r="B875" s="243"/>
      <c r="C875" s="244"/>
      <c r="D875" s="234" t="s">
        <v>159</v>
      </c>
      <c r="E875" s="245" t="s">
        <v>19</v>
      </c>
      <c r="F875" s="246" t="s">
        <v>1453</v>
      </c>
      <c r="G875" s="244"/>
      <c r="H875" s="247">
        <v>22.559999999999999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159</v>
      </c>
      <c r="AU875" s="253" t="s">
        <v>82</v>
      </c>
      <c r="AV875" s="14" t="s">
        <v>82</v>
      </c>
      <c r="AW875" s="14" t="s">
        <v>33</v>
      </c>
      <c r="AX875" s="14" t="s">
        <v>72</v>
      </c>
      <c r="AY875" s="253" t="s">
        <v>148</v>
      </c>
    </row>
    <row r="876" s="13" customFormat="1">
      <c r="A876" s="13"/>
      <c r="B876" s="232"/>
      <c r="C876" s="233"/>
      <c r="D876" s="234" t="s">
        <v>159</v>
      </c>
      <c r="E876" s="235" t="s">
        <v>19</v>
      </c>
      <c r="F876" s="236" t="s">
        <v>985</v>
      </c>
      <c r="G876" s="233"/>
      <c r="H876" s="235" t="s">
        <v>19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159</v>
      </c>
      <c r="AU876" s="242" t="s">
        <v>82</v>
      </c>
      <c r="AV876" s="13" t="s">
        <v>80</v>
      </c>
      <c r="AW876" s="13" t="s">
        <v>33</v>
      </c>
      <c r="AX876" s="13" t="s">
        <v>72</v>
      </c>
      <c r="AY876" s="242" t="s">
        <v>148</v>
      </c>
    </row>
    <row r="877" s="14" customFormat="1">
      <c r="A877" s="14"/>
      <c r="B877" s="243"/>
      <c r="C877" s="244"/>
      <c r="D877" s="234" t="s">
        <v>159</v>
      </c>
      <c r="E877" s="245" t="s">
        <v>19</v>
      </c>
      <c r="F877" s="246" t="s">
        <v>1454</v>
      </c>
      <c r="G877" s="244"/>
      <c r="H877" s="247">
        <v>17.379999999999999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3" t="s">
        <v>159</v>
      </c>
      <c r="AU877" s="253" t="s">
        <v>82</v>
      </c>
      <c r="AV877" s="14" t="s">
        <v>82</v>
      </c>
      <c r="AW877" s="14" t="s">
        <v>33</v>
      </c>
      <c r="AX877" s="14" t="s">
        <v>72</v>
      </c>
      <c r="AY877" s="253" t="s">
        <v>148</v>
      </c>
    </row>
    <row r="878" s="13" customFormat="1">
      <c r="A878" s="13"/>
      <c r="B878" s="232"/>
      <c r="C878" s="233"/>
      <c r="D878" s="234" t="s">
        <v>159</v>
      </c>
      <c r="E878" s="235" t="s">
        <v>19</v>
      </c>
      <c r="F878" s="236" t="s">
        <v>987</v>
      </c>
      <c r="G878" s="233"/>
      <c r="H878" s="235" t="s">
        <v>19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159</v>
      </c>
      <c r="AU878" s="242" t="s">
        <v>82</v>
      </c>
      <c r="AV878" s="13" t="s">
        <v>80</v>
      </c>
      <c r="AW878" s="13" t="s">
        <v>33</v>
      </c>
      <c r="AX878" s="13" t="s">
        <v>72</v>
      </c>
      <c r="AY878" s="242" t="s">
        <v>148</v>
      </c>
    </row>
    <row r="879" s="14" customFormat="1">
      <c r="A879" s="14"/>
      <c r="B879" s="243"/>
      <c r="C879" s="244"/>
      <c r="D879" s="234" t="s">
        <v>159</v>
      </c>
      <c r="E879" s="245" t="s">
        <v>19</v>
      </c>
      <c r="F879" s="246" t="s">
        <v>1455</v>
      </c>
      <c r="G879" s="244"/>
      <c r="H879" s="247">
        <v>45.759999999999998</v>
      </c>
      <c r="I879" s="248"/>
      <c r="J879" s="244"/>
      <c r="K879" s="244"/>
      <c r="L879" s="249"/>
      <c r="M879" s="250"/>
      <c r="N879" s="251"/>
      <c r="O879" s="251"/>
      <c r="P879" s="251"/>
      <c r="Q879" s="251"/>
      <c r="R879" s="251"/>
      <c r="S879" s="251"/>
      <c r="T879" s="25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3" t="s">
        <v>159</v>
      </c>
      <c r="AU879" s="253" t="s">
        <v>82</v>
      </c>
      <c r="AV879" s="14" t="s">
        <v>82</v>
      </c>
      <c r="AW879" s="14" t="s">
        <v>33</v>
      </c>
      <c r="AX879" s="14" t="s">
        <v>72</v>
      </c>
      <c r="AY879" s="253" t="s">
        <v>148</v>
      </c>
    </row>
    <row r="880" s="13" customFormat="1">
      <c r="A880" s="13"/>
      <c r="B880" s="232"/>
      <c r="C880" s="233"/>
      <c r="D880" s="234" t="s">
        <v>159</v>
      </c>
      <c r="E880" s="235" t="s">
        <v>19</v>
      </c>
      <c r="F880" s="236" t="s">
        <v>1053</v>
      </c>
      <c r="G880" s="233"/>
      <c r="H880" s="235" t="s">
        <v>19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159</v>
      </c>
      <c r="AU880" s="242" t="s">
        <v>82</v>
      </c>
      <c r="AV880" s="13" t="s">
        <v>80</v>
      </c>
      <c r="AW880" s="13" t="s">
        <v>33</v>
      </c>
      <c r="AX880" s="13" t="s">
        <v>72</v>
      </c>
      <c r="AY880" s="242" t="s">
        <v>148</v>
      </c>
    </row>
    <row r="881" s="14" customFormat="1">
      <c r="A881" s="14"/>
      <c r="B881" s="243"/>
      <c r="C881" s="244"/>
      <c r="D881" s="234" t="s">
        <v>159</v>
      </c>
      <c r="E881" s="245" t="s">
        <v>19</v>
      </c>
      <c r="F881" s="246" t="s">
        <v>1456</v>
      </c>
      <c r="G881" s="244"/>
      <c r="H881" s="247">
        <v>4.7800000000000002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159</v>
      </c>
      <c r="AU881" s="253" t="s">
        <v>82</v>
      </c>
      <c r="AV881" s="14" t="s">
        <v>82</v>
      </c>
      <c r="AW881" s="14" t="s">
        <v>33</v>
      </c>
      <c r="AX881" s="14" t="s">
        <v>72</v>
      </c>
      <c r="AY881" s="253" t="s">
        <v>148</v>
      </c>
    </row>
    <row r="882" s="13" customFormat="1">
      <c r="A882" s="13"/>
      <c r="B882" s="232"/>
      <c r="C882" s="233"/>
      <c r="D882" s="234" t="s">
        <v>159</v>
      </c>
      <c r="E882" s="235" t="s">
        <v>19</v>
      </c>
      <c r="F882" s="236" t="s">
        <v>1055</v>
      </c>
      <c r="G882" s="233"/>
      <c r="H882" s="235" t="s">
        <v>19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159</v>
      </c>
      <c r="AU882" s="242" t="s">
        <v>82</v>
      </c>
      <c r="AV882" s="13" t="s">
        <v>80</v>
      </c>
      <c r="AW882" s="13" t="s">
        <v>33</v>
      </c>
      <c r="AX882" s="13" t="s">
        <v>72</v>
      </c>
      <c r="AY882" s="242" t="s">
        <v>148</v>
      </c>
    </row>
    <row r="883" s="14" customFormat="1">
      <c r="A883" s="14"/>
      <c r="B883" s="243"/>
      <c r="C883" s="244"/>
      <c r="D883" s="234" t="s">
        <v>159</v>
      </c>
      <c r="E883" s="245" t="s">
        <v>19</v>
      </c>
      <c r="F883" s="246" t="s">
        <v>1457</v>
      </c>
      <c r="G883" s="244"/>
      <c r="H883" s="247">
        <v>8.1999999999999993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159</v>
      </c>
      <c r="AU883" s="253" t="s">
        <v>82</v>
      </c>
      <c r="AV883" s="14" t="s">
        <v>82</v>
      </c>
      <c r="AW883" s="14" t="s">
        <v>33</v>
      </c>
      <c r="AX883" s="14" t="s">
        <v>72</v>
      </c>
      <c r="AY883" s="253" t="s">
        <v>148</v>
      </c>
    </row>
    <row r="884" s="13" customFormat="1">
      <c r="A884" s="13"/>
      <c r="B884" s="232"/>
      <c r="C884" s="233"/>
      <c r="D884" s="234" t="s">
        <v>159</v>
      </c>
      <c r="E884" s="235" t="s">
        <v>19</v>
      </c>
      <c r="F884" s="236" t="s">
        <v>989</v>
      </c>
      <c r="G884" s="233"/>
      <c r="H884" s="235" t="s">
        <v>19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159</v>
      </c>
      <c r="AU884" s="242" t="s">
        <v>82</v>
      </c>
      <c r="AV884" s="13" t="s">
        <v>80</v>
      </c>
      <c r="AW884" s="13" t="s">
        <v>33</v>
      </c>
      <c r="AX884" s="13" t="s">
        <v>72</v>
      </c>
      <c r="AY884" s="242" t="s">
        <v>148</v>
      </c>
    </row>
    <row r="885" s="14" customFormat="1">
      <c r="A885" s="14"/>
      <c r="B885" s="243"/>
      <c r="C885" s="244"/>
      <c r="D885" s="234" t="s">
        <v>159</v>
      </c>
      <c r="E885" s="245" t="s">
        <v>19</v>
      </c>
      <c r="F885" s="246" t="s">
        <v>1458</v>
      </c>
      <c r="G885" s="244"/>
      <c r="H885" s="247">
        <v>18.719999999999999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159</v>
      </c>
      <c r="AU885" s="253" t="s">
        <v>82</v>
      </c>
      <c r="AV885" s="14" t="s">
        <v>82</v>
      </c>
      <c r="AW885" s="14" t="s">
        <v>33</v>
      </c>
      <c r="AX885" s="14" t="s">
        <v>72</v>
      </c>
      <c r="AY885" s="253" t="s">
        <v>148</v>
      </c>
    </row>
    <row r="886" s="15" customFormat="1">
      <c r="A886" s="15"/>
      <c r="B886" s="254"/>
      <c r="C886" s="255"/>
      <c r="D886" s="234" t="s">
        <v>159</v>
      </c>
      <c r="E886" s="256" t="s">
        <v>19</v>
      </c>
      <c r="F886" s="257" t="s">
        <v>163</v>
      </c>
      <c r="G886" s="255"/>
      <c r="H886" s="258">
        <v>381.48000000000002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159</v>
      </c>
      <c r="AU886" s="264" t="s">
        <v>82</v>
      </c>
      <c r="AV886" s="15" t="s">
        <v>149</v>
      </c>
      <c r="AW886" s="15" t="s">
        <v>33</v>
      </c>
      <c r="AX886" s="15" t="s">
        <v>80</v>
      </c>
      <c r="AY886" s="264" t="s">
        <v>148</v>
      </c>
    </row>
    <row r="887" s="2" customFormat="1" ht="24.15" customHeight="1">
      <c r="A887" s="40"/>
      <c r="B887" s="41"/>
      <c r="C887" s="214" t="s">
        <v>1459</v>
      </c>
      <c r="D887" s="214" t="s">
        <v>151</v>
      </c>
      <c r="E887" s="215" t="s">
        <v>1460</v>
      </c>
      <c r="F887" s="216" t="s">
        <v>1461</v>
      </c>
      <c r="G887" s="217" t="s">
        <v>154</v>
      </c>
      <c r="H887" s="218">
        <v>235.24000000000001</v>
      </c>
      <c r="I887" s="219"/>
      <c r="J887" s="220">
        <f>ROUND(I887*H887,2)</f>
        <v>0</v>
      </c>
      <c r="K887" s="216" t="s">
        <v>19</v>
      </c>
      <c r="L887" s="46"/>
      <c r="M887" s="221" t="s">
        <v>19</v>
      </c>
      <c r="N887" s="222" t="s">
        <v>43</v>
      </c>
      <c r="O887" s="86"/>
      <c r="P887" s="223">
        <f>O887*H887</f>
        <v>0</v>
      </c>
      <c r="Q887" s="223">
        <v>0.034119999999999998</v>
      </c>
      <c r="R887" s="223">
        <f>Q887*H887</f>
        <v>8.0263887999999994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245</v>
      </c>
      <c r="AT887" s="225" t="s">
        <v>151</v>
      </c>
      <c r="AU887" s="225" t="s">
        <v>82</v>
      </c>
      <c r="AY887" s="19" t="s">
        <v>148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80</v>
      </c>
      <c r="BK887" s="226">
        <f>ROUND(I887*H887,2)</f>
        <v>0</v>
      </c>
      <c r="BL887" s="19" t="s">
        <v>245</v>
      </c>
      <c r="BM887" s="225" t="s">
        <v>1462</v>
      </c>
    </row>
    <row r="888" s="13" customFormat="1">
      <c r="A888" s="13"/>
      <c r="B888" s="232"/>
      <c r="C888" s="233"/>
      <c r="D888" s="234" t="s">
        <v>159</v>
      </c>
      <c r="E888" s="235" t="s">
        <v>19</v>
      </c>
      <c r="F888" s="236" t="s">
        <v>1463</v>
      </c>
      <c r="G888" s="233"/>
      <c r="H888" s="235" t="s">
        <v>19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159</v>
      </c>
      <c r="AU888" s="242" t="s">
        <v>82</v>
      </c>
      <c r="AV888" s="13" t="s">
        <v>80</v>
      </c>
      <c r="AW888" s="13" t="s">
        <v>33</v>
      </c>
      <c r="AX888" s="13" t="s">
        <v>72</v>
      </c>
      <c r="AY888" s="242" t="s">
        <v>148</v>
      </c>
    </row>
    <row r="889" s="13" customFormat="1">
      <c r="A889" s="13"/>
      <c r="B889" s="232"/>
      <c r="C889" s="233"/>
      <c r="D889" s="234" t="s">
        <v>159</v>
      </c>
      <c r="E889" s="235" t="s">
        <v>19</v>
      </c>
      <c r="F889" s="236" t="s">
        <v>1464</v>
      </c>
      <c r="G889" s="233"/>
      <c r="H889" s="235" t="s">
        <v>19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159</v>
      </c>
      <c r="AU889" s="242" t="s">
        <v>82</v>
      </c>
      <c r="AV889" s="13" t="s">
        <v>80</v>
      </c>
      <c r="AW889" s="13" t="s">
        <v>33</v>
      </c>
      <c r="AX889" s="13" t="s">
        <v>72</v>
      </c>
      <c r="AY889" s="242" t="s">
        <v>148</v>
      </c>
    </row>
    <row r="890" s="14" customFormat="1">
      <c r="A890" s="14"/>
      <c r="B890" s="243"/>
      <c r="C890" s="244"/>
      <c r="D890" s="234" t="s">
        <v>159</v>
      </c>
      <c r="E890" s="245" t="s">
        <v>19</v>
      </c>
      <c r="F890" s="246" t="s">
        <v>1465</v>
      </c>
      <c r="G890" s="244"/>
      <c r="H890" s="247">
        <v>25.460000000000001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159</v>
      </c>
      <c r="AU890" s="253" t="s">
        <v>82</v>
      </c>
      <c r="AV890" s="14" t="s">
        <v>82</v>
      </c>
      <c r="AW890" s="14" t="s">
        <v>33</v>
      </c>
      <c r="AX890" s="14" t="s">
        <v>72</v>
      </c>
      <c r="AY890" s="253" t="s">
        <v>148</v>
      </c>
    </row>
    <row r="891" s="13" customFormat="1">
      <c r="A891" s="13"/>
      <c r="B891" s="232"/>
      <c r="C891" s="233"/>
      <c r="D891" s="234" t="s">
        <v>159</v>
      </c>
      <c r="E891" s="235" t="s">
        <v>19</v>
      </c>
      <c r="F891" s="236" t="s">
        <v>1466</v>
      </c>
      <c r="G891" s="233"/>
      <c r="H891" s="235" t="s">
        <v>19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159</v>
      </c>
      <c r="AU891" s="242" t="s">
        <v>82</v>
      </c>
      <c r="AV891" s="13" t="s">
        <v>80</v>
      </c>
      <c r="AW891" s="13" t="s">
        <v>33</v>
      </c>
      <c r="AX891" s="13" t="s">
        <v>72</v>
      </c>
      <c r="AY891" s="242" t="s">
        <v>148</v>
      </c>
    </row>
    <row r="892" s="14" customFormat="1">
      <c r="A892" s="14"/>
      <c r="B892" s="243"/>
      <c r="C892" s="244"/>
      <c r="D892" s="234" t="s">
        <v>159</v>
      </c>
      <c r="E892" s="245" t="s">
        <v>19</v>
      </c>
      <c r="F892" s="246" t="s">
        <v>1467</v>
      </c>
      <c r="G892" s="244"/>
      <c r="H892" s="247">
        <v>18.66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3" t="s">
        <v>159</v>
      </c>
      <c r="AU892" s="253" t="s">
        <v>82</v>
      </c>
      <c r="AV892" s="14" t="s">
        <v>82</v>
      </c>
      <c r="AW892" s="14" t="s">
        <v>33</v>
      </c>
      <c r="AX892" s="14" t="s">
        <v>72</v>
      </c>
      <c r="AY892" s="253" t="s">
        <v>148</v>
      </c>
    </row>
    <row r="893" s="13" customFormat="1">
      <c r="A893" s="13"/>
      <c r="B893" s="232"/>
      <c r="C893" s="233"/>
      <c r="D893" s="234" t="s">
        <v>159</v>
      </c>
      <c r="E893" s="235" t="s">
        <v>19</v>
      </c>
      <c r="F893" s="236" t="s">
        <v>1468</v>
      </c>
      <c r="G893" s="233"/>
      <c r="H893" s="235" t="s">
        <v>19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159</v>
      </c>
      <c r="AU893" s="242" t="s">
        <v>82</v>
      </c>
      <c r="AV893" s="13" t="s">
        <v>80</v>
      </c>
      <c r="AW893" s="13" t="s">
        <v>33</v>
      </c>
      <c r="AX893" s="13" t="s">
        <v>72</v>
      </c>
      <c r="AY893" s="242" t="s">
        <v>148</v>
      </c>
    </row>
    <row r="894" s="14" customFormat="1">
      <c r="A894" s="14"/>
      <c r="B894" s="243"/>
      <c r="C894" s="244"/>
      <c r="D894" s="234" t="s">
        <v>159</v>
      </c>
      <c r="E894" s="245" t="s">
        <v>19</v>
      </c>
      <c r="F894" s="246" t="s">
        <v>1469</v>
      </c>
      <c r="G894" s="244"/>
      <c r="H894" s="247">
        <v>39.909999999999997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159</v>
      </c>
      <c r="AU894" s="253" t="s">
        <v>82</v>
      </c>
      <c r="AV894" s="14" t="s">
        <v>82</v>
      </c>
      <c r="AW894" s="14" t="s">
        <v>33</v>
      </c>
      <c r="AX894" s="14" t="s">
        <v>72</v>
      </c>
      <c r="AY894" s="253" t="s">
        <v>148</v>
      </c>
    </row>
    <row r="895" s="13" customFormat="1">
      <c r="A895" s="13"/>
      <c r="B895" s="232"/>
      <c r="C895" s="233"/>
      <c r="D895" s="234" t="s">
        <v>159</v>
      </c>
      <c r="E895" s="235" t="s">
        <v>19</v>
      </c>
      <c r="F895" s="236" t="s">
        <v>1470</v>
      </c>
      <c r="G895" s="233"/>
      <c r="H895" s="235" t="s">
        <v>19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2" t="s">
        <v>159</v>
      </c>
      <c r="AU895" s="242" t="s">
        <v>82</v>
      </c>
      <c r="AV895" s="13" t="s">
        <v>80</v>
      </c>
      <c r="AW895" s="13" t="s">
        <v>33</v>
      </c>
      <c r="AX895" s="13" t="s">
        <v>72</v>
      </c>
      <c r="AY895" s="242" t="s">
        <v>148</v>
      </c>
    </row>
    <row r="896" s="14" customFormat="1">
      <c r="A896" s="14"/>
      <c r="B896" s="243"/>
      <c r="C896" s="244"/>
      <c r="D896" s="234" t="s">
        <v>159</v>
      </c>
      <c r="E896" s="245" t="s">
        <v>19</v>
      </c>
      <c r="F896" s="246" t="s">
        <v>1471</v>
      </c>
      <c r="G896" s="244"/>
      <c r="H896" s="247">
        <v>39.43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159</v>
      </c>
      <c r="AU896" s="253" t="s">
        <v>82</v>
      </c>
      <c r="AV896" s="14" t="s">
        <v>82</v>
      </c>
      <c r="AW896" s="14" t="s">
        <v>33</v>
      </c>
      <c r="AX896" s="14" t="s">
        <v>72</v>
      </c>
      <c r="AY896" s="253" t="s">
        <v>148</v>
      </c>
    </row>
    <row r="897" s="13" customFormat="1">
      <c r="A897" s="13"/>
      <c r="B897" s="232"/>
      <c r="C897" s="233"/>
      <c r="D897" s="234" t="s">
        <v>159</v>
      </c>
      <c r="E897" s="235" t="s">
        <v>19</v>
      </c>
      <c r="F897" s="236" t="s">
        <v>1472</v>
      </c>
      <c r="G897" s="233"/>
      <c r="H897" s="235" t="s">
        <v>19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159</v>
      </c>
      <c r="AU897" s="242" t="s">
        <v>82</v>
      </c>
      <c r="AV897" s="13" t="s">
        <v>80</v>
      </c>
      <c r="AW897" s="13" t="s">
        <v>33</v>
      </c>
      <c r="AX897" s="13" t="s">
        <v>72</v>
      </c>
      <c r="AY897" s="242" t="s">
        <v>148</v>
      </c>
    </row>
    <row r="898" s="14" customFormat="1">
      <c r="A898" s="14"/>
      <c r="B898" s="243"/>
      <c r="C898" s="244"/>
      <c r="D898" s="234" t="s">
        <v>159</v>
      </c>
      <c r="E898" s="245" t="s">
        <v>19</v>
      </c>
      <c r="F898" s="246" t="s">
        <v>1473</v>
      </c>
      <c r="G898" s="244"/>
      <c r="H898" s="247">
        <v>11.59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159</v>
      </c>
      <c r="AU898" s="253" t="s">
        <v>82</v>
      </c>
      <c r="AV898" s="14" t="s">
        <v>82</v>
      </c>
      <c r="AW898" s="14" t="s">
        <v>33</v>
      </c>
      <c r="AX898" s="14" t="s">
        <v>72</v>
      </c>
      <c r="AY898" s="253" t="s">
        <v>148</v>
      </c>
    </row>
    <row r="899" s="13" customFormat="1">
      <c r="A899" s="13"/>
      <c r="B899" s="232"/>
      <c r="C899" s="233"/>
      <c r="D899" s="234" t="s">
        <v>159</v>
      </c>
      <c r="E899" s="235" t="s">
        <v>19</v>
      </c>
      <c r="F899" s="236" t="s">
        <v>1474</v>
      </c>
      <c r="G899" s="233"/>
      <c r="H899" s="235" t="s">
        <v>19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159</v>
      </c>
      <c r="AU899" s="242" t="s">
        <v>82</v>
      </c>
      <c r="AV899" s="13" t="s">
        <v>80</v>
      </c>
      <c r="AW899" s="13" t="s">
        <v>33</v>
      </c>
      <c r="AX899" s="13" t="s">
        <v>72</v>
      </c>
      <c r="AY899" s="242" t="s">
        <v>148</v>
      </c>
    </row>
    <row r="900" s="14" customFormat="1">
      <c r="A900" s="14"/>
      <c r="B900" s="243"/>
      <c r="C900" s="244"/>
      <c r="D900" s="234" t="s">
        <v>159</v>
      </c>
      <c r="E900" s="245" t="s">
        <v>19</v>
      </c>
      <c r="F900" s="246" t="s">
        <v>1475</v>
      </c>
      <c r="G900" s="244"/>
      <c r="H900" s="247">
        <v>3.9199999999999999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159</v>
      </c>
      <c r="AU900" s="253" t="s">
        <v>82</v>
      </c>
      <c r="AV900" s="14" t="s">
        <v>82</v>
      </c>
      <c r="AW900" s="14" t="s">
        <v>33</v>
      </c>
      <c r="AX900" s="14" t="s">
        <v>72</v>
      </c>
      <c r="AY900" s="253" t="s">
        <v>148</v>
      </c>
    </row>
    <row r="901" s="13" customFormat="1">
      <c r="A901" s="13"/>
      <c r="B901" s="232"/>
      <c r="C901" s="233"/>
      <c r="D901" s="234" t="s">
        <v>159</v>
      </c>
      <c r="E901" s="235" t="s">
        <v>19</v>
      </c>
      <c r="F901" s="236" t="s">
        <v>1476</v>
      </c>
      <c r="G901" s="233"/>
      <c r="H901" s="235" t="s">
        <v>19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159</v>
      </c>
      <c r="AU901" s="242" t="s">
        <v>82</v>
      </c>
      <c r="AV901" s="13" t="s">
        <v>80</v>
      </c>
      <c r="AW901" s="13" t="s">
        <v>33</v>
      </c>
      <c r="AX901" s="13" t="s">
        <v>72</v>
      </c>
      <c r="AY901" s="242" t="s">
        <v>148</v>
      </c>
    </row>
    <row r="902" s="14" customFormat="1">
      <c r="A902" s="14"/>
      <c r="B902" s="243"/>
      <c r="C902" s="244"/>
      <c r="D902" s="234" t="s">
        <v>159</v>
      </c>
      <c r="E902" s="245" t="s">
        <v>19</v>
      </c>
      <c r="F902" s="246" t="s">
        <v>1477</v>
      </c>
      <c r="G902" s="244"/>
      <c r="H902" s="247">
        <v>5.6500000000000004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159</v>
      </c>
      <c r="AU902" s="253" t="s">
        <v>82</v>
      </c>
      <c r="AV902" s="14" t="s">
        <v>82</v>
      </c>
      <c r="AW902" s="14" t="s">
        <v>33</v>
      </c>
      <c r="AX902" s="14" t="s">
        <v>72</v>
      </c>
      <c r="AY902" s="253" t="s">
        <v>148</v>
      </c>
    </row>
    <row r="903" s="13" customFormat="1">
      <c r="A903" s="13"/>
      <c r="B903" s="232"/>
      <c r="C903" s="233"/>
      <c r="D903" s="234" t="s">
        <v>159</v>
      </c>
      <c r="E903" s="235" t="s">
        <v>19</v>
      </c>
      <c r="F903" s="236" t="s">
        <v>1478</v>
      </c>
      <c r="G903" s="233"/>
      <c r="H903" s="235" t="s">
        <v>19</v>
      </c>
      <c r="I903" s="237"/>
      <c r="J903" s="233"/>
      <c r="K903" s="233"/>
      <c r="L903" s="238"/>
      <c r="M903" s="239"/>
      <c r="N903" s="240"/>
      <c r="O903" s="240"/>
      <c r="P903" s="240"/>
      <c r="Q903" s="240"/>
      <c r="R903" s="240"/>
      <c r="S903" s="240"/>
      <c r="T903" s="24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2" t="s">
        <v>159</v>
      </c>
      <c r="AU903" s="242" t="s">
        <v>82</v>
      </c>
      <c r="AV903" s="13" t="s">
        <v>80</v>
      </c>
      <c r="AW903" s="13" t="s">
        <v>33</v>
      </c>
      <c r="AX903" s="13" t="s">
        <v>72</v>
      </c>
      <c r="AY903" s="242" t="s">
        <v>148</v>
      </c>
    </row>
    <row r="904" s="14" customFormat="1">
      <c r="A904" s="14"/>
      <c r="B904" s="243"/>
      <c r="C904" s="244"/>
      <c r="D904" s="234" t="s">
        <v>159</v>
      </c>
      <c r="E904" s="245" t="s">
        <v>19</v>
      </c>
      <c r="F904" s="246" t="s">
        <v>1479</v>
      </c>
      <c r="G904" s="244"/>
      <c r="H904" s="247">
        <v>90.620000000000005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159</v>
      </c>
      <c r="AU904" s="253" t="s">
        <v>82</v>
      </c>
      <c r="AV904" s="14" t="s">
        <v>82</v>
      </c>
      <c r="AW904" s="14" t="s">
        <v>33</v>
      </c>
      <c r="AX904" s="14" t="s">
        <v>72</v>
      </c>
      <c r="AY904" s="253" t="s">
        <v>148</v>
      </c>
    </row>
    <row r="905" s="15" customFormat="1">
      <c r="A905" s="15"/>
      <c r="B905" s="254"/>
      <c r="C905" s="255"/>
      <c r="D905" s="234" t="s">
        <v>159</v>
      </c>
      <c r="E905" s="256" t="s">
        <v>19</v>
      </c>
      <c r="F905" s="257" t="s">
        <v>163</v>
      </c>
      <c r="G905" s="255"/>
      <c r="H905" s="258">
        <v>235.24000000000001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4" t="s">
        <v>159</v>
      </c>
      <c r="AU905" s="264" t="s">
        <v>82</v>
      </c>
      <c r="AV905" s="15" t="s">
        <v>149</v>
      </c>
      <c r="AW905" s="15" t="s">
        <v>33</v>
      </c>
      <c r="AX905" s="15" t="s">
        <v>80</v>
      </c>
      <c r="AY905" s="264" t="s">
        <v>148</v>
      </c>
    </row>
    <row r="906" s="2" customFormat="1" ht="16.5" customHeight="1">
      <c r="A906" s="40"/>
      <c r="B906" s="41"/>
      <c r="C906" s="214" t="s">
        <v>1480</v>
      </c>
      <c r="D906" s="214" t="s">
        <v>151</v>
      </c>
      <c r="E906" s="215" t="s">
        <v>1481</v>
      </c>
      <c r="F906" s="216" t="s">
        <v>1482</v>
      </c>
      <c r="G906" s="217" t="s">
        <v>298</v>
      </c>
      <c r="H906" s="218">
        <v>821.29999999999995</v>
      </c>
      <c r="I906" s="219"/>
      <c r="J906" s="220">
        <f>ROUND(I906*H906,2)</f>
        <v>0</v>
      </c>
      <c r="K906" s="216" t="s">
        <v>616</v>
      </c>
      <c r="L906" s="46"/>
      <c r="M906" s="221" t="s">
        <v>19</v>
      </c>
      <c r="N906" s="222" t="s">
        <v>43</v>
      </c>
      <c r="O906" s="86"/>
      <c r="P906" s="223">
        <f>O906*H906</f>
        <v>0</v>
      </c>
      <c r="Q906" s="223">
        <v>1.0000000000000001E-05</v>
      </c>
      <c r="R906" s="223">
        <f>Q906*H906</f>
        <v>0.0082129999999999998</v>
      </c>
      <c r="S906" s="223">
        <v>0</v>
      </c>
      <c r="T906" s="224">
        <f>S906*H906</f>
        <v>0</v>
      </c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R906" s="225" t="s">
        <v>245</v>
      </c>
      <c r="AT906" s="225" t="s">
        <v>151</v>
      </c>
      <c r="AU906" s="225" t="s">
        <v>82</v>
      </c>
      <c r="AY906" s="19" t="s">
        <v>148</v>
      </c>
      <c r="BE906" s="226">
        <f>IF(N906="základní",J906,0)</f>
        <v>0</v>
      </c>
      <c r="BF906" s="226">
        <f>IF(N906="snížená",J906,0)</f>
        <v>0</v>
      </c>
      <c r="BG906" s="226">
        <f>IF(N906="zákl. přenesená",J906,0)</f>
        <v>0</v>
      </c>
      <c r="BH906" s="226">
        <f>IF(N906="sníž. přenesená",J906,0)</f>
        <v>0</v>
      </c>
      <c r="BI906" s="226">
        <f>IF(N906="nulová",J906,0)</f>
        <v>0</v>
      </c>
      <c r="BJ906" s="19" t="s">
        <v>80</v>
      </c>
      <c r="BK906" s="226">
        <f>ROUND(I906*H906,2)</f>
        <v>0</v>
      </c>
      <c r="BL906" s="19" t="s">
        <v>245</v>
      </c>
      <c r="BM906" s="225" t="s">
        <v>1483</v>
      </c>
    </row>
    <row r="907" s="2" customFormat="1">
      <c r="A907" s="40"/>
      <c r="B907" s="41"/>
      <c r="C907" s="42"/>
      <c r="D907" s="227" t="s">
        <v>157</v>
      </c>
      <c r="E907" s="42"/>
      <c r="F907" s="228" t="s">
        <v>1484</v>
      </c>
      <c r="G907" s="42"/>
      <c r="H907" s="42"/>
      <c r="I907" s="229"/>
      <c r="J907" s="42"/>
      <c r="K907" s="42"/>
      <c r="L907" s="46"/>
      <c r="M907" s="230"/>
      <c r="N907" s="231"/>
      <c r="O907" s="86"/>
      <c r="P907" s="86"/>
      <c r="Q907" s="86"/>
      <c r="R907" s="86"/>
      <c r="S907" s="86"/>
      <c r="T907" s="87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T907" s="19" t="s">
        <v>157</v>
      </c>
      <c r="AU907" s="19" t="s">
        <v>82</v>
      </c>
    </row>
    <row r="908" s="13" customFormat="1">
      <c r="A908" s="13"/>
      <c r="B908" s="232"/>
      <c r="C908" s="233"/>
      <c r="D908" s="234" t="s">
        <v>159</v>
      </c>
      <c r="E908" s="235" t="s">
        <v>19</v>
      </c>
      <c r="F908" s="236" t="s">
        <v>1485</v>
      </c>
      <c r="G908" s="233"/>
      <c r="H908" s="235" t="s">
        <v>19</v>
      </c>
      <c r="I908" s="237"/>
      <c r="J908" s="233"/>
      <c r="K908" s="233"/>
      <c r="L908" s="238"/>
      <c r="M908" s="239"/>
      <c r="N908" s="240"/>
      <c r="O908" s="240"/>
      <c r="P908" s="240"/>
      <c r="Q908" s="240"/>
      <c r="R908" s="240"/>
      <c r="S908" s="240"/>
      <c r="T908" s="24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2" t="s">
        <v>159</v>
      </c>
      <c r="AU908" s="242" t="s">
        <v>82</v>
      </c>
      <c r="AV908" s="13" t="s">
        <v>80</v>
      </c>
      <c r="AW908" s="13" t="s">
        <v>33</v>
      </c>
      <c r="AX908" s="13" t="s">
        <v>72</v>
      </c>
      <c r="AY908" s="242" t="s">
        <v>148</v>
      </c>
    </row>
    <row r="909" s="14" customFormat="1">
      <c r="A909" s="14"/>
      <c r="B909" s="243"/>
      <c r="C909" s="244"/>
      <c r="D909" s="234" t="s">
        <v>159</v>
      </c>
      <c r="E909" s="245" t="s">
        <v>19</v>
      </c>
      <c r="F909" s="246" t="s">
        <v>1486</v>
      </c>
      <c r="G909" s="244"/>
      <c r="H909" s="247">
        <v>340</v>
      </c>
      <c r="I909" s="248"/>
      <c r="J909" s="244"/>
      <c r="K909" s="244"/>
      <c r="L909" s="249"/>
      <c r="M909" s="250"/>
      <c r="N909" s="251"/>
      <c r="O909" s="251"/>
      <c r="P909" s="251"/>
      <c r="Q909" s="251"/>
      <c r="R909" s="251"/>
      <c r="S909" s="251"/>
      <c r="T909" s="25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3" t="s">
        <v>159</v>
      </c>
      <c r="AU909" s="253" t="s">
        <v>82</v>
      </c>
      <c r="AV909" s="14" t="s">
        <v>82</v>
      </c>
      <c r="AW909" s="14" t="s">
        <v>33</v>
      </c>
      <c r="AX909" s="14" t="s">
        <v>72</v>
      </c>
      <c r="AY909" s="253" t="s">
        <v>148</v>
      </c>
    </row>
    <row r="910" s="14" customFormat="1">
      <c r="A910" s="14"/>
      <c r="B910" s="243"/>
      <c r="C910" s="244"/>
      <c r="D910" s="234" t="s">
        <v>159</v>
      </c>
      <c r="E910" s="245" t="s">
        <v>19</v>
      </c>
      <c r="F910" s="246" t="s">
        <v>1487</v>
      </c>
      <c r="G910" s="244"/>
      <c r="H910" s="247">
        <v>122.40000000000001</v>
      </c>
      <c r="I910" s="248"/>
      <c r="J910" s="244"/>
      <c r="K910" s="244"/>
      <c r="L910" s="249"/>
      <c r="M910" s="250"/>
      <c r="N910" s="251"/>
      <c r="O910" s="251"/>
      <c r="P910" s="251"/>
      <c r="Q910" s="251"/>
      <c r="R910" s="251"/>
      <c r="S910" s="251"/>
      <c r="T910" s="25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3" t="s">
        <v>159</v>
      </c>
      <c r="AU910" s="253" t="s">
        <v>82</v>
      </c>
      <c r="AV910" s="14" t="s">
        <v>82</v>
      </c>
      <c r="AW910" s="14" t="s">
        <v>33</v>
      </c>
      <c r="AX910" s="14" t="s">
        <v>72</v>
      </c>
      <c r="AY910" s="253" t="s">
        <v>148</v>
      </c>
    </row>
    <row r="911" s="14" customFormat="1">
      <c r="A911" s="14"/>
      <c r="B911" s="243"/>
      <c r="C911" s="244"/>
      <c r="D911" s="234" t="s">
        <v>159</v>
      </c>
      <c r="E911" s="245" t="s">
        <v>19</v>
      </c>
      <c r="F911" s="246" t="s">
        <v>1488</v>
      </c>
      <c r="G911" s="244"/>
      <c r="H911" s="247">
        <v>358.89999999999998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159</v>
      </c>
      <c r="AU911" s="253" t="s">
        <v>82</v>
      </c>
      <c r="AV911" s="14" t="s">
        <v>82</v>
      </c>
      <c r="AW911" s="14" t="s">
        <v>33</v>
      </c>
      <c r="AX911" s="14" t="s">
        <v>72</v>
      </c>
      <c r="AY911" s="253" t="s">
        <v>148</v>
      </c>
    </row>
    <row r="912" s="15" customFormat="1">
      <c r="A912" s="15"/>
      <c r="B912" s="254"/>
      <c r="C912" s="255"/>
      <c r="D912" s="234" t="s">
        <v>159</v>
      </c>
      <c r="E912" s="256" t="s">
        <v>19</v>
      </c>
      <c r="F912" s="257" t="s">
        <v>163</v>
      </c>
      <c r="G912" s="255"/>
      <c r="H912" s="258">
        <v>821.29999999999995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4" t="s">
        <v>159</v>
      </c>
      <c r="AU912" s="264" t="s">
        <v>82</v>
      </c>
      <c r="AV912" s="15" t="s">
        <v>149</v>
      </c>
      <c r="AW912" s="15" t="s">
        <v>33</v>
      </c>
      <c r="AX912" s="15" t="s">
        <v>80</v>
      </c>
      <c r="AY912" s="264" t="s">
        <v>148</v>
      </c>
    </row>
    <row r="913" s="2" customFormat="1" ht="16.5" customHeight="1">
      <c r="A913" s="40"/>
      <c r="B913" s="41"/>
      <c r="C913" s="269" t="s">
        <v>1489</v>
      </c>
      <c r="D913" s="269" t="s">
        <v>363</v>
      </c>
      <c r="E913" s="270" t="s">
        <v>1490</v>
      </c>
      <c r="F913" s="271" t="s">
        <v>1491</v>
      </c>
      <c r="G913" s="272" t="s">
        <v>186</v>
      </c>
      <c r="H913" s="273">
        <v>6.468</v>
      </c>
      <c r="I913" s="274"/>
      <c r="J913" s="275">
        <f>ROUND(I913*H913,2)</f>
        <v>0</v>
      </c>
      <c r="K913" s="271" t="s">
        <v>616</v>
      </c>
      <c r="L913" s="276"/>
      <c r="M913" s="277" t="s">
        <v>19</v>
      </c>
      <c r="N913" s="278" t="s">
        <v>43</v>
      </c>
      <c r="O913" s="86"/>
      <c r="P913" s="223">
        <f>O913*H913</f>
        <v>0</v>
      </c>
      <c r="Q913" s="223">
        <v>0.55000000000000004</v>
      </c>
      <c r="R913" s="223">
        <f>Q913*H913</f>
        <v>3.5574000000000003</v>
      </c>
      <c r="S913" s="223">
        <v>0</v>
      </c>
      <c r="T913" s="224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5" t="s">
        <v>506</v>
      </c>
      <c r="AT913" s="225" t="s">
        <v>363</v>
      </c>
      <c r="AU913" s="225" t="s">
        <v>82</v>
      </c>
      <c r="AY913" s="19" t="s">
        <v>148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9" t="s">
        <v>80</v>
      </c>
      <c r="BK913" s="226">
        <f>ROUND(I913*H913,2)</f>
        <v>0</v>
      </c>
      <c r="BL913" s="19" t="s">
        <v>245</v>
      </c>
      <c r="BM913" s="225" t="s">
        <v>1492</v>
      </c>
    </row>
    <row r="914" s="13" customFormat="1">
      <c r="A914" s="13"/>
      <c r="B914" s="232"/>
      <c r="C914" s="233"/>
      <c r="D914" s="234" t="s">
        <v>159</v>
      </c>
      <c r="E914" s="235" t="s">
        <v>19</v>
      </c>
      <c r="F914" s="236" t="s">
        <v>1485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159</v>
      </c>
      <c r="AU914" s="242" t="s">
        <v>82</v>
      </c>
      <c r="AV914" s="13" t="s">
        <v>80</v>
      </c>
      <c r="AW914" s="13" t="s">
        <v>33</v>
      </c>
      <c r="AX914" s="13" t="s">
        <v>72</v>
      </c>
      <c r="AY914" s="242" t="s">
        <v>148</v>
      </c>
    </row>
    <row r="915" s="14" customFormat="1">
      <c r="A915" s="14"/>
      <c r="B915" s="243"/>
      <c r="C915" s="244"/>
      <c r="D915" s="234" t="s">
        <v>159</v>
      </c>
      <c r="E915" s="245" t="s">
        <v>19</v>
      </c>
      <c r="F915" s="246" t="s">
        <v>1493</v>
      </c>
      <c r="G915" s="244"/>
      <c r="H915" s="247">
        <v>2.6779999999999999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159</v>
      </c>
      <c r="AU915" s="253" t="s">
        <v>82</v>
      </c>
      <c r="AV915" s="14" t="s">
        <v>82</v>
      </c>
      <c r="AW915" s="14" t="s">
        <v>33</v>
      </c>
      <c r="AX915" s="14" t="s">
        <v>72</v>
      </c>
      <c r="AY915" s="253" t="s">
        <v>148</v>
      </c>
    </row>
    <row r="916" s="14" customFormat="1">
      <c r="A916" s="14"/>
      <c r="B916" s="243"/>
      <c r="C916" s="244"/>
      <c r="D916" s="234" t="s">
        <v>159</v>
      </c>
      <c r="E916" s="245" t="s">
        <v>19</v>
      </c>
      <c r="F916" s="246" t="s">
        <v>1494</v>
      </c>
      <c r="G916" s="244"/>
      <c r="H916" s="247">
        <v>0.96399999999999997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159</v>
      </c>
      <c r="AU916" s="253" t="s">
        <v>82</v>
      </c>
      <c r="AV916" s="14" t="s">
        <v>82</v>
      </c>
      <c r="AW916" s="14" t="s">
        <v>33</v>
      </c>
      <c r="AX916" s="14" t="s">
        <v>72</v>
      </c>
      <c r="AY916" s="253" t="s">
        <v>148</v>
      </c>
    </row>
    <row r="917" s="14" customFormat="1">
      <c r="A917" s="14"/>
      <c r="B917" s="243"/>
      <c r="C917" s="244"/>
      <c r="D917" s="234" t="s">
        <v>159</v>
      </c>
      <c r="E917" s="245" t="s">
        <v>19</v>
      </c>
      <c r="F917" s="246" t="s">
        <v>1495</v>
      </c>
      <c r="G917" s="244"/>
      <c r="H917" s="247">
        <v>2.8260000000000001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159</v>
      </c>
      <c r="AU917" s="253" t="s">
        <v>82</v>
      </c>
      <c r="AV917" s="14" t="s">
        <v>82</v>
      </c>
      <c r="AW917" s="14" t="s">
        <v>33</v>
      </c>
      <c r="AX917" s="14" t="s">
        <v>72</v>
      </c>
      <c r="AY917" s="253" t="s">
        <v>148</v>
      </c>
    </row>
    <row r="918" s="15" customFormat="1">
      <c r="A918" s="15"/>
      <c r="B918" s="254"/>
      <c r="C918" s="255"/>
      <c r="D918" s="234" t="s">
        <v>159</v>
      </c>
      <c r="E918" s="256" t="s">
        <v>19</v>
      </c>
      <c r="F918" s="257" t="s">
        <v>163</v>
      </c>
      <c r="G918" s="255"/>
      <c r="H918" s="258">
        <v>6.468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159</v>
      </c>
      <c r="AU918" s="264" t="s">
        <v>82</v>
      </c>
      <c r="AV918" s="15" t="s">
        <v>149</v>
      </c>
      <c r="AW918" s="15" t="s">
        <v>33</v>
      </c>
      <c r="AX918" s="15" t="s">
        <v>80</v>
      </c>
      <c r="AY918" s="264" t="s">
        <v>148</v>
      </c>
    </row>
    <row r="919" s="2" customFormat="1" ht="16.5" customHeight="1">
      <c r="A919" s="40"/>
      <c r="B919" s="41"/>
      <c r="C919" s="214" t="s">
        <v>1496</v>
      </c>
      <c r="D919" s="214" t="s">
        <v>151</v>
      </c>
      <c r="E919" s="215" t="s">
        <v>1497</v>
      </c>
      <c r="F919" s="216" t="s">
        <v>1498</v>
      </c>
      <c r="G919" s="217" t="s">
        <v>154</v>
      </c>
      <c r="H919" s="218">
        <v>93.950000000000003</v>
      </c>
      <c r="I919" s="219"/>
      <c r="J919" s="220">
        <f>ROUND(I919*H919,2)</f>
        <v>0</v>
      </c>
      <c r="K919" s="216" t="s">
        <v>616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</v>
      </c>
      <c r="R919" s="223">
        <f>Q919*H919</f>
        <v>0</v>
      </c>
      <c r="S919" s="223">
        <v>0.024</v>
      </c>
      <c r="T919" s="224">
        <f>S919*H919</f>
        <v>2.2547999999999999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245</v>
      </c>
      <c r="AT919" s="225" t="s">
        <v>151</v>
      </c>
      <c r="AU919" s="225" t="s">
        <v>82</v>
      </c>
      <c r="AY919" s="19" t="s">
        <v>148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80</v>
      </c>
      <c r="BK919" s="226">
        <f>ROUND(I919*H919,2)</f>
        <v>0</v>
      </c>
      <c r="BL919" s="19" t="s">
        <v>245</v>
      </c>
      <c r="BM919" s="225" t="s">
        <v>1499</v>
      </c>
    </row>
    <row r="920" s="2" customFormat="1">
      <c r="A920" s="40"/>
      <c r="B920" s="41"/>
      <c r="C920" s="42"/>
      <c r="D920" s="227" t="s">
        <v>157</v>
      </c>
      <c r="E920" s="42"/>
      <c r="F920" s="228" t="s">
        <v>1500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157</v>
      </c>
      <c r="AU920" s="19" t="s">
        <v>82</v>
      </c>
    </row>
    <row r="921" s="13" customFormat="1">
      <c r="A921" s="13"/>
      <c r="B921" s="232"/>
      <c r="C921" s="233"/>
      <c r="D921" s="234" t="s">
        <v>159</v>
      </c>
      <c r="E921" s="235" t="s">
        <v>19</v>
      </c>
      <c r="F921" s="236" t="s">
        <v>1263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159</v>
      </c>
      <c r="AU921" s="242" t="s">
        <v>82</v>
      </c>
      <c r="AV921" s="13" t="s">
        <v>80</v>
      </c>
      <c r="AW921" s="13" t="s">
        <v>33</v>
      </c>
      <c r="AX921" s="13" t="s">
        <v>72</v>
      </c>
      <c r="AY921" s="242" t="s">
        <v>148</v>
      </c>
    </row>
    <row r="922" s="14" customFormat="1">
      <c r="A922" s="14"/>
      <c r="B922" s="243"/>
      <c r="C922" s="244"/>
      <c r="D922" s="234" t="s">
        <v>159</v>
      </c>
      <c r="E922" s="245" t="s">
        <v>19</v>
      </c>
      <c r="F922" s="246" t="s">
        <v>1264</v>
      </c>
      <c r="G922" s="244"/>
      <c r="H922" s="247">
        <v>15.949999999999999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159</v>
      </c>
      <c r="AU922" s="253" t="s">
        <v>82</v>
      </c>
      <c r="AV922" s="14" t="s">
        <v>82</v>
      </c>
      <c r="AW922" s="14" t="s">
        <v>33</v>
      </c>
      <c r="AX922" s="14" t="s">
        <v>72</v>
      </c>
      <c r="AY922" s="253" t="s">
        <v>148</v>
      </c>
    </row>
    <row r="923" s="13" customFormat="1">
      <c r="A923" s="13"/>
      <c r="B923" s="232"/>
      <c r="C923" s="233"/>
      <c r="D923" s="234" t="s">
        <v>159</v>
      </c>
      <c r="E923" s="235" t="s">
        <v>19</v>
      </c>
      <c r="F923" s="236" t="s">
        <v>1501</v>
      </c>
      <c r="G923" s="233"/>
      <c r="H923" s="235" t="s">
        <v>19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2" t="s">
        <v>159</v>
      </c>
      <c r="AU923" s="242" t="s">
        <v>82</v>
      </c>
      <c r="AV923" s="13" t="s">
        <v>80</v>
      </c>
      <c r="AW923" s="13" t="s">
        <v>33</v>
      </c>
      <c r="AX923" s="13" t="s">
        <v>72</v>
      </c>
      <c r="AY923" s="242" t="s">
        <v>148</v>
      </c>
    </row>
    <row r="924" s="14" customFormat="1">
      <c r="A924" s="14"/>
      <c r="B924" s="243"/>
      <c r="C924" s="244"/>
      <c r="D924" s="234" t="s">
        <v>159</v>
      </c>
      <c r="E924" s="245" t="s">
        <v>19</v>
      </c>
      <c r="F924" s="246" t="s">
        <v>907</v>
      </c>
      <c r="G924" s="244"/>
      <c r="H924" s="247">
        <v>78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159</v>
      </c>
      <c r="AU924" s="253" t="s">
        <v>82</v>
      </c>
      <c r="AV924" s="14" t="s">
        <v>82</v>
      </c>
      <c r="AW924" s="14" t="s">
        <v>33</v>
      </c>
      <c r="AX924" s="14" t="s">
        <v>72</v>
      </c>
      <c r="AY924" s="253" t="s">
        <v>148</v>
      </c>
    </row>
    <row r="925" s="15" customFormat="1">
      <c r="A925" s="15"/>
      <c r="B925" s="254"/>
      <c r="C925" s="255"/>
      <c r="D925" s="234" t="s">
        <v>159</v>
      </c>
      <c r="E925" s="256" t="s">
        <v>19</v>
      </c>
      <c r="F925" s="257" t="s">
        <v>163</v>
      </c>
      <c r="G925" s="255"/>
      <c r="H925" s="258">
        <v>93.950000000000003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64" t="s">
        <v>159</v>
      </c>
      <c r="AU925" s="264" t="s">
        <v>82</v>
      </c>
      <c r="AV925" s="15" t="s">
        <v>149</v>
      </c>
      <c r="AW925" s="15" t="s">
        <v>33</v>
      </c>
      <c r="AX925" s="15" t="s">
        <v>80</v>
      </c>
      <c r="AY925" s="264" t="s">
        <v>148</v>
      </c>
    </row>
    <row r="926" s="2" customFormat="1" ht="16.5" customHeight="1">
      <c r="A926" s="40"/>
      <c r="B926" s="41"/>
      <c r="C926" s="214" t="s">
        <v>1502</v>
      </c>
      <c r="D926" s="214" t="s">
        <v>151</v>
      </c>
      <c r="E926" s="215" t="s">
        <v>1503</v>
      </c>
      <c r="F926" s="216" t="s">
        <v>1504</v>
      </c>
      <c r="G926" s="217" t="s">
        <v>186</v>
      </c>
      <c r="H926" s="218">
        <v>10.726000000000001</v>
      </c>
      <c r="I926" s="219"/>
      <c r="J926" s="220">
        <f>ROUND(I926*H926,2)</f>
        <v>0</v>
      </c>
      <c r="K926" s="216" t="s">
        <v>616</v>
      </c>
      <c r="L926" s="46"/>
      <c r="M926" s="221" t="s">
        <v>19</v>
      </c>
      <c r="N926" s="222" t="s">
        <v>43</v>
      </c>
      <c r="O926" s="86"/>
      <c r="P926" s="223">
        <f>O926*H926</f>
        <v>0</v>
      </c>
      <c r="Q926" s="223">
        <v>0.024469999999999999</v>
      </c>
      <c r="R926" s="223">
        <f>Q926*H926</f>
        <v>0.26246522</v>
      </c>
      <c r="S926" s="223">
        <v>0</v>
      </c>
      <c r="T926" s="224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245</v>
      </c>
      <c r="AT926" s="225" t="s">
        <v>151</v>
      </c>
      <c r="AU926" s="225" t="s">
        <v>82</v>
      </c>
      <c r="AY926" s="19" t="s">
        <v>148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80</v>
      </c>
      <c r="BK926" s="226">
        <f>ROUND(I926*H926,2)</f>
        <v>0</v>
      </c>
      <c r="BL926" s="19" t="s">
        <v>245</v>
      </c>
      <c r="BM926" s="225" t="s">
        <v>1505</v>
      </c>
    </row>
    <row r="927" s="2" customFormat="1">
      <c r="A927" s="40"/>
      <c r="B927" s="41"/>
      <c r="C927" s="42"/>
      <c r="D927" s="227" t="s">
        <v>157</v>
      </c>
      <c r="E927" s="42"/>
      <c r="F927" s="228" t="s">
        <v>1506</v>
      </c>
      <c r="G927" s="42"/>
      <c r="H927" s="42"/>
      <c r="I927" s="229"/>
      <c r="J927" s="42"/>
      <c r="K927" s="42"/>
      <c r="L927" s="46"/>
      <c r="M927" s="230"/>
      <c r="N927" s="231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157</v>
      </c>
      <c r="AU927" s="19" t="s">
        <v>82</v>
      </c>
    </row>
    <row r="928" s="14" customFormat="1">
      <c r="A928" s="14"/>
      <c r="B928" s="243"/>
      <c r="C928" s="244"/>
      <c r="D928" s="234" t="s">
        <v>159</v>
      </c>
      <c r="E928" s="245" t="s">
        <v>19</v>
      </c>
      <c r="F928" s="246" t="s">
        <v>1507</v>
      </c>
      <c r="G928" s="244"/>
      <c r="H928" s="247">
        <v>1.48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159</v>
      </c>
      <c r="AU928" s="253" t="s">
        <v>82</v>
      </c>
      <c r="AV928" s="14" t="s">
        <v>82</v>
      </c>
      <c r="AW928" s="14" t="s">
        <v>33</v>
      </c>
      <c r="AX928" s="14" t="s">
        <v>72</v>
      </c>
      <c r="AY928" s="253" t="s">
        <v>148</v>
      </c>
    </row>
    <row r="929" s="14" customFormat="1">
      <c r="A929" s="14"/>
      <c r="B929" s="243"/>
      <c r="C929" s="244"/>
      <c r="D929" s="234" t="s">
        <v>159</v>
      </c>
      <c r="E929" s="245" t="s">
        <v>19</v>
      </c>
      <c r="F929" s="246" t="s">
        <v>1508</v>
      </c>
      <c r="G929" s="244"/>
      <c r="H929" s="247">
        <v>4.8819999999999997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159</v>
      </c>
      <c r="AU929" s="253" t="s">
        <v>82</v>
      </c>
      <c r="AV929" s="14" t="s">
        <v>82</v>
      </c>
      <c r="AW929" s="14" t="s">
        <v>33</v>
      </c>
      <c r="AX929" s="14" t="s">
        <v>72</v>
      </c>
      <c r="AY929" s="253" t="s">
        <v>148</v>
      </c>
    </row>
    <row r="930" s="14" customFormat="1">
      <c r="A930" s="14"/>
      <c r="B930" s="243"/>
      <c r="C930" s="244"/>
      <c r="D930" s="234" t="s">
        <v>159</v>
      </c>
      <c r="E930" s="245" t="s">
        <v>19</v>
      </c>
      <c r="F930" s="246" t="s">
        <v>1509</v>
      </c>
      <c r="G930" s="244"/>
      <c r="H930" s="247">
        <v>4.3639999999999999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159</v>
      </c>
      <c r="AU930" s="253" t="s">
        <v>82</v>
      </c>
      <c r="AV930" s="14" t="s">
        <v>82</v>
      </c>
      <c r="AW930" s="14" t="s">
        <v>33</v>
      </c>
      <c r="AX930" s="14" t="s">
        <v>72</v>
      </c>
      <c r="AY930" s="253" t="s">
        <v>148</v>
      </c>
    </row>
    <row r="931" s="15" customFormat="1">
      <c r="A931" s="15"/>
      <c r="B931" s="254"/>
      <c r="C931" s="255"/>
      <c r="D931" s="234" t="s">
        <v>159</v>
      </c>
      <c r="E931" s="256" t="s">
        <v>19</v>
      </c>
      <c r="F931" s="257" t="s">
        <v>163</v>
      </c>
      <c r="G931" s="255"/>
      <c r="H931" s="258">
        <v>10.726000000000001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64" t="s">
        <v>159</v>
      </c>
      <c r="AU931" s="264" t="s">
        <v>82</v>
      </c>
      <c r="AV931" s="15" t="s">
        <v>149</v>
      </c>
      <c r="AW931" s="15" t="s">
        <v>33</v>
      </c>
      <c r="AX931" s="15" t="s">
        <v>80</v>
      </c>
      <c r="AY931" s="264" t="s">
        <v>148</v>
      </c>
    </row>
    <row r="932" s="2" customFormat="1" ht="16.5" customHeight="1">
      <c r="A932" s="40"/>
      <c r="B932" s="41"/>
      <c r="C932" s="214" t="s">
        <v>1510</v>
      </c>
      <c r="D932" s="214" t="s">
        <v>151</v>
      </c>
      <c r="E932" s="215" t="s">
        <v>1511</v>
      </c>
      <c r="F932" s="216" t="s">
        <v>1512</v>
      </c>
      <c r="G932" s="217" t="s">
        <v>154</v>
      </c>
      <c r="H932" s="218">
        <v>15.949999999999999</v>
      </c>
      <c r="I932" s="219"/>
      <c r="J932" s="220">
        <f>ROUND(I932*H932,2)</f>
        <v>0</v>
      </c>
      <c r="K932" s="216" t="s">
        <v>616</v>
      </c>
      <c r="L932" s="46"/>
      <c r="M932" s="221" t="s">
        <v>19</v>
      </c>
      <c r="N932" s="222" t="s">
        <v>43</v>
      </c>
      <c r="O932" s="86"/>
      <c r="P932" s="223">
        <f>O932*H932</f>
        <v>0</v>
      </c>
      <c r="Q932" s="223">
        <v>0</v>
      </c>
      <c r="R932" s="223">
        <f>Q932*H932</f>
        <v>0</v>
      </c>
      <c r="S932" s="223">
        <v>0.014</v>
      </c>
      <c r="T932" s="224">
        <f>S932*H932</f>
        <v>0.2233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5" t="s">
        <v>245</v>
      </c>
      <c r="AT932" s="225" t="s">
        <v>151</v>
      </c>
      <c r="AU932" s="225" t="s">
        <v>82</v>
      </c>
      <c r="AY932" s="19" t="s">
        <v>148</v>
      </c>
      <c r="BE932" s="226">
        <f>IF(N932="základní",J932,0)</f>
        <v>0</v>
      </c>
      <c r="BF932" s="226">
        <f>IF(N932="snížená",J932,0)</f>
        <v>0</v>
      </c>
      <c r="BG932" s="226">
        <f>IF(N932="zákl. přenesená",J932,0)</f>
        <v>0</v>
      </c>
      <c r="BH932" s="226">
        <f>IF(N932="sníž. přenesená",J932,0)</f>
        <v>0</v>
      </c>
      <c r="BI932" s="226">
        <f>IF(N932="nulová",J932,0)</f>
        <v>0</v>
      </c>
      <c r="BJ932" s="19" t="s">
        <v>80</v>
      </c>
      <c r="BK932" s="226">
        <f>ROUND(I932*H932,2)</f>
        <v>0</v>
      </c>
      <c r="BL932" s="19" t="s">
        <v>245</v>
      </c>
      <c r="BM932" s="225" t="s">
        <v>1513</v>
      </c>
    </row>
    <row r="933" s="2" customFormat="1">
      <c r="A933" s="40"/>
      <c r="B933" s="41"/>
      <c r="C933" s="42"/>
      <c r="D933" s="227" t="s">
        <v>157</v>
      </c>
      <c r="E933" s="42"/>
      <c r="F933" s="228" t="s">
        <v>1514</v>
      </c>
      <c r="G933" s="42"/>
      <c r="H933" s="42"/>
      <c r="I933" s="229"/>
      <c r="J933" s="42"/>
      <c r="K933" s="42"/>
      <c r="L933" s="46"/>
      <c r="M933" s="230"/>
      <c r="N933" s="231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157</v>
      </c>
      <c r="AU933" s="19" t="s">
        <v>82</v>
      </c>
    </row>
    <row r="934" s="13" customFormat="1">
      <c r="A934" s="13"/>
      <c r="B934" s="232"/>
      <c r="C934" s="233"/>
      <c r="D934" s="234" t="s">
        <v>159</v>
      </c>
      <c r="E934" s="235" t="s">
        <v>19</v>
      </c>
      <c r="F934" s="236" t="s">
        <v>1263</v>
      </c>
      <c r="G934" s="233"/>
      <c r="H934" s="235" t="s">
        <v>19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159</v>
      </c>
      <c r="AU934" s="242" t="s">
        <v>82</v>
      </c>
      <c r="AV934" s="13" t="s">
        <v>80</v>
      </c>
      <c r="AW934" s="13" t="s">
        <v>33</v>
      </c>
      <c r="AX934" s="13" t="s">
        <v>72</v>
      </c>
      <c r="AY934" s="242" t="s">
        <v>148</v>
      </c>
    </row>
    <row r="935" s="14" customFormat="1">
      <c r="A935" s="14"/>
      <c r="B935" s="243"/>
      <c r="C935" s="244"/>
      <c r="D935" s="234" t="s">
        <v>159</v>
      </c>
      <c r="E935" s="245" t="s">
        <v>19</v>
      </c>
      <c r="F935" s="246" t="s">
        <v>1264</v>
      </c>
      <c r="G935" s="244"/>
      <c r="H935" s="247">
        <v>15.949999999999999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159</v>
      </c>
      <c r="AU935" s="253" t="s">
        <v>82</v>
      </c>
      <c r="AV935" s="14" t="s">
        <v>82</v>
      </c>
      <c r="AW935" s="14" t="s">
        <v>33</v>
      </c>
      <c r="AX935" s="14" t="s">
        <v>80</v>
      </c>
      <c r="AY935" s="253" t="s">
        <v>148</v>
      </c>
    </row>
    <row r="936" s="2" customFormat="1" ht="16.5" customHeight="1">
      <c r="A936" s="40"/>
      <c r="B936" s="41"/>
      <c r="C936" s="214" t="s">
        <v>1515</v>
      </c>
      <c r="D936" s="214" t="s">
        <v>151</v>
      </c>
      <c r="E936" s="215" t="s">
        <v>1516</v>
      </c>
      <c r="F936" s="216" t="s">
        <v>1517</v>
      </c>
      <c r="G936" s="217" t="s">
        <v>298</v>
      </c>
      <c r="H936" s="218">
        <v>98.010999999999996</v>
      </c>
      <c r="I936" s="219"/>
      <c r="J936" s="220">
        <f>ROUND(I936*H936,2)</f>
        <v>0</v>
      </c>
      <c r="K936" s="216" t="s">
        <v>616</v>
      </c>
      <c r="L936" s="46"/>
      <c r="M936" s="221" t="s">
        <v>19</v>
      </c>
      <c r="N936" s="222" t="s">
        <v>43</v>
      </c>
      <c r="O936" s="86"/>
      <c r="P936" s="223">
        <f>O936*H936</f>
        <v>0</v>
      </c>
      <c r="Q936" s="223">
        <v>0</v>
      </c>
      <c r="R936" s="223">
        <f>Q936*H936</f>
        <v>0</v>
      </c>
      <c r="S936" s="223">
        <v>0.017000000000000001</v>
      </c>
      <c r="T936" s="224">
        <f>S936*H936</f>
        <v>1.6661870000000001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5" t="s">
        <v>245</v>
      </c>
      <c r="AT936" s="225" t="s">
        <v>151</v>
      </c>
      <c r="AU936" s="225" t="s">
        <v>82</v>
      </c>
      <c r="AY936" s="19" t="s">
        <v>148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9" t="s">
        <v>80</v>
      </c>
      <c r="BK936" s="226">
        <f>ROUND(I936*H936,2)</f>
        <v>0</v>
      </c>
      <c r="BL936" s="19" t="s">
        <v>245</v>
      </c>
      <c r="BM936" s="225" t="s">
        <v>1518</v>
      </c>
    </row>
    <row r="937" s="2" customFormat="1">
      <c r="A937" s="40"/>
      <c r="B937" s="41"/>
      <c r="C937" s="42"/>
      <c r="D937" s="227" t="s">
        <v>157</v>
      </c>
      <c r="E937" s="42"/>
      <c r="F937" s="228" t="s">
        <v>1519</v>
      </c>
      <c r="G937" s="42"/>
      <c r="H937" s="42"/>
      <c r="I937" s="229"/>
      <c r="J937" s="42"/>
      <c r="K937" s="42"/>
      <c r="L937" s="46"/>
      <c r="M937" s="230"/>
      <c r="N937" s="231"/>
      <c r="O937" s="86"/>
      <c r="P937" s="86"/>
      <c r="Q937" s="86"/>
      <c r="R937" s="86"/>
      <c r="S937" s="86"/>
      <c r="T937" s="87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9" t="s">
        <v>157</v>
      </c>
      <c r="AU937" s="19" t="s">
        <v>82</v>
      </c>
    </row>
    <row r="938" s="13" customFormat="1">
      <c r="A938" s="13"/>
      <c r="B938" s="232"/>
      <c r="C938" s="233"/>
      <c r="D938" s="234" t="s">
        <v>159</v>
      </c>
      <c r="E938" s="235" t="s">
        <v>19</v>
      </c>
      <c r="F938" s="236" t="s">
        <v>1520</v>
      </c>
      <c r="G938" s="233"/>
      <c r="H938" s="235" t="s">
        <v>19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159</v>
      </c>
      <c r="AU938" s="242" t="s">
        <v>82</v>
      </c>
      <c r="AV938" s="13" t="s">
        <v>80</v>
      </c>
      <c r="AW938" s="13" t="s">
        <v>33</v>
      </c>
      <c r="AX938" s="13" t="s">
        <v>72</v>
      </c>
      <c r="AY938" s="242" t="s">
        <v>148</v>
      </c>
    </row>
    <row r="939" s="14" customFormat="1">
      <c r="A939" s="14"/>
      <c r="B939" s="243"/>
      <c r="C939" s="244"/>
      <c r="D939" s="234" t="s">
        <v>159</v>
      </c>
      <c r="E939" s="245" t="s">
        <v>19</v>
      </c>
      <c r="F939" s="246" t="s">
        <v>1521</v>
      </c>
      <c r="G939" s="244"/>
      <c r="H939" s="247">
        <v>9.2210000000000001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159</v>
      </c>
      <c r="AU939" s="253" t="s">
        <v>82</v>
      </c>
      <c r="AV939" s="14" t="s">
        <v>82</v>
      </c>
      <c r="AW939" s="14" t="s">
        <v>33</v>
      </c>
      <c r="AX939" s="14" t="s">
        <v>72</v>
      </c>
      <c r="AY939" s="253" t="s">
        <v>148</v>
      </c>
    </row>
    <row r="940" s="14" customFormat="1">
      <c r="A940" s="14"/>
      <c r="B940" s="243"/>
      <c r="C940" s="244"/>
      <c r="D940" s="234" t="s">
        <v>159</v>
      </c>
      <c r="E940" s="245" t="s">
        <v>19</v>
      </c>
      <c r="F940" s="246" t="s">
        <v>1522</v>
      </c>
      <c r="G940" s="244"/>
      <c r="H940" s="247">
        <v>88.790000000000006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159</v>
      </c>
      <c r="AU940" s="253" t="s">
        <v>82</v>
      </c>
      <c r="AV940" s="14" t="s">
        <v>82</v>
      </c>
      <c r="AW940" s="14" t="s">
        <v>33</v>
      </c>
      <c r="AX940" s="14" t="s">
        <v>72</v>
      </c>
      <c r="AY940" s="253" t="s">
        <v>148</v>
      </c>
    </row>
    <row r="941" s="15" customFormat="1">
      <c r="A941" s="15"/>
      <c r="B941" s="254"/>
      <c r="C941" s="255"/>
      <c r="D941" s="234" t="s">
        <v>159</v>
      </c>
      <c r="E941" s="256" t="s">
        <v>19</v>
      </c>
      <c r="F941" s="257" t="s">
        <v>163</v>
      </c>
      <c r="G941" s="255"/>
      <c r="H941" s="258">
        <v>98.010999999999996</v>
      </c>
      <c r="I941" s="259"/>
      <c r="J941" s="255"/>
      <c r="K941" s="255"/>
      <c r="L941" s="260"/>
      <c r="M941" s="261"/>
      <c r="N941" s="262"/>
      <c r="O941" s="262"/>
      <c r="P941" s="262"/>
      <c r="Q941" s="262"/>
      <c r="R941" s="262"/>
      <c r="S941" s="262"/>
      <c r="T941" s="263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64" t="s">
        <v>159</v>
      </c>
      <c r="AU941" s="264" t="s">
        <v>82</v>
      </c>
      <c r="AV941" s="15" t="s">
        <v>149</v>
      </c>
      <c r="AW941" s="15" t="s">
        <v>33</v>
      </c>
      <c r="AX941" s="15" t="s">
        <v>80</v>
      </c>
      <c r="AY941" s="264" t="s">
        <v>148</v>
      </c>
    </row>
    <row r="942" s="2" customFormat="1" ht="16.5" customHeight="1">
      <c r="A942" s="40"/>
      <c r="B942" s="41"/>
      <c r="C942" s="214" t="s">
        <v>1523</v>
      </c>
      <c r="D942" s="214" t="s">
        <v>151</v>
      </c>
      <c r="E942" s="215" t="s">
        <v>1524</v>
      </c>
      <c r="F942" s="216" t="s">
        <v>1525</v>
      </c>
      <c r="G942" s="217" t="s">
        <v>298</v>
      </c>
      <c r="H942" s="218">
        <v>22</v>
      </c>
      <c r="I942" s="219"/>
      <c r="J942" s="220">
        <f>ROUND(I942*H942,2)</f>
        <v>0</v>
      </c>
      <c r="K942" s="216" t="s">
        <v>616</v>
      </c>
      <c r="L942" s="46"/>
      <c r="M942" s="221" t="s">
        <v>19</v>
      </c>
      <c r="N942" s="222" t="s">
        <v>43</v>
      </c>
      <c r="O942" s="86"/>
      <c r="P942" s="223">
        <f>O942*H942</f>
        <v>0</v>
      </c>
      <c r="Q942" s="223">
        <v>0</v>
      </c>
      <c r="R942" s="223">
        <f>Q942*H942</f>
        <v>0</v>
      </c>
      <c r="S942" s="223">
        <v>0.033000000000000002</v>
      </c>
      <c r="T942" s="224">
        <f>S942*H942</f>
        <v>0.72599999999999998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25" t="s">
        <v>245</v>
      </c>
      <c r="AT942" s="225" t="s">
        <v>151</v>
      </c>
      <c r="AU942" s="225" t="s">
        <v>82</v>
      </c>
      <c r="AY942" s="19" t="s">
        <v>148</v>
      </c>
      <c r="BE942" s="226">
        <f>IF(N942="základní",J942,0)</f>
        <v>0</v>
      </c>
      <c r="BF942" s="226">
        <f>IF(N942="snížená",J942,0)</f>
        <v>0</v>
      </c>
      <c r="BG942" s="226">
        <f>IF(N942="zákl. přenesená",J942,0)</f>
        <v>0</v>
      </c>
      <c r="BH942" s="226">
        <f>IF(N942="sníž. přenesená",J942,0)</f>
        <v>0</v>
      </c>
      <c r="BI942" s="226">
        <f>IF(N942="nulová",J942,0)</f>
        <v>0</v>
      </c>
      <c r="BJ942" s="19" t="s">
        <v>80</v>
      </c>
      <c r="BK942" s="226">
        <f>ROUND(I942*H942,2)</f>
        <v>0</v>
      </c>
      <c r="BL942" s="19" t="s">
        <v>245</v>
      </c>
      <c r="BM942" s="225" t="s">
        <v>1526</v>
      </c>
    </row>
    <row r="943" s="2" customFormat="1">
      <c r="A943" s="40"/>
      <c r="B943" s="41"/>
      <c r="C943" s="42"/>
      <c r="D943" s="227" t="s">
        <v>157</v>
      </c>
      <c r="E943" s="42"/>
      <c r="F943" s="228" t="s">
        <v>1527</v>
      </c>
      <c r="G943" s="42"/>
      <c r="H943" s="42"/>
      <c r="I943" s="229"/>
      <c r="J943" s="42"/>
      <c r="K943" s="42"/>
      <c r="L943" s="46"/>
      <c r="M943" s="230"/>
      <c r="N943" s="231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157</v>
      </c>
      <c r="AU943" s="19" t="s">
        <v>82</v>
      </c>
    </row>
    <row r="944" s="13" customFormat="1">
      <c r="A944" s="13"/>
      <c r="B944" s="232"/>
      <c r="C944" s="233"/>
      <c r="D944" s="234" t="s">
        <v>159</v>
      </c>
      <c r="E944" s="235" t="s">
        <v>19</v>
      </c>
      <c r="F944" s="236" t="s">
        <v>1263</v>
      </c>
      <c r="G944" s="233"/>
      <c r="H944" s="235" t="s">
        <v>19</v>
      </c>
      <c r="I944" s="237"/>
      <c r="J944" s="233"/>
      <c r="K944" s="233"/>
      <c r="L944" s="238"/>
      <c r="M944" s="239"/>
      <c r="N944" s="240"/>
      <c r="O944" s="240"/>
      <c r="P944" s="240"/>
      <c r="Q944" s="240"/>
      <c r="R944" s="240"/>
      <c r="S944" s="240"/>
      <c r="T944" s="24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2" t="s">
        <v>159</v>
      </c>
      <c r="AU944" s="242" t="s">
        <v>82</v>
      </c>
      <c r="AV944" s="13" t="s">
        <v>80</v>
      </c>
      <c r="AW944" s="13" t="s">
        <v>33</v>
      </c>
      <c r="AX944" s="13" t="s">
        <v>72</v>
      </c>
      <c r="AY944" s="242" t="s">
        <v>148</v>
      </c>
    </row>
    <row r="945" s="14" customFormat="1">
      <c r="A945" s="14"/>
      <c r="B945" s="243"/>
      <c r="C945" s="244"/>
      <c r="D945" s="234" t="s">
        <v>159</v>
      </c>
      <c r="E945" s="245" t="s">
        <v>19</v>
      </c>
      <c r="F945" s="246" t="s">
        <v>1528</v>
      </c>
      <c r="G945" s="244"/>
      <c r="H945" s="247">
        <v>22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159</v>
      </c>
      <c r="AU945" s="253" t="s">
        <v>82</v>
      </c>
      <c r="AV945" s="14" t="s">
        <v>82</v>
      </c>
      <c r="AW945" s="14" t="s">
        <v>33</v>
      </c>
      <c r="AX945" s="14" t="s">
        <v>80</v>
      </c>
      <c r="AY945" s="253" t="s">
        <v>148</v>
      </c>
    </row>
    <row r="946" s="2" customFormat="1" ht="16.5" customHeight="1">
      <c r="A946" s="40"/>
      <c r="B946" s="41"/>
      <c r="C946" s="214" t="s">
        <v>1529</v>
      </c>
      <c r="D946" s="214" t="s">
        <v>151</v>
      </c>
      <c r="E946" s="215" t="s">
        <v>1530</v>
      </c>
      <c r="F946" s="216" t="s">
        <v>1531</v>
      </c>
      <c r="G946" s="217" t="s">
        <v>298</v>
      </c>
      <c r="H946" s="218">
        <v>22</v>
      </c>
      <c r="I946" s="219"/>
      <c r="J946" s="220">
        <f>ROUND(I946*H946,2)</f>
        <v>0</v>
      </c>
      <c r="K946" s="216" t="s">
        <v>616</v>
      </c>
      <c r="L946" s="46"/>
      <c r="M946" s="221" t="s">
        <v>19</v>
      </c>
      <c r="N946" s="222" t="s">
        <v>43</v>
      </c>
      <c r="O946" s="86"/>
      <c r="P946" s="223">
        <f>O946*H946</f>
        <v>0</v>
      </c>
      <c r="Q946" s="223">
        <v>0</v>
      </c>
      <c r="R946" s="223">
        <f>Q946*H946</f>
        <v>0</v>
      </c>
      <c r="S946" s="223">
        <v>0.044999999999999998</v>
      </c>
      <c r="T946" s="224">
        <f>S946*H946</f>
        <v>0.98999999999999999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245</v>
      </c>
      <c r="AT946" s="225" t="s">
        <v>151</v>
      </c>
      <c r="AU946" s="225" t="s">
        <v>82</v>
      </c>
      <c r="AY946" s="19" t="s">
        <v>148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80</v>
      </c>
      <c r="BK946" s="226">
        <f>ROUND(I946*H946,2)</f>
        <v>0</v>
      </c>
      <c r="BL946" s="19" t="s">
        <v>245</v>
      </c>
      <c r="BM946" s="225" t="s">
        <v>1532</v>
      </c>
    </row>
    <row r="947" s="2" customFormat="1">
      <c r="A947" s="40"/>
      <c r="B947" s="41"/>
      <c r="C947" s="42"/>
      <c r="D947" s="227" t="s">
        <v>157</v>
      </c>
      <c r="E947" s="42"/>
      <c r="F947" s="228" t="s">
        <v>1533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157</v>
      </c>
      <c r="AU947" s="19" t="s">
        <v>82</v>
      </c>
    </row>
    <row r="948" s="13" customFormat="1">
      <c r="A948" s="13"/>
      <c r="B948" s="232"/>
      <c r="C948" s="233"/>
      <c r="D948" s="234" t="s">
        <v>159</v>
      </c>
      <c r="E948" s="235" t="s">
        <v>19</v>
      </c>
      <c r="F948" s="236" t="s">
        <v>1263</v>
      </c>
      <c r="G948" s="233"/>
      <c r="H948" s="235" t="s">
        <v>19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159</v>
      </c>
      <c r="AU948" s="242" t="s">
        <v>82</v>
      </c>
      <c r="AV948" s="13" t="s">
        <v>80</v>
      </c>
      <c r="AW948" s="13" t="s">
        <v>33</v>
      </c>
      <c r="AX948" s="13" t="s">
        <v>72</v>
      </c>
      <c r="AY948" s="242" t="s">
        <v>148</v>
      </c>
    </row>
    <row r="949" s="14" customFormat="1">
      <c r="A949" s="14"/>
      <c r="B949" s="243"/>
      <c r="C949" s="244"/>
      <c r="D949" s="234" t="s">
        <v>159</v>
      </c>
      <c r="E949" s="245" t="s">
        <v>19</v>
      </c>
      <c r="F949" s="246" t="s">
        <v>1528</v>
      </c>
      <c r="G949" s="244"/>
      <c r="H949" s="247">
        <v>22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159</v>
      </c>
      <c r="AU949" s="253" t="s">
        <v>82</v>
      </c>
      <c r="AV949" s="14" t="s">
        <v>82</v>
      </c>
      <c r="AW949" s="14" t="s">
        <v>33</v>
      </c>
      <c r="AX949" s="14" t="s">
        <v>80</v>
      </c>
      <c r="AY949" s="253" t="s">
        <v>148</v>
      </c>
    </row>
    <row r="950" s="2" customFormat="1" ht="24.15" customHeight="1">
      <c r="A950" s="40"/>
      <c r="B950" s="41"/>
      <c r="C950" s="214" t="s">
        <v>1534</v>
      </c>
      <c r="D950" s="214" t="s">
        <v>151</v>
      </c>
      <c r="E950" s="215" t="s">
        <v>1535</v>
      </c>
      <c r="F950" s="216" t="s">
        <v>1536</v>
      </c>
      <c r="G950" s="217" t="s">
        <v>208</v>
      </c>
      <c r="H950" s="218">
        <v>22.428999999999998</v>
      </c>
      <c r="I950" s="219"/>
      <c r="J950" s="220">
        <f>ROUND(I950*H950,2)</f>
        <v>0</v>
      </c>
      <c r="K950" s="216" t="s">
        <v>616</v>
      </c>
      <c r="L950" s="46"/>
      <c r="M950" s="221" t="s">
        <v>19</v>
      </c>
      <c r="N950" s="222" t="s">
        <v>43</v>
      </c>
      <c r="O950" s="86"/>
      <c r="P950" s="223">
        <f>O950*H950</f>
        <v>0</v>
      </c>
      <c r="Q950" s="223">
        <v>0</v>
      </c>
      <c r="R950" s="223">
        <f>Q950*H950</f>
        <v>0</v>
      </c>
      <c r="S950" s="223">
        <v>0</v>
      </c>
      <c r="T950" s="224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25" t="s">
        <v>245</v>
      </c>
      <c r="AT950" s="225" t="s">
        <v>151</v>
      </c>
      <c r="AU950" s="225" t="s">
        <v>82</v>
      </c>
      <c r="AY950" s="19" t="s">
        <v>148</v>
      </c>
      <c r="BE950" s="226">
        <f>IF(N950="základní",J950,0)</f>
        <v>0</v>
      </c>
      <c r="BF950" s="226">
        <f>IF(N950="snížená",J950,0)</f>
        <v>0</v>
      </c>
      <c r="BG950" s="226">
        <f>IF(N950="zákl. přenesená",J950,0)</f>
        <v>0</v>
      </c>
      <c r="BH950" s="226">
        <f>IF(N950="sníž. přenesená",J950,0)</f>
        <v>0</v>
      </c>
      <c r="BI950" s="226">
        <f>IF(N950="nulová",J950,0)</f>
        <v>0</v>
      </c>
      <c r="BJ950" s="19" t="s">
        <v>80</v>
      </c>
      <c r="BK950" s="226">
        <f>ROUND(I950*H950,2)</f>
        <v>0</v>
      </c>
      <c r="BL950" s="19" t="s">
        <v>245</v>
      </c>
      <c r="BM950" s="225" t="s">
        <v>1537</v>
      </c>
    </row>
    <row r="951" s="2" customFormat="1">
      <c r="A951" s="40"/>
      <c r="B951" s="41"/>
      <c r="C951" s="42"/>
      <c r="D951" s="227" t="s">
        <v>157</v>
      </c>
      <c r="E951" s="42"/>
      <c r="F951" s="228" t="s">
        <v>1538</v>
      </c>
      <c r="G951" s="42"/>
      <c r="H951" s="42"/>
      <c r="I951" s="229"/>
      <c r="J951" s="42"/>
      <c r="K951" s="42"/>
      <c r="L951" s="46"/>
      <c r="M951" s="230"/>
      <c r="N951" s="231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157</v>
      </c>
      <c r="AU951" s="19" t="s">
        <v>82</v>
      </c>
    </row>
    <row r="952" s="12" customFormat="1" ht="22.8" customHeight="1">
      <c r="A952" s="12"/>
      <c r="B952" s="198"/>
      <c r="C952" s="199"/>
      <c r="D952" s="200" t="s">
        <v>71</v>
      </c>
      <c r="E952" s="212" t="s">
        <v>1539</v>
      </c>
      <c r="F952" s="212" t="s">
        <v>1540</v>
      </c>
      <c r="G952" s="199"/>
      <c r="H952" s="199"/>
      <c r="I952" s="202"/>
      <c r="J952" s="213">
        <f>BK952</f>
        <v>0</v>
      </c>
      <c r="K952" s="199"/>
      <c r="L952" s="204"/>
      <c r="M952" s="205"/>
      <c r="N952" s="206"/>
      <c r="O952" s="206"/>
      <c r="P952" s="207">
        <f>SUM(P953:P1088)</f>
        <v>0</v>
      </c>
      <c r="Q952" s="206"/>
      <c r="R952" s="207">
        <f>SUM(R953:R1088)</f>
        <v>21.186133270000003</v>
      </c>
      <c r="S952" s="206"/>
      <c r="T952" s="208">
        <f>SUM(T953:T1088)</f>
        <v>0</v>
      </c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R952" s="209" t="s">
        <v>82</v>
      </c>
      <c r="AT952" s="210" t="s">
        <v>71</v>
      </c>
      <c r="AU952" s="210" t="s">
        <v>80</v>
      </c>
      <c r="AY952" s="209" t="s">
        <v>148</v>
      </c>
      <c r="BK952" s="211">
        <f>SUM(BK953:BK1088)</f>
        <v>0</v>
      </c>
    </row>
    <row r="953" s="2" customFormat="1" ht="33" customHeight="1">
      <c r="A953" s="40"/>
      <c r="B953" s="41"/>
      <c r="C953" s="214" t="s">
        <v>1541</v>
      </c>
      <c r="D953" s="214" t="s">
        <v>151</v>
      </c>
      <c r="E953" s="215" t="s">
        <v>1542</v>
      </c>
      <c r="F953" s="216" t="s">
        <v>1543</v>
      </c>
      <c r="G953" s="217" t="s">
        <v>154</v>
      </c>
      <c r="H953" s="218">
        <v>94.710999999999999</v>
      </c>
      <c r="I953" s="219"/>
      <c r="J953" s="220">
        <f>ROUND(I953*H953,2)</f>
        <v>0</v>
      </c>
      <c r="K953" s="216" t="s">
        <v>616</v>
      </c>
      <c r="L953" s="46"/>
      <c r="M953" s="221" t="s">
        <v>19</v>
      </c>
      <c r="N953" s="222" t="s">
        <v>43</v>
      </c>
      <c r="O953" s="86"/>
      <c r="P953" s="223">
        <f>O953*H953</f>
        <v>0</v>
      </c>
      <c r="Q953" s="223">
        <v>0.04428</v>
      </c>
      <c r="R953" s="223">
        <f>Q953*H953</f>
        <v>4.1938030800000003</v>
      </c>
      <c r="S953" s="223">
        <v>0</v>
      </c>
      <c r="T953" s="224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25" t="s">
        <v>245</v>
      </c>
      <c r="AT953" s="225" t="s">
        <v>151</v>
      </c>
      <c r="AU953" s="225" t="s">
        <v>82</v>
      </c>
      <c r="AY953" s="19" t="s">
        <v>148</v>
      </c>
      <c r="BE953" s="226">
        <f>IF(N953="základní",J953,0)</f>
        <v>0</v>
      </c>
      <c r="BF953" s="226">
        <f>IF(N953="snížená",J953,0)</f>
        <v>0</v>
      </c>
      <c r="BG953" s="226">
        <f>IF(N953="zákl. přenesená",J953,0)</f>
        <v>0</v>
      </c>
      <c r="BH953" s="226">
        <f>IF(N953="sníž. přenesená",J953,0)</f>
        <v>0</v>
      </c>
      <c r="BI953" s="226">
        <f>IF(N953="nulová",J953,0)</f>
        <v>0</v>
      </c>
      <c r="BJ953" s="19" t="s">
        <v>80</v>
      </c>
      <c r="BK953" s="226">
        <f>ROUND(I953*H953,2)</f>
        <v>0</v>
      </c>
      <c r="BL953" s="19" t="s">
        <v>245</v>
      </c>
      <c r="BM953" s="225" t="s">
        <v>1544</v>
      </c>
    </row>
    <row r="954" s="2" customFormat="1">
      <c r="A954" s="40"/>
      <c r="B954" s="41"/>
      <c r="C954" s="42"/>
      <c r="D954" s="227" t="s">
        <v>157</v>
      </c>
      <c r="E954" s="42"/>
      <c r="F954" s="228" t="s">
        <v>1545</v>
      </c>
      <c r="G954" s="42"/>
      <c r="H954" s="42"/>
      <c r="I954" s="229"/>
      <c r="J954" s="42"/>
      <c r="K954" s="42"/>
      <c r="L954" s="46"/>
      <c r="M954" s="230"/>
      <c r="N954" s="231"/>
      <c r="O954" s="86"/>
      <c r="P954" s="86"/>
      <c r="Q954" s="86"/>
      <c r="R954" s="86"/>
      <c r="S954" s="86"/>
      <c r="T954" s="87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157</v>
      </c>
      <c r="AU954" s="19" t="s">
        <v>82</v>
      </c>
    </row>
    <row r="955" s="13" customFormat="1">
      <c r="A955" s="13"/>
      <c r="B955" s="232"/>
      <c r="C955" s="233"/>
      <c r="D955" s="234" t="s">
        <v>159</v>
      </c>
      <c r="E955" s="235" t="s">
        <v>19</v>
      </c>
      <c r="F955" s="236" t="s">
        <v>1107</v>
      </c>
      <c r="G955" s="233"/>
      <c r="H955" s="235" t="s">
        <v>19</v>
      </c>
      <c r="I955" s="237"/>
      <c r="J955" s="233"/>
      <c r="K955" s="233"/>
      <c r="L955" s="238"/>
      <c r="M955" s="239"/>
      <c r="N955" s="240"/>
      <c r="O955" s="240"/>
      <c r="P955" s="240"/>
      <c r="Q955" s="240"/>
      <c r="R955" s="240"/>
      <c r="S955" s="240"/>
      <c r="T955" s="24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2" t="s">
        <v>159</v>
      </c>
      <c r="AU955" s="242" t="s">
        <v>82</v>
      </c>
      <c r="AV955" s="13" t="s">
        <v>80</v>
      </c>
      <c r="AW955" s="13" t="s">
        <v>33</v>
      </c>
      <c r="AX955" s="13" t="s">
        <v>72</v>
      </c>
      <c r="AY955" s="242" t="s">
        <v>148</v>
      </c>
    </row>
    <row r="956" s="14" customFormat="1">
      <c r="A956" s="14"/>
      <c r="B956" s="243"/>
      <c r="C956" s="244"/>
      <c r="D956" s="234" t="s">
        <v>159</v>
      </c>
      <c r="E956" s="245" t="s">
        <v>19</v>
      </c>
      <c r="F956" s="246" t="s">
        <v>1546</v>
      </c>
      <c r="G956" s="244"/>
      <c r="H956" s="247">
        <v>8.5120000000000005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3" t="s">
        <v>159</v>
      </c>
      <c r="AU956" s="253" t="s">
        <v>82</v>
      </c>
      <c r="AV956" s="14" t="s">
        <v>82</v>
      </c>
      <c r="AW956" s="14" t="s">
        <v>33</v>
      </c>
      <c r="AX956" s="14" t="s">
        <v>72</v>
      </c>
      <c r="AY956" s="253" t="s">
        <v>148</v>
      </c>
    </row>
    <row r="957" s="14" customFormat="1">
      <c r="A957" s="14"/>
      <c r="B957" s="243"/>
      <c r="C957" s="244"/>
      <c r="D957" s="234" t="s">
        <v>159</v>
      </c>
      <c r="E957" s="245" t="s">
        <v>19</v>
      </c>
      <c r="F957" s="246" t="s">
        <v>1547</v>
      </c>
      <c r="G957" s="244"/>
      <c r="H957" s="247">
        <v>8.6240000000000006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159</v>
      </c>
      <c r="AU957" s="253" t="s">
        <v>82</v>
      </c>
      <c r="AV957" s="14" t="s">
        <v>82</v>
      </c>
      <c r="AW957" s="14" t="s">
        <v>33</v>
      </c>
      <c r="AX957" s="14" t="s">
        <v>72</v>
      </c>
      <c r="AY957" s="253" t="s">
        <v>148</v>
      </c>
    </row>
    <row r="958" s="14" customFormat="1">
      <c r="A958" s="14"/>
      <c r="B958" s="243"/>
      <c r="C958" s="244"/>
      <c r="D958" s="234" t="s">
        <v>159</v>
      </c>
      <c r="E958" s="245" t="s">
        <v>19</v>
      </c>
      <c r="F958" s="246" t="s">
        <v>1548</v>
      </c>
      <c r="G958" s="244"/>
      <c r="H958" s="247">
        <v>-2.2050000000000001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159</v>
      </c>
      <c r="AU958" s="253" t="s">
        <v>82</v>
      </c>
      <c r="AV958" s="14" t="s">
        <v>82</v>
      </c>
      <c r="AW958" s="14" t="s">
        <v>33</v>
      </c>
      <c r="AX958" s="14" t="s">
        <v>72</v>
      </c>
      <c r="AY958" s="253" t="s">
        <v>148</v>
      </c>
    </row>
    <row r="959" s="14" customFormat="1">
      <c r="A959" s="14"/>
      <c r="B959" s="243"/>
      <c r="C959" s="244"/>
      <c r="D959" s="234" t="s">
        <v>159</v>
      </c>
      <c r="E959" s="245" t="s">
        <v>19</v>
      </c>
      <c r="F959" s="246" t="s">
        <v>1549</v>
      </c>
      <c r="G959" s="244"/>
      <c r="H959" s="247">
        <v>25.437999999999999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159</v>
      </c>
      <c r="AU959" s="253" t="s">
        <v>82</v>
      </c>
      <c r="AV959" s="14" t="s">
        <v>82</v>
      </c>
      <c r="AW959" s="14" t="s">
        <v>33</v>
      </c>
      <c r="AX959" s="14" t="s">
        <v>72</v>
      </c>
      <c r="AY959" s="253" t="s">
        <v>148</v>
      </c>
    </row>
    <row r="960" s="14" customFormat="1">
      <c r="A960" s="14"/>
      <c r="B960" s="243"/>
      <c r="C960" s="244"/>
      <c r="D960" s="234" t="s">
        <v>159</v>
      </c>
      <c r="E960" s="245" t="s">
        <v>19</v>
      </c>
      <c r="F960" s="246" t="s">
        <v>1550</v>
      </c>
      <c r="G960" s="244"/>
      <c r="H960" s="247">
        <v>-5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159</v>
      </c>
      <c r="AU960" s="253" t="s">
        <v>82</v>
      </c>
      <c r="AV960" s="14" t="s">
        <v>82</v>
      </c>
      <c r="AW960" s="14" t="s">
        <v>33</v>
      </c>
      <c r="AX960" s="14" t="s">
        <v>72</v>
      </c>
      <c r="AY960" s="253" t="s">
        <v>148</v>
      </c>
    </row>
    <row r="961" s="14" customFormat="1">
      <c r="A961" s="14"/>
      <c r="B961" s="243"/>
      <c r="C961" s="244"/>
      <c r="D961" s="234" t="s">
        <v>159</v>
      </c>
      <c r="E961" s="245" t="s">
        <v>19</v>
      </c>
      <c r="F961" s="246" t="s">
        <v>1551</v>
      </c>
      <c r="G961" s="244"/>
      <c r="H961" s="247">
        <v>-12.5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159</v>
      </c>
      <c r="AU961" s="253" t="s">
        <v>82</v>
      </c>
      <c r="AV961" s="14" t="s">
        <v>82</v>
      </c>
      <c r="AW961" s="14" t="s">
        <v>33</v>
      </c>
      <c r="AX961" s="14" t="s">
        <v>72</v>
      </c>
      <c r="AY961" s="253" t="s">
        <v>148</v>
      </c>
    </row>
    <row r="962" s="14" customFormat="1">
      <c r="A962" s="14"/>
      <c r="B962" s="243"/>
      <c r="C962" s="244"/>
      <c r="D962" s="234" t="s">
        <v>159</v>
      </c>
      <c r="E962" s="245" t="s">
        <v>19</v>
      </c>
      <c r="F962" s="246" t="s">
        <v>1552</v>
      </c>
      <c r="G962" s="244"/>
      <c r="H962" s="247">
        <v>15.428000000000001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159</v>
      </c>
      <c r="AU962" s="253" t="s">
        <v>82</v>
      </c>
      <c r="AV962" s="14" t="s">
        <v>82</v>
      </c>
      <c r="AW962" s="14" t="s">
        <v>33</v>
      </c>
      <c r="AX962" s="14" t="s">
        <v>72</v>
      </c>
      <c r="AY962" s="253" t="s">
        <v>148</v>
      </c>
    </row>
    <row r="963" s="14" customFormat="1">
      <c r="A963" s="14"/>
      <c r="B963" s="243"/>
      <c r="C963" s="244"/>
      <c r="D963" s="234" t="s">
        <v>159</v>
      </c>
      <c r="E963" s="245" t="s">
        <v>19</v>
      </c>
      <c r="F963" s="246" t="s">
        <v>1553</v>
      </c>
      <c r="G963" s="244"/>
      <c r="H963" s="247">
        <v>-1.7729999999999999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159</v>
      </c>
      <c r="AU963" s="253" t="s">
        <v>82</v>
      </c>
      <c r="AV963" s="14" t="s">
        <v>82</v>
      </c>
      <c r="AW963" s="14" t="s">
        <v>33</v>
      </c>
      <c r="AX963" s="14" t="s">
        <v>72</v>
      </c>
      <c r="AY963" s="253" t="s">
        <v>148</v>
      </c>
    </row>
    <row r="964" s="14" customFormat="1">
      <c r="A964" s="14"/>
      <c r="B964" s="243"/>
      <c r="C964" s="244"/>
      <c r="D964" s="234" t="s">
        <v>159</v>
      </c>
      <c r="E964" s="245" t="s">
        <v>19</v>
      </c>
      <c r="F964" s="246" t="s">
        <v>1554</v>
      </c>
      <c r="G964" s="244"/>
      <c r="H964" s="247">
        <v>14.616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159</v>
      </c>
      <c r="AU964" s="253" t="s">
        <v>82</v>
      </c>
      <c r="AV964" s="14" t="s">
        <v>82</v>
      </c>
      <c r="AW964" s="14" t="s">
        <v>33</v>
      </c>
      <c r="AX964" s="14" t="s">
        <v>72</v>
      </c>
      <c r="AY964" s="253" t="s">
        <v>148</v>
      </c>
    </row>
    <row r="965" s="14" customFormat="1">
      <c r="A965" s="14"/>
      <c r="B965" s="243"/>
      <c r="C965" s="244"/>
      <c r="D965" s="234" t="s">
        <v>159</v>
      </c>
      <c r="E965" s="245" t="s">
        <v>19</v>
      </c>
      <c r="F965" s="246" t="s">
        <v>1553</v>
      </c>
      <c r="G965" s="244"/>
      <c r="H965" s="247">
        <v>-1.7729999999999999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159</v>
      </c>
      <c r="AU965" s="253" t="s">
        <v>82</v>
      </c>
      <c r="AV965" s="14" t="s">
        <v>82</v>
      </c>
      <c r="AW965" s="14" t="s">
        <v>33</v>
      </c>
      <c r="AX965" s="14" t="s">
        <v>72</v>
      </c>
      <c r="AY965" s="253" t="s">
        <v>148</v>
      </c>
    </row>
    <row r="966" s="14" customFormat="1">
      <c r="A966" s="14"/>
      <c r="B966" s="243"/>
      <c r="C966" s="244"/>
      <c r="D966" s="234" t="s">
        <v>159</v>
      </c>
      <c r="E966" s="245" t="s">
        <v>19</v>
      </c>
      <c r="F966" s="246" t="s">
        <v>942</v>
      </c>
      <c r="G966" s="244"/>
      <c r="H966" s="247">
        <v>4.7599999999999998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159</v>
      </c>
      <c r="AU966" s="253" t="s">
        <v>82</v>
      </c>
      <c r="AV966" s="14" t="s">
        <v>82</v>
      </c>
      <c r="AW966" s="14" t="s">
        <v>33</v>
      </c>
      <c r="AX966" s="14" t="s">
        <v>72</v>
      </c>
      <c r="AY966" s="253" t="s">
        <v>148</v>
      </c>
    </row>
    <row r="967" s="14" customFormat="1">
      <c r="A967" s="14"/>
      <c r="B967" s="243"/>
      <c r="C967" s="244"/>
      <c r="D967" s="234" t="s">
        <v>159</v>
      </c>
      <c r="E967" s="245" t="s">
        <v>19</v>
      </c>
      <c r="F967" s="246" t="s">
        <v>1553</v>
      </c>
      <c r="G967" s="244"/>
      <c r="H967" s="247">
        <v>-1.7729999999999999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159</v>
      </c>
      <c r="AU967" s="253" t="s">
        <v>82</v>
      </c>
      <c r="AV967" s="14" t="s">
        <v>82</v>
      </c>
      <c r="AW967" s="14" t="s">
        <v>33</v>
      </c>
      <c r="AX967" s="14" t="s">
        <v>72</v>
      </c>
      <c r="AY967" s="253" t="s">
        <v>148</v>
      </c>
    </row>
    <row r="968" s="13" customFormat="1">
      <c r="A968" s="13"/>
      <c r="B968" s="232"/>
      <c r="C968" s="233"/>
      <c r="D968" s="234" t="s">
        <v>159</v>
      </c>
      <c r="E968" s="235" t="s">
        <v>19</v>
      </c>
      <c r="F968" s="236" t="s">
        <v>1555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159</v>
      </c>
      <c r="AU968" s="242" t="s">
        <v>82</v>
      </c>
      <c r="AV968" s="13" t="s">
        <v>80</v>
      </c>
      <c r="AW968" s="13" t="s">
        <v>33</v>
      </c>
      <c r="AX968" s="13" t="s">
        <v>72</v>
      </c>
      <c r="AY968" s="242" t="s">
        <v>148</v>
      </c>
    </row>
    <row r="969" s="14" customFormat="1">
      <c r="A969" s="14"/>
      <c r="B969" s="243"/>
      <c r="C969" s="244"/>
      <c r="D969" s="234" t="s">
        <v>159</v>
      </c>
      <c r="E969" s="245" t="s">
        <v>19</v>
      </c>
      <c r="F969" s="246" t="s">
        <v>1556</v>
      </c>
      <c r="G969" s="244"/>
      <c r="H969" s="247">
        <v>33.192999999999998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159</v>
      </c>
      <c r="AU969" s="253" t="s">
        <v>82</v>
      </c>
      <c r="AV969" s="14" t="s">
        <v>82</v>
      </c>
      <c r="AW969" s="14" t="s">
        <v>33</v>
      </c>
      <c r="AX969" s="14" t="s">
        <v>72</v>
      </c>
      <c r="AY969" s="253" t="s">
        <v>148</v>
      </c>
    </row>
    <row r="970" s="14" customFormat="1">
      <c r="A970" s="14"/>
      <c r="B970" s="243"/>
      <c r="C970" s="244"/>
      <c r="D970" s="234" t="s">
        <v>159</v>
      </c>
      <c r="E970" s="245" t="s">
        <v>19</v>
      </c>
      <c r="F970" s="246" t="s">
        <v>1551</v>
      </c>
      <c r="G970" s="244"/>
      <c r="H970" s="247">
        <v>-12.5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159</v>
      </c>
      <c r="AU970" s="253" t="s">
        <v>82</v>
      </c>
      <c r="AV970" s="14" t="s">
        <v>82</v>
      </c>
      <c r="AW970" s="14" t="s">
        <v>33</v>
      </c>
      <c r="AX970" s="14" t="s">
        <v>72</v>
      </c>
      <c r="AY970" s="253" t="s">
        <v>148</v>
      </c>
    </row>
    <row r="971" s="14" customFormat="1">
      <c r="A971" s="14"/>
      <c r="B971" s="243"/>
      <c r="C971" s="244"/>
      <c r="D971" s="234" t="s">
        <v>159</v>
      </c>
      <c r="E971" s="245" t="s">
        <v>19</v>
      </c>
      <c r="F971" s="246" t="s">
        <v>1557</v>
      </c>
      <c r="G971" s="244"/>
      <c r="H971" s="247">
        <v>5.3250000000000002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159</v>
      </c>
      <c r="AU971" s="253" t="s">
        <v>82</v>
      </c>
      <c r="AV971" s="14" t="s">
        <v>82</v>
      </c>
      <c r="AW971" s="14" t="s">
        <v>33</v>
      </c>
      <c r="AX971" s="14" t="s">
        <v>72</v>
      </c>
      <c r="AY971" s="253" t="s">
        <v>148</v>
      </c>
    </row>
    <row r="972" s="14" customFormat="1">
      <c r="A972" s="14"/>
      <c r="B972" s="243"/>
      <c r="C972" s="244"/>
      <c r="D972" s="234" t="s">
        <v>159</v>
      </c>
      <c r="E972" s="245" t="s">
        <v>19</v>
      </c>
      <c r="F972" s="246" t="s">
        <v>1553</v>
      </c>
      <c r="G972" s="244"/>
      <c r="H972" s="247">
        <v>-1.7729999999999999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159</v>
      </c>
      <c r="AU972" s="253" t="s">
        <v>82</v>
      </c>
      <c r="AV972" s="14" t="s">
        <v>82</v>
      </c>
      <c r="AW972" s="14" t="s">
        <v>33</v>
      </c>
      <c r="AX972" s="14" t="s">
        <v>72</v>
      </c>
      <c r="AY972" s="253" t="s">
        <v>148</v>
      </c>
    </row>
    <row r="973" s="14" customFormat="1">
      <c r="A973" s="14"/>
      <c r="B973" s="243"/>
      <c r="C973" s="244"/>
      <c r="D973" s="234" t="s">
        <v>159</v>
      </c>
      <c r="E973" s="245" t="s">
        <v>19</v>
      </c>
      <c r="F973" s="246" t="s">
        <v>1558</v>
      </c>
      <c r="G973" s="244"/>
      <c r="H973" s="247">
        <v>19.687999999999999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159</v>
      </c>
      <c r="AU973" s="253" t="s">
        <v>82</v>
      </c>
      <c r="AV973" s="14" t="s">
        <v>82</v>
      </c>
      <c r="AW973" s="14" t="s">
        <v>33</v>
      </c>
      <c r="AX973" s="14" t="s">
        <v>72</v>
      </c>
      <c r="AY973" s="253" t="s">
        <v>148</v>
      </c>
    </row>
    <row r="974" s="14" customFormat="1">
      <c r="A974" s="14"/>
      <c r="B974" s="243"/>
      <c r="C974" s="244"/>
      <c r="D974" s="234" t="s">
        <v>159</v>
      </c>
      <c r="E974" s="245" t="s">
        <v>19</v>
      </c>
      <c r="F974" s="246" t="s">
        <v>1559</v>
      </c>
      <c r="G974" s="244"/>
      <c r="H974" s="247">
        <v>-1.5760000000000001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159</v>
      </c>
      <c r="AU974" s="253" t="s">
        <v>82</v>
      </c>
      <c r="AV974" s="14" t="s">
        <v>82</v>
      </c>
      <c r="AW974" s="14" t="s">
        <v>33</v>
      </c>
      <c r="AX974" s="14" t="s">
        <v>72</v>
      </c>
      <c r="AY974" s="253" t="s">
        <v>148</v>
      </c>
    </row>
    <row r="975" s="15" customFormat="1">
      <c r="A975" s="15"/>
      <c r="B975" s="254"/>
      <c r="C975" s="255"/>
      <c r="D975" s="234" t="s">
        <v>159</v>
      </c>
      <c r="E975" s="256" t="s">
        <v>19</v>
      </c>
      <c r="F975" s="257" t="s">
        <v>163</v>
      </c>
      <c r="G975" s="255"/>
      <c r="H975" s="258">
        <v>94.710999999999999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4" t="s">
        <v>159</v>
      </c>
      <c r="AU975" s="264" t="s">
        <v>82</v>
      </c>
      <c r="AV975" s="15" t="s">
        <v>149</v>
      </c>
      <c r="AW975" s="15" t="s">
        <v>33</v>
      </c>
      <c r="AX975" s="15" t="s">
        <v>80</v>
      </c>
      <c r="AY975" s="264" t="s">
        <v>148</v>
      </c>
    </row>
    <row r="976" s="2" customFormat="1" ht="33" customHeight="1">
      <c r="A976" s="40"/>
      <c r="B976" s="41"/>
      <c r="C976" s="214" t="s">
        <v>1560</v>
      </c>
      <c r="D976" s="214" t="s">
        <v>151</v>
      </c>
      <c r="E976" s="215" t="s">
        <v>1561</v>
      </c>
      <c r="F976" s="216" t="s">
        <v>1562</v>
      </c>
      <c r="G976" s="217" t="s">
        <v>154</v>
      </c>
      <c r="H976" s="218">
        <v>12.424</v>
      </c>
      <c r="I976" s="219"/>
      <c r="J976" s="220">
        <f>ROUND(I976*H976,2)</f>
        <v>0</v>
      </c>
      <c r="K976" s="216" t="s">
        <v>616</v>
      </c>
      <c r="L976" s="46"/>
      <c r="M976" s="221" t="s">
        <v>19</v>
      </c>
      <c r="N976" s="222" t="s">
        <v>43</v>
      </c>
      <c r="O976" s="86"/>
      <c r="P976" s="223">
        <f>O976*H976</f>
        <v>0</v>
      </c>
      <c r="Q976" s="223">
        <v>0.045030000000000001</v>
      </c>
      <c r="R976" s="223">
        <f>Q976*H976</f>
        <v>0.55945272000000001</v>
      </c>
      <c r="S976" s="223">
        <v>0</v>
      </c>
      <c r="T976" s="224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25" t="s">
        <v>245</v>
      </c>
      <c r="AT976" s="225" t="s">
        <v>151</v>
      </c>
      <c r="AU976" s="225" t="s">
        <v>82</v>
      </c>
      <c r="AY976" s="19" t="s">
        <v>148</v>
      </c>
      <c r="BE976" s="226">
        <f>IF(N976="základní",J976,0)</f>
        <v>0</v>
      </c>
      <c r="BF976" s="226">
        <f>IF(N976="snížená",J976,0)</f>
        <v>0</v>
      </c>
      <c r="BG976" s="226">
        <f>IF(N976="zákl. přenesená",J976,0)</f>
        <v>0</v>
      </c>
      <c r="BH976" s="226">
        <f>IF(N976="sníž. přenesená",J976,0)</f>
        <v>0</v>
      </c>
      <c r="BI976" s="226">
        <f>IF(N976="nulová",J976,0)</f>
        <v>0</v>
      </c>
      <c r="BJ976" s="19" t="s">
        <v>80</v>
      </c>
      <c r="BK976" s="226">
        <f>ROUND(I976*H976,2)</f>
        <v>0</v>
      </c>
      <c r="BL976" s="19" t="s">
        <v>245</v>
      </c>
      <c r="BM976" s="225" t="s">
        <v>1563</v>
      </c>
    </row>
    <row r="977" s="2" customFormat="1">
      <c r="A977" s="40"/>
      <c r="B977" s="41"/>
      <c r="C977" s="42"/>
      <c r="D977" s="227" t="s">
        <v>157</v>
      </c>
      <c r="E977" s="42"/>
      <c r="F977" s="228" t="s">
        <v>1564</v>
      </c>
      <c r="G977" s="42"/>
      <c r="H977" s="42"/>
      <c r="I977" s="229"/>
      <c r="J977" s="42"/>
      <c r="K977" s="42"/>
      <c r="L977" s="46"/>
      <c r="M977" s="230"/>
      <c r="N977" s="231"/>
      <c r="O977" s="86"/>
      <c r="P977" s="86"/>
      <c r="Q977" s="86"/>
      <c r="R977" s="86"/>
      <c r="S977" s="86"/>
      <c r="T977" s="87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T977" s="19" t="s">
        <v>157</v>
      </c>
      <c r="AU977" s="19" t="s">
        <v>82</v>
      </c>
    </row>
    <row r="978" s="13" customFormat="1">
      <c r="A978" s="13"/>
      <c r="B978" s="232"/>
      <c r="C978" s="233"/>
      <c r="D978" s="234" t="s">
        <v>159</v>
      </c>
      <c r="E978" s="235" t="s">
        <v>19</v>
      </c>
      <c r="F978" s="236" t="s">
        <v>1140</v>
      </c>
      <c r="G978" s="233"/>
      <c r="H978" s="235" t="s">
        <v>19</v>
      </c>
      <c r="I978" s="237"/>
      <c r="J978" s="233"/>
      <c r="K978" s="233"/>
      <c r="L978" s="238"/>
      <c r="M978" s="239"/>
      <c r="N978" s="240"/>
      <c r="O978" s="240"/>
      <c r="P978" s="240"/>
      <c r="Q978" s="240"/>
      <c r="R978" s="240"/>
      <c r="S978" s="240"/>
      <c r="T978" s="24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2" t="s">
        <v>159</v>
      </c>
      <c r="AU978" s="242" t="s">
        <v>82</v>
      </c>
      <c r="AV978" s="13" t="s">
        <v>80</v>
      </c>
      <c r="AW978" s="13" t="s">
        <v>33</v>
      </c>
      <c r="AX978" s="13" t="s">
        <v>72</v>
      </c>
      <c r="AY978" s="242" t="s">
        <v>148</v>
      </c>
    </row>
    <row r="979" s="14" customFormat="1">
      <c r="A979" s="14"/>
      <c r="B979" s="243"/>
      <c r="C979" s="244"/>
      <c r="D979" s="234" t="s">
        <v>159</v>
      </c>
      <c r="E979" s="245" t="s">
        <v>19</v>
      </c>
      <c r="F979" s="246" t="s">
        <v>1565</v>
      </c>
      <c r="G979" s="244"/>
      <c r="H979" s="247">
        <v>9.6699999999999999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159</v>
      </c>
      <c r="AU979" s="253" t="s">
        <v>82</v>
      </c>
      <c r="AV979" s="14" t="s">
        <v>82</v>
      </c>
      <c r="AW979" s="14" t="s">
        <v>33</v>
      </c>
      <c r="AX979" s="14" t="s">
        <v>72</v>
      </c>
      <c r="AY979" s="253" t="s">
        <v>148</v>
      </c>
    </row>
    <row r="980" s="14" customFormat="1">
      <c r="A980" s="14"/>
      <c r="B980" s="243"/>
      <c r="C980" s="244"/>
      <c r="D980" s="234" t="s">
        <v>159</v>
      </c>
      <c r="E980" s="245" t="s">
        <v>19</v>
      </c>
      <c r="F980" s="246" t="s">
        <v>1566</v>
      </c>
      <c r="G980" s="244"/>
      <c r="H980" s="247">
        <v>2.754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159</v>
      </c>
      <c r="AU980" s="253" t="s">
        <v>82</v>
      </c>
      <c r="AV980" s="14" t="s">
        <v>82</v>
      </c>
      <c r="AW980" s="14" t="s">
        <v>33</v>
      </c>
      <c r="AX980" s="14" t="s">
        <v>72</v>
      </c>
      <c r="AY980" s="253" t="s">
        <v>148</v>
      </c>
    </row>
    <row r="981" s="15" customFormat="1">
      <c r="A981" s="15"/>
      <c r="B981" s="254"/>
      <c r="C981" s="255"/>
      <c r="D981" s="234" t="s">
        <v>159</v>
      </c>
      <c r="E981" s="256" t="s">
        <v>19</v>
      </c>
      <c r="F981" s="257" t="s">
        <v>163</v>
      </c>
      <c r="G981" s="255"/>
      <c r="H981" s="258">
        <v>12.424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64" t="s">
        <v>159</v>
      </c>
      <c r="AU981" s="264" t="s">
        <v>82</v>
      </c>
      <c r="AV981" s="15" t="s">
        <v>149</v>
      </c>
      <c r="AW981" s="15" t="s">
        <v>33</v>
      </c>
      <c r="AX981" s="15" t="s">
        <v>80</v>
      </c>
      <c r="AY981" s="264" t="s">
        <v>148</v>
      </c>
    </row>
    <row r="982" s="2" customFormat="1" ht="37.8" customHeight="1">
      <c r="A982" s="40"/>
      <c r="B982" s="41"/>
      <c r="C982" s="214" t="s">
        <v>1567</v>
      </c>
      <c r="D982" s="214" t="s">
        <v>151</v>
      </c>
      <c r="E982" s="215" t="s">
        <v>1568</v>
      </c>
      <c r="F982" s="216" t="s">
        <v>1569</v>
      </c>
      <c r="G982" s="217" t="s">
        <v>154</v>
      </c>
      <c r="H982" s="218">
        <v>47.420000000000002</v>
      </c>
      <c r="I982" s="219"/>
      <c r="J982" s="220">
        <f>ROUND(I982*H982,2)</f>
        <v>0</v>
      </c>
      <c r="K982" s="216" t="s">
        <v>616</v>
      </c>
      <c r="L982" s="46"/>
      <c r="M982" s="221" t="s">
        <v>19</v>
      </c>
      <c r="N982" s="222" t="s">
        <v>43</v>
      </c>
      <c r="O982" s="86"/>
      <c r="P982" s="223">
        <f>O982*H982</f>
        <v>0</v>
      </c>
      <c r="Q982" s="223">
        <v>0.045539999999999997</v>
      </c>
      <c r="R982" s="223">
        <f>Q982*H982</f>
        <v>2.1595067999999999</v>
      </c>
      <c r="S982" s="223">
        <v>0</v>
      </c>
      <c r="T982" s="224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25" t="s">
        <v>245</v>
      </c>
      <c r="AT982" s="225" t="s">
        <v>151</v>
      </c>
      <c r="AU982" s="225" t="s">
        <v>82</v>
      </c>
      <c r="AY982" s="19" t="s">
        <v>148</v>
      </c>
      <c r="BE982" s="226">
        <f>IF(N982="základní",J982,0)</f>
        <v>0</v>
      </c>
      <c r="BF982" s="226">
        <f>IF(N982="snížená",J982,0)</f>
        <v>0</v>
      </c>
      <c r="BG982" s="226">
        <f>IF(N982="zákl. přenesená",J982,0)</f>
        <v>0</v>
      </c>
      <c r="BH982" s="226">
        <f>IF(N982="sníž. přenesená",J982,0)</f>
        <v>0</v>
      </c>
      <c r="BI982" s="226">
        <f>IF(N982="nulová",J982,0)</f>
        <v>0</v>
      </c>
      <c r="BJ982" s="19" t="s">
        <v>80</v>
      </c>
      <c r="BK982" s="226">
        <f>ROUND(I982*H982,2)</f>
        <v>0</v>
      </c>
      <c r="BL982" s="19" t="s">
        <v>245</v>
      </c>
      <c r="BM982" s="225" t="s">
        <v>1570</v>
      </c>
    </row>
    <row r="983" s="2" customFormat="1">
      <c r="A983" s="40"/>
      <c r="B983" s="41"/>
      <c r="C983" s="42"/>
      <c r="D983" s="227" t="s">
        <v>157</v>
      </c>
      <c r="E983" s="42"/>
      <c r="F983" s="228" t="s">
        <v>1571</v>
      </c>
      <c r="G983" s="42"/>
      <c r="H983" s="42"/>
      <c r="I983" s="229"/>
      <c r="J983" s="42"/>
      <c r="K983" s="42"/>
      <c r="L983" s="46"/>
      <c r="M983" s="230"/>
      <c r="N983" s="231"/>
      <c r="O983" s="86"/>
      <c r="P983" s="86"/>
      <c r="Q983" s="86"/>
      <c r="R983" s="86"/>
      <c r="S983" s="86"/>
      <c r="T983" s="87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T983" s="19" t="s">
        <v>157</v>
      </c>
      <c r="AU983" s="19" t="s">
        <v>82</v>
      </c>
    </row>
    <row r="984" s="13" customFormat="1">
      <c r="A984" s="13"/>
      <c r="B984" s="232"/>
      <c r="C984" s="233"/>
      <c r="D984" s="234" t="s">
        <v>159</v>
      </c>
      <c r="E984" s="235" t="s">
        <v>19</v>
      </c>
      <c r="F984" s="236" t="s">
        <v>1140</v>
      </c>
      <c r="G984" s="233"/>
      <c r="H984" s="235" t="s">
        <v>19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159</v>
      </c>
      <c r="AU984" s="242" t="s">
        <v>82</v>
      </c>
      <c r="AV984" s="13" t="s">
        <v>80</v>
      </c>
      <c r="AW984" s="13" t="s">
        <v>33</v>
      </c>
      <c r="AX984" s="13" t="s">
        <v>72</v>
      </c>
      <c r="AY984" s="242" t="s">
        <v>148</v>
      </c>
    </row>
    <row r="985" s="14" customFormat="1">
      <c r="A985" s="14"/>
      <c r="B985" s="243"/>
      <c r="C985" s="244"/>
      <c r="D985" s="234" t="s">
        <v>159</v>
      </c>
      <c r="E985" s="245" t="s">
        <v>19</v>
      </c>
      <c r="F985" s="246" t="s">
        <v>1572</v>
      </c>
      <c r="G985" s="244"/>
      <c r="H985" s="247">
        <v>11.994999999999999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159</v>
      </c>
      <c r="AU985" s="253" t="s">
        <v>82</v>
      </c>
      <c r="AV985" s="14" t="s">
        <v>82</v>
      </c>
      <c r="AW985" s="14" t="s">
        <v>33</v>
      </c>
      <c r="AX985" s="14" t="s">
        <v>72</v>
      </c>
      <c r="AY985" s="253" t="s">
        <v>148</v>
      </c>
    </row>
    <row r="986" s="14" customFormat="1">
      <c r="A986" s="14"/>
      <c r="B986" s="243"/>
      <c r="C986" s="244"/>
      <c r="D986" s="234" t="s">
        <v>159</v>
      </c>
      <c r="E986" s="245" t="s">
        <v>19</v>
      </c>
      <c r="F986" s="246" t="s">
        <v>1120</v>
      </c>
      <c r="G986" s="244"/>
      <c r="H986" s="247">
        <v>-2.758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159</v>
      </c>
      <c r="AU986" s="253" t="s">
        <v>82</v>
      </c>
      <c r="AV986" s="14" t="s">
        <v>82</v>
      </c>
      <c r="AW986" s="14" t="s">
        <v>33</v>
      </c>
      <c r="AX986" s="14" t="s">
        <v>72</v>
      </c>
      <c r="AY986" s="253" t="s">
        <v>148</v>
      </c>
    </row>
    <row r="987" s="14" customFormat="1">
      <c r="A987" s="14"/>
      <c r="B987" s="243"/>
      <c r="C987" s="244"/>
      <c r="D987" s="234" t="s">
        <v>159</v>
      </c>
      <c r="E987" s="245" t="s">
        <v>19</v>
      </c>
      <c r="F987" s="246" t="s">
        <v>1573</v>
      </c>
      <c r="G987" s="244"/>
      <c r="H987" s="247">
        <v>5.1189999999999998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159</v>
      </c>
      <c r="AU987" s="253" t="s">
        <v>82</v>
      </c>
      <c r="AV987" s="14" t="s">
        <v>82</v>
      </c>
      <c r="AW987" s="14" t="s">
        <v>33</v>
      </c>
      <c r="AX987" s="14" t="s">
        <v>72</v>
      </c>
      <c r="AY987" s="253" t="s">
        <v>148</v>
      </c>
    </row>
    <row r="988" s="13" customFormat="1">
      <c r="A988" s="13"/>
      <c r="B988" s="232"/>
      <c r="C988" s="233"/>
      <c r="D988" s="234" t="s">
        <v>159</v>
      </c>
      <c r="E988" s="235" t="s">
        <v>19</v>
      </c>
      <c r="F988" s="236" t="s">
        <v>162</v>
      </c>
      <c r="G988" s="233"/>
      <c r="H988" s="235" t="s">
        <v>19</v>
      </c>
      <c r="I988" s="237"/>
      <c r="J988" s="233"/>
      <c r="K988" s="233"/>
      <c r="L988" s="238"/>
      <c r="M988" s="239"/>
      <c r="N988" s="240"/>
      <c r="O988" s="240"/>
      <c r="P988" s="240"/>
      <c r="Q988" s="240"/>
      <c r="R988" s="240"/>
      <c r="S988" s="240"/>
      <c r="T988" s="24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2" t="s">
        <v>159</v>
      </c>
      <c r="AU988" s="242" t="s">
        <v>82</v>
      </c>
      <c r="AV988" s="13" t="s">
        <v>80</v>
      </c>
      <c r="AW988" s="13" t="s">
        <v>33</v>
      </c>
      <c r="AX988" s="13" t="s">
        <v>72</v>
      </c>
      <c r="AY988" s="242" t="s">
        <v>148</v>
      </c>
    </row>
    <row r="989" s="14" customFormat="1">
      <c r="A989" s="14"/>
      <c r="B989" s="243"/>
      <c r="C989" s="244"/>
      <c r="D989" s="234" t="s">
        <v>159</v>
      </c>
      <c r="E989" s="245" t="s">
        <v>19</v>
      </c>
      <c r="F989" s="246" t="s">
        <v>1574</v>
      </c>
      <c r="G989" s="244"/>
      <c r="H989" s="247">
        <v>10.220000000000001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159</v>
      </c>
      <c r="AU989" s="253" t="s">
        <v>82</v>
      </c>
      <c r="AV989" s="14" t="s">
        <v>82</v>
      </c>
      <c r="AW989" s="14" t="s">
        <v>33</v>
      </c>
      <c r="AX989" s="14" t="s">
        <v>72</v>
      </c>
      <c r="AY989" s="253" t="s">
        <v>148</v>
      </c>
    </row>
    <row r="990" s="14" customFormat="1">
      <c r="A990" s="14"/>
      <c r="B990" s="243"/>
      <c r="C990" s="244"/>
      <c r="D990" s="234" t="s">
        <v>159</v>
      </c>
      <c r="E990" s="245" t="s">
        <v>19</v>
      </c>
      <c r="F990" s="246" t="s">
        <v>1553</v>
      </c>
      <c r="G990" s="244"/>
      <c r="H990" s="247">
        <v>-1.7729999999999999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159</v>
      </c>
      <c r="AU990" s="253" t="s">
        <v>82</v>
      </c>
      <c r="AV990" s="14" t="s">
        <v>82</v>
      </c>
      <c r="AW990" s="14" t="s">
        <v>33</v>
      </c>
      <c r="AX990" s="14" t="s">
        <v>72</v>
      </c>
      <c r="AY990" s="253" t="s">
        <v>148</v>
      </c>
    </row>
    <row r="991" s="14" customFormat="1">
      <c r="A991" s="14"/>
      <c r="B991" s="243"/>
      <c r="C991" s="244"/>
      <c r="D991" s="234" t="s">
        <v>159</v>
      </c>
      <c r="E991" s="245" t="s">
        <v>19</v>
      </c>
      <c r="F991" s="246" t="s">
        <v>1575</v>
      </c>
      <c r="G991" s="244"/>
      <c r="H991" s="247">
        <v>-1.379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159</v>
      </c>
      <c r="AU991" s="253" t="s">
        <v>82</v>
      </c>
      <c r="AV991" s="14" t="s">
        <v>82</v>
      </c>
      <c r="AW991" s="14" t="s">
        <v>33</v>
      </c>
      <c r="AX991" s="14" t="s">
        <v>72</v>
      </c>
      <c r="AY991" s="253" t="s">
        <v>148</v>
      </c>
    </row>
    <row r="992" s="14" customFormat="1">
      <c r="A992" s="14"/>
      <c r="B992" s="243"/>
      <c r="C992" s="244"/>
      <c r="D992" s="234" t="s">
        <v>159</v>
      </c>
      <c r="E992" s="245" t="s">
        <v>19</v>
      </c>
      <c r="F992" s="246" t="s">
        <v>1576</v>
      </c>
      <c r="G992" s="244"/>
      <c r="H992" s="247">
        <v>5.8940000000000001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159</v>
      </c>
      <c r="AU992" s="253" t="s">
        <v>82</v>
      </c>
      <c r="AV992" s="14" t="s">
        <v>82</v>
      </c>
      <c r="AW992" s="14" t="s">
        <v>33</v>
      </c>
      <c r="AX992" s="14" t="s">
        <v>72</v>
      </c>
      <c r="AY992" s="253" t="s">
        <v>148</v>
      </c>
    </row>
    <row r="993" s="14" customFormat="1">
      <c r="A993" s="14"/>
      <c r="B993" s="243"/>
      <c r="C993" s="244"/>
      <c r="D993" s="234" t="s">
        <v>159</v>
      </c>
      <c r="E993" s="245" t="s">
        <v>19</v>
      </c>
      <c r="F993" s="246" t="s">
        <v>1577</v>
      </c>
      <c r="G993" s="244"/>
      <c r="H993" s="247">
        <v>5.2080000000000002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159</v>
      </c>
      <c r="AU993" s="253" t="s">
        <v>82</v>
      </c>
      <c r="AV993" s="14" t="s">
        <v>82</v>
      </c>
      <c r="AW993" s="14" t="s">
        <v>33</v>
      </c>
      <c r="AX993" s="14" t="s">
        <v>72</v>
      </c>
      <c r="AY993" s="253" t="s">
        <v>148</v>
      </c>
    </row>
    <row r="994" s="13" customFormat="1">
      <c r="A994" s="13"/>
      <c r="B994" s="232"/>
      <c r="C994" s="233"/>
      <c r="D994" s="234" t="s">
        <v>159</v>
      </c>
      <c r="E994" s="235" t="s">
        <v>19</v>
      </c>
      <c r="F994" s="236" t="s">
        <v>1555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159</v>
      </c>
      <c r="AU994" s="242" t="s">
        <v>82</v>
      </c>
      <c r="AV994" s="13" t="s">
        <v>80</v>
      </c>
      <c r="AW994" s="13" t="s">
        <v>33</v>
      </c>
      <c r="AX994" s="13" t="s">
        <v>72</v>
      </c>
      <c r="AY994" s="242" t="s">
        <v>148</v>
      </c>
    </row>
    <row r="995" s="14" customFormat="1">
      <c r="A995" s="14"/>
      <c r="B995" s="243"/>
      <c r="C995" s="244"/>
      <c r="D995" s="234" t="s">
        <v>159</v>
      </c>
      <c r="E995" s="245" t="s">
        <v>19</v>
      </c>
      <c r="F995" s="246" t="s">
        <v>1578</v>
      </c>
      <c r="G995" s="244"/>
      <c r="H995" s="247">
        <v>6.2130000000000001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159</v>
      </c>
      <c r="AU995" s="253" t="s">
        <v>82</v>
      </c>
      <c r="AV995" s="14" t="s">
        <v>82</v>
      </c>
      <c r="AW995" s="14" t="s">
        <v>33</v>
      </c>
      <c r="AX995" s="14" t="s">
        <v>72</v>
      </c>
      <c r="AY995" s="253" t="s">
        <v>148</v>
      </c>
    </row>
    <row r="996" s="14" customFormat="1">
      <c r="A996" s="14"/>
      <c r="B996" s="243"/>
      <c r="C996" s="244"/>
      <c r="D996" s="234" t="s">
        <v>159</v>
      </c>
      <c r="E996" s="245" t="s">
        <v>19</v>
      </c>
      <c r="F996" s="246" t="s">
        <v>1575</v>
      </c>
      <c r="G996" s="244"/>
      <c r="H996" s="247">
        <v>-1.379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159</v>
      </c>
      <c r="AU996" s="253" t="s">
        <v>82</v>
      </c>
      <c r="AV996" s="14" t="s">
        <v>82</v>
      </c>
      <c r="AW996" s="14" t="s">
        <v>33</v>
      </c>
      <c r="AX996" s="14" t="s">
        <v>72</v>
      </c>
      <c r="AY996" s="253" t="s">
        <v>148</v>
      </c>
    </row>
    <row r="997" s="14" customFormat="1">
      <c r="A997" s="14"/>
      <c r="B997" s="243"/>
      <c r="C997" s="244"/>
      <c r="D997" s="234" t="s">
        <v>159</v>
      </c>
      <c r="E997" s="245" t="s">
        <v>19</v>
      </c>
      <c r="F997" s="246" t="s">
        <v>1579</v>
      </c>
      <c r="G997" s="244"/>
      <c r="H997" s="247">
        <v>10.792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159</v>
      </c>
      <c r="AU997" s="253" t="s">
        <v>82</v>
      </c>
      <c r="AV997" s="14" t="s">
        <v>82</v>
      </c>
      <c r="AW997" s="14" t="s">
        <v>33</v>
      </c>
      <c r="AX997" s="14" t="s">
        <v>72</v>
      </c>
      <c r="AY997" s="253" t="s">
        <v>148</v>
      </c>
    </row>
    <row r="998" s="14" customFormat="1">
      <c r="A998" s="14"/>
      <c r="B998" s="243"/>
      <c r="C998" s="244"/>
      <c r="D998" s="234" t="s">
        <v>159</v>
      </c>
      <c r="E998" s="245" t="s">
        <v>19</v>
      </c>
      <c r="F998" s="246" t="s">
        <v>1580</v>
      </c>
      <c r="G998" s="244"/>
      <c r="H998" s="247">
        <v>-13.789999999999999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159</v>
      </c>
      <c r="AU998" s="253" t="s">
        <v>82</v>
      </c>
      <c r="AV998" s="14" t="s">
        <v>82</v>
      </c>
      <c r="AW998" s="14" t="s">
        <v>33</v>
      </c>
      <c r="AX998" s="14" t="s">
        <v>72</v>
      </c>
      <c r="AY998" s="253" t="s">
        <v>148</v>
      </c>
    </row>
    <row r="999" s="14" customFormat="1">
      <c r="A999" s="14"/>
      <c r="B999" s="243"/>
      <c r="C999" s="244"/>
      <c r="D999" s="234" t="s">
        <v>159</v>
      </c>
      <c r="E999" s="245" t="s">
        <v>19</v>
      </c>
      <c r="F999" s="246" t="s">
        <v>1581</v>
      </c>
      <c r="G999" s="244"/>
      <c r="H999" s="247">
        <v>9.2479999999999993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159</v>
      </c>
      <c r="AU999" s="253" t="s">
        <v>82</v>
      </c>
      <c r="AV999" s="14" t="s">
        <v>82</v>
      </c>
      <c r="AW999" s="14" t="s">
        <v>33</v>
      </c>
      <c r="AX999" s="14" t="s">
        <v>72</v>
      </c>
      <c r="AY999" s="253" t="s">
        <v>148</v>
      </c>
    </row>
    <row r="1000" s="14" customFormat="1">
      <c r="A1000" s="14"/>
      <c r="B1000" s="243"/>
      <c r="C1000" s="244"/>
      <c r="D1000" s="234" t="s">
        <v>159</v>
      </c>
      <c r="E1000" s="245" t="s">
        <v>19</v>
      </c>
      <c r="F1000" s="246" t="s">
        <v>1575</v>
      </c>
      <c r="G1000" s="244"/>
      <c r="H1000" s="247">
        <v>-1.379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159</v>
      </c>
      <c r="AU1000" s="253" t="s">
        <v>82</v>
      </c>
      <c r="AV1000" s="14" t="s">
        <v>82</v>
      </c>
      <c r="AW1000" s="14" t="s">
        <v>33</v>
      </c>
      <c r="AX1000" s="14" t="s">
        <v>72</v>
      </c>
      <c r="AY1000" s="253" t="s">
        <v>148</v>
      </c>
    </row>
    <row r="1001" s="14" customFormat="1">
      <c r="A1001" s="14"/>
      <c r="B1001" s="243"/>
      <c r="C1001" s="244"/>
      <c r="D1001" s="234" t="s">
        <v>159</v>
      </c>
      <c r="E1001" s="245" t="s">
        <v>19</v>
      </c>
      <c r="F1001" s="246" t="s">
        <v>1582</v>
      </c>
      <c r="G1001" s="244"/>
      <c r="H1001" s="247">
        <v>6.5679999999999996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159</v>
      </c>
      <c r="AU1001" s="253" t="s">
        <v>82</v>
      </c>
      <c r="AV1001" s="14" t="s">
        <v>82</v>
      </c>
      <c r="AW1001" s="14" t="s">
        <v>33</v>
      </c>
      <c r="AX1001" s="14" t="s">
        <v>72</v>
      </c>
      <c r="AY1001" s="253" t="s">
        <v>148</v>
      </c>
    </row>
    <row r="1002" s="14" customFormat="1">
      <c r="A1002" s="14"/>
      <c r="B1002" s="243"/>
      <c r="C1002" s="244"/>
      <c r="D1002" s="234" t="s">
        <v>159</v>
      </c>
      <c r="E1002" s="245" t="s">
        <v>19</v>
      </c>
      <c r="F1002" s="246" t="s">
        <v>1575</v>
      </c>
      <c r="G1002" s="244"/>
      <c r="H1002" s="247">
        <v>-1.379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159</v>
      </c>
      <c r="AU1002" s="253" t="s">
        <v>82</v>
      </c>
      <c r="AV1002" s="14" t="s">
        <v>82</v>
      </c>
      <c r="AW1002" s="14" t="s">
        <v>33</v>
      </c>
      <c r="AX1002" s="14" t="s">
        <v>72</v>
      </c>
      <c r="AY1002" s="253" t="s">
        <v>148</v>
      </c>
    </row>
    <row r="1003" s="15" customFormat="1">
      <c r="A1003" s="15"/>
      <c r="B1003" s="254"/>
      <c r="C1003" s="255"/>
      <c r="D1003" s="234" t="s">
        <v>159</v>
      </c>
      <c r="E1003" s="256" t="s">
        <v>19</v>
      </c>
      <c r="F1003" s="257" t="s">
        <v>163</v>
      </c>
      <c r="G1003" s="255"/>
      <c r="H1003" s="258">
        <v>47.420000000000002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4" t="s">
        <v>159</v>
      </c>
      <c r="AU1003" s="264" t="s">
        <v>82</v>
      </c>
      <c r="AV1003" s="15" t="s">
        <v>149</v>
      </c>
      <c r="AW1003" s="15" t="s">
        <v>33</v>
      </c>
      <c r="AX1003" s="15" t="s">
        <v>80</v>
      </c>
      <c r="AY1003" s="264" t="s">
        <v>148</v>
      </c>
    </row>
    <row r="1004" s="2" customFormat="1" ht="24.15" customHeight="1">
      <c r="A1004" s="40"/>
      <c r="B1004" s="41"/>
      <c r="C1004" s="214" t="s">
        <v>1583</v>
      </c>
      <c r="D1004" s="214" t="s">
        <v>151</v>
      </c>
      <c r="E1004" s="215" t="s">
        <v>1584</v>
      </c>
      <c r="F1004" s="216" t="s">
        <v>1585</v>
      </c>
      <c r="G1004" s="217" t="s">
        <v>154</v>
      </c>
      <c r="H1004" s="218">
        <v>193.12000000000001</v>
      </c>
      <c r="I1004" s="219"/>
      <c r="J1004" s="220">
        <f>ROUND(I1004*H1004,2)</f>
        <v>0</v>
      </c>
      <c r="K1004" s="216" t="s">
        <v>616</v>
      </c>
      <c r="L1004" s="46"/>
      <c r="M1004" s="221" t="s">
        <v>19</v>
      </c>
      <c r="N1004" s="222" t="s">
        <v>43</v>
      </c>
      <c r="O1004" s="86"/>
      <c r="P1004" s="223">
        <f>O1004*H1004</f>
        <v>0</v>
      </c>
      <c r="Q1004" s="223">
        <v>0</v>
      </c>
      <c r="R1004" s="223">
        <f>Q1004*H1004</f>
        <v>0</v>
      </c>
      <c r="S1004" s="223">
        <v>0</v>
      </c>
      <c r="T1004" s="224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25" t="s">
        <v>245</v>
      </c>
      <c r="AT1004" s="225" t="s">
        <v>151</v>
      </c>
      <c r="AU1004" s="225" t="s">
        <v>82</v>
      </c>
      <c r="AY1004" s="19" t="s">
        <v>148</v>
      </c>
      <c r="BE1004" s="226">
        <f>IF(N1004="základní",J1004,0)</f>
        <v>0</v>
      </c>
      <c r="BF1004" s="226">
        <f>IF(N1004="snížená",J1004,0)</f>
        <v>0</v>
      </c>
      <c r="BG1004" s="226">
        <f>IF(N1004="zákl. přenesená",J1004,0)</f>
        <v>0</v>
      </c>
      <c r="BH1004" s="226">
        <f>IF(N1004="sníž. přenesená",J1004,0)</f>
        <v>0</v>
      </c>
      <c r="BI1004" s="226">
        <f>IF(N1004="nulová",J1004,0)</f>
        <v>0</v>
      </c>
      <c r="BJ1004" s="19" t="s">
        <v>80</v>
      </c>
      <c r="BK1004" s="226">
        <f>ROUND(I1004*H1004,2)</f>
        <v>0</v>
      </c>
      <c r="BL1004" s="19" t="s">
        <v>245</v>
      </c>
      <c r="BM1004" s="225" t="s">
        <v>1586</v>
      </c>
    </row>
    <row r="1005" s="2" customFormat="1">
      <c r="A1005" s="40"/>
      <c r="B1005" s="41"/>
      <c r="C1005" s="42"/>
      <c r="D1005" s="227" t="s">
        <v>157</v>
      </c>
      <c r="E1005" s="42"/>
      <c r="F1005" s="228" t="s">
        <v>1587</v>
      </c>
      <c r="G1005" s="42"/>
      <c r="H1005" s="42"/>
      <c r="I1005" s="229"/>
      <c r="J1005" s="42"/>
      <c r="K1005" s="42"/>
      <c r="L1005" s="46"/>
      <c r="M1005" s="230"/>
      <c r="N1005" s="231"/>
      <c r="O1005" s="86"/>
      <c r="P1005" s="86"/>
      <c r="Q1005" s="86"/>
      <c r="R1005" s="86"/>
      <c r="S1005" s="86"/>
      <c r="T1005" s="87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157</v>
      </c>
      <c r="AU1005" s="19" t="s">
        <v>82</v>
      </c>
    </row>
    <row r="1006" s="13" customFormat="1">
      <c r="A1006" s="13"/>
      <c r="B1006" s="232"/>
      <c r="C1006" s="233"/>
      <c r="D1006" s="234" t="s">
        <v>159</v>
      </c>
      <c r="E1006" s="235" t="s">
        <v>19</v>
      </c>
      <c r="F1006" s="236" t="s">
        <v>556</v>
      </c>
      <c r="G1006" s="233"/>
      <c r="H1006" s="235" t="s">
        <v>19</v>
      </c>
      <c r="I1006" s="237"/>
      <c r="J1006" s="233"/>
      <c r="K1006" s="233"/>
      <c r="L1006" s="238"/>
      <c r="M1006" s="239"/>
      <c r="N1006" s="240"/>
      <c r="O1006" s="240"/>
      <c r="P1006" s="240"/>
      <c r="Q1006" s="240"/>
      <c r="R1006" s="240"/>
      <c r="S1006" s="240"/>
      <c r="T1006" s="24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2" t="s">
        <v>159</v>
      </c>
      <c r="AU1006" s="242" t="s">
        <v>82</v>
      </c>
      <c r="AV1006" s="13" t="s">
        <v>80</v>
      </c>
      <c r="AW1006" s="13" t="s">
        <v>33</v>
      </c>
      <c r="AX1006" s="13" t="s">
        <v>72</v>
      </c>
      <c r="AY1006" s="242" t="s">
        <v>148</v>
      </c>
    </row>
    <row r="1007" s="14" customFormat="1">
      <c r="A1007" s="14"/>
      <c r="B1007" s="243"/>
      <c r="C1007" s="244"/>
      <c r="D1007" s="234" t="s">
        <v>159</v>
      </c>
      <c r="E1007" s="245" t="s">
        <v>19</v>
      </c>
      <c r="F1007" s="246" t="s">
        <v>1588</v>
      </c>
      <c r="G1007" s="244"/>
      <c r="H1007" s="247">
        <v>27.52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159</v>
      </c>
      <c r="AU1007" s="253" t="s">
        <v>82</v>
      </c>
      <c r="AV1007" s="14" t="s">
        <v>82</v>
      </c>
      <c r="AW1007" s="14" t="s">
        <v>33</v>
      </c>
      <c r="AX1007" s="14" t="s">
        <v>72</v>
      </c>
      <c r="AY1007" s="253" t="s">
        <v>148</v>
      </c>
    </row>
    <row r="1008" s="14" customFormat="1">
      <c r="A1008" s="14"/>
      <c r="B1008" s="243"/>
      <c r="C1008" s="244"/>
      <c r="D1008" s="234" t="s">
        <v>159</v>
      </c>
      <c r="E1008" s="245" t="s">
        <v>19</v>
      </c>
      <c r="F1008" s="246" t="s">
        <v>1589</v>
      </c>
      <c r="G1008" s="244"/>
      <c r="H1008" s="247">
        <v>83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159</v>
      </c>
      <c r="AU1008" s="253" t="s">
        <v>82</v>
      </c>
      <c r="AV1008" s="14" t="s">
        <v>82</v>
      </c>
      <c r="AW1008" s="14" t="s">
        <v>33</v>
      </c>
      <c r="AX1008" s="14" t="s">
        <v>72</v>
      </c>
      <c r="AY1008" s="253" t="s">
        <v>148</v>
      </c>
    </row>
    <row r="1009" s="14" customFormat="1">
      <c r="A1009" s="14"/>
      <c r="B1009" s="243"/>
      <c r="C1009" s="244"/>
      <c r="D1009" s="234" t="s">
        <v>159</v>
      </c>
      <c r="E1009" s="245" t="s">
        <v>19</v>
      </c>
      <c r="F1009" s="246" t="s">
        <v>1590</v>
      </c>
      <c r="G1009" s="244"/>
      <c r="H1009" s="247">
        <v>-9.5999999999999996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159</v>
      </c>
      <c r="AU1009" s="253" t="s">
        <v>82</v>
      </c>
      <c r="AV1009" s="14" t="s">
        <v>82</v>
      </c>
      <c r="AW1009" s="14" t="s">
        <v>33</v>
      </c>
      <c r="AX1009" s="14" t="s">
        <v>72</v>
      </c>
      <c r="AY1009" s="253" t="s">
        <v>148</v>
      </c>
    </row>
    <row r="1010" s="14" customFormat="1">
      <c r="A1010" s="14"/>
      <c r="B1010" s="243"/>
      <c r="C1010" s="244"/>
      <c r="D1010" s="234" t="s">
        <v>159</v>
      </c>
      <c r="E1010" s="245" t="s">
        <v>19</v>
      </c>
      <c r="F1010" s="246" t="s">
        <v>1591</v>
      </c>
      <c r="G1010" s="244"/>
      <c r="H1010" s="247">
        <v>-8.25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159</v>
      </c>
      <c r="AU1010" s="253" t="s">
        <v>82</v>
      </c>
      <c r="AV1010" s="14" t="s">
        <v>82</v>
      </c>
      <c r="AW1010" s="14" t="s">
        <v>33</v>
      </c>
      <c r="AX1010" s="14" t="s">
        <v>72</v>
      </c>
      <c r="AY1010" s="253" t="s">
        <v>148</v>
      </c>
    </row>
    <row r="1011" s="13" customFormat="1">
      <c r="A1011" s="13"/>
      <c r="B1011" s="232"/>
      <c r="C1011" s="233"/>
      <c r="D1011" s="234" t="s">
        <v>159</v>
      </c>
      <c r="E1011" s="235" t="s">
        <v>19</v>
      </c>
      <c r="F1011" s="236" t="s">
        <v>561</v>
      </c>
      <c r="G1011" s="233"/>
      <c r="H1011" s="235" t="s">
        <v>19</v>
      </c>
      <c r="I1011" s="237"/>
      <c r="J1011" s="233"/>
      <c r="K1011" s="233"/>
      <c r="L1011" s="238"/>
      <c r="M1011" s="239"/>
      <c r="N1011" s="240"/>
      <c r="O1011" s="240"/>
      <c r="P1011" s="240"/>
      <c r="Q1011" s="240"/>
      <c r="R1011" s="240"/>
      <c r="S1011" s="240"/>
      <c r="T1011" s="24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2" t="s">
        <v>159</v>
      </c>
      <c r="AU1011" s="242" t="s">
        <v>82</v>
      </c>
      <c r="AV1011" s="13" t="s">
        <v>80</v>
      </c>
      <c r="AW1011" s="13" t="s">
        <v>33</v>
      </c>
      <c r="AX1011" s="13" t="s">
        <v>72</v>
      </c>
      <c r="AY1011" s="242" t="s">
        <v>148</v>
      </c>
    </row>
    <row r="1012" s="14" customFormat="1">
      <c r="A1012" s="14"/>
      <c r="B1012" s="243"/>
      <c r="C1012" s="244"/>
      <c r="D1012" s="234" t="s">
        <v>159</v>
      </c>
      <c r="E1012" s="245" t="s">
        <v>19</v>
      </c>
      <c r="F1012" s="246" t="s">
        <v>1592</v>
      </c>
      <c r="G1012" s="244"/>
      <c r="H1012" s="247">
        <v>64.5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159</v>
      </c>
      <c r="AU1012" s="253" t="s">
        <v>82</v>
      </c>
      <c r="AV1012" s="14" t="s">
        <v>82</v>
      </c>
      <c r="AW1012" s="14" t="s">
        <v>33</v>
      </c>
      <c r="AX1012" s="14" t="s">
        <v>72</v>
      </c>
      <c r="AY1012" s="253" t="s">
        <v>148</v>
      </c>
    </row>
    <row r="1013" s="14" customFormat="1">
      <c r="A1013" s="14"/>
      <c r="B1013" s="243"/>
      <c r="C1013" s="244"/>
      <c r="D1013" s="234" t="s">
        <v>159</v>
      </c>
      <c r="E1013" s="245" t="s">
        <v>19</v>
      </c>
      <c r="F1013" s="246" t="s">
        <v>1593</v>
      </c>
      <c r="G1013" s="244"/>
      <c r="H1013" s="247">
        <v>15.75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159</v>
      </c>
      <c r="AU1013" s="253" t="s">
        <v>82</v>
      </c>
      <c r="AV1013" s="14" t="s">
        <v>82</v>
      </c>
      <c r="AW1013" s="14" t="s">
        <v>33</v>
      </c>
      <c r="AX1013" s="14" t="s">
        <v>72</v>
      </c>
      <c r="AY1013" s="253" t="s">
        <v>148</v>
      </c>
    </row>
    <row r="1014" s="14" customFormat="1">
      <c r="A1014" s="14"/>
      <c r="B1014" s="243"/>
      <c r="C1014" s="244"/>
      <c r="D1014" s="234" t="s">
        <v>159</v>
      </c>
      <c r="E1014" s="245" t="s">
        <v>19</v>
      </c>
      <c r="F1014" s="246" t="s">
        <v>1594</v>
      </c>
      <c r="G1014" s="244"/>
      <c r="H1014" s="247">
        <v>20.199999999999999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159</v>
      </c>
      <c r="AU1014" s="253" t="s">
        <v>82</v>
      </c>
      <c r="AV1014" s="14" t="s">
        <v>82</v>
      </c>
      <c r="AW1014" s="14" t="s">
        <v>33</v>
      </c>
      <c r="AX1014" s="14" t="s">
        <v>72</v>
      </c>
      <c r="AY1014" s="253" t="s">
        <v>148</v>
      </c>
    </row>
    <row r="1015" s="15" customFormat="1">
      <c r="A1015" s="15"/>
      <c r="B1015" s="254"/>
      <c r="C1015" s="255"/>
      <c r="D1015" s="234" t="s">
        <v>159</v>
      </c>
      <c r="E1015" s="256" t="s">
        <v>19</v>
      </c>
      <c r="F1015" s="257" t="s">
        <v>163</v>
      </c>
      <c r="G1015" s="255"/>
      <c r="H1015" s="258">
        <v>193.12000000000001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159</v>
      </c>
      <c r="AU1015" s="264" t="s">
        <v>82</v>
      </c>
      <c r="AV1015" s="15" t="s">
        <v>149</v>
      </c>
      <c r="AW1015" s="15" t="s">
        <v>33</v>
      </c>
      <c r="AX1015" s="15" t="s">
        <v>80</v>
      </c>
      <c r="AY1015" s="264" t="s">
        <v>148</v>
      </c>
    </row>
    <row r="1016" s="2" customFormat="1" ht="16.5" customHeight="1">
      <c r="A1016" s="40"/>
      <c r="B1016" s="41"/>
      <c r="C1016" s="269" t="s">
        <v>1595</v>
      </c>
      <c r="D1016" s="269" t="s">
        <v>363</v>
      </c>
      <c r="E1016" s="270" t="s">
        <v>1596</v>
      </c>
      <c r="F1016" s="271" t="s">
        <v>1597</v>
      </c>
      <c r="G1016" s="272" t="s">
        <v>154</v>
      </c>
      <c r="H1016" s="273">
        <v>216.97</v>
      </c>
      <c r="I1016" s="274"/>
      <c r="J1016" s="275">
        <f>ROUND(I1016*H1016,2)</f>
        <v>0</v>
      </c>
      <c r="K1016" s="271" t="s">
        <v>616</v>
      </c>
      <c r="L1016" s="276"/>
      <c r="M1016" s="277" t="s">
        <v>19</v>
      </c>
      <c r="N1016" s="278" t="s">
        <v>43</v>
      </c>
      <c r="O1016" s="86"/>
      <c r="P1016" s="223">
        <f>O1016*H1016</f>
        <v>0</v>
      </c>
      <c r="Q1016" s="223">
        <v>0.00011</v>
      </c>
      <c r="R1016" s="223">
        <f>Q1016*H1016</f>
        <v>0.023866700000000001</v>
      </c>
      <c r="S1016" s="223">
        <v>0</v>
      </c>
      <c r="T1016" s="224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25" t="s">
        <v>506</v>
      </c>
      <c r="AT1016" s="225" t="s">
        <v>363</v>
      </c>
      <c r="AU1016" s="225" t="s">
        <v>82</v>
      </c>
      <c r="AY1016" s="19" t="s">
        <v>148</v>
      </c>
      <c r="BE1016" s="226">
        <f>IF(N1016="základní",J1016,0)</f>
        <v>0</v>
      </c>
      <c r="BF1016" s="226">
        <f>IF(N1016="snížená",J1016,0)</f>
        <v>0</v>
      </c>
      <c r="BG1016" s="226">
        <f>IF(N1016="zákl. přenesená",J1016,0)</f>
        <v>0</v>
      </c>
      <c r="BH1016" s="226">
        <f>IF(N1016="sníž. přenesená",J1016,0)</f>
        <v>0</v>
      </c>
      <c r="BI1016" s="226">
        <f>IF(N1016="nulová",J1016,0)</f>
        <v>0</v>
      </c>
      <c r="BJ1016" s="19" t="s">
        <v>80</v>
      </c>
      <c r="BK1016" s="226">
        <f>ROUND(I1016*H1016,2)</f>
        <v>0</v>
      </c>
      <c r="BL1016" s="19" t="s">
        <v>245</v>
      </c>
      <c r="BM1016" s="225" t="s">
        <v>1598</v>
      </c>
    </row>
    <row r="1017" s="14" customFormat="1">
      <c r="A1017" s="14"/>
      <c r="B1017" s="243"/>
      <c r="C1017" s="244"/>
      <c r="D1017" s="234" t="s">
        <v>159</v>
      </c>
      <c r="E1017" s="244"/>
      <c r="F1017" s="246" t="s">
        <v>1599</v>
      </c>
      <c r="G1017" s="244"/>
      <c r="H1017" s="247">
        <v>216.97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159</v>
      </c>
      <c r="AU1017" s="253" t="s">
        <v>82</v>
      </c>
      <c r="AV1017" s="14" t="s">
        <v>82</v>
      </c>
      <c r="AW1017" s="14" t="s">
        <v>4</v>
      </c>
      <c r="AX1017" s="14" t="s">
        <v>80</v>
      </c>
      <c r="AY1017" s="253" t="s">
        <v>148</v>
      </c>
    </row>
    <row r="1018" s="2" customFormat="1" ht="44.25" customHeight="1">
      <c r="A1018" s="40"/>
      <c r="B1018" s="41"/>
      <c r="C1018" s="214" t="s">
        <v>1600</v>
      </c>
      <c r="D1018" s="214" t="s">
        <v>151</v>
      </c>
      <c r="E1018" s="215" t="s">
        <v>1601</v>
      </c>
      <c r="F1018" s="216" t="s">
        <v>1602</v>
      </c>
      <c r="G1018" s="217" t="s">
        <v>154</v>
      </c>
      <c r="H1018" s="218">
        <v>99.620000000000005</v>
      </c>
      <c r="I1018" s="219"/>
      <c r="J1018" s="220">
        <f>ROUND(I1018*H1018,2)</f>
        <v>0</v>
      </c>
      <c r="K1018" s="216" t="s">
        <v>616</v>
      </c>
      <c r="L1018" s="46"/>
      <c r="M1018" s="221" t="s">
        <v>19</v>
      </c>
      <c r="N1018" s="222" t="s">
        <v>43</v>
      </c>
      <c r="O1018" s="86"/>
      <c r="P1018" s="223">
        <f>O1018*H1018</f>
        <v>0</v>
      </c>
      <c r="Q1018" s="223">
        <v>0.056739999999999999</v>
      </c>
      <c r="R1018" s="223">
        <f>Q1018*H1018</f>
        <v>5.6524388000000005</v>
      </c>
      <c r="S1018" s="223">
        <v>0</v>
      </c>
      <c r="T1018" s="224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5" t="s">
        <v>245</v>
      </c>
      <c r="AT1018" s="225" t="s">
        <v>151</v>
      </c>
      <c r="AU1018" s="225" t="s">
        <v>82</v>
      </c>
      <c r="AY1018" s="19" t="s">
        <v>148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9" t="s">
        <v>80</v>
      </c>
      <c r="BK1018" s="226">
        <f>ROUND(I1018*H1018,2)</f>
        <v>0</v>
      </c>
      <c r="BL1018" s="19" t="s">
        <v>245</v>
      </c>
      <c r="BM1018" s="225" t="s">
        <v>1603</v>
      </c>
    </row>
    <row r="1019" s="2" customFormat="1">
      <c r="A1019" s="40"/>
      <c r="B1019" s="41"/>
      <c r="C1019" s="42"/>
      <c r="D1019" s="227" t="s">
        <v>157</v>
      </c>
      <c r="E1019" s="42"/>
      <c r="F1019" s="228" t="s">
        <v>1604</v>
      </c>
      <c r="G1019" s="42"/>
      <c r="H1019" s="42"/>
      <c r="I1019" s="229"/>
      <c r="J1019" s="42"/>
      <c r="K1019" s="42"/>
      <c r="L1019" s="46"/>
      <c r="M1019" s="230"/>
      <c r="N1019" s="231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157</v>
      </c>
      <c r="AU1019" s="19" t="s">
        <v>82</v>
      </c>
    </row>
    <row r="1020" s="13" customFormat="1">
      <c r="A1020" s="13"/>
      <c r="B1020" s="232"/>
      <c r="C1020" s="233"/>
      <c r="D1020" s="234" t="s">
        <v>159</v>
      </c>
      <c r="E1020" s="235" t="s">
        <v>19</v>
      </c>
      <c r="F1020" s="236" t="s">
        <v>1605</v>
      </c>
      <c r="G1020" s="233"/>
      <c r="H1020" s="235" t="s">
        <v>19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2" t="s">
        <v>159</v>
      </c>
      <c r="AU1020" s="242" t="s">
        <v>82</v>
      </c>
      <c r="AV1020" s="13" t="s">
        <v>80</v>
      </c>
      <c r="AW1020" s="13" t="s">
        <v>33</v>
      </c>
      <c r="AX1020" s="13" t="s">
        <v>72</v>
      </c>
      <c r="AY1020" s="242" t="s">
        <v>148</v>
      </c>
    </row>
    <row r="1021" s="14" customFormat="1">
      <c r="A1021" s="14"/>
      <c r="B1021" s="243"/>
      <c r="C1021" s="244"/>
      <c r="D1021" s="234" t="s">
        <v>159</v>
      </c>
      <c r="E1021" s="245" t="s">
        <v>19</v>
      </c>
      <c r="F1021" s="246" t="s">
        <v>1606</v>
      </c>
      <c r="G1021" s="244"/>
      <c r="H1021" s="247">
        <v>32.979999999999997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159</v>
      </c>
      <c r="AU1021" s="253" t="s">
        <v>82</v>
      </c>
      <c r="AV1021" s="14" t="s">
        <v>82</v>
      </c>
      <c r="AW1021" s="14" t="s">
        <v>33</v>
      </c>
      <c r="AX1021" s="14" t="s">
        <v>72</v>
      </c>
      <c r="AY1021" s="253" t="s">
        <v>148</v>
      </c>
    </row>
    <row r="1022" s="14" customFormat="1">
      <c r="A1022" s="14"/>
      <c r="B1022" s="243"/>
      <c r="C1022" s="244"/>
      <c r="D1022" s="234" t="s">
        <v>159</v>
      </c>
      <c r="E1022" s="245" t="s">
        <v>19</v>
      </c>
      <c r="F1022" s="246" t="s">
        <v>1607</v>
      </c>
      <c r="G1022" s="244"/>
      <c r="H1022" s="247">
        <v>22.780000000000001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159</v>
      </c>
      <c r="AU1022" s="253" t="s">
        <v>82</v>
      </c>
      <c r="AV1022" s="14" t="s">
        <v>82</v>
      </c>
      <c r="AW1022" s="14" t="s">
        <v>33</v>
      </c>
      <c r="AX1022" s="14" t="s">
        <v>72</v>
      </c>
      <c r="AY1022" s="253" t="s">
        <v>148</v>
      </c>
    </row>
    <row r="1023" s="14" customFormat="1">
      <c r="A1023" s="14"/>
      <c r="B1023" s="243"/>
      <c r="C1023" s="244"/>
      <c r="D1023" s="234" t="s">
        <v>159</v>
      </c>
      <c r="E1023" s="245" t="s">
        <v>19</v>
      </c>
      <c r="F1023" s="246" t="s">
        <v>1608</v>
      </c>
      <c r="G1023" s="244"/>
      <c r="H1023" s="247">
        <v>8.8399999999999999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159</v>
      </c>
      <c r="AU1023" s="253" t="s">
        <v>82</v>
      </c>
      <c r="AV1023" s="14" t="s">
        <v>82</v>
      </c>
      <c r="AW1023" s="14" t="s">
        <v>33</v>
      </c>
      <c r="AX1023" s="14" t="s">
        <v>72</v>
      </c>
      <c r="AY1023" s="253" t="s">
        <v>148</v>
      </c>
    </row>
    <row r="1024" s="14" customFormat="1">
      <c r="A1024" s="14"/>
      <c r="B1024" s="243"/>
      <c r="C1024" s="244"/>
      <c r="D1024" s="234" t="s">
        <v>159</v>
      </c>
      <c r="E1024" s="245" t="s">
        <v>19</v>
      </c>
      <c r="F1024" s="246" t="s">
        <v>1609</v>
      </c>
      <c r="G1024" s="244"/>
      <c r="H1024" s="247">
        <v>35.020000000000003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159</v>
      </c>
      <c r="AU1024" s="253" t="s">
        <v>82</v>
      </c>
      <c r="AV1024" s="14" t="s">
        <v>82</v>
      </c>
      <c r="AW1024" s="14" t="s">
        <v>33</v>
      </c>
      <c r="AX1024" s="14" t="s">
        <v>72</v>
      </c>
      <c r="AY1024" s="253" t="s">
        <v>148</v>
      </c>
    </row>
    <row r="1025" s="15" customFormat="1">
      <c r="A1025" s="15"/>
      <c r="B1025" s="254"/>
      <c r="C1025" s="255"/>
      <c r="D1025" s="234" t="s">
        <v>159</v>
      </c>
      <c r="E1025" s="256" t="s">
        <v>19</v>
      </c>
      <c r="F1025" s="257" t="s">
        <v>163</v>
      </c>
      <c r="G1025" s="255"/>
      <c r="H1025" s="258">
        <v>99.620000000000005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159</v>
      </c>
      <c r="AU1025" s="264" t="s">
        <v>82</v>
      </c>
      <c r="AV1025" s="15" t="s">
        <v>149</v>
      </c>
      <c r="AW1025" s="15" t="s">
        <v>33</v>
      </c>
      <c r="AX1025" s="15" t="s">
        <v>80</v>
      </c>
      <c r="AY1025" s="264" t="s">
        <v>148</v>
      </c>
    </row>
    <row r="1026" s="2" customFormat="1" ht="44.25" customHeight="1">
      <c r="A1026" s="40"/>
      <c r="B1026" s="41"/>
      <c r="C1026" s="214" t="s">
        <v>1610</v>
      </c>
      <c r="D1026" s="214" t="s">
        <v>151</v>
      </c>
      <c r="E1026" s="215" t="s">
        <v>1611</v>
      </c>
      <c r="F1026" s="216" t="s">
        <v>1612</v>
      </c>
      <c r="G1026" s="217" t="s">
        <v>154</v>
      </c>
      <c r="H1026" s="218">
        <v>14.568</v>
      </c>
      <c r="I1026" s="219"/>
      <c r="J1026" s="220">
        <f>ROUND(I1026*H1026,2)</f>
        <v>0</v>
      </c>
      <c r="K1026" s="216" t="s">
        <v>616</v>
      </c>
      <c r="L1026" s="46"/>
      <c r="M1026" s="221" t="s">
        <v>19</v>
      </c>
      <c r="N1026" s="222" t="s">
        <v>43</v>
      </c>
      <c r="O1026" s="86"/>
      <c r="P1026" s="223">
        <f>O1026*H1026</f>
        <v>0</v>
      </c>
      <c r="Q1026" s="223">
        <v>0.048320000000000002</v>
      </c>
      <c r="R1026" s="223">
        <f>Q1026*H1026</f>
        <v>0.70392575999999996</v>
      </c>
      <c r="S1026" s="223">
        <v>0</v>
      </c>
      <c r="T1026" s="224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25" t="s">
        <v>245</v>
      </c>
      <c r="AT1026" s="225" t="s">
        <v>151</v>
      </c>
      <c r="AU1026" s="225" t="s">
        <v>82</v>
      </c>
      <c r="AY1026" s="19" t="s">
        <v>148</v>
      </c>
      <c r="BE1026" s="226">
        <f>IF(N1026="základní",J1026,0)</f>
        <v>0</v>
      </c>
      <c r="BF1026" s="226">
        <f>IF(N1026="snížená",J1026,0)</f>
        <v>0</v>
      </c>
      <c r="BG1026" s="226">
        <f>IF(N1026="zákl. přenesená",J1026,0)</f>
        <v>0</v>
      </c>
      <c r="BH1026" s="226">
        <f>IF(N1026="sníž. přenesená",J1026,0)</f>
        <v>0</v>
      </c>
      <c r="BI1026" s="226">
        <f>IF(N1026="nulová",J1026,0)</f>
        <v>0</v>
      </c>
      <c r="BJ1026" s="19" t="s">
        <v>80</v>
      </c>
      <c r="BK1026" s="226">
        <f>ROUND(I1026*H1026,2)</f>
        <v>0</v>
      </c>
      <c r="BL1026" s="19" t="s">
        <v>245</v>
      </c>
      <c r="BM1026" s="225" t="s">
        <v>1613</v>
      </c>
    </row>
    <row r="1027" s="2" customFormat="1">
      <c r="A1027" s="40"/>
      <c r="B1027" s="41"/>
      <c r="C1027" s="42"/>
      <c r="D1027" s="227" t="s">
        <v>157</v>
      </c>
      <c r="E1027" s="42"/>
      <c r="F1027" s="228" t="s">
        <v>1614</v>
      </c>
      <c r="G1027" s="42"/>
      <c r="H1027" s="42"/>
      <c r="I1027" s="229"/>
      <c r="J1027" s="42"/>
      <c r="K1027" s="42"/>
      <c r="L1027" s="46"/>
      <c r="M1027" s="230"/>
      <c r="N1027" s="231"/>
      <c r="O1027" s="86"/>
      <c r="P1027" s="86"/>
      <c r="Q1027" s="86"/>
      <c r="R1027" s="86"/>
      <c r="S1027" s="86"/>
      <c r="T1027" s="87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9" t="s">
        <v>157</v>
      </c>
      <c r="AU1027" s="19" t="s">
        <v>82</v>
      </c>
    </row>
    <row r="1028" s="13" customFormat="1">
      <c r="A1028" s="13"/>
      <c r="B1028" s="232"/>
      <c r="C1028" s="233"/>
      <c r="D1028" s="234" t="s">
        <v>159</v>
      </c>
      <c r="E1028" s="235" t="s">
        <v>19</v>
      </c>
      <c r="F1028" s="236" t="s">
        <v>1107</v>
      </c>
      <c r="G1028" s="233"/>
      <c r="H1028" s="235" t="s">
        <v>19</v>
      </c>
      <c r="I1028" s="237"/>
      <c r="J1028" s="233"/>
      <c r="K1028" s="233"/>
      <c r="L1028" s="238"/>
      <c r="M1028" s="239"/>
      <c r="N1028" s="240"/>
      <c r="O1028" s="240"/>
      <c r="P1028" s="240"/>
      <c r="Q1028" s="240"/>
      <c r="R1028" s="240"/>
      <c r="S1028" s="240"/>
      <c r="T1028" s="24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2" t="s">
        <v>159</v>
      </c>
      <c r="AU1028" s="242" t="s">
        <v>82</v>
      </c>
      <c r="AV1028" s="13" t="s">
        <v>80</v>
      </c>
      <c r="AW1028" s="13" t="s">
        <v>33</v>
      </c>
      <c r="AX1028" s="13" t="s">
        <v>72</v>
      </c>
      <c r="AY1028" s="242" t="s">
        <v>148</v>
      </c>
    </row>
    <row r="1029" s="14" customFormat="1">
      <c r="A1029" s="14"/>
      <c r="B1029" s="243"/>
      <c r="C1029" s="244"/>
      <c r="D1029" s="234" t="s">
        <v>159</v>
      </c>
      <c r="E1029" s="245" t="s">
        <v>19</v>
      </c>
      <c r="F1029" s="246" t="s">
        <v>1615</v>
      </c>
      <c r="G1029" s="244"/>
      <c r="H1029" s="247">
        <v>4.9980000000000002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159</v>
      </c>
      <c r="AU1029" s="253" t="s">
        <v>82</v>
      </c>
      <c r="AV1029" s="14" t="s">
        <v>82</v>
      </c>
      <c r="AW1029" s="14" t="s">
        <v>33</v>
      </c>
      <c r="AX1029" s="14" t="s">
        <v>72</v>
      </c>
      <c r="AY1029" s="253" t="s">
        <v>148</v>
      </c>
    </row>
    <row r="1030" s="13" customFormat="1">
      <c r="A1030" s="13"/>
      <c r="B1030" s="232"/>
      <c r="C1030" s="233"/>
      <c r="D1030" s="234" t="s">
        <v>159</v>
      </c>
      <c r="E1030" s="235" t="s">
        <v>19</v>
      </c>
      <c r="F1030" s="236" t="s">
        <v>1555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159</v>
      </c>
      <c r="AU1030" s="242" t="s">
        <v>82</v>
      </c>
      <c r="AV1030" s="13" t="s">
        <v>80</v>
      </c>
      <c r="AW1030" s="13" t="s">
        <v>33</v>
      </c>
      <c r="AX1030" s="13" t="s">
        <v>72</v>
      </c>
      <c r="AY1030" s="242" t="s">
        <v>148</v>
      </c>
    </row>
    <row r="1031" s="14" customFormat="1">
      <c r="A1031" s="14"/>
      <c r="B1031" s="243"/>
      <c r="C1031" s="244"/>
      <c r="D1031" s="234" t="s">
        <v>159</v>
      </c>
      <c r="E1031" s="245" t="s">
        <v>19</v>
      </c>
      <c r="F1031" s="246" t="s">
        <v>1616</v>
      </c>
      <c r="G1031" s="244"/>
      <c r="H1031" s="247">
        <v>9.5700000000000003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159</v>
      </c>
      <c r="AU1031" s="253" t="s">
        <v>82</v>
      </c>
      <c r="AV1031" s="14" t="s">
        <v>82</v>
      </c>
      <c r="AW1031" s="14" t="s">
        <v>33</v>
      </c>
      <c r="AX1031" s="14" t="s">
        <v>72</v>
      </c>
      <c r="AY1031" s="253" t="s">
        <v>148</v>
      </c>
    </row>
    <row r="1032" s="15" customFormat="1">
      <c r="A1032" s="15"/>
      <c r="B1032" s="254"/>
      <c r="C1032" s="255"/>
      <c r="D1032" s="234" t="s">
        <v>159</v>
      </c>
      <c r="E1032" s="256" t="s">
        <v>19</v>
      </c>
      <c r="F1032" s="257" t="s">
        <v>163</v>
      </c>
      <c r="G1032" s="255"/>
      <c r="H1032" s="258">
        <v>14.568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159</v>
      </c>
      <c r="AU1032" s="264" t="s">
        <v>82</v>
      </c>
      <c r="AV1032" s="15" t="s">
        <v>149</v>
      </c>
      <c r="AW1032" s="15" t="s">
        <v>33</v>
      </c>
      <c r="AX1032" s="15" t="s">
        <v>80</v>
      </c>
      <c r="AY1032" s="264" t="s">
        <v>148</v>
      </c>
    </row>
    <row r="1033" s="2" customFormat="1" ht="33" customHeight="1">
      <c r="A1033" s="40"/>
      <c r="B1033" s="41"/>
      <c r="C1033" s="214" t="s">
        <v>1617</v>
      </c>
      <c r="D1033" s="214" t="s">
        <v>151</v>
      </c>
      <c r="E1033" s="215" t="s">
        <v>1618</v>
      </c>
      <c r="F1033" s="216" t="s">
        <v>1619</v>
      </c>
      <c r="G1033" s="217" t="s">
        <v>154</v>
      </c>
      <c r="H1033" s="218">
        <v>193.12000000000001</v>
      </c>
      <c r="I1033" s="219"/>
      <c r="J1033" s="220">
        <f>ROUND(I1033*H1033,2)</f>
        <v>0</v>
      </c>
      <c r="K1033" s="216" t="s">
        <v>616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0.011820000000000001</v>
      </c>
      <c r="R1033" s="223">
        <f>Q1033*H1033</f>
        <v>2.2826784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245</v>
      </c>
      <c r="AT1033" s="225" t="s">
        <v>151</v>
      </c>
      <c r="AU1033" s="225" t="s">
        <v>82</v>
      </c>
      <c r="AY1033" s="19" t="s">
        <v>148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80</v>
      </c>
      <c r="BK1033" s="226">
        <f>ROUND(I1033*H1033,2)</f>
        <v>0</v>
      </c>
      <c r="BL1033" s="19" t="s">
        <v>245</v>
      </c>
      <c r="BM1033" s="225" t="s">
        <v>1620</v>
      </c>
    </row>
    <row r="1034" s="2" customFormat="1">
      <c r="A1034" s="40"/>
      <c r="B1034" s="41"/>
      <c r="C1034" s="42"/>
      <c r="D1034" s="227" t="s">
        <v>157</v>
      </c>
      <c r="E1034" s="42"/>
      <c r="F1034" s="228" t="s">
        <v>1621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157</v>
      </c>
      <c r="AU1034" s="19" t="s">
        <v>82</v>
      </c>
    </row>
    <row r="1035" s="13" customFormat="1">
      <c r="A1035" s="13"/>
      <c r="B1035" s="232"/>
      <c r="C1035" s="233"/>
      <c r="D1035" s="234" t="s">
        <v>159</v>
      </c>
      <c r="E1035" s="235" t="s">
        <v>19</v>
      </c>
      <c r="F1035" s="236" t="s">
        <v>556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159</v>
      </c>
      <c r="AU1035" s="242" t="s">
        <v>82</v>
      </c>
      <c r="AV1035" s="13" t="s">
        <v>80</v>
      </c>
      <c r="AW1035" s="13" t="s">
        <v>33</v>
      </c>
      <c r="AX1035" s="13" t="s">
        <v>72</v>
      </c>
      <c r="AY1035" s="242" t="s">
        <v>148</v>
      </c>
    </row>
    <row r="1036" s="14" customFormat="1">
      <c r="A1036" s="14"/>
      <c r="B1036" s="243"/>
      <c r="C1036" s="244"/>
      <c r="D1036" s="234" t="s">
        <v>159</v>
      </c>
      <c r="E1036" s="245" t="s">
        <v>19</v>
      </c>
      <c r="F1036" s="246" t="s">
        <v>1588</v>
      </c>
      <c r="G1036" s="244"/>
      <c r="H1036" s="247">
        <v>27.52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159</v>
      </c>
      <c r="AU1036" s="253" t="s">
        <v>82</v>
      </c>
      <c r="AV1036" s="14" t="s">
        <v>82</v>
      </c>
      <c r="AW1036" s="14" t="s">
        <v>33</v>
      </c>
      <c r="AX1036" s="14" t="s">
        <v>72</v>
      </c>
      <c r="AY1036" s="253" t="s">
        <v>148</v>
      </c>
    </row>
    <row r="1037" s="14" customFormat="1">
      <c r="A1037" s="14"/>
      <c r="B1037" s="243"/>
      <c r="C1037" s="244"/>
      <c r="D1037" s="234" t="s">
        <v>159</v>
      </c>
      <c r="E1037" s="245" t="s">
        <v>19</v>
      </c>
      <c r="F1037" s="246" t="s">
        <v>1589</v>
      </c>
      <c r="G1037" s="244"/>
      <c r="H1037" s="247">
        <v>83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159</v>
      </c>
      <c r="AU1037" s="253" t="s">
        <v>82</v>
      </c>
      <c r="AV1037" s="14" t="s">
        <v>82</v>
      </c>
      <c r="AW1037" s="14" t="s">
        <v>33</v>
      </c>
      <c r="AX1037" s="14" t="s">
        <v>72</v>
      </c>
      <c r="AY1037" s="253" t="s">
        <v>148</v>
      </c>
    </row>
    <row r="1038" s="14" customFormat="1">
      <c r="A1038" s="14"/>
      <c r="B1038" s="243"/>
      <c r="C1038" s="244"/>
      <c r="D1038" s="234" t="s">
        <v>159</v>
      </c>
      <c r="E1038" s="245" t="s">
        <v>19</v>
      </c>
      <c r="F1038" s="246" t="s">
        <v>1590</v>
      </c>
      <c r="G1038" s="244"/>
      <c r="H1038" s="247">
        <v>-9.5999999999999996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159</v>
      </c>
      <c r="AU1038" s="253" t="s">
        <v>82</v>
      </c>
      <c r="AV1038" s="14" t="s">
        <v>82</v>
      </c>
      <c r="AW1038" s="14" t="s">
        <v>33</v>
      </c>
      <c r="AX1038" s="14" t="s">
        <v>72</v>
      </c>
      <c r="AY1038" s="253" t="s">
        <v>148</v>
      </c>
    </row>
    <row r="1039" s="14" customFormat="1">
      <c r="A1039" s="14"/>
      <c r="B1039" s="243"/>
      <c r="C1039" s="244"/>
      <c r="D1039" s="234" t="s">
        <v>159</v>
      </c>
      <c r="E1039" s="245" t="s">
        <v>19</v>
      </c>
      <c r="F1039" s="246" t="s">
        <v>1591</v>
      </c>
      <c r="G1039" s="244"/>
      <c r="H1039" s="247">
        <v>-8.25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159</v>
      </c>
      <c r="AU1039" s="253" t="s">
        <v>82</v>
      </c>
      <c r="AV1039" s="14" t="s">
        <v>82</v>
      </c>
      <c r="AW1039" s="14" t="s">
        <v>33</v>
      </c>
      <c r="AX1039" s="14" t="s">
        <v>72</v>
      </c>
      <c r="AY1039" s="253" t="s">
        <v>148</v>
      </c>
    </row>
    <row r="1040" s="13" customFormat="1">
      <c r="A1040" s="13"/>
      <c r="B1040" s="232"/>
      <c r="C1040" s="233"/>
      <c r="D1040" s="234" t="s">
        <v>159</v>
      </c>
      <c r="E1040" s="235" t="s">
        <v>19</v>
      </c>
      <c r="F1040" s="236" t="s">
        <v>561</v>
      </c>
      <c r="G1040" s="233"/>
      <c r="H1040" s="235" t="s">
        <v>19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159</v>
      </c>
      <c r="AU1040" s="242" t="s">
        <v>82</v>
      </c>
      <c r="AV1040" s="13" t="s">
        <v>80</v>
      </c>
      <c r="AW1040" s="13" t="s">
        <v>33</v>
      </c>
      <c r="AX1040" s="13" t="s">
        <v>72</v>
      </c>
      <c r="AY1040" s="242" t="s">
        <v>148</v>
      </c>
    </row>
    <row r="1041" s="14" customFormat="1">
      <c r="A1041" s="14"/>
      <c r="B1041" s="243"/>
      <c r="C1041" s="244"/>
      <c r="D1041" s="234" t="s">
        <v>159</v>
      </c>
      <c r="E1041" s="245" t="s">
        <v>19</v>
      </c>
      <c r="F1041" s="246" t="s">
        <v>1592</v>
      </c>
      <c r="G1041" s="244"/>
      <c r="H1041" s="247">
        <v>64.5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159</v>
      </c>
      <c r="AU1041" s="253" t="s">
        <v>82</v>
      </c>
      <c r="AV1041" s="14" t="s">
        <v>82</v>
      </c>
      <c r="AW1041" s="14" t="s">
        <v>33</v>
      </c>
      <c r="AX1041" s="14" t="s">
        <v>72</v>
      </c>
      <c r="AY1041" s="253" t="s">
        <v>148</v>
      </c>
    </row>
    <row r="1042" s="14" customFormat="1">
      <c r="A1042" s="14"/>
      <c r="B1042" s="243"/>
      <c r="C1042" s="244"/>
      <c r="D1042" s="234" t="s">
        <v>159</v>
      </c>
      <c r="E1042" s="245" t="s">
        <v>19</v>
      </c>
      <c r="F1042" s="246" t="s">
        <v>1593</v>
      </c>
      <c r="G1042" s="244"/>
      <c r="H1042" s="247">
        <v>15.75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159</v>
      </c>
      <c r="AU1042" s="253" t="s">
        <v>82</v>
      </c>
      <c r="AV1042" s="14" t="s">
        <v>82</v>
      </c>
      <c r="AW1042" s="14" t="s">
        <v>33</v>
      </c>
      <c r="AX1042" s="14" t="s">
        <v>72</v>
      </c>
      <c r="AY1042" s="253" t="s">
        <v>148</v>
      </c>
    </row>
    <row r="1043" s="14" customFormat="1">
      <c r="A1043" s="14"/>
      <c r="B1043" s="243"/>
      <c r="C1043" s="244"/>
      <c r="D1043" s="234" t="s">
        <v>159</v>
      </c>
      <c r="E1043" s="245" t="s">
        <v>19</v>
      </c>
      <c r="F1043" s="246" t="s">
        <v>1594</v>
      </c>
      <c r="G1043" s="244"/>
      <c r="H1043" s="247">
        <v>20.199999999999999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159</v>
      </c>
      <c r="AU1043" s="253" t="s">
        <v>82</v>
      </c>
      <c r="AV1043" s="14" t="s">
        <v>82</v>
      </c>
      <c r="AW1043" s="14" t="s">
        <v>33</v>
      </c>
      <c r="AX1043" s="14" t="s">
        <v>72</v>
      </c>
      <c r="AY1043" s="253" t="s">
        <v>148</v>
      </c>
    </row>
    <row r="1044" s="15" customFormat="1">
      <c r="A1044" s="15"/>
      <c r="B1044" s="254"/>
      <c r="C1044" s="255"/>
      <c r="D1044" s="234" t="s">
        <v>159</v>
      </c>
      <c r="E1044" s="256" t="s">
        <v>19</v>
      </c>
      <c r="F1044" s="257" t="s">
        <v>163</v>
      </c>
      <c r="G1044" s="255"/>
      <c r="H1044" s="258">
        <v>193.12000000000001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159</v>
      </c>
      <c r="AU1044" s="264" t="s">
        <v>82</v>
      </c>
      <c r="AV1044" s="15" t="s">
        <v>149</v>
      </c>
      <c r="AW1044" s="15" t="s">
        <v>33</v>
      </c>
      <c r="AX1044" s="15" t="s">
        <v>80</v>
      </c>
      <c r="AY1044" s="264" t="s">
        <v>148</v>
      </c>
    </row>
    <row r="1045" s="2" customFormat="1" ht="24.15" customHeight="1">
      <c r="A1045" s="40"/>
      <c r="B1045" s="41"/>
      <c r="C1045" s="214" t="s">
        <v>1622</v>
      </c>
      <c r="D1045" s="214" t="s">
        <v>151</v>
      </c>
      <c r="E1045" s="215" t="s">
        <v>1623</v>
      </c>
      <c r="F1045" s="216" t="s">
        <v>1624</v>
      </c>
      <c r="G1045" s="217" t="s">
        <v>154</v>
      </c>
      <c r="H1045" s="218">
        <v>157.5</v>
      </c>
      <c r="I1045" s="219"/>
      <c r="J1045" s="220">
        <f>ROUND(I1045*H1045,2)</f>
        <v>0</v>
      </c>
      <c r="K1045" s="216" t="s">
        <v>616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0.01385</v>
      </c>
      <c r="R1045" s="223">
        <f>Q1045*H1045</f>
        <v>2.1813750000000001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245</v>
      </c>
      <c r="AT1045" s="225" t="s">
        <v>151</v>
      </c>
      <c r="AU1045" s="225" t="s">
        <v>82</v>
      </c>
      <c r="AY1045" s="19" t="s">
        <v>148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80</v>
      </c>
      <c r="BK1045" s="226">
        <f>ROUND(I1045*H1045,2)</f>
        <v>0</v>
      </c>
      <c r="BL1045" s="19" t="s">
        <v>245</v>
      </c>
      <c r="BM1045" s="225" t="s">
        <v>1625</v>
      </c>
    </row>
    <row r="1046" s="2" customFormat="1">
      <c r="A1046" s="40"/>
      <c r="B1046" s="41"/>
      <c r="C1046" s="42"/>
      <c r="D1046" s="227" t="s">
        <v>157</v>
      </c>
      <c r="E1046" s="42"/>
      <c r="F1046" s="228" t="s">
        <v>1626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157</v>
      </c>
      <c r="AU1046" s="19" t="s">
        <v>82</v>
      </c>
    </row>
    <row r="1047" s="13" customFormat="1">
      <c r="A1047" s="13"/>
      <c r="B1047" s="232"/>
      <c r="C1047" s="233"/>
      <c r="D1047" s="234" t="s">
        <v>159</v>
      </c>
      <c r="E1047" s="235" t="s">
        <v>19</v>
      </c>
      <c r="F1047" s="236" t="s">
        <v>1555</v>
      </c>
      <c r="G1047" s="233"/>
      <c r="H1047" s="235" t="s">
        <v>19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159</v>
      </c>
      <c r="AU1047" s="242" t="s">
        <v>82</v>
      </c>
      <c r="AV1047" s="13" t="s">
        <v>80</v>
      </c>
      <c r="AW1047" s="13" t="s">
        <v>33</v>
      </c>
      <c r="AX1047" s="13" t="s">
        <v>72</v>
      </c>
      <c r="AY1047" s="242" t="s">
        <v>148</v>
      </c>
    </row>
    <row r="1048" s="14" customFormat="1">
      <c r="A1048" s="14"/>
      <c r="B1048" s="243"/>
      <c r="C1048" s="244"/>
      <c r="D1048" s="234" t="s">
        <v>159</v>
      </c>
      <c r="E1048" s="245" t="s">
        <v>19</v>
      </c>
      <c r="F1048" s="246" t="s">
        <v>1627</v>
      </c>
      <c r="G1048" s="244"/>
      <c r="H1048" s="247">
        <v>157.5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159</v>
      </c>
      <c r="AU1048" s="253" t="s">
        <v>82</v>
      </c>
      <c r="AV1048" s="14" t="s">
        <v>82</v>
      </c>
      <c r="AW1048" s="14" t="s">
        <v>33</v>
      </c>
      <c r="AX1048" s="14" t="s">
        <v>80</v>
      </c>
      <c r="AY1048" s="253" t="s">
        <v>148</v>
      </c>
    </row>
    <row r="1049" s="2" customFormat="1" ht="24.15" customHeight="1">
      <c r="A1049" s="40"/>
      <c r="B1049" s="41"/>
      <c r="C1049" s="214" t="s">
        <v>1628</v>
      </c>
      <c r="D1049" s="214" t="s">
        <v>151</v>
      </c>
      <c r="E1049" s="215" t="s">
        <v>1629</v>
      </c>
      <c r="F1049" s="216" t="s">
        <v>1630</v>
      </c>
      <c r="G1049" s="217" t="s">
        <v>154</v>
      </c>
      <c r="H1049" s="218">
        <v>16.059999999999999</v>
      </c>
      <c r="I1049" s="219"/>
      <c r="J1049" s="220">
        <f>ROUND(I1049*H1049,2)</f>
        <v>0</v>
      </c>
      <c r="K1049" s="216" t="s">
        <v>616</v>
      </c>
      <c r="L1049" s="46"/>
      <c r="M1049" s="221" t="s">
        <v>19</v>
      </c>
      <c r="N1049" s="222" t="s">
        <v>43</v>
      </c>
      <c r="O1049" s="86"/>
      <c r="P1049" s="223">
        <f>O1049*H1049</f>
        <v>0</v>
      </c>
      <c r="Q1049" s="223">
        <v>0.016080000000000001</v>
      </c>
      <c r="R1049" s="223">
        <f>Q1049*H1049</f>
        <v>0.2582448</v>
      </c>
      <c r="S1049" s="223">
        <v>0</v>
      </c>
      <c r="T1049" s="224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25" t="s">
        <v>245</v>
      </c>
      <c r="AT1049" s="225" t="s">
        <v>151</v>
      </c>
      <c r="AU1049" s="225" t="s">
        <v>82</v>
      </c>
      <c r="AY1049" s="19" t="s">
        <v>148</v>
      </c>
      <c r="BE1049" s="226">
        <f>IF(N1049="základní",J1049,0)</f>
        <v>0</v>
      </c>
      <c r="BF1049" s="226">
        <f>IF(N1049="snížená",J1049,0)</f>
        <v>0</v>
      </c>
      <c r="BG1049" s="226">
        <f>IF(N1049="zákl. přenesená",J1049,0)</f>
        <v>0</v>
      </c>
      <c r="BH1049" s="226">
        <f>IF(N1049="sníž. přenesená",J1049,0)</f>
        <v>0</v>
      </c>
      <c r="BI1049" s="226">
        <f>IF(N1049="nulová",J1049,0)</f>
        <v>0</v>
      </c>
      <c r="BJ1049" s="19" t="s">
        <v>80</v>
      </c>
      <c r="BK1049" s="226">
        <f>ROUND(I1049*H1049,2)</f>
        <v>0</v>
      </c>
      <c r="BL1049" s="19" t="s">
        <v>245</v>
      </c>
      <c r="BM1049" s="225" t="s">
        <v>1631</v>
      </c>
    </row>
    <row r="1050" s="2" customFormat="1">
      <c r="A1050" s="40"/>
      <c r="B1050" s="41"/>
      <c r="C1050" s="42"/>
      <c r="D1050" s="227" t="s">
        <v>157</v>
      </c>
      <c r="E1050" s="42"/>
      <c r="F1050" s="228" t="s">
        <v>1632</v>
      </c>
      <c r="G1050" s="42"/>
      <c r="H1050" s="42"/>
      <c r="I1050" s="229"/>
      <c r="J1050" s="42"/>
      <c r="K1050" s="42"/>
      <c r="L1050" s="46"/>
      <c r="M1050" s="230"/>
      <c r="N1050" s="231"/>
      <c r="O1050" s="86"/>
      <c r="P1050" s="86"/>
      <c r="Q1050" s="86"/>
      <c r="R1050" s="86"/>
      <c r="S1050" s="86"/>
      <c r="T1050" s="87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157</v>
      </c>
      <c r="AU1050" s="19" t="s">
        <v>82</v>
      </c>
    </row>
    <row r="1051" s="13" customFormat="1">
      <c r="A1051" s="13"/>
      <c r="B1051" s="232"/>
      <c r="C1051" s="233"/>
      <c r="D1051" s="234" t="s">
        <v>159</v>
      </c>
      <c r="E1051" s="235" t="s">
        <v>19</v>
      </c>
      <c r="F1051" s="236" t="s">
        <v>1053</v>
      </c>
      <c r="G1051" s="233"/>
      <c r="H1051" s="235" t="s">
        <v>19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159</v>
      </c>
      <c r="AU1051" s="242" t="s">
        <v>82</v>
      </c>
      <c r="AV1051" s="13" t="s">
        <v>80</v>
      </c>
      <c r="AW1051" s="13" t="s">
        <v>33</v>
      </c>
      <c r="AX1051" s="13" t="s">
        <v>72</v>
      </c>
      <c r="AY1051" s="242" t="s">
        <v>148</v>
      </c>
    </row>
    <row r="1052" s="14" customFormat="1">
      <c r="A1052" s="14"/>
      <c r="B1052" s="243"/>
      <c r="C1052" s="244"/>
      <c r="D1052" s="234" t="s">
        <v>159</v>
      </c>
      <c r="E1052" s="245" t="s">
        <v>19</v>
      </c>
      <c r="F1052" s="246" t="s">
        <v>1054</v>
      </c>
      <c r="G1052" s="244"/>
      <c r="H1052" s="247">
        <v>2.3900000000000001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159</v>
      </c>
      <c r="AU1052" s="253" t="s">
        <v>82</v>
      </c>
      <c r="AV1052" s="14" t="s">
        <v>82</v>
      </c>
      <c r="AW1052" s="14" t="s">
        <v>33</v>
      </c>
      <c r="AX1052" s="14" t="s">
        <v>72</v>
      </c>
      <c r="AY1052" s="253" t="s">
        <v>148</v>
      </c>
    </row>
    <row r="1053" s="13" customFormat="1">
      <c r="A1053" s="13"/>
      <c r="B1053" s="232"/>
      <c r="C1053" s="233"/>
      <c r="D1053" s="234" t="s">
        <v>159</v>
      </c>
      <c r="E1053" s="235" t="s">
        <v>19</v>
      </c>
      <c r="F1053" s="236" t="s">
        <v>1055</v>
      </c>
      <c r="G1053" s="233"/>
      <c r="H1053" s="235" t="s">
        <v>19</v>
      </c>
      <c r="I1053" s="237"/>
      <c r="J1053" s="233"/>
      <c r="K1053" s="233"/>
      <c r="L1053" s="238"/>
      <c r="M1053" s="239"/>
      <c r="N1053" s="240"/>
      <c r="O1053" s="240"/>
      <c r="P1053" s="240"/>
      <c r="Q1053" s="240"/>
      <c r="R1053" s="240"/>
      <c r="S1053" s="240"/>
      <c r="T1053" s="24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2" t="s">
        <v>159</v>
      </c>
      <c r="AU1053" s="242" t="s">
        <v>82</v>
      </c>
      <c r="AV1053" s="13" t="s">
        <v>80</v>
      </c>
      <c r="AW1053" s="13" t="s">
        <v>33</v>
      </c>
      <c r="AX1053" s="13" t="s">
        <v>72</v>
      </c>
      <c r="AY1053" s="242" t="s">
        <v>148</v>
      </c>
    </row>
    <row r="1054" s="14" customFormat="1">
      <c r="A1054" s="14"/>
      <c r="B1054" s="243"/>
      <c r="C1054" s="244"/>
      <c r="D1054" s="234" t="s">
        <v>159</v>
      </c>
      <c r="E1054" s="245" t="s">
        <v>19</v>
      </c>
      <c r="F1054" s="246" t="s">
        <v>1056</v>
      </c>
      <c r="G1054" s="244"/>
      <c r="H1054" s="247">
        <v>4.0999999999999996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159</v>
      </c>
      <c r="AU1054" s="253" t="s">
        <v>82</v>
      </c>
      <c r="AV1054" s="14" t="s">
        <v>82</v>
      </c>
      <c r="AW1054" s="14" t="s">
        <v>33</v>
      </c>
      <c r="AX1054" s="14" t="s">
        <v>72</v>
      </c>
      <c r="AY1054" s="253" t="s">
        <v>148</v>
      </c>
    </row>
    <row r="1055" s="13" customFormat="1">
      <c r="A1055" s="13"/>
      <c r="B1055" s="232"/>
      <c r="C1055" s="233"/>
      <c r="D1055" s="234" t="s">
        <v>159</v>
      </c>
      <c r="E1055" s="235" t="s">
        <v>19</v>
      </c>
      <c r="F1055" s="236" t="s">
        <v>1474</v>
      </c>
      <c r="G1055" s="233"/>
      <c r="H1055" s="235" t="s">
        <v>19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159</v>
      </c>
      <c r="AU1055" s="242" t="s">
        <v>82</v>
      </c>
      <c r="AV1055" s="13" t="s">
        <v>80</v>
      </c>
      <c r="AW1055" s="13" t="s">
        <v>33</v>
      </c>
      <c r="AX1055" s="13" t="s">
        <v>72</v>
      </c>
      <c r="AY1055" s="242" t="s">
        <v>148</v>
      </c>
    </row>
    <row r="1056" s="14" customFormat="1">
      <c r="A1056" s="14"/>
      <c r="B1056" s="243"/>
      <c r="C1056" s="244"/>
      <c r="D1056" s="234" t="s">
        <v>159</v>
      </c>
      <c r="E1056" s="245" t="s">
        <v>19</v>
      </c>
      <c r="F1056" s="246" t="s">
        <v>1475</v>
      </c>
      <c r="G1056" s="244"/>
      <c r="H1056" s="247">
        <v>3.9199999999999999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159</v>
      </c>
      <c r="AU1056" s="253" t="s">
        <v>82</v>
      </c>
      <c r="AV1056" s="14" t="s">
        <v>82</v>
      </c>
      <c r="AW1056" s="14" t="s">
        <v>33</v>
      </c>
      <c r="AX1056" s="14" t="s">
        <v>72</v>
      </c>
      <c r="AY1056" s="253" t="s">
        <v>148</v>
      </c>
    </row>
    <row r="1057" s="13" customFormat="1">
      <c r="A1057" s="13"/>
      <c r="B1057" s="232"/>
      <c r="C1057" s="233"/>
      <c r="D1057" s="234" t="s">
        <v>159</v>
      </c>
      <c r="E1057" s="235" t="s">
        <v>19</v>
      </c>
      <c r="F1057" s="236" t="s">
        <v>1476</v>
      </c>
      <c r="G1057" s="233"/>
      <c r="H1057" s="235" t="s">
        <v>19</v>
      </c>
      <c r="I1057" s="237"/>
      <c r="J1057" s="233"/>
      <c r="K1057" s="233"/>
      <c r="L1057" s="238"/>
      <c r="M1057" s="239"/>
      <c r="N1057" s="240"/>
      <c r="O1057" s="240"/>
      <c r="P1057" s="240"/>
      <c r="Q1057" s="240"/>
      <c r="R1057" s="240"/>
      <c r="S1057" s="240"/>
      <c r="T1057" s="24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2" t="s">
        <v>159</v>
      </c>
      <c r="AU1057" s="242" t="s">
        <v>82</v>
      </c>
      <c r="AV1057" s="13" t="s">
        <v>80</v>
      </c>
      <c r="AW1057" s="13" t="s">
        <v>33</v>
      </c>
      <c r="AX1057" s="13" t="s">
        <v>72</v>
      </c>
      <c r="AY1057" s="242" t="s">
        <v>148</v>
      </c>
    </row>
    <row r="1058" s="14" customFormat="1">
      <c r="A1058" s="14"/>
      <c r="B1058" s="243"/>
      <c r="C1058" s="244"/>
      <c r="D1058" s="234" t="s">
        <v>159</v>
      </c>
      <c r="E1058" s="245" t="s">
        <v>19</v>
      </c>
      <c r="F1058" s="246" t="s">
        <v>1477</v>
      </c>
      <c r="G1058" s="244"/>
      <c r="H1058" s="247">
        <v>5.6500000000000004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159</v>
      </c>
      <c r="AU1058" s="253" t="s">
        <v>82</v>
      </c>
      <c r="AV1058" s="14" t="s">
        <v>82</v>
      </c>
      <c r="AW1058" s="14" t="s">
        <v>33</v>
      </c>
      <c r="AX1058" s="14" t="s">
        <v>72</v>
      </c>
      <c r="AY1058" s="253" t="s">
        <v>148</v>
      </c>
    </row>
    <row r="1059" s="15" customFormat="1">
      <c r="A1059" s="15"/>
      <c r="B1059" s="254"/>
      <c r="C1059" s="255"/>
      <c r="D1059" s="234" t="s">
        <v>159</v>
      </c>
      <c r="E1059" s="256" t="s">
        <v>19</v>
      </c>
      <c r="F1059" s="257" t="s">
        <v>163</v>
      </c>
      <c r="G1059" s="255"/>
      <c r="H1059" s="258">
        <v>16.059999999999999</v>
      </c>
      <c r="I1059" s="259"/>
      <c r="J1059" s="255"/>
      <c r="K1059" s="255"/>
      <c r="L1059" s="260"/>
      <c r="M1059" s="261"/>
      <c r="N1059" s="262"/>
      <c r="O1059" s="262"/>
      <c r="P1059" s="262"/>
      <c r="Q1059" s="262"/>
      <c r="R1059" s="262"/>
      <c r="S1059" s="262"/>
      <c r="T1059" s="263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64" t="s">
        <v>159</v>
      </c>
      <c r="AU1059" s="264" t="s">
        <v>82</v>
      </c>
      <c r="AV1059" s="15" t="s">
        <v>149</v>
      </c>
      <c r="AW1059" s="15" t="s">
        <v>33</v>
      </c>
      <c r="AX1059" s="15" t="s">
        <v>80</v>
      </c>
      <c r="AY1059" s="264" t="s">
        <v>148</v>
      </c>
    </row>
    <row r="1060" s="2" customFormat="1" ht="24.15" customHeight="1">
      <c r="A1060" s="40"/>
      <c r="B1060" s="41"/>
      <c r="C1060" s="214" t="s">
        <v>1633</v>
      </c>
      <c r="D1060" s="214" t="s">
        <v>151</v>
      </c>
      <c r="E1060" s="215" t="s">
        <v>1634</v>
      </c>
      <c r="F1060" s="216" t="s">
        <v>1635</v>
      </c>
      <c r="G1060" s="217" t="s">
        <v>154</v>
      </c>
      <c r="H1060" s="218">
        <v>484.71800000000002</v>
      </c>
      <c r="I1060" s="219"/>
      <c r="J1060" s="220">
        <f>ROUND(I1060*H1060,2)</f>
        <v>0</v>
      </c>
      <c r="K1060" s="216" t="s">
        <v>616</v>
      </c>
      <c r="L1060" s="46"/>
      <c r="M1060" s="221" t="s">
        <v>19</v>
      </c>
      <c r="N1060" s="222" t="s">
        <v>43</v>
      </c>
      <c r="O1060" s="86"/>
      <c r="P1060" s="223">
        <f>O1060*H1060</f>
        <v>0</v>
      </c>
      <c r="Q1060" s="223">
        <v>0</v>
      </c>
      <c r="R1060" s="223">
        <f>Q1060*H1060</f>
        <v>0</v>
      </c>
      <c r="S1060" s="223">
        <v>0</v>
      </c>
      <c r="T1060" s="224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25" t="s">
        <v>245</v>
      </c>
      <c r="AT1060" s="225" t="s">
        <v>151</v>
      </c>
      <c r="AU1060" s="225" t="s">
        <v>82</v>
      </c>
      <c r="AY1060" s="19" t="s">
        <v>148</v>
      </c>
      <c r="BE1060" s="226">
        <f>IF(N1060="základní",J1060,0)</f>
        <v>0</v>
      </c>
      <c r="BF1060" s="226">
        <f>IF(N1060="snížená",J1060,0)</f>
        <v>0</v>
      </c>
      <c r="BG1060" s="226">
        <f>IF(N1060="zákl. přenesená",J1060,0)</f>
        <v>0</v>
      </c>
      <c r="BH1060" s="226">
        <f>IF(N1060="sníž. přenesená",J1060,0)</f>
        <v>0</v>
      </c>
      <c r="BI1060" s="226">
        <f>IF(N1060="nulová",J1060,0)</f>
        <v>0</v>
      </c>
      <c r="BJ1060" s="19" t="s">
        <v>80</v>
      </c>
      <c r="BK1060" s="226">
        <f>ROUND(I1060*H1060,2)</f>
        <v>0</v>
      </c>
      <c r="BL1060" s="19" t="s">
        <v>245</v>
      </c>
      <c r="BM1060" s="225" t="s">
        <v>1636</v>
      </c>
    </row>
    <row r="1061" s="2" customFormat="1">
      <c r="A1061" s="40"/>
      <c r="B1061" s="41"/>
      <c r="C1061" s="42"/>
      <c r="D1061" s="227" t="s">
        <v>157</v>
      </c>
      <c r="E1061" s="42"/>
      <c r="F1061" s="228" t="s">
        <v>1637</v>
      </c>
      <c r="G1061" s="42"/>
      <c r="H1061" s="42"/>
      <c r="I1061" s="229"/>
      <c r="J1061" s="42"/>
      <c r="K1061" s="42"/>
      <c r="L1061" s="46"/>
      <c r="M1061" s="230"/>
      <c r="N1061" s="231"/>
      <c r="O1061" s="86"/>
      <c r="P1061" s="86"/>
      <c r="Q1061" s="86"/>
      <c r="R1061" s="86"/>
      <c r="S1061" s="86"/>
      <c r="T1061" s="87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157</v>
      </c>
      <c r="AU1061" s="19" t="s">
        <v>82</v>
      </c>
    </row>
    <row r="1062" s="13" customFormat="1">
      <c r="A1062" s="13"/>
      <c r="B1062" s="232"/>
      <c r="C1062" s="233"/>
      <c r="D1062" s="234" t="s">
        <v>159</v>
      </c>
      <c r="E1062" s="235" t="s">
        <v>19</v>
      </c>
      <c r="F1062" s="236" t="s">
        <v>1638</v>
      </c>
      <c r="G1062" s="233"/>
      <c r="H1062" s="235" t="s">
        <v>19</v>
      </c>
      <c r="I1062" s="237"/>
      <c r="J1062" s="233"/>
      <c r="K1062" s="233"/>
      <c r="L1062" s="238"/>
      <c r="M1062" s="239"/>
      <c r="N1062" s="240"/>
      <c r="O1062" s="240"/>
      <c r="P1062" s="240"/>
      <c r="Q1062" s="240"/>
      <c r="R1062" s="240"/>
      <c r="S1062" s="240"/>
      <c r="T1062" s="24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2" t="s">
        <v>159</v>
      </c>
      <c r="AU1062" s="242" t="s">
        <v>82</v>
      </c>
      <c r="AV1062" s="13" t="s">
        <v>80</v>
      </c>
      <c r="AW1062" s="13" t="s">
        <v>33</v>
      </c>
      <c r="AX1062" s="13" t="s">
        <v>72</v>
      </c>
      <c r="AY1062" s="242" t="s">
        <v>148</v>
      </c>
    </row>
    <row r="1063" s="14" customFormat="1">
      <c r="A1063" s="14"/>
      <c r="B1063" s="243"/>
      <c r="C1063" s="244"/>
      <c r="D1063" s="234" t="s">
        <v>159</v>
      </c>
      <c r="E1063" s="245" t="s">
        <v>19</v>
      </c>
      <c r="F1063" s="246" t="s">
        <v>1639</v>
      </c>
      <c r="G1063" s="244"/>
      <c r="H1063" s="247">
        <v>157.5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159</v>
      </c>
      <c r="AU1063" s="253" t="s">
        <v>82</v>
      </c>
      <c r="AV1063" s="14" t="s">
        <v>82</v>
      </c>
      <c r="AW1063" s="14" t="s">
        <v>33</v>
      </c>
      <c r="AX1063" s="14" t="s">
        <v>72</v>
      </c>
      <c r="AY1063" s="253" t="s">
        <v>148</v>
      </c>
    </row>
    <row r="1064" s="14" customFormat="1">
      <c r="A1064" s="14"/>
      <c r="B1064" s="243"/>
      <c r="C1064" s="244"/>
      <c r="D1064" s="234" t="s">
        <v>159</v>
      </c>
      <c r="E1064" s="245" t="s">
        <v>19</v>
      </c>
      <c r="F1064" s="246" t="s">
        <v>1640</v>
      </c>
      <c r="G1064" s="244"/>
      <c r="H1064" s="247">
        <v>16.059999999999999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159</v>
      </c>
      <c r="AU1064" s="253" t="s">
        <v>82</v>
      </c>
      <c r="AV1064" s="14" t="s">
        <v>82</v>
      </c>
      <c r="AW1064" s="14" t="s">
        <v>33</v>
      </c>
      <c r="AX1064" s="14" t="s">
        <v>72</v>
      </c>
      <c r="AY1064" s="253" t="s">
        <v>148</v>
      </c>
    </row>
    <row r="1065" s="13" customFormat="1">
      <c r="A1065" s="13"/>
      <c r="B1065" s="232"/>
      <c r="C1065" s="233"/>
      <c r="D1065" s="234" t="s">
        <v>159</v>
      </c>
      <c r="E1065" s="235" t="s">
        <v>19</v>
      </c>
      <c r="F1065" s="236" t="s">
        <v>581</v>
      </c>
      <c r="G1065" s="233"/>
      <c r="H1065" s="235" t="s">
        <v>19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159</v>
      </c>
      <c r="AU1065" s="242" t="s">
        <v>82</v>
      </c>
      <c r="AV1065" s="13" t="s">
        <v>80</v>
      </c>
      <c r="AW1065" s="13" t="s">
        <v>33</v>
      </c>
      <c r="AX1065" s="13" t="s">
        <v>72</v>
      </c>
      <c r="AY1065" s="242" t="s">
        <v>148</v>
      </c>
    </row>
    <row r="1066" s="14" customFormat="1">
      <c r="A1066" s="14"/>
      <c r="B1066" s="243"/>
      <c r="C1066" s="244"/>
      <c r="D1066" s="234" t="s">
        <v>159</v>
      </c>
      <c r="E1066" s="245" t="s">
        <v>19</v>
      </c>
      <c r="F1066" s="246" t="s">
        <v>582</v>
      </c>
      <c r="G1066" s="244"/>
      <c r="H1066" s="247">
        <v>18.300000000000001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159</v>
      </c>
      <c r="AU1066" s="253" t="s">
        <v>82</v>
      </c>
      <c r="AV1066" s="14" t="s">
        <v>82</v>
      </c>
      <c r="AW1066" s="14" t="s">
        <v>33</v>
      </c>
      <c r="AX1066" s="14" t="s">
        <v>72</v>
      </c>
      <c r="AY1066" s="253" t="s">
        <v>148</v>
      </c>
    </row>
    <row r="1067" s="14" customFormat="1">
      <c r="A1067" s="14"/>
      <c r="B1067" s="243"/>
      <c r="C1067" s="244"/>
      <c r="D1067" s="234" t="s">
        <v>159</v>
      </c>
      <c r="E1067" s="245" t="s">
        <v>19</v>
      </c>
      <c r="F1067" s="246" t="s">
        <v>583</v>
      </c>
      <c r="G1067" s="244"/>
      <c r="H1067" s="247">
        <v>18.725000000000001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159</v>
      </c>
      <c r="AU1067" s="253" t="s">
        <v>82</v>
      </c>
      <c r="AV1067" s="14" t="s">
        <v>82</v>
      </c>
      <c r="AW1067" s="14" t="s">
        <v>33</v>
      </c>
      <c r="AX1067" s="14" t="s">
        <v>72</v>
      </c>
      <c r="AY1067" s="253" t="s">
        <v>148</v>
      </c>
    </row>
    <row r="1068" s="14" customFormat="1">
      <c r="A1068" s="14"/>
      <c r="B1068" s="243"/>
      <c r="C1068" s="244"/>
      <c r="D1068" s="234" t="s">
        <v>159</v>
      </c>
      <c r="E1068" s="245" t="s">
        <v>19</v>
      </c>
      <c r="F1068" s="246" t="s">
        <v>584</v>
      </c>
      <c r="G1068" s="244"/>
      <c r="H1068" s="247">
        <v>66.25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159</v>
      </c>
      <c r="AU1068" s="253" t="s">
        <v>82</v>
      </c>
      <c r="AV1068" s="14" t="s">
        <v>82</v>
      </c>
      <c r="AW1068" s="14" t="s">
        <v>33</v>
      </c>
      <c r="AX1068" s="14" t="s">
        <v>72</v>
      </c>
      <c r="AY1068" s="253" t="s">
        <v>148</v>
      </c>
    </row>
    <row r="1069" s="14" customFormat="1">
      <c r="A1069" s="14"/>
      <c r="B1069" s="243"/>
      <c r="C1069" s="244"/>
      <c r="D1069" s="234" t="s">
        <v>159</v>
      </c>
      <c r="E1069" s="245" t="s">
        <v>19</v>
      </c>
      <c r="F1069" s="246" t="s">
        <v>585</v>
      </c>
      <c r="G1069" s="244"/>
      <c r="H1069" s="247">
        <v>64.063000000000002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159</v>
      </c>
      <c r="AU1069" s="253" t="s">
        <v>82</v>
      </c>
      <c r="AV1069" s="14" t="s">
        <v>82</v>
      </c>
      <c r="AW1069" s="14" t="s">
        <v>33</v>
      </c>
      <c r="AX1069" s="14" t="s">
        <v>72</v>
      </c>
      <c r="AY1069" s="253" t="s">
        <v>148</v>
      </c>
    </row>
    <row r="1070" s="14" customFormat="1">
      <c r="A1070" s="14"/>
      <c r="B1070" s="243"/>
      <c r="C1070" s="244"/>
      <c r="D1070" s="234" t="s">
        <v>159</v>
      </c>
      <c r="E1070" s="245" t="s">
        <v>19</v>
      </c>
      <c r="F1070" s="246" t="s">
        <v>586</v>
      </c>
      <c r="G1070" s="244"/>
      <c r="H1070" s="247">
        <v>68.385000000000005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159</v>
      </c>
      <c r="AU1070" s="253" t="s">
        <v>82</v>
      </c>
      <c r="AV1070" s="14" t="s">
        <v>82</v>
      </c>
      <c r="AW1070" s="14" t="s">
        <v>33</v>
      </c>
      <c r="AX1070" s="14" t="s">
        <v>72</v>
      </c>
      <c r="AY1070" s="253" t="s">
        <v>148</v>
      </c>
    </row>
    <row r="1071" s="14" customFormat="1">
      <c r="A1071" s="14"/>
      <c r="B1071" s="243"/>
      <c r="C1071" s="244"/>
      <c r="D1071" s="234" t="s">
        <v>159</v>
      </c>
      <c r="E1071" s="245" t="s">
        <v>19</v>
      </c>
      <c r="F1071" s="246" t="s">
        <v>587</v>
      </c>
      <c r="G1071" s="244"/>
      <c r="H1071" s="247">
        <v>75.435000000000002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159</v>
      </c>
      <c r="AU1071" s="253" t="s">
        <v>82</v>
      </c>
      <c r="AV1071" s="14" t="s">
        <v>82</v>
      </c>
      <c r="AW1071" s="14" t="s">
        <v>33</v>
      </c>
      <c r="AX1071" s="14" t="s">
        <v>72</v>
      </c>
      <c r="AY1071" s="253" t="s">
        <v>148</v>
      </c>
    </row>
    <row r="1072" s="15" customFormat="1">
      <c r="A1072" s="15"/>
      <c r="B1072" s="254"/>
      <c r="C1072" s="255"/>
      <c r="D1072" s="234" t="s">
        <v>159</v>
      </c>
      <c r="E1072" s="256" t="s">
        <v>19</v>
      </c>
      <c r="F1072" s="257" t="s">
        <v>163</v>
      </c>
      <c r="G1072" s="255"/>
      <c r="H1072" s="258">
        <v>484.71800000000002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4" t="s">
        <v>159</v>
      </c>
      <c r="AU1072" s="264" t="s">
        <v>82</v>
      </c>
      <c r="AV1072" s="15" t="s">
        <v>149</v>
      </c>
      <c r="AW1072" s="15" t="s">
        <v>33</v>
      </c>
      <c r="AX1072" s="15" t="s">
        <v>80</v>
      </c>
      <c r="AY1072" s="264" t="s">
        <v>148</v>
      </c>
    </row>
    <row r="1073" s="2" customFormat="1" ht="16.5" customHeight="1">
      <c r="A1073" s="40"/>
      <c r="B1073" s="41"/>
      <c r="C1073" s="269" t="s">
        <v>1641</v>
      </c>
      <c r="D1073" s="269" t="s">
        <v>363</v>
      </c>
      <c r="E1073" s="270" t="s">
        <v>1596</v>
      </c>
      <c r="F1073" s="271" t="s">
        <v>1597</v>
      </c>
      <c r="G1073" s="272" t="s">
        <v>154</v>
      </c>
      <c r="H1073" s="273">
        <v>544.58100000000002</v>
      </c>
      <c r="I1073" s="274"/>
      <c r="J1073" s="275">
        <f>ROUND(I1073*H1073,2)</f>
        <v>0</v>
      </c>
      <c r="K1073" s="271" t="s">
        <v>616</v>
      </c>
      <c r="L1073" s="276"/>
      <c r="M1073" s="277" t="s">
        <v>19</v>
      </c>
      <c r="N1073" s="278" t="s">
        <v>43</v>
      </c>
      <c r="O1073" s="86"/>
      <c r="P1073" s="223">
        <f>O1073*H1073</f>
        <v>0</v>
      </c>
      <c r="Q1073" s="223">
        <v>0.00011</v>
      </c>
      <c r="R1073" s="223">
        <f>Q1073*H1073</f>
        <v>0.059903910000000005</v>
      </c>
      <c r="S1073" s="223">
        <v>0</v>
      </c>
      <c r="T1073" s="224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5" t="s">
        <v>506</v>
      </c>
      <c r="AT1073" s="225" t="s">
        <v>363</v>
      </c>
      <c r="AU1073" s="225" t="s">
        <v>82</v>
      </c>
      <c r="AY1073" s="19" t="s">
        <v>148</v>
      </c>
      <c r="BE1073" s="226">
        <f>IF(N1073="základní",J1073,0)</f>
        <v>0</v>
      </c>
      <c r="BF1073" s="226">
        <f>IF(N1073="snížená",J1073,0)</f>
        <v>0</v>
      </c>
      <c r="BG1073" s="226">
        <f>IF(N1073="zákl. přenesená",J1073,0)</f>
        <v>0</v>
      </c>
      <c r="BH1073" s="226">
        <f>IF(N1073="sníž. přenesená",J1073,0)</f>
        <v>0</v>
      </c>
      <c r="BI1073" s="226">
        <f>IF(N1073="nulová",J1073,0)</f>
        <v>0</v>
      </c>
      <c r="BJ1073" s="19" t="s">
        <v>80</v>
      </c>
      <c r="BK1073" s="226">
        <f>ROUND(I1073*H1073,2)</f>
        <v>0</v>
      </c>
      <c r="BL1073" s="19" t="s">
        <v>245</v>
      </c>
      <c r="BM1073" s="225" t="s">
        <v>1642</v>
      </c>
    </row>
    <row r="1074" s="14" customFormat="1">
      <c r="A1074" s="14"/>
      <c r="B1074" s="243"/>
      <c r="C1074" s="244"/>
      <c r="D1074" s="234" t="s">
        <v>159</v>
      </c>
      <c r="E1074" s="244"/>
      <c r="F1074" s="246" t="s">
        <v>1643</v>
      </c>
      <c r="G1074" s="244"/>
      <c r="H1074" s="247">
        <v>544.58100000000002</v>
      </c>
      <c r="I1074" s="248"/>
      <c r="J1074" s="244"/>
      <c r="K1074" s="244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3" t="s">
        <v>159</v>
      </c>
      <c r="AU1074" s="253" t="s">
        <v>82</v>
      </c>
      <c r="AV1074" s="14" t="s">
        <v>82</v>
      </c>
      <c r="AW1074" s="14" t="s">
        <v>4</v>
      </c>
      <c r="AX1074" s="14" t="s">
        <v>80</v>
      </c>
      <c r="AY1074" s="253" t="s">
        <v>148</v>
      </c>
    </row>
    <row r="1075" s="2" customFormat="1" ht="24.15" customHeight="1">
      <c r="A1075" s="40"/>
      <c r="B1075" s="41"/>
      <c r="C1075" s="214" t="s">
        <v>1644</v>
      </c>
      <c r="D1075" s="214" t="s">
        <v>151</v>
      </c>
      <c r="E1075" s="215" t="s">
        <v>1645</v>
      </c>
      <c r="F1075" s="216" t="s">
        <v>1646</v>
      </c>
      <c r="G1075" s="217" t="s">
        <v>154</v>
      </c>
      <c r="H1075" s="218">
        <v>229.94999999999999</v>
      </c>
      <c r="I1075" s="219"/>
      <c r="J1075" s="220">
        <f>ROUND(I1075*H1075,2)</f>
        <v>0</v>
      </c>
      <c r="K1075" s="216" t="s">
        <v>616</v>
      </c>
      <c r="L1075" s="46"/>
      <c r="M1075" s="221" t="s">
        <v>19</v>
      </c>
      <c r="N1075" s="222" t="s">
        <v>43</v>
      </c>
      <c r="O1075" s="86"/>
      <c r="P1075" s="223">
        <f>O1075*H1075</f>
        <v>0</v>
      </c>
      <c r="Q1075" s="223">
        <v>0.01315</v>
      </c>
      <c r="R1075" s="223">
        <f>Q1075*H1075</f>
        <v>3.0238424999999998</v>
      </c>
      <c r="S1075" s="223">
        <v>0</v>
      </c>
      <c r="T1075" s="224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25" t="s">
        <v>245</v>
      </c>
      <c r="AT1075" s="225" t="s">
        <v>151</v>
      </c>
      <c r="AU1075" s="225" t="s">
        <v>82</v>
      </c>
      <c r="AY1075" s="19" t="s">
        <v>148</v>
      </c>
      <c r="BE1075" s="226">
        <f>IF(N1075="základní",J1075,0)</f>
        <v>0</v>
      </c>
      <c r="BF1075" s="226">
        <f>IF(N1075="snížená",J1075,0)</f>
        <v>0</v>
      </c>
      <c r="BG1075" s="226">
        <f>IF(N1075="zákl. přenesená",J1075,0)</f>
        <v>0</v>
      </c>
      <c r="BH1075" s="226">
        <f>IF(N1075="sníž. přenesená",J1075,0)</f>
        <v>0</v>
      </c>
      <c r="BI1075" s="226">
        <f>IF(N1075="nulová",J1075,0)</f>
        <v>0</v>
      </c>
      <c r="BJ1075" s="19" t="s">
        <v>80</v>
      </c>
      <c r="BK1075" s="226">
        <f>ROUND(I1075*H1075,2)</f>
        <v>0</v>
      </c>
      <c r="BL1075" s="19" t="s">
        <v>245</v>
      </c>
      <c r="BM1075" s="225" t="s">
        <v>1647</v>
      </c>
    </row>
    <row r="1076" s="2" customFormat="1">
      <c r="A1076" s="40"/>
      <c r="B1076" s="41"/>
      <c r="C1076" s="42"/>
      <c r="D1076" s="227" t="s">
        <v>157</v>
      </c>
      <c r="E1076" s="42"/>
      <c r="F1076" s="228" t="s">
        <v>1648</v>
      </c>
      <c r="G1076" s="42"/>
      <c r="H1076" s="42"/>
      <c r="I1076" s="229"/>
      <c r="J1076" s="42"/>
      <c r="K1076" s="42"/>
      <c r="L1076" s="46"/>
      <c r="M1076" s="230"/>
      <c r="N1076" s="231"/>
      <c r="O1076" s="86"/>
      <c r="P1076" s="86"/>
      <c r="Q1076" s="86"/>
      <c r="R1076" s="86"/>
      <c r="S1076" s="86"/>
      <c r="T1076" s="87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T1076" s="19" t="s">
        <v>157</v>
      </c>
      <c r="AU1076" s="19" t="s">
        <v>82</v>
      </c>
    </row>
    <row r="1077" s="13" customFormat="1">
      <c r="A1077" s="13"/>
      <c r="B1077" s="232"/>
      <c r="C1077" s="233"/>
      <c r="D1077" s="234" t="s">
        <v>159</v>
      </c>
      <c r="E1077" s="235" t="s">
        <v>19</v>
      </c>
      <c r="F1077" s="236" t="s">
        <v>581</v>
      </c>
      <c r="G1077" s="233"/>
      <c r="H1077" s="235" t="s">
        <v>19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159</v>
      </c>
      <c r="AU1077" s="242" t="s">
        <v>82</v>
      </c>
      <c r="AV1077" s="13" t="s">
        <v>80</v>
      </c>
      <c r="AW1077" s="13" t="s">
        <v>33</v>
      </c>
      <c r="AX1077" s="13" t="s">
        <v>72</v>
      </c>
      <c r="AY1077" s="242" t="s">
        <v>148</v>
      </c>
    </row>
    <row r="1078" s="14" customFormat="1">
      <c r="A1078" s="14"/>
      <c r="B1078" s="243"/>
      <c r="C1078" s="244"/>
      <c r="D1078" s="234" t="s">
        <v>159</v>
      </c>
      <c r="E1078" s="245" t="s">
        <v>19</v>
      </c>
      <c r="F1078" s="246" t="s">
        <v>1649</v>
      </c>
      <c r="G1078" s="244"/>
      <c r="H1078" s="247">
        <v>229.94999999999999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159</v>
      </c>
      <c r="AU1078" s="253" t="s">
        <v>82</v>
      </c>
      <c r="AV1078" s="14" t="s">
        <v>82</v>
      </c>
      <c r="AW1078" s="14" t="s">
        <v>33</v>
      </c>
      <c r="AX1078" s="14" t="s">
        <v>80</v>
      </c>
      <c r="AY1078" s="253" t="s">
        <v>148</v>
      </c>
    </row>
    <row r="1079" s="2" customFormat="1" ht="21.75" customHeight="1">
      <c r="A1079" s="40"/>
      <c r="B1079" s="41"/>
      <c r="C1079" s="214" t="s">
        <v>1650</v>
      </c>
      <c r="D1079" s="214" t="s">
        <v>151</v>
      </c>
      <c r="E1079" s="215" t="s">
        <v>1651</v>
      </c>
      <c r="F1079" s="216" t="s">
        <v>1652</v>
      </c>
      <c r="G1079" s="217" t="s">
        <v>154</v>
      </c>
      <c r="H1079" s="218">
        <v>3.5880000000000001</v>
      </c>
      <c r="I1079" s="219"/>
      <c r="J1079" s="220">
        <f>ROUND(I1079*H1079,2)</f>
        <v>0</v>
      </c>
      <c r="K1079" s="216" t="s">
        <v>616</v>
      </c>
      <c r="L1079" s="46"/>
      <c r="M1079" s="221" t="s">
        <v>19</v>
      </c>
      <c r="N1079" s="222" t="s">
        <v>43</v>
      </c>
      <c r="O1079" s="86"/>
      <c r="P1079" s="223">
        <f>O1079*H1079</f>
        <v>0</v>
      </c>
      <c r="Q1079" s="223">
        <v>0.017100000000000001</v>
      </c>
      <c r="R1079" s="223">
        <f>Q1079*H1079</f>
        <v>0.061354800000000001</v>
      </c>
      <c r="S1079" s="223">
        <v>0</v>
      </c>
      <c r="T1079" s="224">
        <f>S1079*H1079</f>
        <v>0</v>
      </c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R1079" s="225" t="s">
        <v>245</v>
      </c>
      <c r="AT1079" s="225" t="s">
        <v>151</v>
      </c>
      <c r="AU1079" s="225" t="s">
        <v>82</v>
      </c>
      <c r="AY1079" s="19" t="s">
        <v>148</v>
      </c>
      <c r="BE1079" s="226">
        <f>IF(N1079="základní",J1079,0)</f>
        <v>0</v>
      </c>
      <c r="BF1079" s="226">
        <f>IF(N1079="snížená",J1079,0)</f>
        <v>0</v>
      </c>
      <c r="BG1079" s="226">
        <f>IF(N1079="zákl. přenesená",J1079,0)</f>
        <v>0</v>
      </c>
      <c r="BH1079" s="226">
        <f>IF(N1079="sníž. přenesená",J1079,0)</f>
        <v>0</v>
      </c>
      <c r="BI1079" s="226">
        <f>IF(N1079="nulová",J1079,0)</f>
        <v>0</v>
      </c>
      <c r="BJ1079" s="19" t="s">
        <v>80</v>
      </c>
      <c r="BK1079" s="226">
        <f>ROUND(I1079*H1079,2)</f>
        <v>0</v>
      </c>
      <c r="BL1079" s="19" t="s">
        <v>245</v>
      </c>
      <c r="BM1079" s="225" t="s">
        <v>1653</v>
      </c>
    </row>
    <row r="1080" s="2" customFormat="1">
      <c r="A1080" s="40"/>
      <c r="B1080" s="41"/>
      <c r="C1080" s="42"/>
      <c r="D1080" s="227" t="s">
        <v>157</v>
      </c>
      <c r="E1080" s="42"/>
      <c r="F1080" s="228" t="s">
        <v>1654</v>
      </c>
      <c r="G1080" s="42"/>
      <c r="H1080" s="42"/>
      <c r="I1080" s="229"/>
      <c r="J1080" s="42"/>
      <c r="K1080" s="42"/>
      <c r="L1080" s="46"/>
      <c r="M1080" s="230"/>
      <c r="N1080" s="231"/>
      <c r="O1080" s="86"/>
      <c r="P1080" s="86"/>
      <c r="Q1080" s="86"/>
      <c r="R1080" s="86"/>
      <c r="S1080" s="86"/>
      <c r="T1080" s="87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T1080" s="19" t="s">
        <v>157</v>
      </c>
      <c r="AU1080" s="19" t="s">
        <v>82</v>
      </c>
    </row>
    <row r="1081" s="13" customFormat="1">
      <c r="A1081" s="13"/>
      <c r="B1081" s="232"/>
      <c r="C1081" s="233"/>
      <c r="D1081" s="234" t="s">
        <v>159</v>
      </c>
      <c r="E1081" s="235" t="s">
        <v>19</v>
      </c>
      <c r="F1081" s="236" t="s">
        <v>1655</v>
      </c>
      <c r="G1081" s="233"/>
      <c r="H1081" s="235" t="s">
        <v>19</v>
      </c>
      <c r="I1081" s="237"/>
      <c r="J1081" s="233"/>
      <c r="K1081" s="233"/>
      <c r="L1081" s="238"/>
      <c r="M1081" s="239"/>
      <c r="N1081" s="240"/>
      <c r="O1081" s="240"/>
      <c r="P1081" s="240"/>
      <c r="Q1081" s="240"/>
      <c r="R1081" s="240"/>
      <c r="S1081" s="240"/>
      <c r="T1081" s="24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2" t="s">
        <v>159</v>
      </c>
      <c r="AU1081" s="242" t="s">
        <v>82</v>
      </c>
      <c r="AV1081" s="13" t="s">
        <v>80</v>
      </c>
      <c r="AW1081" s="13" t="s">
        <v>33</v>
      </c>
      <c r="AX1081" s="13" t="s">
        <v>72</v>
      </c>
      <c r="AY1081" s="242" t="s">
        <v>148</v>
      </c>
    </row>
    <row r="1082" s="14" customFormat="1">
      <c r="A1082" s="14"/>
      <c r="B1082" s="243"/>
      <c r="C1082" s="244"/>
      <c r="D1082" s="234" t="s">
        <v>159</v>
      </c>
      <c r="E1082" s="245" t="s">
        <v>19</v>
      </c>
      <c r="F1082" s="246" t="s">
        <v>1656</v>
      </c>
      <c r="G1082" s="244"/>
      <c r="H1082" s="247">
        <v>3.5880000000000001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159</v>
      </c>
      <c r="AU1082" s="253" t="s">
        <v>82</v>
      </c>
      <c r="AV1082" s="14" t="s">
        <v>82</v>
      </c>
      <c r="AW1082" s="14" t="s">
        <v>33</v>
      </c>
      <c r="AX1082" s="14" t="s">
        <v>80</v>
      </c>
      <c r="AY1082" s="253" t="s">
        <v>148</v>
      </c>
    </row>
    <row r="1083" s="2" customFormat="1" ht="33" customHeight="1">
      <c r="A1083" s="40"/>
      <c r="B1083" s="41"/>
      <c r="C1083" s="214" t="s">
        <v>1657</v>
      </c>
      <c r="D1083" s="214" t="s">
        <v>151</v>
      </c>
      <c r="E1083" s="215" t="s">
        <v>1658</v>
      </c>
      <c r="F1083" s="216" t="s">
        <v>1659</v>
      </c>
      <c r="G1083" s="217" t="s">
        <v>765</v>
      </c>
      <c r="H1083" s="218">
        <v>1</v>
      </c>
      <c r="I1083" s="219"/>
      <c r="J1083" s="220">
        <f>ROUND(I1083*H1083,2)</f>
        <v>0</v>
      </c>
      <c r="K1083" s="216" t="s">
        <v>616</v>
      </c>
      <c r="L1083" s="46"/>
      <c r="M1083" s="221" t="s">
        <v>19</v>
      </c>
      <c r="N1083" s="222" t="s">
        <v>43</v>
      </c>
      <c r="O1083" s="86"/>
      <c r="P1083" s="223">
        <f>O1083*H1083</f>
        <v>0</v>
      </c>
      <c r="Q1083" s="223">
        <v>0.025739999999999999</v>
      </c>
      <c r="R1083" s="223">
        <f>Q1083*H1083</f>
        <v>0.025739999999999999</v>
      </c>
      <c r="S1083" s="223">
        <v>0</v>
      </c>
      <c r="T1083" s="224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5" t="s">
        <v>245</v>
      </c>
      <c r="AT1083" s="225" t="s">
        <v>151</v>
      </c>
      <c r="AU1083" s="225" t="s">
        <v>82</v>
      </c>
      <c r="AY1083" s="19" t="s">
        <v>148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9" t="s">
        <v>80</v>
      </c>
      <c r="BK1083" s="226">
        <f>ROUND(I1083*H1083,2)</f>
        <v>0</v>
      </c>
      <c r="BL1083" s="19" t="s">
        <v>245</v>
      </c>
      <c r="BM1083" s="225" t="s">
        <v>1660</v>
      </c>
    </row>
    <row r="1084" s="2" customFormat="1">
      <c r="A1084" s="40"/>
      <c r="B1084" s="41"/>
      <c r="C1084" s="42"/>
      <c r="D1084" s="227" t="s">
        <v>157</v>
      </c>
      <c r="E1084" s="42"/>
      <c r="F1084" s="228" t="s">
        <v>1661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157</v>
      </c>
      <c r="AU1084" s="19" t="s">
        <v>82</v>
      </c>
    </row>
    <row r="1085" s="13" customFormat="1">
      <c r="A1085" s="13"/>
      <c r="B1085" s="232"/>
      <c r="C1085" s="233"/>
      <c r="D1085" s="234" t="s">
        <v>159</v>
      </c>
      <c r="E1085" s="235" t="s">
        <v>19</v>
      </c>
      <c r="F1085" s="236" t="s">
        <v>1655</v>
      </c>
      <c r="G1085" s="233"/>
      <c r="H1085" s="235" t="s">
        <v>19</v>
      </c>
      <c r="I1085" s="237"/>
      <c r="J1085" s="233"/>
      <c r="K1085" s="233"/>
      <c r="L1085" s="238"/>
      <c r="M1085" s="239"/>
      <c r="N1085" s="240"/>
      <c r="O1085" s="240"/>
      <c r="P1085" s="240"/>
      <c r="Q1085" s="240"/>
      <c r="R1085" s="240"/>
      <c r="S1085" s="240"/>
      <c r="T1085" s="24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2" t="s">
        <v>159</v>
      </c>
      <c r="AU1085" s="242" t="s">
        <v>82</v>
      </c>
      <c r="AV1085" s="13" t="s">
        <v>80</v>
      </c>
      <c r="AW1085" s="13" t="s">
        <v>33</v>
      </c>
      <c r="AX1085" s="13" t="s">
        <v>72</v>
      </c>
      <c r="AY1085" s="242" t="s">
        <v>148</v>
      </c>
    </row>
    <row r="1086" s="14" customFormat="1">
      <c r="A1086" s="14"/>
      <c r="B1086" s="243"/>
      <c r="C1086" s="244"/>
      <c r="D1086" s="234" t="s">
        <v>159</v>
      </c>
      <c r="E1086" s="245" t="s">
        <v>19</v>
      </c>
      <c r="F1086" s="246" t="s">
        <v>80</v>
      </c>
      <c r="G1086" s="244"/>
      <c r="H1086" s="247">
        <v>1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159</v>
      </c>
      <c r="AU1086" s="253" t="s">
        <v>82</v>
      </c>
      <c r="AV1086" s="14" t="s">
        <v>82</v>
      </c>
      <c r="AW1086" s="14" t="s">
        <v>33</v>
      </c>
      <c r="AX1086" s="14" t="s">
        <v>80</v>
      </c>
      <c r="AY1086" s="253" t="s">
        <v>148</v>
      </c>
    </row>
    <row r="1087" s="2" customFormat="1" ht="37.8" customHeight="1">
      <c r="A1087" s="40"/>
      <c r="B1087" s="41"/>
      <c r="C1087" s="214" t="s">
        <v>1662</v>
      </c>
      <c r="D1087" s="214" t="s">
        <v>151</v>
      </c>
      <c r="E1087" s="215" t="s">
        <v>1663</v>
      </c>
      <c r="F1087" s="216" t="s">
        <v>1664</v>
      </c>
      <c r="G1087" s="217" t="s">
        <v>208</v>
      </c>
      <c r="H1087" s="218">
        <v>21.186</v>
      </c>
      <c r="I1087" s="219"/>
      <c r="J1087" s="220">
        <f>ROUND(I1087*H1087,2)</f>
        <v>0</v>
      </c>
      <c r="K1087" s="216" t="s">
        <v>616</v>
      </c>
      <c r="L1087" s="46"/>
      <c r="M1087" s="221" t="s">
        <v>19</v>
      </c>
      <c r="N1087" s="222" t="s">
        <v>43</v>
      </c>
      <c r="O1087" s="86"/>
      <c r="P1087" s="223">
        <f>O1087*H1087</f>
        <v>0</v>
      </c>
      <c r="Q1087" s="223">
        <v>0</v>
      </c>
      <c r="R1087" s="223">
        <f>Q1087*H1087</f>
        <v>0</v>
      </c>
      <c r="S1087" s="223">
        <v>0</v>
      </c>
      <c r="T1087" s="224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25" t="s">
        <v>245</v>
      </c>
      <c r="AT1087" s="225" t="s">
        <v>151</v>
      </c>
      <c r="AU1087" s="225" t="s">
        <v>82</v>
      </c>
      <c r="AY1087" s="19" t="s">
        <v>148</v>
      </c>
      <c r="BE1087" s="226">
        <f>IF(N1087="základní",J1087,0)</f>
        <v>0</v>
      </c>
      <c r="BF1087" s="226">
        <f>IF(N1087="snížená",J1087,0)</f>
        <v>0</v>
      </c>
      <c r="BG1087" s="226">
        <f>IF(N1087="zákl. přenesená",J1087,0)</f>
        <v>0</v>
      </c>
      <c r="BH1087" s="226">
        <f>IF(N1087="sníž. přenesená",J1087,0)</f>
        <v>0</v>
      </c>
      <c r="BI1087" s="226">
        <f>IF(N1087="nulová",J1087,0)</f>
        <v>0</v>
      </c>
      <c r="BJ1087" s="19" t="s">
        <v>80</v>
      </c>
      <c r="BK1087" s="226">
        <f>ROUND(I1087*H1087,2)</f>
        <v>0</v>
      </c>
      <c r="BL1087" s="19" t="s">
        <v>245</v>
      </c>
      <c r="BM1087" s="225" t="s">
        <v>1665</v>
      </c>
    </row>
    <row r="1088" s="2" customFormat="1">
      <c r="A1088" s="40"/>
      <c r="B1088" s="41"/>
      <c r="C1088" s="42"/>
      <c r="D1088" s="227" t="s">
        <v>157</v>
      </c>
      <c r="E1088" s="42"/>
      <c r="F1088" s="228" t="s">
        <v>1666</v>
      </c>
      <c r="G1088" s="42"/>
      <c r="H1088" s="42"/>
      <c r="I1088" s="229"/>
      <c r="J1088" s="42"/>
      <c r="K1088" s="42"/>
      <c r="L1088" s="46"/>
      <c r="M1088" s="230"/>
      <c r="N1088" s="231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157</v>
      </c>
      <c r="AU1088" s="19" t="s">
        <v>82</v>
      </c>
    </row>
    <row r="1089" s="12" customFormat="1" ht="22.8" customHeight="1">
      <c r="A1089" s="12"/>
      <c r="B1089" s="198"/>
      <c r="C1089" s="199"/>
      <c r="D1089" s="200" t="s">
        <v>71</v>
      </c>
      <c r="E1089" s="212" t="s">
        <v>1667</v>
      </c>
      <c r="F1089" s="212" t="s">
        <v>1668</v>
      </c>
      <c r="G1089" s="199"/>
      <c r="H1089" s="199"/>
      <c r="I1089" s="202"/>
      <c r="J1089" s="213">
        <f>BK1089</f>
        <v>0</v>
      </c>
      <c r="K1089" s="199"/>
      <c r="L1089" s="204"/>
      <c r="M1089" s="205"/>
      <c r="N1089" s="206"/>
      <c r="O1089" s="206"/>
      <c r="P1089" s="207">
        <f>SUM(P1090:P1113)</f>
        <v>0</v>
      </c>
      <c r="Q1089" s="206"/>
      <c r="R1089" s="207">
        <f>SUM(R1090:R1113)</f>
        <v>0.066810000000000008</v>
      </c>
      <c r="S1089" s="206"/>
      <c r="T1089" s="208">
        <f>SUM(T1090:T1113)</f>
        <v>0.23557059999999999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09" t="s">
        <v>82</v>
      </c>
      <c r="AT1089" s="210" t="s">
        <v>71</v>
      </c>
      <c r="AU1089" s="210" t="s">
        <v>80</v>
      </c>
      <c r="AY1089" s="209" t="s">
        <v>148</v>
      </c>
      <c r="BK1089" s="211">
        <f>SUM(BK1090:BK1113)</f>
        <v>0</v>
      </c>
    </row>
    <row r="1090" s="2" customFormat="1" ht="16.5" customHeight="1">
      <c r="A1090" s="40"/>
      <c r="B1090" s="41"/>
      <c r="C1090" s="214" t="s">
        <v>182</v>
      </c>
      <c r="D1090" s="214" t="s">
        <v>151</v>
      </c>
      <c r="E1090" s="215" t="s">
        <v>1669</v>
      </c>
      <c r="F1090" s="216" t="s">
        <v>1670</v>
      </c>
      <c r="G1090" s="217" t="s">
        <v>298</v>
      </c>
      <c r="H1090" s="218">
        <v>29.699999999999999</v>
      </c>
      <c r="I1090" s="219"/>
      <c r="J1090" s="220">
        <f>ROUND(I1090*H1090,2)</f>
        <v>0</v>
      </c>
      <c r="K1090" s="216" t="s">
        <v>616</v>
      </c>
      <c r="L1090" s="46"/>
      <c r="M1090" s="221" t="s">
        <v>19</v>
      </c>
      <c r="N1090" s="222" t="s">
        <v>43</v>
      </c>
      <c r="O1090" s="86"/>
      <c r="P1090" s="223">
        <f>O1090*H1090</f>
        <v>0</v>
      </c>
      <c r="Q1090" s="223">
        <v>0</v>
      </c>
      <c r="R1090" s="223">
        <f>Q1090*H1090</f>
        <v>0</v>
      </c>
      <c r="S1090" s="223">
        <v>0.0016999999999999999</v>
      </c>
      <c r="T1090" s="224">
        <f>S1090*H1090</f>
        <v>0.050489999999999993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25" t="s">
        <v>245</v>
      </c>
      <c r="AT1090" s="225" t="s">
        <v>151</v>
      </c>
      <c r="AU1090" s="225" t="s">
        <v>82</v>
      </c>
      <c r="AY1090" s="19" t="s">
        <v>148</v>
      </c>
      <c r="BE1090" s="226">
        <f>IF(N1090="základní",J1090,0)</f>
        <v>0</v>
      </c>
      <c r="BF1090" s="226">
        <f>IF(N1090="snížená",J1090,0)</f>
        <v>0</v>
      </c>
      <c r="BG1090" s="226">
        <f>IF(N1090="zákl. přenesená",J1090,0)</f>
        <v>0</v>
      </c>
      <c r="BH1090" s="226">
        <f>IF(N1090="sníž. přenesená",J1090,0)</f>
        <v>0</v>
      </c>
      <c r="BI1090" s="226">
        <f>IF(N1090="nulová",J1090,0)</f>
        <v>0</v>
      </c>
      <c r="BJ1090" s="19" t="s">
        <v>80</v>
      </c>
      <c r="BK1090" s="226">
        <f>ROUND(I1090*H1090,2)</f>
        <v>0</v>
      </c>
      <c r="BL1090" s="19" t="s">
        <v>245</v>
      </c>
      <c r="BM1090" s="225" t="s">
        <v>1671</v>
      </c>
    </row>
    <row r="1091" s="2" customFormat="1">
      <c r="A1091" s="40"/>
      <c r="B1091" s="41"/>
      <c r="C1091" s="42"/>
      <c r="D1091" s="227" t="s">
        <v>157</v>
      </c>
      <c r="E1091" s="42"/>
      <c r="F1091" s="228" t="s">
        <v>1672</v>
      </c>
      <c r="G1091" s="42"/>
      <c r="H1091" s="42"/>
      <c r="I1091" s="229"/>
      <c r="J1091" s="42"/>
      <c r="K1091" s="42"/>
      <c r="L1091" s="46"/>
      <c r="M1091" s="230"/>
      <c r="N1091" s="231"/>
      <c r="O1091" s="86"/>
      <c r="P1091" s="86"/>
      <c r="Q1091" s="86"/>
      <c r="R1091" s="86"/>
      <c r="S1091" s="86"/>
      <c r="T1091" s="87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157</v>
      </c>
      <c r="AU1091" s="19" t="s">
        <v>82</v>
      </c>
    </row>
    <row r="1092" s="14" customFormat="1">
      <c r="A1092" s="14"/>
      <c r="B1092" s="243"/>
      <c r="C1092" s="244"/>
      <c r="D1092" s="234" t="s">
        <v>159</v>
      </c>
      <c r="E1092" s="245" t="s">
        <v>19</v>
      </c>
      <c r="F1092" s="246" t="s">
        <v>1673</v>
      </c>
      <c r="G1092" s="244"/>
      <c r="H1092" s="247">
        <v>29.699999999999999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159</v>
      </c>
      <c r="AU1092" s="253" t="s">
        <v>82</v>
      </c>
      <c r="AV1092" s="14" t="s">
        <v>82</v>
      </c>
      <c r="AW1092" s="14" t="s">
        <v>33</v>
      </c>
      <c r="AX1092" s="14" t="s">
        <v>80</v>
      </c>
      <c r="AY1092" s="253" t="s">
        <v>148</v>
      </c>
    </row>
    <row r="1093" s="2" customFormat="1" ht="16.5" customHeight="1">
      <c r="A1093" s="40"/>
      <c r="B1093" s="41"/>
      <c r="C1093" s="214" t="s">
        <v>1674</v>
      </c>
      <c r="D1093" s="214" t="s">
        <v>151</v>
      </c>
      <c r="E1093" s="215" t="s">
        <v>1675</v>
      </c>
      <c r="F1093" s="216" t="s">
        <v>1676</v>
      </c>
      <c r="G1093" s="217" t="s">
        <v>298</v>
      </c>
      <c r="H1093" s="218">
        <v>18.199999999999999</v>
      </c>
      <c r="I1093" s="219"/>
      <c r="J1093" s="220">
        <f>ROUND(I1093*H1093,2)</f>
        <v>0</v>
      </c>
      <c r="K1093" s="216" t="s">
        <v>616</v>
      </c>
      <c r="L1093" s="46"/>
      <c r="M1093" s="221" t="s">
        <v>19</v>
      </c>
      <c r="N1093" s="222" t="s">
        <v>43</v>
      </c>
      <c r="O1093" s="86"/>
      <c r="P1093" s="223">
        <f>O1093*H1093</f>
        <v>0</v>
      </c>
      <c r="Q1093" s="223">
        <v>0</v>
      </c>
      <c r="R1093" s="223">
        <f>Q1093*H1093</f>
        <v>0</v>
      </c>
      <c r="S1093" s="223">
        <v>0.0017700000000000001</v>
      </c>
      <c r="T1093" s="224">
        <f>S1093*H1093</f>
        <v>0.032214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25" t="s">
        <v>245</v>
      </c>
      <c r="AT1093" s="225" t="s">
        <v>151</v>
      </c>
      <c r="AU1093" s="225" t="s">
        <v>82</v>
      </c>
      <c r="AY1093" s="19" t="s">
        <v>148</v>
      </c>
      <c r="BE1093" s="226">
        <f>IF(N1093="základní",J1093,0)</f>
        <v>0</v>
      </c>
      <c r="BF1093" s="226">
        <f>IF(N1093="snížená",J1093,0)</f>
        <v>0</v>
      </c>
      <c r="BG1093" s="226">
        <f>IF(N1093="zákl. přenesená",J1093,0)</f>
        <v>0</v>
      </c>
      <c r="BH1093" s="226">
        <f>IF(N1093="sníž. přenesená",J1093,0)</f>
        <v>0</v>
      </c>
      <c r="BI1093" s="226">
        <f>IF(N1093="nulová",J1093,0)</f>
        <v>0</v>
      </c>
      <c r="BJ1093" s="19" t="s">
        <v>80</v>
      </c>
      <c r="BK1093" s="226">
        <f>ROUND(I1093*H1093,2)</f>
        <v>0</v>
      </c>
      <c r="BL1093" s="19" t="s">
        <v>245</v>
      </c>
      <c r="BM1093" s="225" t="s">
        <v>1677</v>
      </c>
    </row>
    <row r="1094" s="2" customFormat="1">
      <c r="A1094" s="40"/>
      <c r="B1094" s="41"/>
      <c r="C1094" s="42"/>
      <c r="D1094" s="227" t="s">
        <v>157</v>
      </c>
      <c r="E1094" s="42"/>
      <c r="F1094" s="228" t="s">
        <v>1678</v>
      </c>
      <c r="G1094" s="42"/>
      <c r="H1094" s="42"/>
      <c r="I1094" s="229"/>
      <c r="J1094" s="42"/>
      <c r="K1094" s="42"/>
      <c r="L1094" s="46"/>
      <c r="M1094" s="230"/>
      <c r="N1094" s="231"/>
      <c r="O1094" s="86"/>
      <c r="P1094" s="86"/>
      <c r="Q1094" s="86"/>
      <c r="R1094" s="86"/>
      <c r="S1094" s="86"/>
      <c r="T1094" s="87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T1094" s="19" t="s">
        <v>157</v>
      </c>
      <c r="AU1094" s="19" t="s">
        <v>82</v>
      </c>
    </row>
    <row r="1095" s="2" customFormat="1" ht="16.5" customHeight="1">
      <c r="A1095" s="40"/>
      <c r="B1095" s="41"/>
      <c r="C1095" s="214" t="s">
        <v>1679</v>
      </c>
      <c r="D1095" s="214" t="s">
        <v>151</v>
      </c>
      <c r="E1095" s="215" t="s">
        <v>1680</v>
      </c>
      <c r="F1095" s="216" t="s">
        <v>1681</v>
      </c>
      <c r="G1095" s="217" t="s">
        <v>298</v>
      </c>
      <c r="H1095" s="218">
        <v>20.48</v>
      </c>
      <c r="I1095" s="219"/>
      <c r="J1095" s="220">
        <f>ROUND(I1095*H1095,2)</f>
        <v>0</v>
      </c>
      <c r="K1095" s="216" t="s">
        <v>155</v>
      </c>
      <c r="L1095" s="46"/>
      <c r="M1095" s="221" t="s">
        <v>19</v>
      </c>
      <c r="N1095" s="222" t="s">
        <v>43</v>
      </c>
      <c r="O1095" s="86"/>
      <c r="P1095" s="223">
        <f>O1095*H1095</f>
        <v>0</v>
      </c>
      <c r="Q1095" s="223">
        <v>0</v>
      </c>
      <c r="R1095" s="223">
        <f>Q1095*H1095</f>
        <v>0</v>
      </c>
      <c r="S1095" s="223">
        <v>0.00167</v>
      </c>
      <c r="T1095" s="224">
        <f>S1095*H1095</f>
        <v>0.034201599999999999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5" t="s">
        <v>245</v>
      </c>
      <c r="AT1095" s="225" t="s">
        <v>151</v>
      </c>
      <c r="AU1095" s="225" t="s">
        <v>82</v>
      </c>
      <c r="AY1095" s="19" t="s">
        <v>148</v>
      </c>
      <c r="BE1095" s="226">
        <f>IF(N1095="základní",J1095,0)</f>
        <v>0</v>
      </c>
      <c r="BF1095" s="226">
        <f>IF(N1095="snížená",J1095,0)</f>
        <v>0</v>
      </c>
      <c r="BG1095" s="226">
        <f>IF(N1095="zákl. přenesená",J1095,0)</f>
        <v>0</v>
      </c>
      <c r="BH1095" s="226">
        <f>IF(N1095="sníž. přenesená",J1095,0)</f>
        <v>0</v>
      </c>
      <c r="BI1095" s="226">
        <f>IF(N1095="nulová",J1095,0)</f>
        <v>0</v>
      </c>
      <c r="BJ1095" s="19" t="s">
        <v>80</v>
      </c>
      <c r="BK1095" s="226">
        <f>ROUND(I1095*H1095,2)</f>
        <v>0</v>
      </c>
      <c r="BL1095" s="19" t="s">
        <v>245</v>
      </c>
      <c r="BM1095" s="225" t="s">
        <v>1682</v>
      </c>
    </row>
    <row r="1096" s="2" customFormat="1">
      <c r="A1096" s="40"/>
      <c r="B1096" s="41"/>
      <c r="C1096" s="42"/>
      <c r="D1096" s="227" t="s">
        <v>157</v>
      </c>
      <c r="E1096" s="42"/>
      <c r="F1096" s="228" t="s">
        <v>1683</v>
      </c>
      <c r="G1096" s="42"/>
      <c r="H1096" s="42"/>
      <c r="I1096" s="229"/>
      <c r="J1096" s="42"/>
      <c r="K1096" s="42"/>
      <c r="L1096" s="46"/>
      <c r="M1096" s="230"/>
      <c r="N1096" s="231"/>
      <c r="O1096" s="86"/>
      <c r="P1096" s="86"/>
      <c r="Q1096" s="86"/>
      <c r="R1096" s="86"/>
      <c r="S1096" s="86"/>
      <c r="T1096" s="87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157</v>
      </c>
      <c r="AU1096" s="19" t="s">
        <v>82</v>
      </c>
    </row>
    <row r="1097" s="14" customFormat="1">
      <c r="A1097" s="14"/>
      <c r="B1097" s="243"/>
      <c r="C1097" s="244"/>
      <c r="D1097" s="234" t="s">
        <v>159</v>
      </c>
      <c r="E1097" s="245" t="s">
        <v>19</v>
      </c>
      <c r="F1097" s="246" t="s">
        <v>1684</v>
      </c>
      <c r="G1097" s="244"/>
      <c r="H1097" s="247">
        <v>6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159</v>
      </c>
      <c r="AU1097" s="253" t="s">
        <v>82</v>
      </c>
      <c r="AV1097" s="14" t="s">
        <v>82</v>
      </c>
      <c r="AW1097" s="14" t="s">
        <v>33</v>
      </c>
      <c r="AX1097" s="14" t="s">
        <v>72</v>
      </c>
      <c r="AY1097" s="253" t="s">
        <v>148</v>
      </c>
    </row>
    <row r="1098" s="14" customFormat="1">
      <c r="A1098" s="14"/>
      <c r="B1098" s="243"/>
      <c r="C1098" s="244"/>
      <c r="D1098" s="234" t="s">
        <v>159</v>
      </c>
      <c r="E1098" s="245" t="s">
        <v>19</v>
      </c>
      <c r="F1098" s="246" t="s">
        <v>1685</v>
      </c>
      <c r="G1098" s="244"/>
      <c r="H1098" s="247">
        <v>14.48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159</v>
      </c>
      <c r="AU1098" s="253" t="s">
        <v>82</v>
      </c>
      <c r="AV1098" s="14" t="s">
        <v>82</v>
      </c>
      <c r="AW1098" s="14" t="s">
        <v>33</v>
      </c>
      <c r="AX1098" s="14" t="s">
        <v>72</v>
      </c>
      <c r="AY1098" s="253" t="s">
        <v>148</v>
      </c>
    </row>
    <row r="1099" s="15" customFormat="1">
      <c r="A1099" s="15"/>
      <c r="B1099" s="254"/>
      <c r="C1099" s="255"/>
      <c r="D1099" s="234" t="s">
        <v>159</v>
      </c>
      <c r="E1099" s="256" t="s">
        <v>19</v>
      </c>
      <c r="F1099" s="257" t="s">
        <v>163</v>
      </c>
      <c r="G1099" s="255"/>
      <c r="H1099" s="258">
        <v>20.48</v>
      </c>
      <c r="I1099" s="259"/>
      <c r="J1099" s="255"/>
      <c r="K1099" s="255"/>
      <c r="L1099" s="260"/>
      <c r="M1099" s="261"/>
      <c r="N1099" s="262"/>
      <c r="O1099" s="262"/>
      <c r="P1099" s="262"/>
      <c r="Q1099" s="262"/>
      <c r="R1099" s="262"/>
      <c r="S1099" s="262"/>
      <c r="T1099" s="263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64" t="s">
        <v>159</v>
      </c>
      <c r="AU1099" s="264" t="s">
        <v>82</v>
      </c>
      <c r="AV1099" s="15" t="s">
        <v>149</v>
      </c>
      <c r="AW1099" s="15" t="s">
        <v>33</v>
      </c>
      <c r="AX1099" s="15" t="s">
        <v>80</v>
      </c>
      <c r="AY1099" s="264" t="s">
        <v>148</v>
      </c>
    </row>
    <row r="1100" s="2" customFormat="1" ht="16.5" customHeight="1">
      <c r="A1100" s="40"/>
      <c r="B1100" s="41"/>
      <c r="C1100" s="214" t="s">
        <v>1686</v>
      </c>
      <c r="D1100" s="214" t="s">
        <v>151</v>
      </c>
      <c r="E1100" s="215" t="s">
        <v>1687</v>
      </c>
      <c r="F1100" s="216" t="s">
        <v>1688</v>
      </c>
      <c r="G1100" s="217" t="s">
        <v>298</v>
      </c>
      <c r="H1100" s="218">
        <v>11.5</v>
      </c>
      <c r="I1100" s="219"/>
      <c r="J1100" s="220">
        <f>ROUND(I1100*H1100,2)</f>
        <v>0</v>
      </c>
      <c r="K1100" s="216" t="s">
        <v>616</v>
      </c>
      <c r="L1100" s="46"/>
      <c r="M1100" s="221" t="s">
        <v>19</v>
      </c>
      <c r="N1100" s="222" t="s">
        <v>43</v>
      </c>
      <c r="O1100" s="86"/>
      <c r="P1100" s="223">
        <f>O1100*H1100</f>
        <v>0</v>
      </c>
      <c r="Q1100" s="223">
        <v>0</v>
      </c>
      <c r="R1100" s="223">
        <f>Q1100*H1100</f>
        <v>0</v>
      </c>
      <c r="S1100" s="223">
        <v>0.00175</v>
      </c>
      <c r="T1100" s="224">
        <f>S1100*H1100</f>
        <v>0.020125000000000001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25" t="s">
        <v>245</v>
      </c>
      <c r="AT1100" s="225" t="s">
        <v>151</v>
      </c>
      <c r="AU1100" s="225" t="s">
        <v>82</v>
      </c>
      <c r="AY1100" s="19" t="s">
        <v>148</v>
      </c>
      <c r="BE1100" s="226">
        <f>IF(N1100="základní",J1100,0)</f>
        <v>0</v>
      </c>
      <c r="BF1100" s="226">
        <f>IF(N1100="snížená",J1100,0)</f>
        <v>0</v>
      </c>
      <c r="BG1100" s="226">
        <f>IF(N1100="zákl. přenesená",J1100,0)</f>
        <v>0</v>
      </c>
      <c r="BH1100" s="226">
        <f>IF(N1100="sníž. přenesená",J1100,0)</f>
        <v>0</v>
      </c>
      <c r="BI1100" s="226">
        <f>IF(N1100="nulová",J1100,0)</f>
        <v>0</v>
      </c>
      <c r="BJ1100" s="19" t="s">
        <v>80</v>
      </c>
      <c r="BK1100" s="226">
        <f>ROUND(I1100*H1100,2)</f>
        <v>0</v>
      </c>
      <c r="BL1100" s="19" t="s">
        <v>245</v>
      </c>
      <c r="BM1100" s="225" t="s">
        <v>1689</v>
      </c>
    </row>
    <row r="1101" s="2" customFormat="1">
      <c r="A1101" s="40"/>
      <c r="B1101" s="41"/>
      <c r="C1101" s="42"/>
      <c r="D1101" s="227" t="s">
        <v>157</v>
      </c>
      <c r="E1101" s="42"/>
      <c r="F1101" s="228" t="s">
        <v>1690</v>
      </c>
      <c r="G1101" s="42"/>
      <c r="H1101" s="42"/>
      <c r="I1101" s="229"/>
      <c r="J1101" s="42"/>
      <c r="K1101" s="42"/>
      <c r="L1101" s="46"/>
      <c r="M1101" s="230"/>
      <c r="N1101" s="231"/>
      <c r="O1101" s="86"/>
      <c r="P1101" s="86"/>
      <c r="Q1101" s="86"/>
      <c r="R1101" s="86"/>
      <c r="S1101" s="86"/>
      <c r="T1101" s="87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157</v>
      </c>
      <c r="AU1101" s="19" t="s">
        <v>82</v>
      </c>
    </row>
    <row r="1102" s="2" customFormat="1" ht="16.5" customHeight="1">
      <c r="A1102" s="40"/>
      <c r="B1102" s="41"/>
      <c r="C1102" s="214" t="s">
        <v>1691</v>
      </c>
      <c r="D1102" s="214" t="s">
        <v>151</v>
      </c>
      <c r="E1102" s="215" t="s">
        <v>1692</v>
      </c>
      <c r="F1102" s="216" t="s">
        <v>1693</v>
      </c>
      <c r="G1102" s="217" t="s">
        <v>298</v>
      </c>
      <c r="H1102" s="218">
        <v>18.199999999999999</v>
      </c>
      <c r="I1102" s="219"/>
      <c r="J1102" s="220">
        <f>ROUND(I1102*H1102,2)</f>
        <v>0</v>
      </c>
      <c r="K1102" s="216" t="s">
        <v>616</v>
      </c>
      <c r="L1102" s="46"/>
      <c r="M1102" s="221" t="s">
        <v>19</v>
      </c>
      <c r="N1102" s="222" t="s">
        <v>43</v>
      </c>
      <c r="O1102" s="86"/>
      <c r="P1102" s="223">
        <f>O1102*H1102</f>
        <v>0</v>
      </c>
      <c r="Q1102" s="223">
        <v>0</v>
      </c>
      <c r="R1102" s="223">
        <f>Q1102*H1102</f>
        <v>0</v>
      </c>
      <c r="S1102" s="223">
        <v>0.0025999999999999999</v>
      </c>
      <c r="T1102" s="224">
        <f>S1102*H1102</f>
        <v>0.047319999999999994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245</v>
      </c>
      <c r="AT1102" s="225" t="s">
        <v>151</v>
      </c>
      <c r="AU1102" s="225" t="s">
        <v>82</v>
      </c>
      <c r="AY1102" s="19" t="s">
        <v>148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80</v>
      </c>
      <c r="BK1102" s="226">
        <f>ROUND(I1102*H1102,2)</f>
        <v>0</v>
      </c>
      <c r="BL1102" s="19" t="s">
        <v>245</v>
      </c>
      <c r="BM1102" s="225" t="s">
        <v>1694</v>
      </c>
    </row>
    <row r="1103" s="2" customFormat="1">
      <c r="A1103" s="40"/>
      <c r="B1103" s="41"/>
      <c r="C1103" s="42"/>
      <c r="D1103" s="227" t="s">
        <v>157</v>
      </c>
      <c r="E1103" s="42"/>
      <c r="F1103" s="228" t="s">
        <v>1695</v>
      </c>
      <c r="G1103" s="42"/>
      <c r="H1103" s="42"/>
      <c r="I1103" s="229"/>
      <c r="J1103" s="42"/>
      <c r="K1103" s="42"/>
      <c r="L1103" s="46"/>
      <c r="M1103" s="230"/>
      <c r="N1103" s="231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157</v>
      </c>
      <c r="AU1103" s="19" t="s">
        <v>82</v>
      </c>
    </row>
    <row r="1104" s="14" customFormat="1">
      <c r="A1104" s="14"/>
      <c r="B1104" s="243"/>
      <c r="C1104" s="244"/>
      <c r="D1104" s="234" t="s">
        <v>159</v>
      </c>
      <c r="E1104" s="245" t="s">
        <v>19</v>
      </c>
      <c r="F1104" s="246" t="s">
        <v>1696</v>
      </c>
      <c r="G1104" s="244"/>
      <c r="H1104" s="247">
        <v>18.199999999999999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159</v>
      </c>
      <c r="AU1104" s="253" t="s">
        <v>82</v>
      </c>
      <c r="AV1104" s="14" t="s">
        <v>82</v>
      </c>
      <c r="AW1104" s="14" t="s">
        <v>33</v>
      </c>
      <c r="AX1104" s="14" t="s">
        <v>80</v>
      </c>
      <c r="AY1104" s="253" t="s">
        <v>148</v>
      </c>
    </row>
    <row r="1105" s="2" customFormat="1" ht="16.5" customHeight="1">
      <c r="A1105" s="40"/>
      <c r="B1105" s="41"/>
      <c r="C1105" s="214" t="s">
        <v>1697</v>
      </c>
      <c r="D1105" s="214" t="s">
        <v>151</v>
      </c>
      <c r="E1105" s="215" t="s">
        <v>1698</v>
      </c>
      <c r="F1105" s="216" t="s">
        <v>1699</v>
      </c>
      <c r="G1105" s="217" t="s">
        <v>298</v>
      </c>
      <c r="H1105" s="218">
        <v>13</v>
      </c>
      <c r="I1105" s="219"/>
      <c r="J1105" s="220">
        <f>ROUND(I1105*H1105,2)</f>
        <v>0</v>
      </c>
      <c r="K1105" s="216" t="s">
        <v>616</v>
      </c>
      <c r="L1105" s="46"/>
      <c r="M1105" s="221" t="s">
        <v>19</v>
      </c>
      <c r="N1105" s="222" t="s">
        <v>43</v>
      </c>
      <c r="O1105" s="86"/>
      <c r="P1105" s="223">
        <f>O1105*H1105</f>
        <v>0</v>
      </c>
      <c r="Q1105" s="223">
        <v>0</v>
      </c>
      <c r="R1105" s="223">
        <f>Q1105*H1105</f>
        <v>0</v>
      </c>
      <c r="S1105" s="223">
        <v>0.0039399999999999999</v>
      </c>
      <c r="T1105" s="224">
        <f>S1105*H1105</f>
        <v>0.051220000000000002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25" t="s">
        <v>245</v>
      </c>
      <c r="AT1105" s="225" t="s">
        <v>151</v>
      </c>
      <c r="AU1105" s="225" t="s">
        <v>82</v>
      </c>
      <c r="AY1105" s="19" t="s">
        <v>148</v>
      </c>
      <c r="BE1105" s="226">
        <f>IF(N1105="základní",J1105,0)</f>
        <v>0</v>
      </c>
      <c r="BF1105" s="226">
        <f>IF(N1105="snížená",J1105,0)</f>
        <v>0</v>
      </c>
      <c r="BG1105" s="226">
        <f>IF(N1105="zákl. přenesená",J1105,0)</f>
        <v>0</v>
      </c>
      <c r="BH1105" s="226">
        <f>IF(N1105="sníž. přenesená",J1105,0)</f>
        <v>0</v>
      </c>
      <c r="BI1105" s="226">
        <f>IF(N1105="nulová",J1105,0)</f>
        <v>0</v>
      </c>
      <c r="BJ1105" s="19" t="s">
        <v>80</v>
      </c>
      <c r="BK1105" s="226">
        <f>ROUND(I1105*H1105,2)</f>
        <v>0</v>
      </c>
      <c r="BL1105" s="19" t="s">
        <v>245</v>
      </c>
      <c r="BM1105" s="225" t="s">
        <v>1700</v>
      </c>
    </row>
    <row r="1106" s="2" customFormat="1">
      <c r="A1106" s="40"/>
      <c r="B1106" s="41"/>
      <c r="C1106" s="42"/>
      <c r="D1106" s="227" t="s">
        <v>157</v>
      </c>
      <c r="E1106" s="42"/>
      <c r="F1106" s="228" t="s">
        <v>1701</v>
      </c>
      <c r="G1106" s="42"/>
      <c r="H1106" s="42"/>
      <c r="I1106" s="229"/>
      <c r="J1106" s="42"/>
      <c r="K1106" s="42"/>
      <c r="L1106" s="46"/>
      <c r="M1106" s="230"/>
      <c r="N1106" s="231"/>
      <c r="O1106" s="86"/>
      <c r="P1106" s="86"/>
      <c r="Q1106" s="86"/>
      <c r="R1106" s="86"/>
      <c r="S1106" s="86"/>
      <c r="T1106" s="87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T1106" s="19" t="s">
        <v>157</v>
      </c>
      <c r="AU1106" s="19" t="s">
        <v>82</v>
      </c>
    </row>
    <row r="1107" s="14" customFormat="1">
      <c r="A1107" s="14"/>
      <c r="B1107" s="243"/>
      <c r="C1107" s="244"/>
      <c r="D1107" s="234" t="s">
        <v>159</v>
      </c>
      <c r="E1107" s="245" t="s">
        <v>19</v>
      </c>
      <c r="F1107" s="246" t="s">
        <v>1702</v>
      </c>
      <c r="G1107" s="244"/>
      <c r="H1107" s="247">
        <v>13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159</v>
      </c>
      <c r="AU1107" s="253" t="s">
        <v>82</v>
      </c>
      <c r="AV1107" s="14" t="s">
        <v>82</v>
      </c>
      <c r="AW1107" s="14" t="s">
        <v>33</v>
      </c>
      <c r="AX1107" s="14" t="s">
        <v>80</v>
      </c>
      <c r="AY1107" s="253" t="s">
        <v>148</v>
      </c>
    </row>
    <row r="1108" s="2" customFormat="1" ht="21.75" customHeight="1">
      <c r="A1108" s="40"/>
      <c r="B1108" s="41"/>
      <c r="C1108" s="214" t="s">
        <v>1703</v>
      </c>
      <c r="D1108" s="214" t="s">
        <v>151</v>
      </c>
      <c r="E1108" s="215" t="s">
        <v>1704</v>
      </c>
      <c r="F1108" s="216" t="s">
        <v>1705</v>
      </c>
      <c r="G1108" s="217" t="s">
        <v>298</v>
      </c>
      <c r="H1108" s="218">
        <v>17</v>
      </c>
      <c r="I1108" s="219"/>
      <c r="J1108" s="220">
        <f>ROUND(I1108*H1108,2)</f>
        <v>0</v>
      </c>
      <c r="K1108" s="216" t="s">
        <v>616</v>
      </c>
      <c r="L1108" s="46"/>
      <c r="M1108" s="221" t="s">
        <v>19</v>
      </c>
      <c r="N1108" s="222" t="s">
        <v>43</v>
      </c>
      <c r="O1108" s="86"/>
      <c r="P1108" s="223">
        <f>O1108*H1108</f>
        <v>0</v>
      </c>
      <c r="Q1108" s="223">
        <v>0.0039300000000000003</v>
      </c>
      <c r="R1108" s="223">
        <f>Q1108*H1108</f>
        <v>0.066810000000000008</v>
      </c>
      <c r="S1108" s="223">
        <v>0</v>
      </c>
      <c r="T1108" s="224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5" t="s">
        <v>245</v>
      </c>
      <c r="AT1108" s="225" t="s">
        <v>151</v>
      </c>
      <c r="AU1108" s="225" t="s">
        <v>82</v>
      </c>
      <c r="AY1108" s="19" t="s">
        <v>148</v>
      </c>
      <c r="BE1108" s="226">
        <f>IF(N1108="základní",J1108,0)</f>
        <v>0</v>
      </c>
      <c r="BF1108" s="226">
        <f>IF(N1108="snížená",J1108,0)</f>
        <v>0</v>
      </c>
      <c r="BG1108" s="226">
        <f>IF(N1108="zákl. přenesená",J1108,0)</f>
        <v>0</v>
      </c>
      <c r="BH1108" s="226">
        <f>IF(N1108="sníž. přenesená",J1108,0)</f>
        <v>0</v>
      </c>
      <c r="BI1108" s="226">
        <f>IF(N1108="nulová",J1108,0)</f>
        <v>0</v>
      </c>
      <c r="BJ1108" s="19" t="s">
        <v>80</v>
      </c>
      <c r="BK1108" s="226">
        <f>ROUND(I1108*H1108,2)</f>
        <v>0</v>
      </c>
      <c r="BL1108" s="19" t="s">
        <v>245</v>
      </c>
      <c r="BM1108" s="225" t="s">
        <v>1706</v>
      </c>
    </row>
    <row r="1109" s="2" customFormat="1">
      <c r="A1109" s="40"/>
      <c r="B1109" s="41"/>
      <c r="C1109" s="42"/>
      <c r="D1109" s="227" t="s">
        <v>157</v>
      </c>
      <c r="E1109" s="42"/>
      <c r="F1109" s="228" t="s">
        <v>1707</v>
      </c>
      <c r="G1109" s="42"/>
      <c r="H1109" s="42"/>
      <c r="I1109" s="229"/>
      <c r="J1109" s="42"/>
      <c r="K1109" s="42"/>
      <c r="L1109" s="46"/>
      <c r="M1109" s="230"/>
      <c r="N1109" s="231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157</v>
      </c>
      <c r="AU1109" s="19" t="s">
        <v>82</v>
      </c>
    </row>
    <row r="1110" s="13" customFormat="1">
      <c r="A1110" s="13"/>
      <c r="B1110" s="232"/>
      <c r="C1110" s="233"/>
      <c r="D1110" s="234" t="s">
        <v>159</v>
      </c>
      <c r="E1110" s="235" t="s">
        <v>19</v>
      </c>
      <c r="F1110" s="236" t="s">
        <v>1708</v>
      </c>
      <c r="G1110" s="233"/>
      <c r="H1110" s="235" t="s">
        <v>19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159</v>
      </c>
      <c r="AU1110" s="242" t="s">
        <v>82</v>
      </c>
      <c r="AV1110" s="13" t="s">
        <v>80</v>
      </c>
      <c r="AW1110" s="13" t="s">
        <v>33</v>
      </c>
      <c r="AX1110" s="13" t="s">
        <v>72</v>
      </c>
      <c r="AY1110" s="242" t="s">
        <v>148</v>
      </c>
    </row>
    <row r="1111" s="14" customFormat="1">
      <c r="A1111" s="14"/>
      <c r="B1111" s="243"/>
      <c r="C1111" s="244"/>
      <c r="D1111" s="234" t="s">
        <v>159</v>
      </c>
      <c r="E1111" s="245" t="s">
        <v>19</v>
      </c>
      <c r="F1111" s="246" t="s">
        <v>250</v>
      </c>
      <c r="G1111" s="244"/>
      <c r="H1111" s="247">
        <v>17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159</v>
      </c>
      <c r="AU1111" s="253" t="s">
        <v>82</v>
      </c>
      <c r="AV1111" s="14" t="s">
        <v>82</v>
      </c>
      <c r="AW1111" s="14" t="s">
        <v>33</v>
      </c>
      <c r="AX1111" s="14" t="s">
        <v>80</v>
      </c>
      <c r="AY1111" s="253" t="s">
        <v>148</v>
      </c>
    </row>
    <row r="1112" s="2" customFormat="1" ht="24.15" customHeight="1">
      <c r="A1112" s="40"/>
      <c r="B1112" s="41"/>
      <c r="C1112" s="214" t="s">
        <v>1709</v>
      </c>
      <c r="D1112" s="214" t="s">
        <v>151</v>
      </c>
      <c r="E1112" s="215" t="s">
        <v>1710</v>
      </c>
      <c r="F1112" s="216" t="s">
        <v>1711</v>
      </c>
      <c r="G1112" s="217" t="s">
        <v>208</v>
      </c>
      <c r="H1112" s="218">
        <v>0.067000000000000004</v>
      </c>
      <c r="I1112" s="219"/>
      <c r="J1112" s="220">
        <f>ROUND(I1112*H1112,2)</f>
        <v>0</v>
      </c>
      <c r="K1112" s="216" t="s">
        <v>616</v>
      </c>
      <c r="L1112" s="46"/>
      <c r="M1112" s="221" t="s">
        <v>19</v>
      </c>
      <c r="N1112" s="222" t="s">
        <v>43</v>
      </c>
      <c r="O1112" s="86"/>
      <c r="P1112" s="223">
        <f>O1112*H1112</f>
        <v>0</v>
      </c>
      <c r="Q1112" s="223">
        <v>0</v>
      </c>
      <c r="R1112" s="223">
        <f>Q1112*H1112</f>
        <v>0</v>
      </c>
      <c r="S1112" s="223">
        <v>0</v>
      </c>
      <c r="T1112" s="224">
        <f>S1112*H1112</f>
        <v>0</v>
      </c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R1112" s="225" t="s">
        <v>245</v>
      </c>
      <c r="AT1112" s="225" t="s">
        <v>151</v>
      </c>
      <c r="AU1112" s="225" t="s">
        <v>82</v>
      </c>
      <c r="AY1112" s="19" t="s">
        <v>148</v>
      </c>
      <c r="BE1112" s="226">
        <f>IF(N1112="základní",J1112,0)</f>
        <v>0</v>
      </c>
      <c r="BF1112" s="226">
        <f>IF(N1112="snížená",J1112,0)</f>
        <v>0</v>
      </c>
      <c r="BG1112" s="226">
        <f>IF(N1112="zákl. přenesená",J1112,0)</f>
        <v>0</v>
      </c>
      <c r="BH1112" s="226">
        <f>IF(N1112="sníž. přenesená",J1112,0)</f>
        <v>0</v>
      </c>
      <c r="BI1112" s="226">
        <f>IF(N1112="nulová",J1112,0)</f>
        <v>0</v>
      </c>
      <c r="BJ1112" s="19" t="s">
        <v>80</v>
      </c>
      <c r="BK1112" s="226">
        <f>ROUND(I1112*H1112,2)</f>
        <v>0</v>
      </c>
      <c r="BL1112" s="19" t="s">
        <v>245</v>
      </c>
      <c r="BM1112" s="225" t="s">
        <v>1712</v>
      </c>
    </row>
    <row r="1113" s="2" customFormat="1">
      <c r="A1113" s="40"/>
      <c r="B1113" s="41"/>
      <c r="C1113" s="42"/>
      <c r="D1113" s="227" t="s">
        <v>157</v>
      </c>
      <c r="E1113" s="42"/>
      <c r="F1113" s="228" t="s">
        <v>1713</v>
      </c>
      <c r="G1113" s="42"/>
      <c r="H1113" s="42"/>
      <c r="I1113" s="229"/>
      <c r="J1113" s="42"/>
      <c r="K1113" s="42"/>
      <c r="L1113" s="46"/>
      <c r="M1113" s="230"/>
      <c r="N1113" s="231"/>
      <c r="O1113" s="86"/>
      <c r="P1113" s="86"/>
      <c r="Q1113" s="86"/>
      <c r="R1113" s="86"/>
      <c r="S1113" s="86"/>
      <c r="T1113" s="87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T1113" s="19" t="s">
        <v>157</v>
      </c>
      <c r="AU1113" s="19" t="s">
        <v>82</v>
      </c>
    </row>
    <row r="1114" s="12" customFormat="1" ht="22.8" customHeight="1">
      <c r="A1114" s="12"/>
      <c r="B1114" s="198"/>
      <c r="C1114" s="199"/>
      <c r="D1114" s="200" t="s">
        <v>71</v>
      </c>
      <c r="E1114" s="212" t="s">
        <v>311</v>
      </c>
      <c r="F1114" s="212" t="s">
        <v>312</v>
      </c>
      <c r="G1114" s="199"/>
      <c r="H1114" s="199"/>
      <c r="I1114" s="202"/>
      <c r="J1114" s="213">
        <f>BK1114</f>
        <v>0</v>
      </c>
      <c r="K1114" s="199"/>
      <c r="L1114" s="204"/>
      <c r="M1114" s="205"/>
      <c r="N1114" s="206"/>
      <c r="O1114" s="206"/>
      <c r="P1114" s="207">
        <f>SUM(P1115:P1124)</f>
        <v>0</v>
      </c>
      <c r="Q1114" s="206"/>
      <c r="R1114" s="207">
        <f>SUM(R1115:R1124)</f>
        <v>0.07177304000000001</v>
      </c>
      <c r="S1114" s="206"/>
      <c r="T1114" s="208">
        <f>SUM(T1115:T1124)</f>
        <v>3.4637349</v>
      </c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R1114" s="209" t="s">
        <v>82</v>
      </c>
      <c r="AT1114" s="210" t="s">
        <v>71</v>
      </c>
      <c r="AU1114" s="210" t="s">
        <v>80</v>
      </c>
      <c r="AY1114" s="209" t="s">
        <v>148</v>
      </c>
      <c r="BK1114" s="211">
        <f>SUM(BK1115:BK1124)</f>
        <v>0</v>
      </c>
    </row>
    <row r="1115" s="2" customFormat="1" ht="16.5" customHeight="1">
      <c r="A1115" s="40"/>
      <c r="B1115" s="41"/>
      <c r="C1115" s="214" t="s">
        <v>1714</v>
      </c>
      <c r="D1115" s="214" t="s">
        <v>151</v>
      </c>
      <c r="E1115" s="215" t="s">
        <v>1715</v>
      </c>
      <c r="F1115" s="216" t="s">
        <v>1716</v>
      </c>
      <c r="G1115" s="217" t="s">
        <v>154</v>
      </c>
      <c r="H1115" s="218">
        <v>193.40000000000001</v>
      </c>
      <c r="I1115" s="219"/>
      <c r="J1115" s="220">
        <f>ROUND(I1115*H1115,2)</f>
        <v>0</v>
      </c>
      <c r="K1115" s="216" t="s">
        <v>616</v>
      </c>
      <c r="L1115" s="46"/>
      <c r="M1115" s="221" t="s">
        <v>19</v>
      </c>
      <c r="N1115" s="222" t="s">
        <v>43</v>
      </c>
      <c r="O1115" s="86"/>
      <c r="P1115" s="223">
        <f>O1115*H1115</f>
        <v>0</v>
      </c>
      <c r="Q1115" s="223">
        <v>0.00034000000000000002</v>
      </c>
      <c r="R1115" s="223">
        <f>Q1115*H1115</f>
        <v>0.065756000000000009</v>
      </c>
      <c r="S1115" s="223">
        <v>0.01533</v>
      </c>
      <c r="T1115" s="224">
        <f>S1115*H1115</f>
        <v>2.9648219999999998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25" t="s">
        <v>245</v>
      </c>
      <c r="AT1115" s="225" t="s">
        <v>151</v>
      </c>
      <c r="AU1115" s="225" t="s">
        <v>82</v>
      </c>
      <c r="AY1115" s="19" t="s">
        <v>148</v>
      </c>
      <c r="BE1115" s="226">
        <f>IF(N1115="základní",J1115,0)</f>
        <v>0</v>
      </c>
      <c r="BF1115" s="226">
        <f>IF(N1115="snížená",J1115,0)</f>
        <v>0</v>
      </c>
      <c r="BG1115" s="226">
        <f>IF(N1115="zákl. přenesená",J1115,0)</f>
        <v>0</v>
      </c>
      <c r="BH1115" s="226">
        <f>IF(N1115="sníž. přenesená",J1115,0)</f>
        <v>0</v>
      </c>
      <c r="BI1115" s="226">
        <f>IF(N1115="nulová",J1115,0)</f>
        <v>0</v>
      </c>
      <c r="BJ1115" s="19" t="s">
        <v>80</v>
      </c>
      <c r="BK1115" s="226">
        <f>ROUND(I1115*H1115,2)</f>
        <v>0</v>
      </c>
      <c r="BL1115" s="19" t="s">
        <v>245</v>
      </c>
      <c r="BM1115" s="225" t="s">
        <v>1717</v>
      </c>
    </row>
    <row r="1116" s="2" customFormat="1">
      <c r="A1116" s="40"/>
      <c r="B1116" s="41"/>
      <c r="C1116" s="42"/>
      <c r="D1116" s="227" t="s">
        <v>157</v>
      </c>
      <c r="E1116" s="42"/>
      <c r="F1116" s="228" t="s">
        <v>1718</v>
      </c>
      <c r="G1116" s="42"/>
      <c r="H1116" s="42"/>
      <c r="I1116" s="229"/>
      <c r="J1116" s="42"/>
      <c r="K1116" s="42"/>
      <c r="L1116" s="46"/>
      <c r="M1116" s="230"/>
      <c r="N1116" s="231"/>
      <c r="O1116" s="86"/>
      <c r="P1116" s="86"/>
      <c r="Q1116" s="86"/>
      <c r="R1116" s="86"/>
      <c r="S1116" s="86"/>
      <c r="T1116" s="87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T1116" s="19" t="s">
        <v>157</v>
      </c>
      <c r="AU1116" s="19" t="s">
        <v>82</v>
      </c>
    </row>
    <row r="1117" s="13" customFormat="1">
      <c r="A1117" s="13"/>
      <c r="B1117" s="232"/>
      <c r="C1117" s="233"/>
      <c r="D1117" s="234" t="s">
        <v>159</v>
      </c>
      <c r="E1117" s="235" t="s">
        <v>19</v>
      </c>
      <c r="F1117" s="236" t="s">
        <v>1429</v>
      </c>
      <c r="G1117" s="233"/>
      <c r="H1117" s="235" t="s">
        <v>19</v>
      </c>
      <c r="I1117" s="237"/>
      <c r="J1117" s="233"/>
      <c r="K1117" s="233"/>
      <c r="L1117" s="238"/>
      <c r="M1117" s="239"/>
      <c r="N1117" s="240"/>
      <c r="O1117" s="240"/>
      <c r="P1117" s="240"/>
      <c r="Q1117" s="240"/>
      <c r="R1117" s="240"/>
      <c r="S1117" s="240"/>
      <c r="T1117" s="24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2" t="s">
        <v>159</v>
      </c>
      <c r="AU1117" s="242" t="s">
        <v>82</v>
      </c>
      <c r="AV1117" s="13" t="s">
        <v>80</v>
      </c>
      <c r="AW1117" s="13" t="s">
        <v>33</v>
      </c>
      <c r="AX1117" s="13" t="s">
        <v>72</v>
      </c>
      <c r="AY1117" s="242" t="s">
        <v>148</v>
      </c>
    </row>
    <row r="1118" s="14" customFormat="1">
      <c r="A1118" s="14"/>
      <c r="B1118" s="243"/>
      <c r="C1118" s="244"/>
      <c r="D1118" s="234" t="s">
        <v>159</v>
      </c>
      <c r="E1118" s="245" t="s">
        <v>19</v>
      </c>
      <c r="F1118" s="246" t="s">
        <v>1436</v>
      </c>
      <c r="G1118" s="244"/>
      <c r="H1118" s="247">
        <v>193.40000000000001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159</v>
      </c>
      <c r="AU1118" s="253" t="s">
        <v>82</v>
      </c>
      <c r="AV1118" s="14" t="s">
        <v>82</v>
      </c>
      <c r="AW1118" s="14" t="s">
        <v>33</v>
      </c>
      <c r="AX1118" s="14" t="s">
        <v>80</v>
      </c>
      <c r="AY1118" s="253" t="s">
        <v>148</v>
      </c>
    </row>
    <row r="1119" s="2" customFormat="1" ht="21.75" customHeight="1">
      <c r="A1119" s="40"/>
      <c r="B1119" s="41"/>
      <c r="C1119" s="214" t="s">
        <v>1719</v>
      </c>
      <c r="D1119" s="214" t="s">
        <v>151</v>
      </c>
      <c r="E1119" s="215" t="s">
        <v>1720</v>
      </c>
      <c r="F1119" s="216" t="s">
        <v>1721</v>
      </c>
      <c r="G1119" s="217" t="s">
        <v>154</v>
      </c>
      <c r="H1119" s="218">
        <v>25.071000000000002</v>
      </c>
      <c r="I1119" s="219"/>
      <c r="J1119" s="220">
        <f>ROUND(I1119*H1119,2)</f>
        <v>0</v>
      </c>
      <c r="K1119" s="216" t="s">
        <v>616</v>
      </c>
      <c r="L1119" s="46"/>
      <c r="M1119" s="221" t="s">
        <v>19</v>
      </c>
      <c r="N1119" s="222" t="s">
        <v>43</v>
      </c>
      <c r="O1119" s="86"/>
      <c r="P1119" s="223">
        <f>O1119*H1119</f>
        <v>0</v>
      </c>
      <c r="Q1119" s="223">
        <v>0.00024000000000000001</v>
      </c>
      <c r="R1119" s="223">
        <f>Q1119*H1119</f>
        <v>0.0060170400000000004</v>
      </c>
      <c r="S1119" s="223">
        <v>0.019900000000000001</v>
      </c>
      <c r="T1119" s="224">
        <f>S1119*H1119</f>
        <v>0.49891290000000005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25" t="s">
        <v>149</v>
      </c>
      <c r="AT1119" s="225" t="s">
        <v>151</v>
      </c>
      <c r="AU1119" s="225" t="s">
        <v>82</v>
      </c>
      <c r="AY1119" s="19" t="s">
        <v>148</v>
      </c>
      <c r="BE1119" s="226">
        <f>IF(N1119="základní",J1119,0)</f>
        <v>0</v>
      </c>
      <c r="BF1119" s="226">
        <f>IF(N1119="snížená",J1119,0)</f>
        <v>0</v>
      </c>
      <c r="BG1119" s="226">
        <f>IF(N1119="zákl. přenesená",J1119,0)</f>
        <v>0</v>
      </c>
      <c r="BH1119" s="226">
        <f>IF(N1119="sníž. přenesená",J1119,0)</f>
        <v>0</v>
      </c>
      <c r="BI1119" s="226">
        <f>IF(N1119="nulová",J1119,0)</f>
        <v>0</v>
      </c>
      <c r="BJ1119" s="19" t="s">
        <v>80</v>
      </c>
      <c r="BK1119" s="226">
        <f>ROUND(I1119*H1119,2)</f>
        <v>0</v>
      </c>
      <c r="BL1119" s="19" t="s">
        <v>149</v>
      </c>
      <c r="BM1119" s="225" t="s">
        <v>1722</v>
      </c>
    </row>
    <row r="1120" s="2" customFormat="1">
      <c r="A1120" s="40"/>
      <c r="B1120" s="41"/>
      <c r="C1120" s="42"/>
      <c r="D1120" s="227" t="s">
        <v>157</v>
      </c>
      <c r="E1120" s="42"/>
      <c r="F1120" s="228" t="s">
        <v>1723</v>
      </c>
      <c r="G1120" s="42"/>
      <c r="H1120" s="42"/>
      <c r="I1120" s="229"/>
      <c r="J1120" s="42"/>
      <c r="K1120" s="42"/>
      <c r="L1120" s="46"/>
      <c r="M1120" s="230"/>
      <c r="N1120" s="231"/>
      <c r="O1120" s="86"/>
      <c r="P1120" s="86"/>
      <c r="Q1120" s="86"/>
      <c r="R1120" s="86"/>
      <c r="S1120" s="86"/>
      <c r="T1120" s="87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157</v>
      </c>
      <c r="AU1120" s="19" t="s">
        <v>82</v>
      </c>
    </row>
    <row r="1121" s="13" customFormat="1">
      <c r="A1121" s="13"/>
      <c r="B1121" s="232"/>
      <c r="C1121" s="233"/>
      <c r="D1121" s="234" t="s">
        <v>159</v>
      </c>
      <c r="E1121" s="235" t="s">
        <v>19</v>
      </c>
      <c r="F1121" s="236" t="s">
        <v>1724</v>
      </c>
      <c r="G1121" s="233"/>
      <c r="H1121" s="235" t="s">
        <v>19</v>
      </c>
      <c r="I1121" s="237"/>
      <c r="J1121" s="233"/>
      <c r="K1121" s="233"/>
      <c r="L1121" s="238"/>
      <c r="M1121" s="239"/>
      <c r="N1121" s="240"/>
      <c r="O1121" s="240"/>
      <c r="P1121" s="240"/>
      <c r="Q1121" s="240"/>
      <c r="R1121" s="240"/>
      <c r="S1121" s="240"/>
      <c r="T1121" s="24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2" t="s">
        <v>159</v>
      </c>
      <c r="AU1121" s="242" t="s">
        <v>82</v>
      </c>
      <c r="AV1121" s="13" t="s">
        <v>80</v>
      </c>
      <c r="AW1121" s="13" t="s">
        <v>33</v>
      </c>
      <c r="AX1121" s="13" t="s">
        <v>72</v>
      </c>
      <c r="AY1121" s="242" t="s">
        <v>148</v>
      </c>
    </row>
    <row r="1122" s="14" customFormat="1">
      <c r="A1122" s="14"/>
      <c r="B1122" s="243"/>
      <c r="C1122" s="244"/>
      <c r="D1122" s="234" t="s">
        <v>159</v>
      </c>
      <c r="E1122" s="245" t="s">
        <v>19</v>
      </c>
      <c r="F1122" s="246" t="s">
        <v>294</v>
      </c>
      <c r="G1122" s="244"/>
      <c r="H1122" s="247">
        <v>25.071000000000002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159</v>
      </c>
      <c r="AU1122" s="253" t="s">
        <v>82</v>
      </c>
      <c r="AV1122" s="14" t="s">
        <v>82</v>
      </c>
      <c r="AW1122" s="14" t="s">
        <v>33</v>
      </c>
      <c r="AX1122" s="14" t="s">
        <v>80</v>
      </c>
      <c r="AY1122" s="253" t="s">
        <v>148</v>
      </c>
    </row>
    <row r="1123" s="2" customFormat="1" ht="24.15" customHeight="1">
      <c r="A1123" s="40"/>
      <c r="B1123" s="41"/>
      <c r="C1123" s="214" t="s">
        <v>1725</v>
      </c>
      <c r="D1123" s="214" t="s">
        <v>151</v>
      </c>
      <c r="E1123" s="215" t="s">
        <v>1726</v>
      </c>
      <c r="F1123" s="216" t="s">
        <v>1727</v>
      </c>
      <c r="G1123" s="217" t="s">
        <v>208</v>
      </c>
      <c r="H1123" s="218">
        <v>0.065000000000000002</v>
      </c>
      <c r="I1123" s="219"/>
      <c r="J1123" s="220">
        <f>ROUND(I1123*H1123,2)</f>
        <v>0</v>
      </c>
      <c r="K1123" s="216" t="s">
        <v>616</v>
      </c>
      <c r="L1123" s="46"/>
      <c r="M1123" s="221" t="s">
        <v>19</v>
      </c>
      <c r="N1123" s="222" t="s">
        <v>43</v>
      </c>
      <c r="O1123" s="86"/>
      <c r="P1123" s="223">
        <f>O1123*H1123</f>
        <v>0</v>
      </c>
      <c r="Q1123" s="223">
        <v>0</v>
      </c>
      <c r="R1123" s="223">
        <f>Q1123*H1123</f>
        <v>0</v>
      </c>
      <c r="S1123" s="223">
        <v>0</v>
      </c>
      <c r="T1123" s="224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5" t="s">
        <v>245</v>
      </c>
      <c r="AT1123" s="225" t="s">
        <v>151</v>
      </c>
      <c r="AU1123" s="225" t="s">
        <v>82</v>
      </c>
      <c r="AY1123" s="19" t="s">
        <v>148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9" t="s">
        <v>80</v>
      </c>
      <c r="BK1123" s="226">
        <f>ROUND(I1123*H1123,2)</f>
        <v>0</v>
      </c>
      <c r="BL1123" s="19" t="s">
        <v>245</v>
      </c>
      <c r="BM1123" s="225" t="s">
        <v>1728</v>
      </c>
    </row>
    <row r="1124" s="2" customFormat="1">
      <c r="A1124" s="40"/>
      <c r="B1124" s="41"/>
      <c r="C1124" s="42"/>
      <c r="D1124" s="227" t="s">
        <v>157</v>
      </c>
      <c r="E1124" s="42"/>
      <c r="F1124" s="228" t="s">
        <v>1729</v>
      </c>
      <c r="G1124" s="42"/>
      <c r="H1124" s="42"/>
      <c r="I1124" s="229"/>
      <c r="J1124" s="42"/>
      <c r="K1124" s="42"/>
      <c r="L1124" s="46"/>
      <c r="M1124" s="230"/>
      <c r="N1124" s="231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157</v>
      </c>
      <c r="AU1124" s="19" t="s">
        <v>82</v>
      </c>
    </row>
    <row r="1125" s="12" customFormat="1" ht="22.8" customHeight="1">
      <c r="A1125" s="12"/>
      <c r="B1125" s="198"/>
      <c r="C1125" s="199"/>
      <c r="D1125" s="200" t="s">
        <v>71</v>
      </c>
      <c r="E1125" s="212" t="s">
        <v>1730</v>
      </c>
      <c r="F1125" s="212" t="s">
        <v>1731</v>
      </c>
      <c r="G1125" s="199"/>
      <c r="H1125" s="199"/>
      <c r="I1125" s="202"/>
      <c r="J1125" s="213">
        <f>BK1125</f>
        <v>0</v>
      </c>
      <c r="K1125" s="199"/>
      <c r="L1125" s="204"/>
      <c r="M1125" s="205"/>
      <c r="N1125" s="206"/>
      <c r="O1125" s="206"/>
      <c r="P1125" s="207">
        <f>SUM(P1126:P1148)</f>
        <v>0</v>
      </c>
      <c r="Q1125" s="206"/>
      <c r="R1125" s="207">
        <f>SUM(R1126:R1148)</f>
        <v>0</v>
      </c>
      <c r="S1125" s="206"/>
      <c r="T1125" s="208">
        <f>SUM(T1126:T1148)</f>
        <v>1.8568</v>
      </c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R1125" s="209" t="s">
        <v>82</v>
      </c>
      <c r="AT1125" s="210" t="s">
        <v>71</v>
      </c>
      <c r="AU1125" s="210" t="s">
        <v>80</v>
      </c>
      <c r="AY1125" s="209" t="s">
        <v>148</v>
      </c>
      <c r="BK1125" s="211">
        <f>SUM(BK1126:BK1148)</f>
        <v>0</v>
      </c>
    </row>
    <row r="1126" s="2" customFormat="1" ht="16.5" customHeight="1">
      <c r="A1126" s="40"/>
      <c r="B1126" s="41"/>
      <c r="C1126" s="214" t="s">
        <v>1732</v>
      </c>
      <c r="D1126" s="214" t="s">
        <v>151</v>
      </c>
      <c r="E1126" s="215" t="s">
        <v>1733</v>
      </c>
      <c r="F1126" s="216" t="s">
        <v>1734</v>
      </c>
      <c r="G1126" s="217" t="s">
        <v>298</v>
      </c>
      <c r="H1126" s="218">
        <v>10</v>
      </c>
      <c r="I1126" s="219"/>
      <c r="J1126" s="220">
        <f>ROUND(I1126*H1126,2)</f>
        <v>0</v>
      </c>
      <c r="K1126" s="216" t="s">
        <v>616</v>
      </c>
      <c r="L1126" s="46"/>
      <c r="M1126" s="221" t="s">
        <v>19</v>
      </c>
      <c r="N1126" s="222" t="s">
        <v>43</v>
      </c>
      <c r="O1126" s="86"/>
      <c r="P1126" s="223">
        <f>O1126*H1126</f>
        <v>0</v>
      </c>
      <c r="Q1126" s="223">
        <v>0</v>
      </c>
      <c r="R1126" s="223">
        <f>Q1126*H1126</f>
        <v>0</v>
      </c>
      <c r="S1126" s="223">
        <v>0.11248</v>
      </c>
      <c r="T1126" s="224">
        <f>S1126*H1126</f>
        <v>1.1248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245</v>
      </c>
      <c r="AT1126" s="225" t="s">
        <v>151</v>
      </c>
      <c r="AU1126" s="225" t="s">
        <v>82</v>
      </c>
      <c r="AY1126" s="19" t="s">
        <v>148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80</v>
      </c>
      <c r="BK1126" s="226">
        <f>ROUND(I1126*H1126,2)</f>
        <v>0</v>
      </c>
      <c r="BL1126" s="19" t="s">
        <v>245</v>
      </c>
      <c r="BM1126" s="225" t="s">
        <v>1735</v>
      </c>
    </row>
    <row r="1127" s="2" customFormat="1">
      <c r="A1127" s="40"/>
      <c r="B1127" s="41"/>
      <c r="C1127" s="42"/>
      <c r="D1127" s="227" t="s">
        <v>157</v>
      </c>
      <c r="E1127" s="42"/>
      <c r="F1127" s="228" t="s">
        <v>1736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157</v>
      </c>
      <c r="AU1127" s="19" t="s">
        <v>82</v>
      </c>
    </row>
    <row r="1128" s="13" customFormat="1">
      <c r="A1128" s="13"/>
      <c r="B1128" s="232"/>
      <c r="C1128" s="233"/>
      <c r="D1128" s="234" t="s">
        <v>159</v>
      </c>
      <c r="E1128" s="235" t="s">
        <v>19</v>
      </c>
      <c r="F1128" s="236" t="s">
        <v>1737</v>
      </c>
      <c r="G1128" s="233"/>
      <c r="H1128" s="235" t="s">
        <v>19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159</v>
      </c>
      <c r="AU1128" s="242" t="s">
        <v>82</v>
      </c>
      <c r="AV1128" s="13" t="s">
        <v>80</v>
      </c>
      <c r="AW1128" s="13" t="s">
        <v>33</v>
      </c>
      <c r="AX1128" s="13" t="s">
        <v>72</v>
      </c>
      <c r="AY1128" s="242" t="s">
        <v>148</v>
      </c>
    </row>
    <row r="1129" s="14" customFormat="1">
      <c r="A1129" s="14"/>
      <c r="B1129" s="243"/>
      <c r="C1129" s="244"/>
      <c r="D1129" s="234" t="s">
        <v>159</v>
      </c>
      <c r="E1129" s="245" t="s">
        <v>19</v>
      </c>
      <c r="F1129" s="246" t="s">
        <v>215</v>
      </c>
      <c r="G1129" s="244"/>
      <c r="H1129" s="247">
        <v>10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159</v>
      </c>
      <c r="AU1129" s="253" t="s">
        <v>82</v>
      </c>
      <c r="AV1129" s="14" t="s">
        <v>82</v>
      </c>
      <c r="AW1129" s="14" t="s">
        <v>33</v>
      </c>
      <c r="AX1129" s="14" t="s">
        <v>80</v>
      </c>
      <c r="AY1129" s="253" t="s">
        <v>148</v>
      </c>
    </row>
    <row r="1130" s="2" customFormat="1" ht="16.5" customHeight="1">
      <c r="A1130" s="40"/>
      <c r="B1130" s="41"/>
      <c r="C1130" s="214" t="s">
        <v>1738</v>
      </c>
      <c r="D1130" s="214" t="s">
        <v>151</v>
      </c>
      <c r="E1130" s="215" t="s">
        <v>1739</v>
      </c>
      <c r="F1130" s="216" t="s">
        <v>1740</v>
      </c>
      <c r="G1130" s="217" t="s">
        <v>765</v>
      </c>
      <c r="H1130" s="218">
        <v>16</v>
      </c>
      <c r="I1130" s="219"/>
      <c r="J1130" s="220">
        <f>ROUND(I1130*H1130,2)</f>
        <v>0</v>
      </c>
      <c r="K1130" s="216" t="s">
        <v>616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</v>
      </c>
      <c r="R1130" s="223">
        <f>Q1130*H1130</f>
        <v>0</v>
      </c>
      <c r="S1130" s="223">
        <v>0.024</v>
      </c>
      <c r="T1130" s="224">
        <f>S1130*H1130</f>
        <v>0.38400000000000001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245</v>
      </c>
      <c r="AT1130" s="225" t="s">
        <v>151</v>
      </c>
      <c r="AU1130" s="225" t="s">
        <v>82</v>
      </c>
      <c r="AY1130" s="19" t="s">
        <v>148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80</v>
      </c>
      <c r="BK1130" s="226">
        <f>ROUND(I1130*H1130,2)</f>
        <v>0</v>
      </c>
      <c r="BL1130" s="19" t="s">
        <v>245</v>
      </c>
      <c r="BM1130" s="225" t="s">
        <v>1741</v>
      </c>
    </row>
    <row r="1131" s="2" customFormat="1">
      <c r="A1131" s="40"/>
      <c r="B1131" s="41"/>
      <c r="C1131" s="42"/>
      <c r="D1131" s="227" t="s">
        <v>157</v>
      </c>
      <c r="E1131" s="42"/>
      <c r="F1131" s="228" t="s">
        <v>1742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157</v>
      </c>
      <c r="AU1131" s="19" t="s">
        <v>82</v>
      </c>
    </row>
    <row r="1132" s="14" customFormat="1">
      <c r="A1132" s="14"/>
      <c r="B1132" s="243"/>
      <c r="C1132" s="244"/>
      <c r="D1132" s="234" t="s">
        <v>159</v>
      </c>
      <c r="E1132" s="245" t="s">
        <v>19</v>
      </c>
      <c r="F1132" s="246" t="s">
        <v>245</v>
      </c>
      <c r="G1132" s="244"/>
      <c r="H1132" s="247">
        <v>16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159</v>
      </c>
      <c r="AU1132" s="253" t="s">
        <v>82</v>
      </c>
      <c r="AV1132" s="14" t="s">
        <v>82</v>
      </c>
      <c r="AW1132" s="14" t="s">
        <v>33</v>
      </c>
      <c r="AX1132" s="14" t="s">
        <v>80</v>
      </c>
      <c r="AY1132" s="253" t="s">
        <v>148</v>
      </c>
    </row>
    <row r="1133" s="2" customFormat="1" ht="24.15" customHeight="1">
      <c r="A1133" s="40"/>
      <c r="B1133" s="41"/>
      <c r="C1133" s="214" t="s">
        <v>1743</v>
      </c>
      <c r="D1133" s="214" t="s">
        <v>151</v>
      </c>
      <c r="E1133" s="215" t="s">
        <v>1744</v>
      </c>
      <c r="F1133" s="216" t="s">
        <v>1745</v>
      </c>
      <c r="G1133" s="217" t="s">
        <v>765</v>
      </c>
      <c r="H1133" s="218">
        <v>2</v>
      </c>
      <c r="I1133" s="219"/>
      <c r="J1133" s="220">
        <f>ROUND(I1133*H1133,2)</f>
        <v>0</v>
      </c>
      <c r="K1133" s="216" t="s">
        <v>616</v>
      </c>
      <c r="L1133" s="46"/>
      <c r="M1133" s="221" t="s">
        <v>19</v>
      </c>
      <c r="N1133" s="222" t="s">
        <v>43</v>
      </c>
      <c r="O1133" s="86"/>
      <c r="P1133" s="223">
        <f>O1133*H1133</f>
        <v>0</v>
      </c>
      <c r="Q1133" s="223">
        <v>0</v>
      </c>
      <c r="R1133" s="223">
        <f>Q1133*H1133</f>
        <v>0</v>
      </c>
      <c r="S1133" s="223">
        <v>0.17399999999999999</v>
      </c>
      <c r="T1133" s="224">
        <f>S1133*H1133</f>
        <v>0.34799999999999998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5" t="s">
        <v>245</v>
      </c>
      <c r="AT1133" s="225" t="s">
        <v>151</v>
      </c>
      <c r="AU1133" s="225" t="s">
        <v>82</v>
      </c>
      <c r="AY1133" s="19" t="s">
        <v>148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9" t="s">
        <v>80</v>
      </c>
      <c r="BK1133" s="226">
        <f>ROUND(I1133*H1133,2)</f>
        <v>0</v>
      </c>
      <c r="BL1133" s="19" t="s">
        <v>245</v>
      </c>
      <c r="BM1133" s="225" t="s">
        <v>1746</v>
      </c>
    </row>
    <row r="1134" s="2" customFormat="1">
      <c r="A1134" s="40"/>
      <c r="B1134" s="41"/>
      <c r="C1134" s="42"/>
      <c r="D1134" s="227" t="s">
        <v>157</v>
      </c>
      <c r="E1134" s="42"/>
      <c r="F1134" s="228" t="s">
        <v>1747</v>
      </c>
      <c r="G1134" s="42"/>
      <c r="H1134" s="42"/>
      <c r="I1134" s="229"/>
      <c r="J1134" s="42"/>
      <c r="K1134" s="42"/>
      <c r="L1134" s="46"/>
      <c r="M1134" s="230"/>
      <c r="N1134" s="231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157</v>
      </c>
      <c r="AU1134" s="19" t="s">
        <v>82</v>
      </c>
    </row>
    <row r="1135" s="14" customFormat="1">
      <c r="A1135" s="14"/>
      <c r="B1135" s="243"/>
      <c r="C1135" s="244"/>
      <c r="D1135" s="234" t="s">
        <v>159</v>
      </c>
      <c r="E1135" s="245" t="s">
        <v>19</v>
      </c>
      <c r="F1135" s="246" t="s">
        <v>82</v>
      </c>
      <c r="G1135" s="244"/>
      <c r="H1135" s="247">
        <v>2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159</v>
      </c>
      <c r="AU1135" s="253" t="s">
        <v>82</v>
      </c>
      <c r="AV1135" s="14" t="s">
        <v>82</v>
      </c>
      <c r="AW1135" s="14" t="s">
        <v>33</v>
      </c>
      <c r="AX1135" s="14" t="s">
        <v>80</v>
      </c>
      <c r="AY1135" s="253" t="s">
        <v>148</v>
      </c>
    </row>
    <row r="1136" s="2" customFormat="1" ht="24.15" customHeight="1">
      <c r="A1136" s="40"/>
      <c r="B1136" s="41"/>
      <c r="C1136" s="214" t="s">
        <v>1748</v>
      </c>
      <c r="D1136" s="214" t="s">
        <v>151</v>
      </c>
      <c r="E1136" s="215" t="s">
        <v>1749</v>
      </c>
      <c r="F1136" s="216" t="s">
        <v>1750</v>
      </c>
      <c r="G1136" s="217" t="s">
        <v>765</v>
      </c>
      <c r="H1136" s="218">
        <v>2</v>
      </c>
      <c r="I1136" s="219"/>
      <c r="J1136" s="220">
        <f>ROUND(I1136*H1136,2)</f>
        <v>0</v>
      </c>
      <c r="K1136" s="216" t="s">
        <v>19</v>
      </c>
      <c r="L1136" s="46"/>
      <c r="M1136" s="221" t="s">
        <v>19</v>
      </c>
      <c r="N1136" s="222" t="s">
        <v>43</v>
      </c>
      <c r="O1136" s="86"/>
      <c r="P1136" s="223">
        <f>O1136*H1136</f>
        <v>0</v>
      </c>
      <c r="Q1136" s="223">
        <v>0</v>
      </c>
      <c r="R1136" s="223">
        <f>Q1136*H1136</f>
        <v>0</v>
      </c>
      <c r="S1136" s="223">
        <v>0</v>
      </c>
      <c r="T1136" s="224">
        <f>S1136*H1136</f>
        <v>0</v>
      </c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R1136" s="225" t="s">
        <v>245</v>
      </c>
      <c r="AT1136" s="225" t="s">
        <v>151</v>
      </c>
      <c r="AU1136" s="225" t="s">
        <v>82</v>
      </c>
      <c r="AY1136" s="19" t="s">
        <v>148</v>
      </c>
      <c r="BE1136" s="226">
        <f>IF(N1136="základní",J1136,0)</f>
        <v>0</v>
      </c>
      <c r="BF1136" s="226">
        <f>IF(N1136="snížená",J1136,0)</f>
        <v>0</v>
      </c>
      <c r="BG1136" s="226">
        <f>IF(N1136="zákl. přenesená",J1136,0)</f>
        <v>0</v>
      </c>
      <c r="BH1136" s="226">
        <f>IF(N1136="sníž. přenesená",J1136,0)</f>
        <v>0</v>
      </c>
      <c r="BI1136" s="226">
        <f>IF(N1136="nulová",J1136,0)</f>
        <v>0</v>
      </c>
      <c r="BJ1136" s="19" t="s">
        <v>80</v>
      </c>
      <c r="BK1136" s="226">
        <f>ROUND(I1136*H1136,2)</f>
        <v>0</v>
      </c>
      <c r="BL1136" s="19" t="s">
        <v>245</v>
      </c>
      <c r="BM1136" s="225" t="s">
        <v>1751</v>
      </c>
    </row>
    <row r="1137" s="2" customFormat="1" ht="24.15" customHeight="1">
      <c r="A1137" s="40"/>
      <c r="B1137" s="41"/>
      <c r="C1137" s="214" t="s">
        <v>1752</v>
      </c>
      <c r="D1137" s="214" t="s">
        <v>151</v>
      </c>
      <c r="E1137" s="215" t="s">
        <v>1753</v>
      </c>
      <c r="F1137" s="216" t="s">
        <v>1750</v>
      </c>
      <c r="G1137" s="217" t="s">
        <v>765</v>
      </c>
      <c r="H1137" s="218">
        <v>2</v>
      </c>
      <c r="I1137" s="219"/>
      <c r="J1137" s="220">
        <f>ROUND(I1137*H1137,2)</f>
        <v>0</v>
      </c>
      <c r="K1137" s="216" t="s">
        <v>19</v>
      </c>
      <c r="L1137" s="46"/>
      <c r="M1137" s="221" t="s">
        <v>19</v>
      </c>
      <c r="N1137" s="222" t="s">
        <v>43</v>
      </c>
      <c r="O1137" s="86"/>
      <c r="P1137" s="223">
        <f>O1137*H1137</f>
        <v>0</v>
      </c>
      <c r="Q1137" s="223">
        <v>0</v>
      </c>
      <c r="R1137" s="223">
        <f>Q1137*H1137</f>
        <v>0</v>
      </c>
      <c r="S1137" s="223">
        <v>0</v>
      </c>
      <c r="T1137" s="224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5" t="s">
        <v>245</v>
      </c>
      <c r="AT1137" s="225" t="s">
        <v>151</v>
      </c>
      <c r="AU1137" s="225" t="s">
        <v>82</v>
      </c>
      <c r="AY1137" s="19" t="s">
        <v>148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9" t="s">
        <v>80</v>
      </c>
      <c r="BK1137" s="226">
        <f>ROUND(I1137*H1137,2)</f>
        <v>0</v>
      </c>
      <c r="BL1137" s="19" t="s">
        <v>245</v>
      </c>
      <c r="BM1137" s="225" t="s">
        <v>1754</v>
      </c>
    </row>
    <row r="1138" s="2" customFormat="1" ht="21.75" customHeight="1">
      <c r="A1138" s="40"/>
      <c r="B1138" s="41"/>
      <c r="C1138" s="214" t="s">
        <v>1755</v>
      </c>
      <c r="D1138" s="214" t="s">
        <v>151</v>
      </c>
      <c r="E1138" s="215" t="s">
        <v>1756</v>
      </c>
      <c r="F1138" s="216" t="s">
        <v>1757</v>
      </c>
      <c r="G1138" s="217" t="s">
        <v>765</v>
      </c>
      <c r="H1138" s="218">
        <v>1</v>
      </c>
      <c r="I1138" s="219"/>
      <c r="J1138" s="220">
        <f>ROUND(I1138*H1138,2)</f>
        <v>0</v>
      </c>
      <c r="K1138" s="216" t="s">
        <v>19</v>
      </c>
      <c r="L1138" s="46"/>
      <c r="M1138" s="221" t="s">
        <v>19</v>
      </c>
      <c r="N1138" s="222" t="s">
        <v>43</v>
      </c>
      <c r="O1138" s="86"/>
      <c r="P1138" s="223">
        <f>O1138*H1138</f>
        <v>0</v>
      </c>
      <c r="Q1138" s="223">
        <v>0</v>
      </c>
      <c r="R1138" s="223">
        <f>Q1138*H1138</f>
        <v>0</v>
      </c>
      <c r="S1138" s="223">
        <v>0</v>
      </c>
      <c r="T1138" s="224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245</v>
      </c>
      <c r="AT1138" s="225" t="s">
        <v>151</v>
      </c>
      <c r="AU1138" s="225" t="s">
        <v>82</v>
      </c>
      <c r="AY1138" s="19" t="s">
        <v>148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80</v>
      </c>
      <c r="BK1138" s="226">
        <f>ROUND(I1138*H1138,2)</f>
        <v>0</v>
      </c>
      <c r="BL1138" s="19" t="s">
        <v>245</v>
      </c>
      <c r="BM1138" s="225" t="s">
        <v>1758</v>
      </c>
    </row>
    <row r="1139" s="2" customFormat="1" ht="24.15" customHeight="1">
      <c r="A1139" s="40"/>
      <c r="B1139" s="41"/>
      <c r="C1139" s="214" t="s">
        <v>1759</v>
      </c>
      <c r="D1139" s="214" t="s">
        <v>151</v>
      </c>
      <c r="E1139" s="215" t="s">
        <v>1760</v>
      </c>
      <c r="F1139" s="216" t="s">
        <v>1761</v>
      </c>
      <c r="G1139" s="217" t="s">
        <v>765</v>
      </c>
      <c r="H1139" s="218">
        <v>2</v>
      </c>
      <c r="I1139" s="219"/>
      <c r="J1139" s="220">
        <f>ROUND(I1139*H1139,2)</f>
        <v>0</v>
      </c>
      <c r="K1139" s="216" t="s">
        <v>19</v>
      </c>
      <c r="L1139" s="46"/>
      <c r="M1139" s="221" t="s">
        <v>19</v>
      </c>
      <c r="N1139" s="222" t="s">
        <v>43</v>
      </c>
      <c r="O1139" s="86"/>
      <c r="P1139" s="223">
        <f>O1139*H1139</f>
        <v>0</v>
      </c>
      <c r="Q1139" s="223">
        <v>0</v>
      </c>
      <c r="R1139" s="223">
        <f>Q1139*H1139</f>
        <v>0</v>
      </c>
      <c r="S1139" s="223">
        <v>0</v>
      </c>
      <c r="T1139" s="224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25" t="s">
        <v>245</v>
      </c>
      <c r="AT1139" s="225" t="s">
        <v>151</v>
      </c>
      <c r="AU1139" s="225" t="s">
        <v>82</v>
      </c>
      <c r="AY1139" s="19" t="s">
        <v>148</v>
      </c>
      <c r="BE1139" s="226">
        <f>IF(N1139="základní",J1139,0)</f>
        <v>0</v>
      </c>
      <c r="BF1139" s="226">
        <f>IF(N1139="snížená",J1139,0)</f>
        <v>0</v>
      </c>
      <c r="BG1139" s="226">
        <f>IF(N1139="zákl. přenesená",J1139,0)</f>
        <v>0</v>
      </c>
      <c r="BH1139" s="226">
        <f>IF(N1139="sníž. přenesená",J1139,0)</f>
        <v>0</v>
      </c>
      <c r="BI1139" s="226">
        <f>IF(N1139="nulová",J1139,0)</f>
        <v>0</v>
      </c>
      <c r="BJ1139" s="19" t="s">
        <v>80</v>
      </c>
      <c r="BK1139" s="226">
        <f>ROUND(I1139*H1139,2)</f>
        <v>0</v>
      </c>
      <c r="BL1139" s="19" t="s">
        <v>245</v>
      </c>
      <c r="BM1139" s="225" t="s">
        <v>1762</v>
      </c>
    </row>
    <row r="1140" s="2" customFormat="1" ht="24.15" customHeight="1">
      <c r="A1140" s="40"/>
      <c r="B1140" s="41"/>
      <c r="C1140" s="214" t="s">
        <v>1763</v>
      </c>
      <c r="D1140" s="214" t="s">
        <v>151</v>
      </c>
      <c r="E1140" s="215" t="s">
        <v>1764</v>
      </c>
      <c r="F1140" s="216" t="s">
        <v>1761</v>
      </c>
      <c r="G1140" s="217" t="s">
        <v>765</v>
      </c>
      <c r="H1140" s="218">
        <v>2</v>
      </c>
      <c r="I1140" s="219"/>
      <c r="J1140" s="220">
        <f>ROUND(I1140*H1140,2)</f>
        <v>0</v>
      </c>
      <c r="K1140" s="216" t="s">
        <v>19</v>
      </c>
      <c r="L1140" s="46"/>
      <c r="M1140" s="221" t="s">
        <v>19</v>
      </c>
      <c r="N1140" s="222" t="s">
        <v>43</v>
      </c>
      <c r="O1140" s="86"/>
      <c r="P1140" s="223">
        <f>O1140*H1140</f>
        <v>0</v>
      </c>
      <c r="Q1140" s="223">
        <v>0</v>
      </c>
      <c r="R1140" s="223">
        <f>Q1140*H1140</f>
        <v>0</v>
      </c>
      <c r="S1140" s="223">
        <v>0</v>
      </c>
      <c r="T1140" s="224">
        <f>S1140*H1140</f>
        <v>0</v>
      </c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R1140" s="225" t="s">
        <v>245</v>
      </c>
      <c r="AT1140" s="225" t="s">
        <v>151</v>
      </c>
      <c r="AU1140" s="225" t="s">
        <v>82</v>
      </c>
      <c r="AY1140" s="19" t="s">
        <v>148</v>
      </c>
      <c r="BE1140" s="226">
        <f>IF(N1140="základní",J1140,0)</f>
        <v>0</v>
      </c>
      <c r="BF1140" s="226">
        <f>IF(N1140="snížená",J1140,0)</f>
        <v>0</v>
      </c>
      <c r="BG1140" s="226">
        <f>IF(N1140="zákl. přenesená",J1140,0)</f>
        <v>0</v>
      </c>
      <c r="BH1140" s="226">
        <f>IF(N1140="sníž. přenesená",J1140,0)</f>
        <v>0</v>
      </c>
      <c r="BI1140" s="226">
        <f>IF(N1140="nulová",J1140,0)</f>
        <v>0</v>
      </c>
      <c r="BJ1140" s="19" t="s">
        <v>80</v>
      </c>
      <c r="BK1140" s="226">
        <f>ROUND(I1140*H1140,2)</f>
        <v>0</v>
      </c>
      <c r="BL1140" s="19" t="s">
        <v>245</v>
      </c>
      <c r="BM1140" s="225" t="s">
        <v>1765</v>
      </c>
    </row>
    <row r="1141" s="2" customFormat="1" ht="24.15" customHeight="1">
      <c r="A1141" s="40"/>
      <c r="B1141" s="41"/>
      <c r="C1141" s="214" t="s">
        <v>1766</v>
      </c>
      <c r="D1141" s="214" t="s">
        <v>151</v>
      </c>
      <c r="E1141" s="215" t="s">
        <v>1767</v>
      </c>
      <c r="F1141" s="216" t="s">
        <v>1768</v>
      </c>
      <c r="G1141" s="217" t="s">
        <v>765</v>
      </c>
      <c r="H1141" s="218">
        <v>4</v>
      </c>
      <c r="I1141" s="219"/>
      <c r="J1141" s="220">
        <f>ROUND(I1141*H1141,2)</f>
        <v>0</v>
      </c>
      <c r="K1141" s="216" t="s">
        <v>19</v>
      </c>
      <c r="L1141" s="46"/>
      <c r="M1141" s="221" t="s">
        <v>19</v>
      </c>
      <c r="N1141" s="222" t="s">
        <v>43</v>
      </c>
      <c r="O1141" s="86"/>
      <c r="P1141" s="223">
        <f>O1141*H1141</f>
        <v>0</v>
      </c>
      <c r="Q1141" s="223">
        <v>0</v>
      </c>
      <c r="R1141" s="223">
        <f>Q1141*H1141</f>
        <v>0</v>
      </c>
      <c r="S1141" s="223">
        <v>0</v>
      </c>
      <c r="T1141" s="224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25" t="s">
        <v>245</v>
      </c>
      <c r="AT1141" s="225" t="s">
        <v>151</v>
      </c>
      <c r="AU1141" s="225" t="s">
        <v>82</v>
      </c>
      <c r="AY1141" s="19" t="s">
        <v>148</v>
      </c>
      <c r="BE1141" s="226">
        <f>IF(N1141="základní",J1141,0)</f>
        <v>0</v>
      </c>
      <c r="BF1141" s="226">
        <f>IF(N1141="snížená",J1141,0)</f>
        <v>0</v>
      </c>
      <c r="BG1141" s="226">
        <f>IF(N1141="zákl. přenesená",J1141,0)</f>
        <v>0</v>
      </c>
      <c r="BH1141" s="226">
        <f>IF(N1141="sníž. přenesená",J1141,0)</f>
        <v>0</v>
      </c>
      <c r="BI1141" s="226">
        <f>IF(N1141="nulová",J1141,0)</f>
        <v>0</v>
      </c>
      <c r="BJ1141" s="19" t="s">
        <v>80</v>
      </c>
      <c r="BK1141" s="226">
        <f>ROUND(I1141*H1141,2)</f>
        <v>0</v>
      </c>
      <c r="BL1141" s="19" t="s">
        <v>245</v>
      </c>
      <c r="BM1141" s="225" t="s">
        <v>1769</v>
      </c>
    </row>
    <row r="1142" s="2" customFormat="1" ht="24.15" customHeight="1">
      <c r="A1142" s="40"/>
      <c r="B1142" s="41"/>
      <c r="C1142" s="214" t="s">
        <v>1770</v>
      </c>
      <c r="D1142" s="214" t="s">
        <v>151</v>
      </c>
      <c r="E1142" s="215" t="s">
        <v>1771</v>
      </c>
      <c r="F1142" s="216" t="s">
        <v>1768</v>
      </c>
      <c r="G1142" s="217" t="s">
        <v>765</v>
      </c>
      <c r="H1142" s="218">
        <v>4</v>
      </c>
      <c r="I1142" s="219"/>
      <c r="J1142" s="220">
        <f>ROUND(I1142*H1142,2)</f>
        <v>0</v>
      </c>
      <c r="K1142" s="216" t="s">
        <v>19</v>
      </c>
      <c r="L1142" s="46"/>
      <c r="M1142" s="221" t="s">
        <v>19</v>
      </c>
      <c r="N1142" s="222" t="s">
        <v>43</v>
      </c>
      <c r="O1142" s="86"/>
      <c r="P1142" s="223">
        <f>O1142*H1142</f>
        <v>0</v>
      </c>
      <c r="Q1142" s="223">
        <v>0</v>
      </c>
      <c r="R1142" s="223">
        <f>Q1142*H1142</f>
        <v>0</v>
      </c>
      <c r="S1142" s="223">
        <v>0</v>
      </c>
      <c r="T1142" s="224">
        <f>S1142*H1142</f>
        <v>0</v>
      </c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R1142" s="225" t="s">
        <v>245</v>
      </c>
      <c r="AT1142" s="225" t="s">
        <v>151</v>
      </c>
      <c r="AU1142" s="225" t="s">
        <v>82</v>
      </c>
      <c r="AY1142" s="19" t="s">
        <v>148</v>
      </c>
      <c r="BE1142" s="226">
        <f>IF(N1142="základní",J1142,0)</f>
        <v>0</v>
      </c>
      <c r="BF1142" s="226">
        <f>IF(N1142="snížená",J1142,0)</f>
        <v>0</v>
      </c>
      <c r="BG1142" s="226">
        <f>IF(N1142="zákl. přenesená",J1142,0)</f>
        <v>0</v>
      </c>
      <c r="BH1142" s="226">
        <f>IF(N1142="sníž. přenesená",J1142,0)</f>
        <v>0</v>
      </c>
      <c r="BI1142" s="226">
        <f>IF(N1142="nulová",J1142,0)</f>
        <v>0</v>
      </c>
      <c r="BJ1142" s="19" t="s">
        <v>80</v>
      </c>
      <c r="BK1142" s="226">
        <f>ROUND(I1142*H1142,2)</f>
        <v>0</v>
      </c>
      <c r="BL1142" s="19" t="s">
        <v>245</v>
      </c>
      <c r="BM1142" s="225" t="s">
        <v>1772</v>
      </c>
    </row>
    <row r="1143" s="2" customFormat="1" ht="24.15" customHeight="1">
      <c r="A1143" s="40"/>
      <c r="B1143" s="41"/>
      <c r="C1143" s="214" t="s">
        <v>1773</v>
      </c>
      <c r="D1143" s="214" t="s">
        <v>151</v>
      </c>
      <c r="E1143" s="215" t="s">
        <v>1774</v>
      </c>
      <c r="F1143" s="216" t="s">
        <v>1775</v>
      </c>
      <c r="G1143" s="217" t="s">
        <v>765</v>
      </c>
      <c r="H1143" s="218">
        <v>1</v>
      </c>
      <c r="I1143" s="219"/>
      <c r="J1143" s="220">
        <f>ROUND(I1143*H1143,2)</f>
        <v>0</v>
      </c>
      <c r="K1143" s="216" t="s">
        <v>19</v>
      </c>
      <c r="L1143" s="46"/>
      <c r="M1143" s="221" t="s">
        <v>19</v>
      </c>
      <c r="N1143" s="222" t="s">
        <v>43</v>
      </c>
      <c r="O1143" s="86"/>
      <c r="P1143" s="223">
        <f>O1143*H1143</f>
        <v>0</v>
      </c>
      <c r="Q1143" s="223">
        <v>0</v>
      </c>
      <c r="R1143" s="223">
        <f>Q1143*H1143</f>
        <v>0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245</v>
      </c>
      <c r="AT1143" s="225" t="s">
        <v>151</v>
      </c>
      <c r="AU1143" s="225" t="s">
        <v>82</v>
      </c>
      <c r="AY1143" s="19" t="s">
        <v>148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80</v>
      </c>
      <c r="BK1143" s="226">
        <f>ROUND(I1143*H1143,2)</f>
        <v>0</v>
      </c>
      <c r="BL1143" s="19" t="s">
        <v>245</v>
      </c>
      <c r="BM1143" s="225" t="s">
        <v>1776</v>
      </c>
    </row>
    <row r="1144" s="2" customFormat="1" ht="24.15" customHeight="1">
      <c r="A1144" s="40"/>
      <c r="B1144" s="41"/>
      <c r="C1144" s="214" t="s">
        <v>1777</v>
      </c>
      <c r="D1144" s="214" t="s">
        <v>151</v>
      </c>
      <c r="E1144" s="215" t="s">
        <v>1778</v>
      </c>
      <c r="F1144" s="216" t="s">
        <v>1779</v>
      </c>
      <c r="G1144" s="217" t="s">
        <v>765</v>
      </c>
      <c r="H1144" s="218">
        <v>1</v>
      </c>
      <c r="I1144" s="219"/>
      <c r="J1144" s="220">
        <f>ROUND(I1144*H1144,2)</f>
        <v>0</v>
      </c>
      <c r="K1144" s="216" t="s">
        <v>19</v>
      </c>
      <c r="L1144" s="46"/>
      <c r="M1144" s="221" t="s">
        <v>19</v>
      </c>
      <c r="N1144" s="222" t="s">
        <v>43</v>
      </c>
      <c r="O1144" s="86"/>
      <c r="P1144" s="223">
        <f>O1144*H1144</f>
        <v>0</v>
      </c>
      <c r="Q1144" s="223">
        <v>0</v>
      </c>
      <c r="R1144" s="223">
        <f>Q1144*H1144</f>
        <v>0</v>
      </c>
      <c r="S1144" s="223">
        <v>0</v>
      </c>
      <c r="T1144" s="224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25" t="s">
        <v>245</v>
      </c>
      <c r="AT1144" s="225" t="s">
        <v>151</v>
      </c>
      <c r="AU1144" s="225" t="s">
        <v>82</v>
      </c>
      <c r="AY1144" s="19" t="s">
        <v>148</v>
      </c>
      <c r="BE1144" s="226">
        <f>IF(N1144="základní",J1144,0)</f>
        <v>0</v>
      </c>
      <c r="BF1144" s="226">
        <f>IF(N1144="snížená",J1144,0)</f>
        <v>0</v>
      </c>
      <c r="BG1144" s="226">
        <f>IF(N1144="zákl. přenesená",J1144,0)</f>
        <v>0</v>
      </c>
      <c r="BH1144" s="226">
        <f>IF(N1144="sníž. přenesená",J1144,0)</f>
        <v>0</v>
      </c>
      <c r="BI1144" s="226">
        <f>IF(N1144="nulová",J1144,0)</f>
        <v>0</v>
      </c>
      <c r="BJ1144" s="19" t="s">
        <v>80</v>
      </c>
      <c r="BK1144" s="226">
        <f>ROUND(I1144*H1144,2)</f>
        <v>0</v>
      </c>
      <c r="BL1144" s="19" t="s">
        <v>245</v>
      </c>
      <c r="BM1144" s="225" t="s">
        <v>1780</v>
      </c>
    </row>
    <row r="1145" s="2" customFormat="1" ht="24.15" customHeight="1">
      <c r="A1145" s="40"/>
      <c r="B1145" s="41"/>
      <c r="C1145" s="214" t="s">
        <v>1781</v>
      </c>
      <c r="D1145" s="214" t="s">
        <v>151</v>
      </c>
      <c r="E1145" s="215" t="s">
        <v>1782</v>
      </c>
      <c r="F1145" s="216" t="s">
        <v>1779</v>
      </c>
      <c r="G1145" s="217" t="s">
        <v>765</v>
      </c>
      <c r="H1145" s="218">
        <v>1</v>
      </c>
      <c r="I1145" s="219"/>
      <c r="J1145" s="220">
        <f>ROUND(I1145*H1145,2)</f>
        <v>0</v>
      </c>
      <c r="K1145" s="216" t="s">
        <v>19</v>
      </c>
      <c r="L1145" s="46"/>
      <c r="M1145" s="221" t="s">
        <v>19</v>
      </c>
      <c r="N1145" s="222" t="s">
        <v>43</v>
      </c>
      <c r="O1145" s="86"/>
      <c r="P1145" s="223">
        <f>O1145*H1145</f>
        <v>0</v>
      </c>
      <c r="Q1145" s="223">
        <v>0</v>
      </c>
      <c r="R1145" s="223">
        <f>Q1145*H1145</f>
        <v>0</v>
      </c>
      <c r="S1145" s="223">
        <v>0</v>
      </c>
      <c r="T1145" s="224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25" t="s">
        <v>245</v>
      </c>
      <c r="AT1145" s="225" t="s">
        <v>151</v>
      </c>
      <c r="AU1145" s="225" t="s">
        <v>82</v>
      </c>
      <c r="AY1145" s="19" t="s">
        <v>148</v>
      </c>
      <c r="BE1145" s="226">
        <f>IF(N1145="základní",J1145,0)</f>
        <v>0</v>
      </c>
      <c r="BF1145" s="226">
        <f>IF(N1145="snížená",J1145,0)</f>
        <v>0</v>
      </c>
      <c r="BG1145" s="226">
        <f>IF(N1145="zákl. přenesená",J1145,0)</f>
        <v>0</v>
      </c>
      <c r="BH1145" s="226">
        <f>IF(N1145="sníž. přenesená",J1145,0)</f>
        <v>0</v>
      </c>
      <c r="BI1145" s="226">
        <f>IF(N1145="nulová",J1145,0)</f>
        <v>0</v>
      </c>
      <c r="BJ1145" s="19" t="s">
        <v>80</v>
      </c>
      <c r="BK1145" s="226">
        <f>ROUND(I1145*H1145,2)</f>
        <v>0</v>
      </c>
      <c r="BL1145" s="19" t="s">
        <v>245</v>
      </c>
      <c r="BM1145" s="225" t="s">
        <v>1783</v>
      </c>
    </row>
    <row r="1146" s="2" customFormat="1" ht="24.15" customHeight="1">
      <c r="A1146" s="40"/>
      <c r="B1146" s="41"/>
      <c r="C1146" s="214" t="s">
        <v>1784</v>
      </c>
      <c r="D1146" s="214" t="s">
        <v>151</v>
      </c>
      <c r="E1146" s="215" t="s">
        <v>1785</v>
      </c>
      <c r="F1146" s="216" t="s">
        <v>1786</v>
      </c>
      <c r="G1146" s="217" t="s">
        <v>765</v>
      </c>
      <c r="H1146" s="218">
        <v>1</v>
      </c>
      <c r="I1146" s="219"/>
      <c r="J1146" s="220">
        <f>ROUND(I1146*H1146,2)</f>
        <v>0</v>
      </c>
      <c r="K1146" s="216" t="s">
        <v>19</v>
      </c>
      <c r="L1146" s="46"/>
      <c r="M1146" s="221" t="s">
        <v>19</v>
      </c>
      <c r="N1146" s="222" t="s">
        <v>43</v>
      </c>
      <c r="O1146" s="86"/>
      <c r="P1146" s="223">
        <f>O1146*H1146</f>
        <v>0</v>
      </c>
      <c r="Q1146" s="223">
        <v>0</v>
      </c>
      <c r="R1146" s="223">
        <f>Q1146*H1146</f>
        <v>0</v>
      </c>
      <c r="S1146" s="223">
        <v>0</v>
      </c>
      <c r="T1146" s="224">
        <f>S1146*H1146</f>
        <v>0</v>
      </c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R1146" s="225" t="s">
        <v>245</v>
      </c>
      <c r="AT1146" s="225" t="s">
        <v>151</v>
      </c>
      <c r="AU1146" s="225" t="s">
        <v>82</v>
      </c>
      <c r="AY1146" s="19" t="s">
        <v>148</v>
      </c>
      <c r="BE1146" s="226">
        <f>IF(N1146="základní",J1146,0)</f>
        <v>0</v>
      </c>
      <c r="BF1146" s="226">
        <f>IF(N1146="snížená",J1146,0)</f>
        <v>0</v>
      </c>
      <c r="BG1146" s="226">
        <f>IF(N1146="zákl. přenesená",J1146,0)</f>
        <v>0</v>
      </c>
      <c r="BH1146" s="226">
        <f>IF(N1146="sníž. přenesená",J1146,0)</f>
        <v>0</v>
      </c>
      <c r="BI1146" s="226">
        <f>IF(N1146="nulová",J1146,0)</f>
        <v>0</v>
      </c>
      <c r="BJ1146" s="19" t="s">
        <v>80</v>
      </c>
      <c r="BK1146" s="226">
        <f>ROUND(I1146*H1146,2)</f>
        <v>0</v>
      </c>
      <c r="BL1146" s="19" t="s">
        <v>245</v>
      </c>
      <c r="BM1146" s="225" t="s">
        <v>1787</v>
      </c>
    </row>
    <row r="1147" s="2" customFormat="1" ht="24.15" customHeight="1">
      <c r="A1147" s="40"/>
      <c r="B1147" s="41"/>
      <c r="C1147" s="214" t="s">
        <v>1788</v>
      </c>
      <c r="D1147" s="214" t="s">
        <v>151</v>
      </c>
      <c r="E1147" s="215" t="s">
        <v>1789</v>
      </c>
      <c r="F1147" s="216" t="s">
        <v>1790</v>
      </c>
      <c r="G1147" s="217" t="s">
        <v>208</v>
      </c>
      <c r="H1147" s="218">
        <v>0.41499999999999998</v>
      </c>
      <c r="I1147" s="219"/>
      <c r="J1147" s="220">
        <f>ROUND(I1147*H1147,2)</f>
        <v>0</v>
      </c>
      <c r="K1147" s="216" t="s">
        <v>616</v>
      </c>
      <c r="L1147" s="46"/>
      <c r="M1147" s="221" t="s">
        <v>19</v>
      </c>
      <c r="N1147" s="222" t="s">
        <v>43</v>
      </c>
      <c r="O1147" s="86"/>
      <c r="P1147" s="223">
        <f>O1147*H1147</f>
        <v>0</v>
      </c>
      <c r="Q1147" s="223">
        <v>0</v>
      </c>
      <c r="R1147" s="223">
        <f>Q1147*H1147</f>
        <v>0</v>
      </c>
      <c r="S1147" s="223">
        <v>0</v>
      </c>
      <c r="T1147" s="224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25" t="s">
        <v>245</v>
      </c>
      <c r="AT1147" s="225" t="s">
        <v>151</v>
      </c>
      <c r="AU1147" s="225" t="s">
        <v>82</v>
      </c>
      <c r="AY1147" s="19" t="s">
        <v>148</v>
      </c>
      <c r="BE1147" s="226">
        <f>IF(N1147="základní",J1147,0)</f>
        <v>0</v>
      </c>
      <c r="BF1147" s="226">
        <f>IF(N1147="snížená",J1147,0)</f>
        <v>0</v>
      </c>
      <c r="BG1147" s="226">
        <f>IF(N1147="zákl. přenesená",J1147,0)</f>
        <v>0</v>
      </c>
      <c r="BH1147" s="226">
        <f>IF(N1147="sníž. přenesená",J1147,0)</f>
        <v>0</v>
      </c>
      <c r="BI1147" s="226">
        <f>IF(N1147="nulová",J1147,0)</f>
        <v>0</v>
      </c>
      <c r="BJ1147" s="19" t="s">
        <v>80</v>
      </c>
      <c r="BK1147" s="226">
        <f>ROUND(I1147*H1147,2)</f>
        <v>0</v>
      </c>
      <c r="BL1147" s="19" t="s">
        <v>245</v>
      </c>
      <c r="BM1147" s="225" t="s">
        <v>1791</v>
      </c>
    </row>
    <row r="1148" s="2" customFormat="1">
      <c r="A1148" s="40"/>
      <c r="B1148" s="41"/>
      <c r="C1148" s="42"/>
      <c r="D1148" s="227" t="s">
        <v>157</v>
      </c>
      <c r="E1148" s="42"/>
      <c r="F1148" s="228" t="s">
        <v>1792</v>
      </c>
      <c r="G1148" s="42"/>
      <c r="H1148" s="42"/>
      <c r="I1148" s="229"/>
      <c r="J1148" s="42"/>
      <c r="K1148" s="42"/>
      <c r="L1148" s="46"/>
      <c r="M1148" s="230"/>
      <c r="N1148" s="231"/>
      <c r="O1148" s="86"/>
      <c r="P1148" s="86"/>
      <c r="Q1148" s="86"/>
      <c r="R1148" s="86"/>
      <c r="S1148" s="86"/>
      <c r="T1148" s="87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157</v>
      </c>
      <c r="AU1148" s="19" t="s">
        <v>82</v>
      </c>
    </row>
    <row r="1149" s="12" customFormat="1" ht="22.8" customHeight="1">
      <c r="A1149" s="12"/>
      <c r="B1149" s="198"/>
      <c r="C1149" s="199"/>
      <c r="D1149" s="200" t="s">
        <v>71</v>
      </c>
      <c r="E1149" s="212" t="s">
        <v>320</v>
      </c>
      <c r="F1149" s="212" t="s">
        <v>321</v>
      </c>
      <c r="G1149" s="199"/>
      <c r="H1149" s="199"/>
      <c r="I1149" s="202"/>
      <c r="J1149" s="213">
        <f>BK1149</f>
        <v>0</v>
      </c>
      <c r="K1149" s="199"/>
      <c r="L1149" s="204"/>
      <c r="M1149" s="205"/>
      <c r="N1149" s="206"/>
      <c r="O1149" s="206"/>
      <c r="P1149" s="207">
        <f>SUM(P1150:P1178)</f>
        <v>0</v>
      </c>
      <c r="Q1149" s="206"/>
      <c r="R1149" s="207">
        <f>SUM(R1150:R1178)</f>
        <v>0</v>
      </c>
      <c r="S1149" s="206"/>
      <c r="T1149" s="208">
        <f>SUM(T1150:T1178)</f>
        <v>0.24959999999999999</v>
      </c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R1149" s="209" t="s">
        <v>82</v>
      </c>
      <c r="AT1149" s="210" t="s">
        <v>71</v>
      </c>
      <c r="AU1149" s="210" t="s">
        <v>80</v>
      </c>
      <c r="AY1149" s="209" t="s">
        <v>148</v>
      </c>
      <c r="BK1149" s="211">
        <f>SUM(BK1150:BK1178)</f>
        <v>0</v>
      </c>
    </row>
    <row r="1150" s="2" customFormat="1" ht="16.5" customHeight="1">
      <c r="A1150" s="40"/>
      <c r="B1150" s="41"/>
      <c r="C1150" s="214" t="s">
        <v>1793</v>
      </c>
      <c r="D1150" s="214" t="s">
        <v>151</v>
      </c>
      <c r="E1150" s="215" t="s">
        <v>1794</v>
      </c>
      <c r="F1150" s="216" t="s">
        <v>1795</v>
      </c>
      <c r="G1150" s="217" t="s">
        <v>298</v>
      </c>
      <c r="H1150" s="218">
        <v>15.6</v>
      </c>
      <c r="I1150" s="219"/>
      <c r="J1150" s="220">
        <f>ROUND(I1150*H1150,2)</f>
        <v>0</v>
      </c>
      <c r="K1150" s="216" t="s">
        <v>616</v>
      </c>
      <c r="L1150" s="46"/>
      <c r="M1150" s="221" t="s">
        <v>19</v>
      </c>
      <c r="N1150" s="222" t="s">
        <v>43</v>
      </c>
      <c r="O1150" s="86"/>
      <c r="P1150" s="223">
        <f>O1150*H1150</f>
        <v>0</v>
      </c>
      <c r="Q1150" s="223">
        <v>0</v>
      </c>
      <c r="R1150" s="223">
        <f>Q1150*H1150</f>
        <v>0</v>
      </c>
      <c r="S1150" s="223">
        <v>0.016</v>
      </c>
      <c r="T1150" s="224">
        <f>S1150*H1150</f>
        <v>0.24959999999999999</v>
      </c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R1150" s="225" t="s">
        <v>245</v>
      </c>
      <c r="AT1150" s="225" t="s">
        <v>151</v>
      </c>
      <c r="AU1150" s="225" t="s">
        <v>82</v>
      </c>
      <c r="AY1150" s="19" t="s">
        <v>148</v>
      </c>
      <c r="BE1150" s="226">
        <f>IF(N1150="základní",J1150,0)</f>
        <v>0</v>
      </c>
      <c r="BF1150" s="226">
        <f>IF(N1150="snížená",J1150,0)</f>
        <v>0</v>
      </c>
      <c r="BG1150" s="226">
        <f>IF(N1150="zákl. přenesená",J1150,0)</f>
        <v>0</v>
      </c>
      <c r="BH1150" s="226">
        <f>IF(N1150="sníž. přenesená",J1150,0)</f>
        <v>0</v>
      </c>
      <c r="BI1150" s="226">
        <f>IF(N1150="nulová",J1150,0)</f>
        <v>0</v>
      </c>
      <c r="BJ1150" s="19" t="s">
        <v>80</v>
      </c>
      <c r="BK1150" s="226">
        <f>ROUND(I1150*H1150,2)</f>
        <v>0</v>
      </c>
      <c r="BL1150" s="19" t="s">
        <v>245</v>
      </c>
      <c r="BM1150" s="225" t="s">
        <v>1796</v>
      </c>
    </row>
    <row r="1151" s="2" customFormat="1">
      <c r="A1151" s="40"/>
      <c r="B1151" s="41"/>
      <c r="C1151" s="42"/>
      <c r="D1151" s="227" t="s">
        <v>157</v>
      </c>
      <c r="E1151" s="42"/>
      <c r="F1151" s="228" t="s">
        <v>1797</v>
      </c>
      <c r="G1151" s="42"/>
      <c r="H1151" s="42"/>
      <c r="I1151" s="229"/>
      <c r="J1151" s="42"/>
      <c r="K1151" s="42"/>
      <c r="L1151" s="46"/>
      <c r="M1151" s="230"/>
      <c r="N1151" s="231"/>
      <c r="O1151" s="86"/>
      <c r="P1151" s="86"/>
      <c r="Q1151" s="86"/>
      <c r="R1151" s="86"/>
      <c r="S1151" s="86"/>
      <c r="T1151" s="87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T1151" s="19" t="s">
        <v>157</v>
      </c>
      <c r="AU1151" s="19" t="s">
        <v>82</v>
      </c>
    </row>
    <row r="1152" s="13" customFormat="1">
      <c r="A1152" s="13"/>
      <c r="B1152" s="232"/>
      <c r="C1152" s="233"/>
      <c r="D1152" s="234" t="s">
        <v>159</v>
      </c>
      <c r="E1152" s="235" t="s">
        <v>19</v>
      </c>
      <c r="F1152" s="236" t="s">
        <v>1798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159</v>
      </c>
      <c r="AU1152" s="242" t="s">
        <v>82</v>
      </c>
      <c r="AV1152" s="13" t="s">
        <v>80</v>
      </c>
      <c r="AW1152" s="13" t="s">
        <v>33</v>
      </c>
      <c r="AX1152" s="13" t="s">
        <v>72</v>
      </c>
      <c r="AY1152" s="242" t="s">
        <v>148</v>
      </c>
    </row>
    <row r="1153" s="14" customFormat="1">
      <c r="A1153" s="14"/>
      <c r="B1153" s="243"/>
      <c r="C1153" s="244"/>
      <c r="D1153" s="234" t="s">
        <v>159</v>
      </c>
      <c r="E1153" s="245" t="s">
        <v>19</v>
      </c>
      <c r="F1153" s="246" t="s">
        <v>1799</v>
      </c>
      <c r="G1153" s="244"/>
      <c r="H1153" s="247">
        <v>15.6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159</v>
      </c>
      <c r="AU1153" s="253" t="s">
        <v>82</v>
      </c>
      <c r="AV1153" s="14" t="s">
        <v>82</v>
      </c>
      <c r="AW1153" s="14" t="s">
        <v>33</v>
      </c>
      <c r="AX1153" s="14" t="s">
        <v>80</v>
      </c>
      <c r="AY1153" s="253" t="s">
        <v>148</v>
      </c>
    </row>
    <row r="1154" s="2" customFormat="1" ht="24.15" customHeight="1">
      <c r="A1154" s="40"/>
      <c r="B1154" s="41"/>
      <c r="C1154" s="214" t="s">
        <v>1800</v>
      </c>
      <c r="D1154" s="214" t="s">
        <v>151</v>
      </c>
      <c r="E1154" s="215" t="s">
        <v>1801</v>
      </c>
      <c r="F1154" s="216" t="s">
        <v>1802</v>
      </c>
      <c r="G1154" s="217" t="s">
        <v>765</v>
      </c>
      <c r="H1154" s="218">
        <v>3</v>
      </c>
      <c r="I1154" s="219"/>
      <c r="J1154" s="220">
        <f>ROUND(I1154*H1154,2)</f>
        <v>0</v>
      </c>
      <c r="K1154" s="216" t="s">
        <v>19</v>
      </c>
      <c r="L1154" s="46"/>
      <c r="M1154" s="221" t="s">
        <v>19</v>
      </c>
      <c r="N1154" s="222" t="s">
        <v>43</v>
      </c>
      <c r="O1154" s="86"/>
      <c r="P1154" s="223">
        <f>O1154*H1154</f>
        <v>0</v>
      </c>
      <c r="Q1154" s="223">
        <v>0</v>
      </c>
      <c r="R1154" s="223">
        <f>Q1154*H1154</f>
        <v>0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245</v>
      </c>
      <c r="AT1154" s="225" t="s">
        <v>151</v>
      </c>
      <c r="AU1154" s="225" t="s">
        <v>82</v>
      </c>
      <c r="AY1154" s="19" t="s">
        <v>148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80</v>
      </c>
      <c r="BK1154" s="226">
        <f>ROUND(I1154*H1154,2)</f>
        <v>0</v>
      </c>
      <c r="BL1154" s="19" t="s">
        <v>245</v>
      </c>
      <c r="BM1154" s="225" t="s">
        <v>1803</v>
      </c>
    </row>
    <row r="1155" s="2" customFormat="1" ht="33" customHeight="1">
      <c r="A1155" s="40"/>
      <c r="B1155" s="41"/>
      <c r="C1155" s="214" t="s">
        <v>1804</v>
      </c>
      <c r="D1155" s="214" t="s">
        <v>151</v>
      </c>
      <c r="E1155" s="215" t="s">
        <v>1805</v>
      </c>
      <c r="F1155" s="216" t="s">
        <v>1806</v>
      </c>
      <c r="G1155" s="217" t="s">
        <v>765</v>
      </c>
      <c r="H1155" s="218">
        <v>1</v>
      </c>
      <c r="I1155" s="219"/>
      <c r="J1155" s="220">
        <f>ROUND(I1155*H1155,2)</f>
        <v>0</v>
      </c>
      <c r="K1155" s="216" t="s">
        <v>19</v>
      </c>
      <c r="L1155" s="46"/>
      <c r="M1155" s="221" t="s">
        <v>19</v>
      </c>
      <c r="N1155" s="222" t="s">
        <v>43</v>
      </c>
      <c r="O1155" s="86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5" t="s">
        <v>245</v>
      </c>
      <c r="AT1155" s="225" t="s">
        <v>151</v>
      </c>
      <c r="AU1155" s="225" t="s">
        <v>82</v>
      </c>
      <c r="AY1155" s="19" t="s">
        <v>148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9" t="s">
        <v>80</v>
      </c>
      <c r="BK1155" s="226">
        <f>ROUND(I1155*H1155,2)</f>
        <v>0</v>
      </c>
      <c r="BL1155" s="19" t="s">
        <v>245</v>
      </c>
      <c r="BM1155" s="225" t="s">
        <v>1807</v>
      </c>
    </row>
    <row r="1156" s="2" customFormat="1" ht="33" customHeight="1">
      <c r="A1156" s="40"/>
      <c r="B1156" s="41"/>
      <c r="C1156" s="214" t="s">
        <v>1808</v>
      </c>
      <c r="D1156" s="214" t="s">
        <v>151</v>
      </c>
      <c r="E1156" s="215" t="s">
        <v>1809</v>
      </c>
      <c r="F1156" s="216" t="s">
        <v>1810</v>
      </c>
      <c r="G1156" s="217" t="s">
        <v>765</v>
      </c>
      <c r="H1156" s="218">
        <v>1</v>
      </c>
      <c r="I1156" s="219"/>
      <c r="J1156" s="220">
        <f>ROUND(I1156*H1156,2)</f>
        <v>0</v>
      </c>
      <c r="K1156" s="216" t="s">
        <v>19</v>
      </c>
      <c r="L1156" s="46"/>
      <c r="M1156" s="221" t="s">
        <v>19</v>
      </c>
      <c r="N1156" s="222" t="s">
        <v>43</v>
      </c>
      <c r="O1156" s="86"/>
      <c r="P1156" s="223">
        <f>O1156*H1156</f>
        <v>0</v>
      </c>
      <c r="Q1156" s="223">
        <v>0</v>
      </c>
      <c r="R1156" s="223">
        <f>Q1156*H1156</f>
        <v>0</v>
      </c>
      <c r="S1156" s="223">
        <v>0</v>
      </c>
      <c r="T1156" s="224">
        <f>S1156*H1156</f>
        <v>0</v>
      </c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R1156" s="225" t="s">
        <v>245</v>
      </c>
      <c r="AT1156" s="225" t="s">
        <v>151</v>
      </c>
      <c r="AU1156" s="225" t="s">
        <v>82</v>
      </c>
      <c r="AY1156" s="19" t="s">
        <v>148</v>
      </c>
      <c r="BE1156" s="226">
        <f>IF(N1156="základní",J1156,0)</f>
        <v>0</v>
      </c>
      <c r="BF1156" s="226">
        <f>IF(N1156="snížená",J1156,0)</f>
        <v>0</v>
      </c>
      <c r="BG1156" s="226">
        <f>IF(N1156="zákl. přenesená",J1156,0)</f>
        <v>0</v>
      </c>
      <c r="BH1156" s="226">
        <f>IF(N1156="sníž. přenesená",J1156,0)</f>
        <v>0</v>
      </c>
      <c r="BI1156" s="226">
        <f>IF(N1156="nulová",J1156,0)</f>
        <v>0</v>
      </c>
      <c r="BJ1156" s="19" t="s">
        <v>80</v>
      </c>
      <c r="BK1156" s="226">
        <f>ROUND(I1156*H1156,2)</f>
        <v>0</v>
      </c>
      <c r="BL1156" s="19" t="s">
        <v>245</v>
      </c>
      <c r="BM1156" s="225" t="s">
        <v>1811</v>
      </c>
    </row>
    <row r="1157" s="2" customFormat="1" ht="37.8" customHeight="1">
      <c r="A1157" s="40"/>
      <c r="B1157" s="41"/>
      <c r="C1157" s="214" t="s">
        <v>1812</v>
      </c>
      <c r="D1157" s="214" t="s">
        <v>151</v>
      </c>
      <c r="E1157" s="215" t="s">
        <v>1813</v>
      </c>
      <c r="F1157" s="216" t="s">
        <v>1814</v>
      </c>
      <c r="G1157" s="217" t="s">
        <v>765</v>
      </c>
      <c r="H1157" s="218">
        <v>1</v>
      </c>
      <c r="I1157" s="219"/>
      <c r="J1157" s="220">
        <f>ROUND(I1157*H1157,2)</f>
        <v>0</v>
      </c>
      <c r="K1157" s="216" t="s">
        <v>19</v>
      </c>
      <c r="L1157" s="46"/>
      <c r="M1157" s="221" t="s">
        <v>19</v>
      </c>
      <c r="N1157" s="222" t="s">
        <v>43</v>
      </c>
      <c r="O1157" s="86"/>
      <c r="P1157" s="223">
        <f>O1157*H1157</f>
        <v>0</v>
      </c>
      <c r="Q1157" s="223">
        <v>0</v>
      </c>
      <c r="R1157" s="223">
        <f>Q1157*H1157</f>
        <v>0</v>
      </c>
      <c r="S1157" s="223">
        <v>0</v>
      </c>
      <c r="T1157" s="224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25" t="s">
        <v>245</v>
      </c>
      <c r="AT1157" s="225" t="s">
        <v>151</v>
      </c>
      <c r="AU1157" s="225" t="s">
        <v>82</v>
      </c>
      <c r="AY1157" s="19" t="s">
        <v>148</v>
      </c>
      <c r="BE1157" s="226">
        <f>IF(N1157="základní",J1157,0)</f>
        <v>0</v>
      </c>
      <c r="BF1157" s="226">
        <f>IF(N1157="snížená",J1157,0)</f>
        <v>0</v>
      </c>
      <c r="BG1157" s="226">
        <f>IF(N1157="zákl. přenesená",J1157,0)</f>
        <v>0</v>
      </c>
      <c r="BH1157" s="226">
        <f>IF(N1157="sníž. přenesená",J1157,0)</f>
        <v>0</v>
      </c>
      <c r="BI1157" s="226">
        <f>IF(N1157="nulová",J1157,0)</f>
        <v>0</v>
      </c>
      <c r="BJ1157" s="19" t="s">
        <v>80</v>
      </c>
      <c r="BK1157" s="226">
        <f>ROUND(I1157*H1157,2)</f>
        <v>0</v>
      </c>
      <c r="BL1157" s="19" t="s">
        <v>245</v>
      </c>
      <c r="BM1157" s="225" t="s">
        <v>1815</v>
      </c>
    </row>
    <row r="1158" s="2" customFormat="1" ht="37.8" customHeight="1">
      <c r="A1158" s="40"/>
      <c r="B1158" s="41"/>
      <c r="C1158" s="214" t="s">
        <v>1816</v>
      </c>
      <c r="D1158" s="214" t="s">
        <v>151</v>
      </c>
      <c r="E1158" s="215" t="s">
        <v>1817</v>
      </c>
      <c r="F1158" s="216" t="s">
        <v>1818</v>
      </c>
      <c r="G1158" s="217" t="s">
        <v>765</v>
      </c>
      <c r="H1158" s="218">
        <v>3</v>
      </c>
      <c r="I1158" s="219"/>
      <c r="J1158" s="220">
        <f>ROUND(I1158*H1158,2)</f>
        <v>0</v>
      </c>
      <c r="K1158" s="216" t="s">
        <v>19</v>
      </c>
      <c r="L1158" s="46"/>
      <c r="M1158" s="221" t="s">
        <v>19</v>
      </c>
      <c r="N1158" s="222" t="s">
        <v>43</v>
      </c>
      <c r="O1158" s="86"/>
      <c r="P1158" s="223">
        <f>O1158*H1158</f>
        <v>0</v>
      </c>
      <c r="Q1158" s="223">
        <v>0</v>
      </c>
      <c r="R1158" s="223">
        <f>Q1158*H1158</f>
        <v>0</v>
      </c>
      <c r="S1158" s="223">
        <v>0</v>
      </c>
      <c r="T1158" s="22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5" t="s">
        <v>245</v>
      </c>
      <c r="AT1158" s="225" t="s">
        <v>151</v>
      </c>
      <c r="AU1158" s="225" t="s">
        <v>82</v>
      </c>
      <c r="AY1158" s="19" t="s">
        <v>148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9" t="s">
        <v>80</v>
      </c>
      <c r="BK1158" s="226">
        <f>ROUND(I1158*H1158,2)</f>
        <v>0</v>
      </c>
      <c r="BL1158" s="19" t="s">
        <v>245</v>
      </c>
      <c r="BM1158" s="225" t="s">
        <v>1819</v>
      </c>
    </row>
    <row r="1159" s="2" customFormat="1" ht="24.15" customHeight="1">
      <c r="A1159" s="40"/>
      <c r="B1159" s="41"/>
      <c r="C1159" s="214" t="s">
        <v>1820</v>
      </c>
      <c r="D1159" s="214" t="s">
        <v>151</v>
      </c>
      <c r="E1159" s="215" t="s">
        <v>1821</v>
      </c>
      <c r="F1159" s="216" t="s">
        <v>1822</v>
      </c>
      <c r="G1159" s="217" t="s">
        <v>765</v>
      </c>
      <c r="H1159" s="218">
        <v>1</v>
      </c>
      <c r="I1159" s="219"/>
      <c r="J1159" s="220">
        <f>ROUND(I1159*H1159,2)</f>
        <v>0</v>
      </c>
      <c r="K1159" s="216" t="s">
        <v>19</v>
      </c>
      <c r="L1159" s="46"/>
      <c r="M1159" s="221" t="s">
        <v>19</v>
      </c>
      <c r="N1159" s="222" t="s">
        <v>43</v>
      </c>
      <c r="O1159" s="86"/>
      <c r="P1159" s="223">
        <f>O1159*H1159</f>
        <v>0</v>
      </c>
      <c r="Q1159" s="223">
        <v>0</v>
      </c>
      <c r="R1159" s="223">
        <f>Q1159*H1159</f>
        <v>0</v>
      </c>
      <c r="S1159" s="223">
        <v>0</v>
      </c>
      <c r="T1159" s="224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25" t="s">
        <v>245</v>
      </c>
      <c r="AT1159" s="225" t="s">
        <v>151</v>
      </c>
      <c r="AU1159" s="225" t="s">
        <v>82</v>
      </c>
      <c r="AY1159" s="19" t="s">
        <v>148</v>
      </c>
      <c r="BE1159" s="226">
        <f>IF(N1159="základní",J1159,0)</f>
        <v>0</v>
      </c>
      <c r="BF1159" s="226">
        <f>IF(N1159="snížená",J1159,0)</f>
        <v>0</v>
      </c>
      <c r="BG1159" s="226">
        <f>IF(N1159="zákl. přenesená",J1159,0)</f>
        <v>0</v>
      </c>
      <c r="BH1159" s="226">
        <f>IF(N1159="sníž. přenesená",J1159,0)</f>
        <v>0</v>
      </c>
      <c r="BI1159" s="226">
        <f>IF(N1159="nulová",J1159,0)</f>
        <v>0</v>
      </c>
      <c r="BJ1159" s="19" t="s">
        <v>80</v>
      </c>
      <c r="BK1159" s="226">
        <f>ROUND(I1159*H1159,2)</f>
        <v>0</v>
      </c>
      <c r="BL1159" s="19" t="s">
        <v>245</v>
      </c>
      <c r="BM1159" s="225" t="s">
        <v>1823</v>
      </c>
    </row>
    <row r="1160" s="2" customFormat="1" ht="24.15" customHeight="1">
      <c r="A1160" s="40"/>
      <c r="B1160" s="41"/>
      <c r="C1160" s="214" t="s">
        <v>1824</v>
      </c>
      <c r="D1160" s="214" t="s">
        <v>151</v>
      </c>
      <c r="E1160" s="215" t="s">
        <v>1825</v>
      </c>
      <c r="F1160" s="216" t="s">
        <v>1826</v>
      </c>
      <c r="G1160" s="217" t="s">
        <v>765</v>
      </c>
      <c r="H1160" s="218">
        <v>1</v>
      </c>
      <c r="I1160" s="219"/>
      <c r="J1160" s="220">
        <f>ROUND(I1160*H1160,2)</f>
        <v>0</v>
      </c>
      <c r="K1160" s="216" t="s">
        <v>19</v>
      </c>
      <c r="L1160" s="46"/>
      <c r="M1160" s="221" t="s">
        <v>19</v>
      </c>
      <c r="N1160" s="222" t="s">
        <v>43</v>
      </c>
      <c r="O1160" s="86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5" t="s">
        <v>245</v>
      </c>
      <c r="AT1160" s="225" t="s">
        <v>151</v>
      </c>
      <c r="AU1160" s="225" t="s">
        <v>82</v>
      </c>
      <c r="AY1160" s="19" t="s">
        <v>148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9" t="s">
        <v>80</v>
      </c>
      <c r="BK1160" s="226">
        <f>ROUND(I1160*H1160,2)</f>
        <v>0</v>
      </c>
      <c r="BL1160" s="19" t="s">
        <v>245</v>
      </c>
      <c r="BM1160" s="225" t="s">
        <v>1827</v>
      </c>
    </row>
    <row r="1161" s="2" customFormat="1" ht="24.15" customHeight="1">
      <c r="A1161" s="40"/>
      <c r="B1161" s="41"/>
      <c r="C1161" s="214" t="s">
        <v>1828</v>
      </c>
      <c r="D1161" s="214" t="s">
        <v>151</v>
      </c>
      <c r="E1161" s="215" t="s">
        <v>1829</v>
      </c>
      <c r="F1161" s="216" t="s">
        <v>1830</v>
      </c>
      <c r="G1161" s="217" t="s">
        <v>765</v>
      </c>
      <c r="H1161" s="218">
        <v>3</v>
      </c>
      <c r="I1161" s="219"/>
      <c r="J1161" s="220">
        <f>ROUND(I1161*H1161,2)</f>
        <v>0</v>
      </c>
      <c r="K1161" s="216" t="s">
        <v>19</v>
      </c>
      <c r="L1161" s="46"/>
      <c r="M1161" s="221" t="s">
        <v>19</v>
      </c>
      <c r="N1161" s="222" t="s">
        <v>43</v>
      </c>
      <c r="O1161" s="86"/>
      <c r="P1161" s="223">
        <f>O1161*H1161</f>
        <v>0</v>
      </c>
      <c r="Q1161" s="223">
        <v>0</v>
      </c>
      <c r="R1161" s="223">
        <f>Q1161*H1161</f>
        <v>0</v>
      </c>
      <c r="S1161" s="223">
        <v>0</v>
      </c>
      <c r="T1161" s="224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5" t="s">
        <v>245</v>
      </c>
      <c r="AT1161" s="225" t="s">
        <v>151</v>
      </c>
      <c r="AU1161" s="225" t="s">
        <v>82</v>
      </c>
      <c r="AY1161" s="19" t="s">
        <v>148</v>
      </c>
      <c r="BE1161" s="226">
        <f>IF(N1161="základní",J1161,0)</f>
        <v>0</v>
      </c>
      <c r="BF1161" s="226">
        <f>IF(N1161="snížená",J1161,0)</f>
        <v>0</v>
      </c>
      <c r="BG1161" s="226">
        <f>IF(N1161="zákl. přenesená",J1161,0)</f>
        <v>0</v>
      </c>
      <c r="BH1161" s="226">
        <f>IF(N1161="sníž. přenesená",J1161,0)</f>
        <v>0</v>
      </c>
      <c r="BI1161" s="226">
        <f>IF(N1161="nulová",J1161,0)</f>
        <v>0</v>
      </c>
      <c r="BJ1161" s="19" t="s">
        <v>80</v>
      </c>
      <c r="BK1161" s="226">
        <f>ROUND(I1161*H1161,2)</f>
        <v>0</v>
      </c>
      <c r="BL1161" s="19" t="s">
        <v>245</v>
      </c>
      <c r="BM1161" s="225" t="s">
        <v>1831</v>
      </c>
    </row>
    <row r="1162" s="2" customFormat="1" ht="24.15" customHeight="1">
      <c r="A1162" s="40"/>
      <c r="B1162" s="41"/>
      <c r="C1162" s="214" t="s">
        <v>1832</v>
      </c>
      <c r="D1162" s="214" t="s">
        <v>151</v>
      </c>
      <c r="E1162" s="215" t="s">
        <v>1833</v>
      </c>
      <c r="F1162" s="216" t="s">
        <v>1834</v>
      </c>
      <c r="G1162" s="217" t="s">
        <v>765</v>
      </c>
      <c r="H1162" s="218">
        <v>2</v>
      </c>
      <c r="I1162" s="219"/>
      <c r="J1162" s="220">
        <f>ROUND(I1162*H1162,2)</f>
        <v>0</v>
      </c>
      <c r="K1162" s="216" t="s">
        <v>19</v>
      </c>
      <c r="L1162" s="46"/>
      <c r="M1162" s="221" t="s">
        <v>19</v>
      </c>
      <c r="N1162" s="222" t="s">
        <v>43</v>
      </c>
      <c r="O1162" s="86"/>
      <c r="P1162" s="223">
        <f>O1162*H1162</f>
        <v>0</v>
      </c>
      <c r="Q1162" s="223">
        <v>0</v>
      </c>
      <c r="R1162" s="223">
        <f>Q1162*H1162</f>
        <v>0</v>
      </c>
      <c r="S1162" s="223">
        <v>0</v>
      </c>
      <c r="T1162" s="224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5" t="s">
        <v>245</v>
      </c>
      <c r="AT1162" s="225" t="s">
        <v>151</v>
      </c>
      <c r="AU1162" s="225" t="s">
        <v>82</v>
      </c>
      <c r="AY1162" s="19" t="s">
        <v>148</v>
      </c>
      <c r="BE1162" s="226">
        <f>IF(N1162="základní",J1162,0)</f>
        <v>0</v>
      </c>
      <c r="BF1162" s="226">
        <f>IF(N1162="snížená",J1162,0)</f>
        <v>0</v>
      </c>
      <c r="BG1162" s="226">
        <f>IF(N1162="zákl. přenesená",J1162,0)</f>
        <v>0</v>
      </c>
      <c r="BH1162" s="226">
        <f>IF(N1162="sníž. přenesená",J1162,0)</f>
        <v>0</v>
      </c>
      <c r="BI1162" s="226">
        <f>IF(N1162="nulová",J1162,0)</f>
        <v>0</v>
      </c>
      <c r="BJ1162" s="19" t="s">
        <v>80</v>
      </c>
      <c r="BK1162" s="226">
        <f>ROUND(I1162*H1162,2)</f>
        <v>0</v>
      </c>
      <c r="BL1162" s="19" t="s">
        <v>245</v>
      </c>
      <c r="BM1162" s="225" t="s">
        <v>1835</v>
      </c>
    </row>
    <row r="1163" s="2" customFormat="1" ht="24.15" customHeight="1">
      <c r="A1163" s="40"/>
      <c r="B1163" s="41"/>
      <c r="C1163" s="214" t="s">
        <v>1836</v>
      </c>
      <c r="D1163" s="214" t="s">
        <v>151</v>
      </c>
      <c r="E1163" s="215" t="s">
        <v>1837</v>
      </c>
      <c r="F1163" s="216" t="s">
        <v>1838</v>
      </c>
      <c r="G1163" s="217" t="s">
        <v>765</v>
      </c>
      <c r="H1163" s="218">
        <v>1</v>
      </c>
      <c r="I1163" s="219"/>
      <c r="J1163" s="220">
        <f>ROUND(I1163*H1163,2)</f>
        <v>0</v>
      </c>
      <c r="K1163" s="216" t="s">
        <v>19</v>
      </c>
      <c r="L1163" s="46"/>
      <c r="M1163" s="221" t="s">
        <v>19</v>
      </c>
      <c r="N1163" s="222" t="s">
        <v>43</v>
      </c>
      <c r="O1163" s="86"/>
      <c r="P1163" s="223">
        <f>O1163*H1163</f>
        <v>0</v>
      </c>
      <c r="Q1163" s="223">
        <v>0</v>
      </c>
      <c r="R1163" s="223">
        <f>Q1163*H1163</f>
        <v>0</v>
      </c>
      <c r="S1163" s="223">
        <v>0</v>
      </c>
      <c r="T1163" s="224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5" t="s">
        <v>245</v>
      </c>
      <c r="AT1163" s="225" t="s">
        <v>151</v>
      </c>
      <c r="AU1163" s="225" t="s">
        <v>82</v>
      </c>
      <c r="AY1163" s="19" t="s">
        <v>148</v>
      </c>
      <c r="BE1163" s="226">
        <f>IF(N1163="základní",J1163,0)</f>
        <v>0</v>
      </c>
      <c r="BF1163" s="226">
        <f>IF(N1163="snížená",J1163,0)</f>
        <v>0</v>
      </c>
      <c r="BG1163" s="226">
        <f>IF(N1163="zákl. přenesená",J1163,0)</f>
        <v>0</v>
      </c>
      <c r="BH1163" s="226">
        <f>IF(N1163="sníž. přenesená",J1163,0)</f>
        <v>0</v>
      </c>
      <c r="BI1163" s="226">
        <f>IF(N1163="nulová",J1163,0)</f>
        <v>0</v>
      </c>
      <c r="BJ1163" s="19" t="s">
        <v>80</v>
      </c>
      <c r="BK1163" s="226">
        <f>ROUND(I1163*H1163,2)</f>
        <v>0</v>
      </c>
      <c r="BL1163" s="19" t="s">
        <v>245</v>
      </c>
      <c r="BM1163" s="225" t="s">
        <v>1839</v>
      </c>
    </row>
    <row r="1164" s="2" customFormat="1" ht="24.15" customHeight="1">
      <c r="A1164" s="40"/>
      <c r="B1164" s="41"/>
      <c r="C1164" s="214" t="s">
        <v>1840</v>
      </c>
      <c r="D1164" s="214" t="s">
        <v>151</v>
      </c>
      <c r="E1164" s="215" t="s">
        <v>1841</v>
      </c>
      <c r="F1164" s="216" t="s">
        <v>1842</v>
      </c>
      <c r="G1164" s="217" t="s">
        <v>765</v>
      </c>
      <c r="H1164" s="218">
        <v>2</v>
      </c>
      <c r="I1164" s="219"/>
      <c r="J1164" s="220">
        <f>ROUND(I1164*H1164,2)</f>
        <v>0</v>
      </c>
      <c r="K1164" s="216" t="s">
        <v>19</v>
      </c>
      <c r="L1164" s="46"/>
      <c r="M1164" s="221" t="s">
        <v>19</v>
      </c>
      <c r="N1164" s="222" t="s">
        <v>43</v>
      </c>
      <c r="O1164" s="86"/>
      <c r="P1164" s="223">
        <f>O1164*H1164</f>
        <v>0</v>
      </c>
      <c r="Q1164" s="223">
        <v>0</v>
      </c>
      <c r="R1164" s="223">
        <f>Q1164*H1164</f>
        <v>0</v>
      </c>
      <c r="S1164" s="223">
        <v>0</v>
      </c>
      <c r="T1164" s="224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25" t="s">
        <v>245</v>
      </c>
      <c r="AT1164" s="225" t="s">
        <v>151</v>
      </c>
      <c r="AU1164" s="225" t="s">
        <v>82</v>
      </c>
      <c r="AY1164" s="19" t="s">
        <v>148</v>
      </c>
      <c r="BE1164" s="226">
        <f>IF(N1164="základní",J1164,0)</f>
        <v>0</v>
      </c>
      <c r="BF1164" s="226">
        <f>IF(N1164="snížená",J1164,0)</f>
        <v>0</v>
      </c>
      <c r="BG1164" s="226">
        <f>IF(N1164="zákl. přenesená",J1164,0)</f>
        <v>0</v>
      </c>
      <c r="BH1164" s="226">
        <f>IF(N1164="sníž. přenesená",J1164,0)</f>
        <v>0</v>
      </c>
      <c r="BI1164" s="226">
        <f>IF(N1164="nulová",J1164,0)</f>
        <v>0</v>
      </c>
      <c r="BJ1164" s="19" t="s">
        <v>80</v>
      </c>
      <c r="BK1164" s="226">
        <f>ROUND(I1164*H1164,2)</f>
        <v>0</v>
      </c>
      <c r="BL1164" s="19" t="s">
        <v>245</v>
      </c>
      <c r="BM1164" s="225" t="s">
        <v>1843</v>
      </c>
    </row>
    <row r="1165" s="2" customFormat="1" ht="24.15" customHeight="1">
      <c r="A1165" s="40"/>
      <c r="B1165" s="41"/>
      <c r="C1165" s="214" t="s">
        <v>1844</v>
      </c>
      <c r="D1165" s="214" t="s">
        <v>151</v>
      </c>
      <c r="E1165" s="215" t="s">
        <v>1845</v>
      </c>
      <c r="F1165" s="216" t="s">
        <v>1846</v>
      </c>
      <c r="G1165" s="217" t="s">
        <v>765</v>
      </c>
      <c r="H1165" s="218">
        <v>1</v>
      </c>
      <c r="I1165" s="219"/>
      <c r="J1165" s="220">
        <f>ROUND(I1165*H1165,2)</f>
        <v>0</v>
      </c>
      <c r="K1165" s="216" t="s">
        <v>19</v>
      </c>
      <c r="L1165" s="46"/>
      <c r="M1165" s="221" t="s">
        <v>19</v>
      </c>
      <c r="N1165" s="222" t="s">
        <v>43</v>
      </c>
      <c r="O1165" s="86"/>
      <c r="P1165" s="223">
        <f>O1165*H1165</f>
        <v>0</v>
      </c>
      <c r="Q1165" s="223">
        <v>0</v>
      </c>
      <c r="R1165" s="223">
        <f>Q1165*H1165</f>
        <v>0</v>
      </c>
      <c r="S1165" s="223">
        <v>0</v>
      </c>
      <c r="T1165" s="224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5" t="s">
        <v>245</v>
      </c>
      <c r="AT1165" s="225" t="s">
        <v>151</v>
      </c>
      <c r="AU1165" s="225" t="s">
        <v>82</v>
      </c>
      <c r="AY1165" s="19" t="s">
        <v>148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9" t="s">
        <v>80</v>
      </c>
      <c r="BK1165" s="226">
        <f>ROUND(I1165*H1165,2)</f>
        <v>0</v>
      </c>
      <c r="BL1165" s="19" t="s">
        <v>245</v>
      </c>
      <c r="BM1165" s="225" t="s">
        <v>1847</v>
      </c>
    </row>
    <row r="1166" s="2" customFormat="1" ht="33" customHeight="1">
      <c r="A1166" s="40"/>
      <c r="B1166" s="41"/>
      <c r="C1166" s="214" t="s">
        <v>1848</v>
      </c>
      <c r="D1166" s="214" t="s">
        <v>151</v>
      </c>
      <c r="E1166" s="215" t="s">
        <v>1849</v>
      </c>
      <c r="F1166" s="216" t="s">
        <v>1850</v>
      </c>
      <c r="G1166" s="217" t="s">
        <v>765</v>
      </c>
      <c r="H1166" s="218">
        <v>1</v>
      </c>
      <c r="I1166" s="219"/>
      <c r="J1166" s="220">
        <f>ROUND(I1166*H1166,2)</f>
        <v>0</v>
      </c>
      <c r="K1166" s="216" t="s">
        <v>19</v>
      </c>
      <c r="L1166" s="46"/>
      <c r="M1166" s="221" t="s">
        <v>19</v>
      </c>
      <c r="N1166" s="222" t="s">
        <v>43</v>
      </c>
      <c r="O1166" s="86"/>
      <c r="P1166" s="223">
        <f>O1166*H1166</f>
        <v>0</v>
      </c>
      <c r="Q1166" s="223">
        <v>0</v>
      </c>
      <c r="R1166" s="223">
        <f>Q1166*H1166</f>
        <v>0</v>
      </c>
      <c r="S1166" s="223">
        <v>0</v>
      </c>
      <c r="T1166" s="224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5" t="s">
        <v>245</v>
      </c>
      <c r="AT1166" s="225" t="s">
        <v>151</v>
      </c>
      <c r="AU1166" s="225" t="s">
        <v>82</v>
      </c>
      <c r="AY1166" s="19" t="s">
        <v>148</v>
      </c>
      <c r="BE1166" s="226">
        <f>IF(N1166="základní",J1166,0)</f>
        <v>0</v>
      </c>
      <c r="BF1166" s="226">
        <f>IF(N1166="snížená",J1166,0)</f>
        <v>0</v>
      </c>
      <c r="BG1166" s="226">
        <f>IF(N1166="zákl. přenesená",J1166,0)</f>
        <v>0</v>
      </c>
      <c r="BH1166" s="226">
        <f>IF(N1166="sníž. přenesená",J1166,0)</f>
        <v>0</v>
      </c>
      <c r="BI1166" s="226">
        <f>IF(N1166="nulová",J1166,0)</f>
        <v>0</v>
      </c>
      <c r="BJ1166" s="19" t="s">
        <v>80</v>
      </c>
      <c r="BK1166" s="226">
        <f>ROUND(I1166*H1166,2)</f>
        <v>0</v>
      </c>
      <c r="BL1166" s="19" t="s">
        <v>245</v>
      </c>
      <c r="BM1166" s="225" t="s">
        <v>1851</v>
      </c>
    </row>
    <row r="1167" s="2" customFormat="1" ht="21.75" customHeight="1">
      <c r="A1167" s="40"/>
      <c r="B1167" s="41"/>
      <c r="C1167" s="214" t="s">
        <v>1852</v>
      </c>
      <c r="D1167" s="214" t="s">
        <v>151</v>
      </c>
      <c r="E1167" s="215" t="s">
        <v>1853</v>
      </c>
      <c r="F1167" s="216" t="s">
        <v>1854</v>
      </c>
      <c r="G1167" s="217" t="s">
        <v>765</v>
      </c>
      <c r="H1167" s="218">
        <v>1</v>
      </c>
      <c r="I1167" s="219"/>
      <c r="J1167" s="220">
        <f>ROUND(I1167*H1167,2)</f>
        <v>0</v>
      </c>
      <c r="K1167" s="216" t="s">
        <v>19</v>
      </c>
      <c r="L1167" s="46"/>
      <c r="M1167" s="221" t="s">
        <v>19</v>
      </c>
      <c r="N1167" s="222" t="s">
        <v>43</v>
      </c>
      <c r="O1167" s="86"/>
      <c r="P1167" s="223">
        <f>O1167*H1167</f>
        <v>0</v>
      </c>
      <c r="Q1167" s="223">
        <v>0</v>
      </c>
      <c r="R1167" s="223">
        <f>Q1167*H1167</f>
        <v>0</v>
      </c>
      <c r="S1167" s="223">
        <v>0</v>
      </c>
      <c r="T1167" s="224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25" t="s">
        <v>245</v>
      </c>
      <c r="AT1167" s="225" t="s">
        <v>151</v>
      </c>
      <c r="AU1167" s="225" t="s">
        <v>82</v>
      </c>
      <c r="AY1167" s="19" t="s">
        <v>148</v>
      </c>
      <c r="BE1167" s="226">
        <f>IF(N1167="základní",J1167,0)</f>
        <v>0</v>
      </c>
      <c r="BF1167" s="226">
        <f>IF(N1167="snížená",J1167,0)</f>
        <v>0</v>
      </c>
      <c r="BG1167" s="226">
        <f>IF(N1167="zákl. přenesená",J1167,0)</f>
        <v>0</v>
      </c>
      <c r="BH1167" s="226">
        <f>IF(N1167="sníž. přenesená",J1167,0)</f>
        <v>0</v>
      </c>
      <c r="BI1167" s="226">
        <f>IF(N1167="nulová",J1167,0)</f>
        <v>0</v>
      </c>
      <c r="BJ1167" s="19" t="s">
        <v>80</v>
      </c>
      <c r="BK1167" s="226">
        <f>ROUND(I1167*H1167,2)</f>
        <v>0</v>
      </c>
      <c r="BL1167" s="19" t="s">
        <v>245</v>
      </c>
      <c r="BM1167" s="225" t="s">
        <v>1855</v>
      </c>
    </row>
    <row r="1168" s="2" customFormat="1" ht="24.15" customHeight="1">
      <c r="A1168" s="40"/>
      <c r="B1168" s="41"/>
      <c r="C1168" s="214" t="s">
        <v>1856</v>
      </c>
      <c r="D1168" s="214" t="s">
        <v>151</v>
      </c>
      <c r="E1168" s="215" t="s">
        <v>1857</v>
      </c>
      <c r="F1168" s="216" t="s">
        <v>1858</v>
      </c>
      <c r="G1168" s="217" t="s">
        <v>765</v>
      </c>
      <c r="H1168" s="218">
        <v>1</v>
      </c>
      <c r="I1168" s="219"/>
      <c r="J1168" s="220">
        <f>ROUND(I1168*H1168,2)</f>
        <v>0</v>
      </c>
      <c r="K1168" s="216" t="s">
        <v>19</v>
      </c>
      <c r="L1168" s="46"/>
      <c r="M1168" s="221" t="s">
        <v>19</v>
      </c>
      <c r="N1168" s="222" t="s">
        <v>43</v>
      </c>
      <c r="O1168" s="86"/>
      <c r="P1168" s="223">
        <f>O1168*H1168</f>
        <v>0</v>
      </c>
      <c r="Q1168" s="223">
        <v>0</v>
      </c>
      <c r="R1168" s="223">
        <f>Q1168*H1168</f>
        <v>0</v>
      </c>
      <c r="S1168" s="223">
        <v>0</v>
      </c>
      <c r="T1168" s="224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5" t="s">
        <v>245</v>
      </c>
      <c r="AT1168" s="225" t="s">
        <v>151</v>
      </c>
      <c r="AU1168" s="225" t="s">
        <v>82</v>
      </c>
      <c r="AY1168" s="19" t="s">
        <v>148</v>
      </c>
      <c r="BE1168" s="226">
        <f>IF(N1168="základní",J1168,0)</f>
        <v>0</v>
      </c>
      <c r="BF1168" s="226">
        <f>IF(N1168="snížená",J1168,0)</f>
        <v>0</v>
      </c>
      <c r="BG1168" s="226">
        <f>IF(N1168="zákl. přenesená",J1168,0)</f>
        <v>0</v>
      </c>
      <c r="BH1168" s="226">
        <f>IF(N1168="sníž. přenesená",J1168,0)</f>
        <v>0</v>
      </c>
      <c r="BI1168" s="226">
        <f>IF(N1168="nulová",J1168,0)</f>
        <v>0</v>
      </c>
      <c r="BJ1168" s="19" t="s">
        <v>80</v>
      </c>
      <c r="BK1168" s="226">
        <f>ROUND(I1168*H1168,2)</f>
        <v>0</v>
      </c>
      <c r="BL1168" s="19" t="s">
        <v>245</v>
      </c>
      <c r="BM1168" s="225" t="s">
        <v>1859</v>
      </c>
    </row>
    <row r="1169" s="2" customFormat="1" ht="37.8" customHeight="1">
      <c r="A1169" s="40"/>
      <c r="B1169" s="41"/>
      <c r="C1169" s="214" t="s">
        <v>1860</v>
      </c>
      <c r="D1169" s="214" t="s">
        <v>151</v>
      </c>
      <c r="E1169" s="215" t="s">
        <v>1861</v>
      </c>
      <c r="F1169" s="216" t="s">
        <v>1862</v>
      </c>
      <c r="G1169" s="217" t="s">
        <v>765</v>
      </c>
      <c r="H1169" s="218">
        <v>1</v>
      </c>
      <c r="I1169" s="219"/>
      <c r="J1169" s="220">
        <f>ROUND(I1169*H1169,2)</f>
        <v>0</v>
      </c>
      <c r="K1169" s="216" t="s">
        <v>19</v>
      </c>
      <c r="L1169" s="46"/>
      <c r="M1169" s="221" t="s">
        <v>19</v>
      </c>
      <c r="N1169" s="222" t="s">
        <v>43</v>
      </c>
      <c r="O1169" s="86"/>
      <c r="P1169" s="223">
        <f>O1169*H1169</f>
        <v>0</v>
      </c>
      <c r="Q1169" s="223">
        <v>0</v>
      </c>
      <c r="R1169" s="223">
        <f>Q1169*H1169</f>
        <v>0</v>
      </c>
      <c r="S1169" s="223">
        <v>0</v>
      </c>
      <c r="T1169" s="224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25" t="s">
        <v>245</v>
      </c>
      <c r="AT1169" s="225" t="s">
        <v>151</v>
      </c>
      <c r="AU1169" s="225" t="s">
        <v>82</v>
      </c>
      <c r="AY1169" s="19" t="s">
        <v>148</v>
      </c>
      <c r="BE1169" s="226">
        <f>IF(N1169="základní",J1169,0)</f>
        <v>0</v>
      </c>
      <c r="BF1169" s="226">
        <f>IF(N1169="snížená",J1169,0)</f>
        <v>0</v>
      </c>
      <c r="BG1169" s="226">
        <f>IF(N1169="zákl. přenesená",J1169,0)</f>
        <v>0</v>
      </c>
      <c r="BH1169" s="226">
        <f>IF(N1169="sníž. přenesená",J1169,0)</f>
        <v>0</v>
      </c>
      <c r="BI1169" s="226">
        <f>IF(N1169="nulová",J1169,0)</f>
        <v>0</v>
      </c>
      <c r="BJ1169" s="19" t="s">
        <v>80</v>
      </c>
      <c r="BK1169" s="226">
        <f>ROUND(I1169*H1169,2)</f>
        <v>0</v>
      </c>
      <c r="BL1169" s="19" t="s">
        <v>245</v>
      </c>
      <c r="BM1169" s="225" t="s">
        <v>1863</v>
      </c>
    </row>
    <row r="1170" s="2" customFormat="1" ht="37.8" customHeight="1">
      <c r="A1170" s="40"/>
      <c r="B1170" s="41"/>
      <c r="C1170" s="214" t="s">
        <v>1864</v>
      </c>
      <c r="D1170" s="214" t="s">
        <v>151</v>
      </c>
      <c r="E1170" s="215" t="s">
        <v>1865</v>
      </c>
      <c r="F1170" s="216" t="s">
        <v>1866</v>
      </c>
      <c r="G1170" s="217" t="s">
        <v>765</v>
      </c>
      <c r="H1170" s="218">
        <v>1</v>
      </c>
      <c r="I1170" s="219"/>
      <c r="J1170" s="220">
        <f>ROUND(I1170*H1170,2)</f>
        <v>0</v>
      </c>
      <c r="K1170" s="216" t="s">
        <v>19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</v>
      </c>
      <c r="R1170" s="223">
        <f>Q1170*H1170</f>
        <v>0</v>
      </c>
      <c r="S1170" s="223">
        <v>0</v>
      </c>
      <c r="T1170" s="224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245</v>
      </c>
      <c r="AT1170" s="225" t="s">
        <v>151</v>
      </c>
      <c r="AU1170" s="225" t="s">
        <v>82</v>
      </c>
      <c r="AY1170" s="19" t="s">
        <v>148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80</v>
      </c>
      <c r="BK1170" s="226">
        <f>ROUND(I1170*H1170,2)</f>
        <v>0</v>
      </c>
      <c r="BL1170" s="19" t="s">
        <v>245</v>
      </c>
      <c r="BM1170" s="225" t="s">
        <v>1867</v>
      </c>
    </row>
    <row r="1171" s="2" customFormat="1" ht="37.8" customHeight="1">
      <c r="A1171" s="40"/>
      <c r="B1171" s="41"/>
      <c r="C1171" s="214" t="s">
        <v>1868</v>
      </c>
      <c r="D1171" s="214" t="s">
        <v>151</v>
      </c>
      <c r="E1171" s="215" t="s">
        <v>1869</v>
      </c>
      <c r="F1171" s="216" t="s">
        <v>1866</v>
      </c>
      <c r="G1171" s="217" t="s">
        <v>765</v>
      </c>
      <c r="H1171" s="218">
        <v>3</v>
      </c>
      <c r="I1171" s="219"/>
      <c r="J1171" s="220">
        <f>ROUND(I1171*H1171,2)</f>
        <v>0</v>
      </c>
      <c r="K1171" s="216" t="s">
        <v>19</v>
      </c>
      <c r="L1171" s="46"/>
      <c r="M1171" s="221" t="s">
        <v>19</v>
      </c>
      <c r="N1171" s="222" t="s">
        <v>43</v>
      </c>
      <c r="O1171" s="86"/>
      <c r="P1171" s="223">
        <f>O1171*H1171</f>
        <v>0</v>
      </c>
      <c r="Q1171" s="223">
        <v>0</v>
      </c>
      <c r="R1171" s="223">
        <f>Q1171*H1171</f>
        <v>0</v>
      </c>
      <c r="S1171" s="223">
        <v>0</v>
      </c>
      <c r="T1171" s="224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25" t="s">
        <v>245</v>
      </c>
      <c r="AT1171" s="225" t="s">
        <v>151</v>
      </c>
      <c r="AU1171" s="225" t="s">
        <v>82</v>
      </c>
      <c r="AY1171" s="19" t="s">
        <v>148</v>
      </c>
      <c r="BE1171" s="226">
        <f>IF(N1171="základní",J1171,0)</f>
        <v>0</v>
      </c>
      <c r="BF1171" s="226">
        <f>IF(N1171="snížená",J1171,0)</f>
        <v>0</v>
      </c>
      <c r="BG1171" s="226">
        <f>IF(N1171="zákl. přenesená",J1171,0)</f>
        <v>0</v>
      </c>
      <c r="BH1171" s="226">
        <f>IF(N1171="sníž. přenesená",J1171,0)</f>
        <v>0</v>
      </c>
      <c r="BI1171" s="226">
        <f>IF(N1171="nulová",J1171,0)</f>
        <v>0</v>
      </c>
      <c r="BJ1171" s="19" t="s">
        <v>80</v>
      </c>
      <c r="BK1171" s="226">
        <f>ROUND(I1171*H1171,2)</f>
        <v>0</v>
      </c>
      <c r="BL1171" s="19" t="s">
        <v>245</v>
      </c>
      <c r="BM1171" s="225" t="s">
        <v>1870</v>
      </c>
    </row>
    <row r="1172" s="2" customFormat="1" ht="33" customHeight="1">
      <c r="A1172" s="40"/>
      <c r="B1172" s="41"/>
      <c r="C1172" s="214" t="s">
        <v>1871</v>
      </c>
      <c r="D1172" s="214" t="s">
        <v>151</v>
      </c>
      <c r="E1172" s="215" t="s">
        <v>1872</v>
      </c>
      <c r="F1172" s="216" t="s">
        <v>1873</v>
      </c>
      <c r="G1172" s="217" t="s">
        <v>765</v>
      </c>
      <c r="H1172" s="218">
        <v>1</v>
      </c>
      <c r="I1172" s="219"/>
      <c r="J1172" s="220">
        <f>ROUND(I1172*H1172,2)</f>
        <v>0</v>
      </c>
      <c r="K1172" s="216" t="s">
        <v>19</v>
      </c>
      <c r="L1172" s="46"/>
      <c r="M1172" s="221" t="s">
        <v>19</v>
      </c>
      <c r="N1172" s="222" t="s">
        <v>43</v>
      </c>
      <c r="O1172" s="86"/>
      <c r="P1172" s="223">
        <f>O1172*H1172</f>
        <v>0</v>
      </c>
      <c r="Q1172" s="223">
        <v>0</v>
      </c>
      <c r="R1172" s="223">
        <f>Q1172*H1172</f>
        <v>0</v>
      </c>
      <c r="S1172" s="223">
        <v>0</v>
      </c>
      <c r="T1172" s="224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5" t="s">
        <v>245</v>
      </c>
      <c r="AT1172" s="225" t="s">
        <v>151</v>
      </c>
      <c r="AU1172" s="225" t="s">
        <v>82</v>
      </c>
      <c r="AY1172" s="19" t="s">
        <v>148</v>
      </c>
      <c r="BE1172" s="226">
        <f>IF(N1172="základní",J1172,0)</f>
        <v>0</v>
      </c>
      <c r="BF1172" s="226">
        <f>IF(N1172="snížená",J1172,0)</f>
        <v>0</v>
      </c>
      <c r="BG1172" s="226">
        <f>IF(N1172="zákl. přenesená",J1172,0)</f>
        <v>0</v>
      </c>
      <c r="BH1172" s="226">
        <f>IF(N1172="sníž. přenesená",J1172,0)</f>
        <v>0</v>
      </c>
      <c r="BI1172" s="226">
        <f>IF(N1172="nulová",J1172,0)</f>
        <v>0</v>
      </c>
      <c r="BJ1172" s="19" t="s">
        <v>80</v>
      </c>
      <c r="BK1172" s="226">
        <f>ROUND(I1172*H1172,2)</f>
        <v>0</v>
      </c>
      <c r="BL1172" s="19" t="s">
        <v>245</v>
      </c>
      <c r="BM1172" s="225" t="s">
        <v>1874</v>
      </c>
    </row>
    <row r="1173" s="2" customFormat="1" ht="24.15" customHeight="1">
      <c r="A1173" s="40"/>
      <c r="B1173" s="41"/>
      <c r="C1173" s="214" t="s">
        <v>1875</v>
      </c>
      <c r="D1173" s="214" t="s">
        <v>151</v>
      </c>
      <c r="E1173" s="215" t="s">
        <v>1876</v>
      </c>
      <c r="F1173" s="216" t="s">
        <v>1877</v>
      </c>
      <c r="G1173" s="217" t="s">
        <v>298</v>
      </c>
      <c r="H1173" s="218">
        <v>29.5</v>
      </c>
      <c r="I1173" s="219"/>
      <c r="J1173" s="220">
        <f>ROUND(I1173*H1173,2)</f>
        <v>0</v>
      </c>
      <c r="K1173" s="216" t="s">
        <v>19</v>
      </c>
      <c r="L1173" s="46"/>
      <c r="M1173" s="221" t="s">
        <v>19</v>
      </c>
      <c r="N1173" s="222" t="s">
        <v>43</v>
      </c>
      <c r="O1173" s="86"/>
      <c r="P1173" s="223">
        <f>O1173*H1173</f>
        <v>0</v>
      </c>
      <c r="Q1173" s="223">
        <v>0</v>
      </c>
      <c r="R1173" s="223">
        <f>Q1173*H1173</f>
        <v>0</v>
      </c>
      <c r="S1173" s="223">
        <v>0</v>
      </c>
      <c r="T1173" s="224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5" t="s">
        <v>245</v>
      </c>
      <c r="AT1173" s="225" t="s">
        <v>151</v>
      </c>
      <c r="AU1173" s="225" t="s">
        <v>82</v>
      </c>
      <c r="AY1173" s="19" t="s">
        <v>148</v>
      </c>
      <c r="BE1173" s="226">
        <f>IF(N1173="základní",J1173,0)</f>
        <v>0</v>
      </c>
      <c r="BF1173" s="226">
        <f>IF(N1173="snížená",J1173,0)</f>
        <v>0</v>
      </c>
      <c r="BG1173" s="226">
        <f>IF(N1173="zákl. přenesená",J1173,0)</f>
        <v>0</v>
      </c>
      <c r="BH1173" s="226">
        <f>IF(N1173="sníž. přenesená",J1173,0)</f>
        <v>0</v>
      </c>
      <c r="BI1173" s="226">
        <f>IF(N1173="nulová",J1173,0)</f>
        <v>0</v>
      </c>
      <c r="BJ1173" s="19" t="s">
        <v>80</v>
      </c>
      <c r="BK1173" s="226">
        <f>ROUND(I1173*H1173,2)</f>
        <v>0</v>
      </c>
      <c r="BL1173" s="19" t="s">
        <v>245</v>
      </c>
      <c r="BM1173" s="225" t="s">
        <v>1878</v>
      </c>
    </row>
    <row r="1174" s="2" customFormat="1" ht="33" customHeight="1">
      <c r="A1174" s="40"/>
      <c r="B1174" s="41"/>
      <c r="C1174" s="214" t="s">
        <v>1879</v>
      </c>
      <c r="D1174" s="214" t="s">
        <v>151</v>
      </c>
      <c r="E1174" s="215" t="s">
        <v>1880</v>
      </c>
      <c r="F1174" s="216" t="s">
        <v>1881</v>
      </c>
      <c r="G1174" s="217" t="s">
        <v>298</v>
      </c>
      <c r="H1174" s="218">
        <v>9.1999999999999993</v>
      </c>
      <c r="I1174" s="219"/>
      <c r="J1174" s="220">
        <f>ROUND(I1174*H1174,2)</f>
        <v>0</v>
      </c>
      <c r="K1174" s="216" t="s">
        <v>19</v>
      </c>
      <c r="L1174" s="46"/>
      <c r="M1174" s="221" t="s">
        <v>19</v>
      </c>
      <c r="N1174" s="222" t="s">
        <v>43</v>
      </c>
      <c r="O1174" s="86"/>
      <c r="P1174" s="223">
        <f>O1174*H1174</f>
        <v>0</v>
      </c>
      <c r="Q1174" s="223">
        <v>0</v>
      </c>
      <c r="R1174" s="223">
        <f>Q1174*H1174</f>
        <v>0</v>
      </c>
      <c r="S1174" s="223">
        <v>0</v>
      </c>
      <c r="T1174" s="224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5" t="s">
        <v>245</v>
      </c>
      <c r="AT1174" s="225" t="s">
        <v>151</v>
      </c>
      <c r="AU1174" s="225" t="s">
        <v>82</v>
      </c>
      <c r="AY1174" s="19" t="s">
        <v>148</v>
      </c>
      <c r="BE1174" s="226">
        <f>IF(N1174="základní",J1174,0)</f>
        <v>0</v>
      </c>
      <c r="BF1174" s="226">
        <f>IF(N1174="snížená",J1174,0)</f>
        <v>0</v>
      </c>
      <c r="BG1174" s="226">
        <f>IF(N1174="zákl. přenesená",J1174,0)</f>
        <v>0</v>
      </c>
      <c r="BH1174" s="226">
        <f>IF(N1174="sníž. přenesená",J1174,0)</f>
        <v>0</v>
      </c>
      <c r="BI1174" s="226">
        <f>IF(N1174="nulová",J1174,0)</f>
        <v>0</v>
      </c>
      <c r="BJ1174" s="19" t="s">
        <v>80</v>
      </c>
      <c r="BK1174" s="226">
        <f>ROUND(I1174*H1174,2)</f>
        <v>0</v>
      </c>
      <c r="BL1174" s="19" t="s">
        <v>245</v>
      </c>
      <c r="BM1174" s="225" t="s">
        <v>1882</v>
      </c>
    </row>
    <row r="1175" s="2" customFormat="1" ht="24.15" customHeight="1">
      <c r="A1175" s="40"/>
      <c r="B1175" s="41"/>
      <c r="C1175" s="214" t="s">
        <v>1883</v>
      </c>
      <c r="D1175" s="214" t="s">
        <v>151</v>
      </c>
      <c r="E1175" s="215" t="s">
        <v>1884</v>
      </c>
      <c r="F1175" s="216" t="s">
        <v>1885</v>
      </c>
      <c r="G1175" s="217" t="s">
        <v>298</v>
      </c>
      <c r="H1175" s="218">
        <v>4.7999999999999998</v>
      </c>
      <c r="I1175" s="219"/>
      <c r="J1175" s="220">
        <f>ROUND(I1175*H1175,2)</f>
        <v>0</v>
      </c>
      <c r="K1175" s="216" t="s">
        <v>19</v>
      </c>
      <c r="L1175" s="46"/>
      <c r="M1175" s="221" t="s">
        <v>19</v>
      </c>
      <c r="N1175" s="222" t="s">
        <v>43</v>
      </c>
      <c r="O1175" s="86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5" t="s">
        <v>245</v>
      </c>
      <c r="AT1175" s="225" t="s">
        <v>151</v>
      </c>
      <c r="AU1175" s="225" t="s">
        <v>82</v>
      </c>
      <c r="AY1175" s="19" t="s">
        <v>148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9" t="s">
        <v>80</v>
      </c>
      <c r="BK1175" s="226">
        <f>ROUND(I1175*H1175,2)</f>
        <v>0</v>
      </c>
      <c r="BL1175" s="19" t="s">
        <v>245</v>
      </c>
      <c r="BM1175" s="225" t="s">
        <v>1886</v>
      </c>
    </row>
    <row r="1176" s="2" customFormat="1" ht="16.5" customHeight="1">
      <c r="A1176" s="40"/>
      <c r="B1176" s="41"/>
      <c r="C1176" s="214" t="s">
        <v>1887</v>
      </c>
      <c r="D1176" s="214" t="s">
        <v>151</v>
      </c>
      <c r="E1176" s="215" t="s">
        <v>1888</v>
      </c>
      <c r="F1176" s="216" t="s">
        <v>1889</v>
      </c>
      <c r="G1176" s="217" t="s">
        <v>765</v>
      </c>
      <c r="H1176" s="218">
        <v>2</v>
      </c>
      <c r="I1176" s="219"/>
      <c r="J1176" s="220">
        <f>ROUND(I1176*H1176,2)</f>
        <v>0</v>
      </c>
      <c r="K1176" s="216" t="s">
        <v>19</v>
      </c>
      <c r="L1176" s="46"/>
      <c r="M1176" s="221" t="s">
        <v>19</v>
      </c>
      <c r="N1176" s="222" t="s">
        <v>43</v>
      </c>
      <c r="O1176" s="86"/>
      <c r="P1176" s="223">
        <f>O1176*H1176</f>
        <v>0</v>
      </c>
      <c r="Q1176" s="223">
        <v>0</v>
      </c>
      <c r="R1176" s="223">
        <f>Q1176*H1176</f>
        <v>0</v>
      </c>
      <c r="S1176" s="223">
        <v>0</v>
      </c>
      <c r="T1176" s="224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25" t="s">
        <v>245</v>
      </c>
      <c r="AT1176" s="225" t="s">
        <v>151</v>
      </c>
      <c r="AU1176" s="225" t="s">
        <v>82</v>
      </c>
      <c r="AY1176" s="19" t="s">
        <v>148</v>
      </c>
      <c r="BE1176" s="226">
        <f>IF(N1176="základní",J1176,0)</f>
        <v>0</v>
      </c>
      <c r="BF1176" s="226">
        <f>IF(N1176="snížená",J1176,0)</f>
        <v>0</v>
      </c>
      <c r="BG1176" s="226">
        <f>IF(N1176="zákl. přenesená",J1176,0)</f>
        <v>0</v>
      </c>
      <c r="BH1176" s="226">
        <f>IF(N1176="sníž. přenesená",J1176,0)</f>
        <v>0</v>
      </c>
      <c r="BI1176" s="226">
        <f>IF(N1176="nulová",J1176,0)</f>
        <v>0</v>
      </c>
      <c r="BJ1176" s="19" t="s">
        <v>80</v>
      </c>
      <c r="BK1176" s="226">
        <f>ROUND(I1176*H1176,2)</f>
        <v>0</v>
      </c>
      <c r="BL1176" s="19" t="s">
        <v>245</v>
      </c>
      <c r="BM1176" s="225" t="s">
        <v>1890</v>
      </c>
    </row>
    <row r="1177" s="2" customFormat="1" ht="24.15" customHeight="1">
      <c r="A1177" s="40"/>
      <c r="B1177" s="41"/>
      <c r="C1177" s="214" t="s">
        <v>1891</v>
      </c>
      <c r="D1177" s="214" t="s">
        <v>151</v>
      </c>
      <c r="E1177" s="215" t="s">
        <v>1892</v>
      </c>
      <c r="F1177" s="216" t="s">
        <v>1893</v>
      </c>
      <c r="G1177" s="217" t="s">
        <v>208</v>
      </c>
      <c r="H1177" s="218">
        <v>6.202</v>
      </c>
      <c r="I1177" s="219"/>
      <c r="J1177" s="220">
        <f>ROUND(I1177*H1177,2)</f>
        <v>0</v>
      </c>
      <c r="K1177" s="216" t="s">
        <v>616</v>
      </c>
      <c r="L1177" s="46"/>
      <c r="M1177" s="221" t="s">
        <v>19</v>
      </c>
      <c r="N1177" s="222" t="s">
        <v>43</v>
      </c>
      <c r="O1177" s="86"/>
      <c r="P1177" s="223">
        <f>O1177*H1177</f>
        <v>0</v>
      </c>
      <c r="Q1177" s="223">
        <v>0</v>
      </c>
      <c r="R1177" s="223">
        <f>Q1177*H1177</f>
        <v>0</v>
      </c>
      <c r="S1177" s="223">
        <v>0</v>
      </c>
      <c r="T1177" s="224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25" t="s">
        <v>245</v>
      </c>
      <c r="AT1177" s="225" t="s">
        <v>151</v>
      </c>
      <c r="AU1177" s="225" t="s">
        <v>82</v>
      </c>
      <c r="AY1177" s="19" t="s">
        <v>148</v>
      </c>
      <c r="BE1177" s="226">
        <f>IF(N1177="základní",J1177,0)</f>
        <v>0</v>
      </c>
      <c r="BF1177" s="226">
        <f>IF(N1177="snížená",J1177,0)</f>
        <v>0</v>
      </c>
      <c r="BG1177" s="226">
        <f>IF(N1177="zákl. přenesená",J1177,0)</f>
        <v>0</v>
      </c>
      <c r="BH1177" s="226">
        <f>IF(N1177="sníž. přenesená",J1177,0)</f>
        <v>0</v>
      </c>
      <c r="BI1177" s="226">
        <f>IF(N1177="nulová",J1177,0)</f>
        <v>0</v>
      </c>
      <c r="BJ1177" s="19" t="s">
        <v>80</v>
      </c>
      <c r="BK1177" s="226">
        <f>ROUND(I1177*H1177,2)</f>
        <v>0</v>
      </c>
      <c r="BL1177" s="19" t="s">
        <v>245</v>
      </c>
      <c r="BM1177" s="225" t="s">
        <v>1894</v>
      </c>
    </row>
    <row r="1178" s="2" customFormat="1">
      <c r="A1178" s="40"/>
      <c r="B1178" s="41"/>
      <c r="C1178" s="42"/>
      <c r="D1178" s="227" t="s">
        <v>157</v>
      </c>
      <c r="E1178" s="42"/>
      <c r="F1178" s="228" t="s">
        <v>1895</v>
      </c>
      <c r="G1178" s="42"/>
      <c r="H1178" s="42"/>
      <c r="I1178" s="229"/>
      <c r="J1178" s="42"/>
      <c r="K1178" s="42"/>
      <c r="L1178" s="46"/>
      <c r="M1178" s="230"/>
      <c r="N1178" s="231"/>
      <c r="O1178" s="86"/>
      <c r="P1178" s="86"/>
      <c r="Q1178" s="86"/>
      <c r="R1178" s="86"/>
      <c r="S1178" s="86"/>
      <c r="T1178" s="87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T1178" s="19" t="s">
        <v>157</v>
      </c>
      <c r="AU1178" s="19" t="s">
        <v>82</v>
      </c>
    </row>
    <row r="1179" s="12" customFormat="1" ht="22.8" customHeight="1">
      <c r="A1179" s="12"/>
      <c r="B1179" s="198"/>
      <c r="C1179" s="199"/>
      <c r="D1179" s="200" t="s">
        <v>71</v>
      </c>
      <c r="E1179" s="212" t="s">
        <v>1896</v>
      </c>
      <c r="F1179" s="212" t="s">
        <v>1897</v>
      </c>
      <c r="G1179" s="199"/>
      <c r="H1179" s="199"/>
      <c r="I1179" s="202"/>
      <c r="J1179" s="213">
        <f>BK1179</f>
        <v>0</v>
      </c>
      <c r="K1179" s="199"/>
      <c r="L1179" s="204"/>
      <c r="M1179" s="205"/>
      <c r="N1179" s="206"/>
      <c r="O1179" s="206"/>
      <c r="P1179" s="207">
        <f>SUM(P1180:P1308)</f>
        <v>0</v>
      </c>
      <c r="Q1179" s="206"/>
      <c r="R1179" s="207">
        <f>SUM(R1180:R1308)</f>
        <v>1.7635849200000002</v>
      </c>
      <c r="S1179" s="206"/>
      <c r="T1179" s="208">
        <f>SUM(T1180:T1308)</f>
        <v>1.2841448</v>
      </c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R1179" s="209" t="s">
        <v>82</v>
      </c>
      <c r="AT1179" s="210" t="s">
        <v>71</v>
      </c>
      <c r="AU1179" s="210" t="s">
        <v>80</v>
      </c>
      <c r="AY1179" s="209" t="s">
        <v>148</v>
      </c>
      <c r="BK1179" s="211">
        <f>SUM(BK1180:BK1308)</f>
        <v>0</v>
      </c>
    </row>
    <row r="1180" s="2" customFormat="1" ht="16.5" customHeight="1">
      <c r="A1180" s="40"/>
      <c r="B1180" s="41"/>
      <c r="C1180" s="214" t="s">
        <v>1898</v>
      </c>
      <c r="D1180" s="214" t="s">
        <v>151</v>
      </c>
      <c r="E1180" s="215" t="s">
        <v>1899</v>
      </c>
      <c r="F1180" s="216" t="s">
        <v>1900</v>
      </c>
      <c r="G1180" s="217" t="s">
        <v>154</v>
      </c>
      <c r="H1180" s="218">
        <v>60.920000000000002</v>
      </c>
      <c r="I1180" s="219"/>
      <c r="J1180" s="220">
        <f>ROUND(I1180*H1180,2)</f>
        <v>0</v>
      </c>
      <c r="K1180" s="216" t="s">
        <v>616</v>
      </c>
      <c r="L1180" s="46"/>
      <c r="M1180" s="221" t="s">
        <v>19</v>
      </c>
      <c r="N1180" s="222" t="s">
        <v>43</v>
      </c>
      <c r="O1180" s="86"/>
      <c r="P1180" s="223">
        <f>O1180*H1180</f>
        <v>0</v>
      </c>
      <c r="Q1180" s="223">
        <v>0</v>
      </c>
      <c r="R1180" s="223">
        <f>Q1180*H1180</f>
        <v>0</v>
      </c>
      <c r="S1180" s="223">
        <v>0</v>
      </c>
      <c r="T1180" s="224">
        <f>S1180*H1180</f>
        <v>0</v>
      </c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R1180" s="225" t="s">
        <v>245</v>
      </c>
      <c r="AT1180" s="225" t="s">
        <v>151</v>
      </c>
      <c r="AU1180" s="225" t="s">
        <v>82</v>
      </c>
      <c r="AY1180" s="19" t="s">
        <v>148</v>
      </c>
      <c r="BE1180" s="226">
        <f>IF(N1180="základní",J1180,0)</f>
        <v>0</v>
      </c>
      <c r="BF1180" s="226">
        <f>IF(N1180="snížená",J1180,0)</f>
        <v>0</v>
      </c>
      <c r="BG1180" s="226">
        <f>IF(N1180="zákl. přenesená",J1180,0)</f>
        <v>0</v>
      </c>
      <c r="BH1180" s="226">
        <f>IF(N1180="sníž. přenesená",J1180,0)</f>
        <v>0</v>
      </c>
      <c r="BI1180" s="226">
        <f>IF(N1180="nulová",J1180,0)</f>
        <v>0</v>
      </c>
      <c r="BJ1180" s="19" t="s">
        <v>80</v>
      </c>
      <c r="BK1180" s="226">
        <f>ROUND(I1180*H1180,2)</f>
        <v>0</v>
      </c>
      <c r="BL1180" s="19" t="s">
        <v>245</v>
      </c>
      <c r="BM1180" s="225" t="s">
        <v>1901</v>
      </c>
    </row>
    <row r="1181" s="2" customFormat="1">
      <c r="A1181" s="40"/>
      <c r="B1181" s="41"/>
      <c r="C1181" s="42"/>
      <c r="D1181" s="227" t="s">
        <v>157</v>
      </c>
      <c r="E1181" s="42"/>
      <c r="F1181" s="228" t="s">
        <v>1902</v>
      </c>
      <c r="G1181" s="42"/>
      <c r="H1181" s="42"/>
      <c r="I1181" s="229"/>
      <c r="J1181" s="42"/>
      <c r="K1181" s="42"/>
      <c r="L1181" s="46"/>
      <c r="M1181" s="230"/>
      <c r="N1181" s="231"/>
      <c r="O1181" s="86"/>
      <c r="P1181" s="86"/>
      <c r="Q1181" s="86"/>
      <c r="R1181" s="86"/>
      <c r="S1181" s="86"/>
      <c r="T1181" s="87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157</v>
      </c>
      <c r="AU1181" s="19" t="s">
        <v>82</v>
      </c>
    </row>
    <row r="1182" s="13" customFormat="1">
      <c r="A1182" s="13"/>
      <c r="B1182" s="232"/>
      <c r="C1182" s="233"/>
      <c r="D1182" s="234" t="s">
        <v>159</v>
      </c>
      <c r="E1182" s="235" t="s">
        <v>19</v>
      </c>
      <c r="F1182" s="236" t="s">
        <v>486</v>
      </c>
      <c r="G1182" s="233"/>
      <c r="H1182" s="235" t="s">
        <v>19</v>
      </c>
      <c r="I1182" s="237"/>
      <c r="J1182" s="233"/>
      <c r="K1182" s="233"/>
      <c r="L1182" s="238"/>
      <c r="M1182" s="239"/>
      <c r="N1182" s="240"/>
      <c r="O1182" s="240"/>
      <c r="P1182" s="240"/>
      <c r="Q1182" s="240"/>
      <c r="R1182" s="240"/>
      <c r="S1182" s="240"/>
      <c r="T1182" s="24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2" t="s">
        <v>159</v>
      </c>
      <c r="AU1182" s="242" t="s">
        <v>82</v>
      </c>
      <c r="AV1182" s="13" t="s">
        <v>80</v>
      </c>
      <c r="AW1182" s="13" t="s">
        <v>33</v>
      </c>
      <c r="AX1182" s="13" t="s">
        <v>72</v>
      </c>
      <c r="AY1182" s="242" t="s">
        <v>148</v>
      </c>
    </row>
    <row r="1183" s="14" customFormat="1">
      <c r="A1183" s="14"/>
      <c r="B1183" s="243"/>
      <c r="C1183" s="244"/>
      <c r="D1183" s="234" t="s">
        <v>159</v>
      </c>
      <c r="E1183" s="245" t="s">
        <v>19</v>
      </c>
      <c r="F1183" s="246" t="s">
        <v>487</v>
      </c>
      <c r="G1183" s="244"/>
      <c r="H1183" s="247">
        <v>11.74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159</v>
      </c>
      <c r="AU1183" s="253" t="s">
        <v>82</v>
      </c>
      <c r="AV1183" s="14" t="s">
        <v>82</v>
      </c>
      <c r="AW1183" s="14" t="s">
        <v>33</v>
      </c>
      <c r="AX1183" s="14" t="s">
        <v>72</v>
      </c>
      <c r="AY1183" s="253" t="s">
        <v>148</v>
      </c>
    </row>
    <row r="1184" s="13" customFormat="1">
      <c r="A1184" s="13"/>
      <c r="B1184" s="232"/>
      <c r="C1184" s="233"/>
      <c r="D1184" s="234" t="s">
        <v>159</v>
      </c>
      <c r="E1184" s="235" t="s">
        <v>19</v>
      </c>
      <c r="F1184" s="236" t="s">
        <v>494</v>
      </c>
      <c r="G1184" s="233"/>
      <c r="H1184" s="235" t="s">
        <v>19</v>
      </c>
      <c r="I1184" s="237"/>
      <c r="J1184" s="233"/>
      <c r="K1184" s="233"/>
      <c r="L1184" s="238"/>
      <c r="M1184" s="239"/>
      <c r="N1184" s="240"/>
      <c r="O1184" s="240"/>
      <c r="P1184" s="240"/>
      <c r="Q1184" s="240"/>
      <c r="R1184" s="240"/>
      <c r="S1184" s="240"/>
      <c r="T1184" s="24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2" t="s">
        <v>159</v>
      </c>
      <c r="AU1184" s="242" t="s">
        <v>82</v>
      </c>
      <c r="AV1184" s="13" t="s">
        <v>80</v>
      </c>
      <c r="AW1184" s="13" t="s">
        <v>33</v>
      </c>
      <c r="AX1184" s="13" t="s">
        <v>72</v>
      </c>
      <c r="AY1184" s="242" t="s">
        <v>148</v>
      </c>
    </row>
    <row r="1185" s="14" customFormat="1">
      <c r="A1185" s="14"/>
      <c r="B1185" s="243"/>
      <c r="C1185" s="244"/>
      <c r="D1185" s="234" t="s">
        <v>159</v>
      </c>
      <c r="E1185" s="245" t="s">
        <v>19</v>
      </c>
      <c r="F1185" s="246" t="s">
        <v>495</v>
      </c>
      <c r="G1185" s="244"/>
      <c r="H1185" s="247">
        <v>7.6600000000000001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159</v>
      </c>
      <c r="AU1185" s="253" t="s">
        <v>82</v>
      </c>
      <c r="AV1185" s="14" t="s">
        <v>82</v>
      </c>
      <c r="AW1185" s="14" t="s">
        <v>33</v>
      </c>
      <c r="AX1185" s="14" t="s">
        <v>72</v>
      </c>
      <c r="AY1185" s="253" t="s">
        <v>148</v>
      </c>
    </row>
    <row r="1186" s="13" customFormat="1">
      <c r="A1186" s="13"/>
      <c r="B1186" s="232"/>
      <c r="C1186" s="233"/>
      <c r="D1186" s="234" t="s">
        <v>159</v>
      </c>
      <c r="E1186" s="235" t="s">
        <v>19</v>
      </c>
      <c r="F1186" s="236" t="s">
        <v>1903</v>
      </c>
      <c r="G1186" s="233"/>
      <c r="H1186" s="235" t="s">
        <v>19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159</v>
      </c>
      <c r="AU1186" s="242" t="s">
        <v>82</v>
      </c>
      <c r="AV1186" s="13" t="s">
        <v>80</v>
      </c>
      <c r="AW1186" s="13" t="s">
        <v>33</v>
      </c>
      <c r="AX1186" s="13" t="s">
        <v>72</v>
      </c>
      <c r="AY1186" s="242" t="s">
        <v>148</v>
      </c>
    </row>
    <row r="1187" s="14" customFormat="1">
      <c r="A1187" s="14"/>
      <c r="B1187" s="243"/>
      <c r="C1187" s="244"/>
      <c r="D1187" s="234" t="s">
        <v>159</v>
      </c>
      <c r="E1187" s="245" t="s">
        <v>19</v>
      </c>
      <c r="F1187" s="246" t="s">
        <v>497</v>
      </c>
      <c r="G1187" s="244"/>
      <c r="H1187" s="247">
        <v>1.4299999999999999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159</v>
      </c>
      <c r="AU1187" s="253" t="s">
        <v>82</v>
      </c>
      <c r="AV1187" s="14" t="s">
        <v>82</v>
      </c>
      <c r="AW1187" s="14" t="s">
        <v>33</v>
      </c>
      <c r="AX1187" s="14" t="s">
        <v>72</v>
      </c>
      <c r="AY1187" s="253" t="s">
        <v>148</v>
      </c>
    </row>
    <row r="1188" s="13" customFormat="1">
      <c r="A1188" s="13"/>
      <c r="B1188" s="232"/>
      <c r="C1188" s="233"/>
      <c r="D1188" s="234" t="s">
        <v>159</v>
      </c>
      <c r="E1188" s="235" t="s">
        <v>19</v>
      </c>
      <c r="F1188" s="236" t="s">
        <v>498</v>
      </c>
      <c r="G1188" s="233"/>
      <c r="H1188" s="235" t="s">
        <v>19</v>
      </c>
      <c r="I1188" s="237"/>
      <c r="J1188" s="233"/>
      <c r="K1188" s="233"/>
      <c r="L1188" s="238"/>
      <c r="M1188" s="239"/>
      <c r="N1188" s="240"/>
      <c r="O1188" s="240"/>
      <c r="P1188" s="240"/>
      <c r="Q1188" s="240"/>
      <c r="R1188" s="240"/>
      <c r="S1188" s="240"/>
      <c r="T1188" s="24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2" t="s">
        <v>159</v>
      </c>
      <c r="AU1188" s="242" t="s">
        <v>82</v>
      </c>
      <c r="AV1188" s="13" t="s">
        <v>80</v>
      </c>
      <c r="AW1188" s="13" t="s">
        <v>33</v>
      </c>
      <c r="AX1188" s="13" t="s">
        <v>72</v>
      </c>
      <c r="AY1188" s="242" t="s">
        <v>148</v>
      </c>
    </row>
    <row r="1189" s="14" customFormat="1">
      <c r="A1189" s="14"/>
      <c r="B1189" s="243"/>
      <c r="C1189" s="244"/>
      <c r="D1189" s="234" t="s">
        <v>159</v>
      </c>
      <c r="E1189" s="245" t="s">
        <v>19</v>
      </c>
      <c r="F1189" s="246" t="s">
        <v>499</v>
      </c>
      <c r="G1189" s="244"/>
      <c r="H1189" s="247">
        <v>4.6799999999999997</v>
      </c>
      <c r="I1189" s="248"/>
      <c r="J1189" s="244"/>
      <c r="K1189" s="244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3" t="s">
        <v>159</v>
      </c>
      <c r="AU1189" s="253" t="s">
        <v>82</v>
      </c>
      <c r="AV1189" s="14" t="s">
        <v>82</v>
      </c>
      <c r="AW1189" s="14" t="s">
        <v>33</v>
      </c>
      <c r="AX1189" s="14" t="s">
        <v>72</v>
      </c>
      <c r="AY1189" s="253" t="s">
        <v>148</v>
      </c>
    </row>
    <row r="1190" s="13" customFormat="1">
      <c r="A1190" s="13"/>
      <c r="B1190" s="232"/>
      <c r="C1190" s="233"/>
      <c r="D1190" s="234" t="s">
        <v>159</v>
      </c>
      <c r="E1190" s="235" t="s">
        <v>19</v>
      </c>
      <c r="F1190" s="236" t="s">
        <v>500</v>
      </c>
      <c r="G1190" s="233"/>
      <c r="H1190" s="235" t="s">
        <v>19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159</v>
      </c>
      <c r="AU1190" s="242" t="s">
        <v>82</v>
      </c>
      <c r="AV1190" s="13" t="s">
        <v>80</v>
      </c>
      <c r="AW1190" s="13" t="s">
        <v>33</v>
      </c>
      <c r="AX1190" s="13" t="s">
        <v>72</v>
      </c>
      <c r="AY1190" s="242" t="s">
        <v>148</v>
      </c>
    </row>
    <row r="1191" s="14" customFormat="1">
      <c r="A1191" s="14"/>
      <c r="B1191" s="243"/>
      <c r="C1191" s="244"/>
      <c r="D1191" s="234" t="s">
        <v>159</v>
      </c>
      <c r="E1191" s="245" t="s">
        <v>19</v>
      </c>
      <c r="F1191" s="246" t="s">
        <v>501</v>
      </c>
      <c r="G1191" s="244"/>
      <c r="H1191" s="247">
        <v>12.279999999999999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159</v>
      </c>
      <c r="AU1191" s="253" t="s">
        <v>82</v>
      </c>
      <c r="AV1191" s="14" t="s">
        <v>82</v>
      </c>
      <c r="AW1191" s="14" t="s">
        <v>33</v>
      </c>
      <c r="AX1191" s="14" t="s">
        <v>72</v>
      </c>
      <c r="AY1191" s="253" t="s">
        <v>148</v>
      </c>
    </row>
    <row r="1192" s="13" customFormat="1">
      <c r="A1192" s="13"/>
      <c r="B1192" s="232"/>
      <c r="C1192" s="233"/>
      <c r="D1192" s="234" t="s">
        <v>159</v>
      </c>
      <c r="E1192" s="235" t="s">
        <v>19</v>
      </c>
      <c r="F1192" s="236" t="s">
        <v>977</v>
      </c>
      <c r="G1192" s="233"/>
      <c r="H1192" s="235" t="s">
        <v>19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159</v>
      </c>
      <c r="AU1192" s="242" t="s">
        <v>82</v>
      </c>
      <c r="AV1192" s="13" t="s">
        <v>80</v>
      </c>
      <c r="AW1192" s="13" t="s">
        <v>33</v>
      </c>
      <c r="AX1192" s="13" t="s">
        <v>72</v>
      </c>
      <c r="AY1192" s="242" t="s">
        <v>148</v>
      </c>
    </row>
    <row r="1193" s="14" customFormat="1">
      <c r="A1193" s="14"/>
      <c r="B1193" s="243"/>
      <c r="C1193" s="244"/>
      <c r="D1193" s="234" t="s">
        <v>159</v>
      </c>
      <c r="E1193" s="245" t="s">
        <v>19</v>
      </c>
      <c r="F1193" s="246" t="s">
        <v>978</v>
      </c>
      <c r="G1193" s="244"/>
      <c r="H1193" s="247">
        <v>9.4600000000000009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159</v>
      </c>
      <c r="AU1193" s="253" t="s">
        <v>82</v>
      </c>
      <c r="AV1193" s="14" t="s">
        <v>82</v>
      </c>
      <c r="AW1193" s="14" t="s">
        <v>33</v>
      </c>
      <c r="AX1193" s="14" t="s">
        <v>72</v>
      </c>
      <c r="AY1193" s="253" t="s">
        <v>148</v>
      </c>
    </row>
    <row r="1194" s="13" customFormat="1">
      <c r="A1194" s="13"/>
      <c r="B1194" s="232"/>
      <c r="C1194" s="233"/>
      <c r="D1194" s="234" t="s">
        <v>159</v>
      </c>
      <c r="E1194" s="235" t="s">
        <v>19</v>
      </c>
      <c r="F1194" s="236" t="s">
        <v>1055</v>
      </c>
      <c r="G1194" s="233"/>
      <c r="H1194" s="235" t="s">
        <v>19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159</v>
      </c>
      <c r="AU1194" s="242" t="s">
        <v>82</v>
      </c>
      <c r="AV1194" s="13" t="s">
        <v>80</v>
      </c>
      <c r="AW1194" s="13" t="s">
        <v>33</v>
      </c>
      <c r="AX1194" s="13" t="s">
        <v>72</v>
      </c>
      <c r="AY1194" s="242" t="s">
        <v>148</v>
      </c>
    </row>
    <row r="1195" s="14" customFormat="1">
      <c r="A1195" s="14"/>
      <c r="B1195" s="243"/>
      <c r="C1195" s="244"/>
      <c r="D1195" s="234" t="s">
        <v>159</v>
      </c>
      <c r="E1195" s="245" t="s">
        <v>19</v>
      </c>
      <c r="F1195" s="246" t="s">
        <v>1056</v>
      </c>
      <c r="G1195" s="244"/>
      <c r="H1195" s="247">
        <v>4.0999999999999996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159</v>
      </c>
      <c r="AU1195" s="253" t="s">
        <v>82</v>
      </c>
      <c r="AV1195" s="14" t="s">
        <v>82</v>
      </c>
      <c r="AW1195" s="14" t="s">
        <v>33</v>
      </c>
      <c r="AX1195" s="14" t="s">
        <v>72</v>
      </c>
      <c r="AY1195" s="253" t="s">
        <v>148</v>
      </c>
    </row>
    <row r="1196" s="13" customFormat="1">
      <c r="A1196" s="13"/>
      <c r="B1196" s="232"/>
      <c r="C1196" s="233"/>
      <c r="D1196" s="234" t="s">
        <v>159</v>
      </c>
      <c r="E1196" s="235" t="s">
        <v>19</v>
      </c>
      <c r="F1196" s="236" t="s">
        <v>1474</v>
      </c>
      <c r="G1196" s="233"/>
      <c r="H1196" s="235" t="s">
        <v>19</v>
      </c>
      <c r="I1196" s="237"/>
      <c r="J1196" s="233"/>
      <c r="K1196" s="233"/>
      <c r="L1196" s="238"/>
      <c r="M1196" s="239"/>
      <c r="N1196" s="240"/>
      <c r="O1196" s="240"/>
      <c r="P1196" s="240"/>
      <c r="Q1196" s="240"/>
      <c r="R1196" s="240"/>
      <c r="S1196" s="240"/>
      <c r="T1196" s="24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2" t="s">
        <v>159</v>
      </c>
      <c r="AU1196" s="242" t="s">
        <v>82</v>
      </c>
      <c r="AV1196" s="13" t="s">
        <v>80</v>
      </c>
      <c r="AW1196" s="13" t="s">
        <v>33</v>
      </c>
      <c r="AX1196" s="13" t="s">
        <v>72</v>
      </c>
      <c r="AY1196" s="242" t="s">
        <v>148</v>
      </c>
    </row>
    <row r="1197" s="14" customFormat="1">
      <c r="A1197" s="14"/>
      <c r="B1197" s="243"/>
      <c r="C1197" s="244"/>
      <c r="D1197" s="234" t="s">
        <v>159</v>
      </c>
      <c r="E1197" s="245" t="s">
        <v>19</v>
      </c>
      <c r="F1197" s="246" t="s">
        <v>1475</v>
      </c>
      <c r="G1197" s="244"/>
      <c r="H1197" s="247">
        <v>3.9199999999999999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159</v>
      </c>
      <c r="AU1197" s="253" t="s">
        <v>82</v>
      </c>
      <c r="AV1197" s="14" t="s">
        <v>82</v>
      </c>
      <c r="AW1197" s="14" t="s">
        <v>33</v>
      </c>
      <c r="AX1197" s="14" t="s">
        <v>72</v>
      </c>
      <c r="AY1197" s="253" t="s">
        <v>148</v>
      </c>
    </row>
    <row r="1198" s="13" customFormat="1">
      <c r="A1198" s="13"/>
      <c r="B1198" s="232"/>
      <c r="C1198" s="233"/>
      <c r="D1198" s="234" t="s">
        <v>159</v>
      </c>
      <c r="E1198" s="235" t="s">
        <v>19</v>
      </c>
      <c r="F1198" s="236" t="s">
        <v>1476</v>
      </c>
      <c r="G1198" s="233"/>
      <c r="H1198" s="235" t="s">
        <v>19</v>
      </c>
      <c r="I1198" s="237"/>
      <c r="J1198" s="233"/>
      <c r="K1198" s="233"/>
      <c r="L1198" s="238"/>
      <c r="M1198" s="239"/>
      <c r="N1198" s="240"/>
      <c r="O1198" s="240"/>
      <c r="P1198" s="240"/>
      <c r="Q1198" s="240"/>
      <c r="R1198" s="240"/>
      <c r="S1198" s="240"/>
      <c r="T1198" s="241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2" t="s">
        <v>159</v>
      </c>
      <c r="AU1198" s="242" t="s">
        <v>82</v>
      </c>
      <c r="AV1198" s="13" t="s">
        <v>80</v>
      </c>
      <c r="AW1198" s="13" t="s">
        <v>33</v>
      </c>
      <c r="AX1198" s="13" t="s">
        <v>72</v>
      </c>
      <c r="AY1198" s="242" t="s">
        <v>148</v>
      </c>
    </row>
    <row r="1199" s="14" customFormat="1">
      <c r="A1199" s="14"/>
      <c r="B1199" s="243"/>
      <c r="C1199" s="244"/>
      <c r="D1199" s="234" t="s">
        <v>159</v>
      </c>
      <c r="E1199" s="245" t="s">
        <v>19</v>
      </c>
      <c r="F1199" s="246" t="s">
        <v>1477</v>
      </c>
      <c r="G1199" s="244"/>
      <c r="H1199" s="247">
        <v>5.6500000000000004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159</v>
      </c>
      <c r="AU1199" s="253" t="s">
        <v>82</v>
      </c>
      <c r="AV1199" s="14" t="s">
        <v>82</v>
      </c>
      <c r="AW1199" s="14" t="s">
        <v>33</v>
      </c>
      <c r="AX1199" s="14" t="s">
        <v>72</v>
      </c>
      <c r="AY1199" s="253" t="s">
        <v>148</v>
      </c>
    </row>
    <row r="1200" s="15" customFormat="1">
      <c r="A1200" s="15"/>
      <c r="B1200" s="254"/>
      <c r="C1200" s="255"/>
      <c r="D1200" s="234" t="s">
        <v>159</v>
      </c>
      <c r="E1200" s="256" t="s">
        <v>19</v>
      </c>
      <c r="F1200" s="257" t="s">
        <v>163</v>
      </c>
      <c r="G1200" s="255"/>
      <c r="H1200" s="258">
        <v>60.920000000000002</v>
      </c>
      <c r="I1200" s="259"/>
      <c r="J1200" s="255"/>
      <c r="K1200" s="255"/>
      <c r="L1200" s="260"/>
      <c r="M1200" s="261"/>
      <c r="N1200" s="262"/>
      <c r="O1200" s="262"/>
      <c r="P1200" s="262"/>
      <c r="Q1200" s="262"/>
      <c r="R1200" s="262"/>
      <c r="S1200" s="262"/>
      <c r="T1200" s="263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64" t="s">
        <v>159</v>
      </c>
      <c r="AU1200" s="264" t="s">
        <v>82</v>
      </c>
      <c r="AV1200" s="15" t="s">
        <v>149</v>
      </c>
      <c r="AW1200" s="15" t="s">
        <v>33</v>
      </c>
      <c r="AX1200" s="15" t="s">
        <v>80</v>
      </c>
      <c r="AY1200" s="264" t="s">
        <v>148</v>
      </c>
    </row>
    <row r="1201" s="2" customFormat="1" ht="16.5" customHeight="1">
      <c r="A1201" s="40"/>
      <c r="B1201" s="41"/>
      <c r="C1201" s="214" t="s">
        <v>1904</v>
      </c>
      <c r="D1201" s="214" t="s">
        <v>151</v>
      </c>
      <c r="E1201" s="215" t="s">
        <v>1905</v>
      </c>
      <c r="F1201" s="216" t="s">
        <v>1906</v>
      </c>
      <c r="G1201" s="217" t="s">
        <v>154</v>
      </c>
      <c r="H1201" s="218">
        <v>60.920000000000002</v>
      </c>
      <c r="I1201" s="219"/>
      <c r="J1201" s="220">
        <f>ROUND(I1201*H1201,2)</f>
        <v>0</v>
      </c>
      <c r="K1201" s="216" t="s">
        <v>616</v>
      </c>
      <c r="L1201" s="46"/>
      <c r="M1201" s="221" t="s">
        <v>19</v>
      </c>
      <c r="N1201" s="222" t="s">
        <v>43</v>
      </c>
      <c r="O1201" s="86"/>
      <c r="P1201" s="223">
        <f>O1201*H1201</f>
        <v>0</v>
      </c>
      <c r="Q1201" s="223">
        <v>0.00029999999999999997</v>
      </c>
      <c r="R1201" s="223">
        <f>Q1201*H1201</f>
        <v>0.018276000000000001</v>
      </c>
      <c r="S1201" s="223">
        <v>0</v>
      </c>
      <c r="T1201" s="224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25" t="s">
        <v>245</v>
      </c>
      <c r="AT1201" s="225" t="s">
        <v>151</v>
      </c>
      <c r="AU1201" s="225" t="s">
        <v>82</v>
      </c>
      <c r="AY1201" s="19" t="s">
        <v>148</v>
      </c>
      <c r="BE1201" s="226">
        <f>IF(N1201="základní",J1201,0)</f>
        <v>0</v>
      </c>
      <c r="BF1201" s="226">
        <f>IF(N1201="snížená",J1201,0)</f>
        <v>0</v>
      </c>
      <c r="BG1201" s="226">
        <f>IF(N1201="zákl. přenesená",J1201,0)</f>
        <v>0</v>
      </c>
      <c r="BH1201" s="226">
        <f>IF(N1201="sníž. přenesená",J1201,0)</f>
        <v>0</v>
      </c>
      <c r="BI1201" s="226">
        <f>IF(N1201="nulová",J1201,0)</f>
        <v>0</v>
      </c>
      <c r="BJ1201" s="19" t="s">
        <v>80</v>
      </c>
      <c r="BK1201" s="226">
        <f>ROUND(I1201*H1201,2)</f>
        <v>0</v>
      </c>
      <c r="BL1201" s="19" t="s">
        <v>245</v>
      </c>
      <c r="BM1201" s="225" t="s">
        <v>1907</v>
      </c>
    </row>
    <row r="1202" s="2" customFormat="1">
      <c r="A1202" s="40"/>
      <c r="B1202" s="41"/>
      <c r="C1202" s="42"/>
      <c r="D1202" s="227" t="s">
        <v>157</v>
      </c>
      <c r="E1202" s="42"/>
      <c r="F1202" s="228" t="s">
        <v>1908</v>
      </c>
      <c r="G1202" s="42"/>
      <c r="H1202" s="42"/>
      <c r="I1202" s="229"/>
      <c r="J1202" s="42"/>
      <c r="K1202" s="42"/>
      <c r="L1202" s="46"/>
      <c r="M1202" s="230"/>
      <c r="N1202" s="231"/>
      <c r="O1202" s="86"/>
      <c r="P1202" s="86"/>
      <c r="Q1202" s="86"/>
      <c r="R1202" s="86"/>
      <c r="S1202" s="86"/>
      <c r="T1202" s="87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T1202" s="19" t="s">
        <v>157</v>
      </c>
      <c r="AU1202" s="19" t="s">
        <v>82</v>
      </c>
    </row>
    <row r="1203" s="13" customFormat="1">
      <c r="A1203" s="13"/>
      <c r="B1203" s="232"/>
      <c r="C1203" s="233"/>
      <c r="D1203" s="234" t="s">
        <v>159</v>
      </c>
      <c r="E1203" s="235" t="s">
        <v>19</v>
      </c>
      <c r="F1203" s="236" t="s">
        <v>486</v>
      </c>
      <c r="G1203" s="233"/>
      <c r="H1203" s="235" t="s">
        <v>19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159</v>
      </c>
      <c r="AU1203" s="242" t="s">
        <v>82</v>
      </c>
      <c r="AV1203" s="13" t="s">
        <v>80</v>
      </c>
      <c r="AW1203" s="13" t="s">
        <v>33</v>
      </c>
      <c r="AX1203" s="13" t="s">
        <v>72</v>
      </c>
      <c r="AY1203" s="242" t="s">
        <v>148</v>
      </c>
    </row>
    <row r="1204" s="14" customFormat="1">
      <c r="A1204" s="14"/>
      <c r="B1204" s="243"/>
      <c r="C1204" s="244"/>
      <c r="D1204" s="234" t="s">
        <v>159</v>
      </c>
      <c r="E1204" s="245" t="s">
        <v>19</v>
      </c>
      <c r="F1204" s="246" t="s">
        <v>487</v>
      </c>
      <c r="G1204" s="244"/>
      <c r="H1204" s="247">
        <v>11.74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159</v>
      </c>
      <c r="AU1204" s="253" t="s">
        <v>82</v>
      </c>
      <c r="AV1204" s="14" t="s">
        <v>82</v>
      </c>
      <c r="AW1204" s="14" t="s">
        <v>33</v>
      </c>
      <c r="AX1204" s="14" t="s">
        <v>72</v>
      </c>
      <c r="AY1204" s="253" t="s">
        <v>148</v>
      </c>
    </row>
    <row r="1205" s="13" customFormat="1">
      <c r="A1205" s="13"/>
      <c r="B1205" s="232"/>
      <c r="C1205" s="233"/>
      <c r="D1205" s="234" t="s">
        <v>159</v>
      </c>
      <c r="E1205" s="235" t="s">
        <v>19</v>
      </c>
      <c r="F1205" s="236" t="s">
        <v>494</v>
      </c>
      <c r="G1205" s="233"/>
      <c r="H1205" s="235" t="s">
        <v>19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159</v>
      </c>
      <c r="AU1205" s="242" t="s">
        <v>82</v>
      </c>
      <c r="AV1205" s="13" t="s">
        <v>80</v>
      </c>
      <c r="AW1205" s="13" t="s">
        <v>33</v>
      </c>
      <c r="AX1205" s="13" t="s">
        <v>72</v>
      </c>
      <c r="AY1205" s="242" t="s">
        <v>148</v>
      </c>
    </row>
    <row r="1206" s="14" customFormat="1">
      <c r="A1206" s="14"/>
      <c r="B1206" s="243"/>
      <c r="C1206" s="244"/>
      <c r="D1206" s="234" t="s">
        <v>159</v>
      </c>
      <c r="E1206" s="245" t="s">
        <v>19</v>
      </c>
      <c r="F1206" s="246" t="s">
        <v>495</v>
      </c>
      <c r="G1206" s="244"/>
      <c r="H1206" s="247">
        <v>7.6600000000000001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159</v>
      </c>
      <c r="AU1206" s="253" t="s">
        <v>82</v>
      </c>
      <c r="AV1206" s="14" t="s">
        <v>82</v>
      </c>
      <c r="AW1206" s="14" t="s">
        <v>33</v>
      </c>
      <c r="AX1206" s="14" t="s">
        <v>72</v>
      </c>
      <c r="AY1206" s="253" t="s">
        <v>148</v>
      </c>
    </row>
    <row r="1207" s="13" customFormat="1">
      <c r="A1207" s="13"/>
      <c r="B1207" s="232"/>
      <c r="C1207" s="233"/>
      <c r="D1207" s="234" t="s">
        <v>159</v>
      </c>
      <c r="E1207" s="235" t="s">
        <v>19</v>
      </c>
      <c r="F1207" s="236" t="s">
        <v>1903</v>
      </c>
      <c r="G1207" s="233"/>
      <c r="H1207" s="235" t="s">
        <v>19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159</v>
      </c>
      <c r="AU1207" s="242" t="s">
        <v>82</v>
      </c>
      <c r="AV1207" s="13" t="s">
        <v>80</v>
      </c>
      <c r="AW1207" s="13" t="s">
        <v>33</v>
      </c>
      <c r="AX1207" s="13" t="s">
        <v>72</v>
      </c>
      <c r="AY1207" s="242" t="s">
        <v>148</v>
      </c>
    </row>
    <row r="1208" s="14" customFormat="1">
      <c r="A1208" s="14"/>
      <c r="B1208" s="243"/>
      <c r="C1208" s="244"/>
      <c r="D1208" s="234" t="s">
        <v>159</v>
      </c>
      <c r="E1208" s="245" t="s">
        <v>19</v>
      </c>
      <c r="F1208" s="246" t="s">
        <v>497</v>
      </c>
      <c r="G1208" s="244"/>
      <c r="H1208" s="247">
        <v>1.4299999999999999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159</v>
      </c>
      <c r="AU1208" s="253" t="s">
        <v>82</v>
      </c>
      <c r="AV1208" s="14" t="s">
        <v>82</v>
      </c>
      <c r="AW1208" s="14" t="s">
        <v>33</v>
      </c>
      <c r="AX1208" s="14" t="s">
        <v>72</v>
      </c>
      <c r="AY1208" s="253" t="s">
        <v>148</v>
      </c>
    </row>
    <row r="1209" s="13" customFormat="1">
      <c r="A1209" s="13"/>
      <c r="B1209" s="232"/>
      <c r="C1209" s="233"/>
      <c r="D1209" s="234" t="s">
        <v>159</v>
      </c>
      <c r="E1209" s="235" t="s">
        <v>19</v>
      </c>
      <c r="F1209" s="236" t="s">
        <v>498</v>
      </c>
      <c r="G1209" s="233"/>
      <c r="H1209" s="235" t="s">
        <v>19</v>
      </c>
      <c r="I1209" s="237"/>
      <c r="J1209" s="233"/>
      <c r="K1209" s="233"/>
      <c r="L1209" s="238"/>
      <c r="M1209" s="239"/>
      <c r="N1209" s="240"/>
      <c r="O1209" s="240"/>
      <c r="P1209" s="240"/>
      <c r="Q1209" s="240"/>
      <c r="R1209" s="240"/>
      <c r="S1209" s="240"/>
      <c r="T1209" s="24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2" t="s">
        <v>159</v>
      </c>
      <c r="AU1209" s="242" t="s">
        <v>82</v>
      </c>
      <c r="AV1209" s="13" t="s">
        <v>80</v>
      </c>
      <c r="AW1209" s="13" t="s">
        <v>33</v>
      </c>
      <c r="AX1209" s="13" t="s">
        <v>72</v>
      </c>
      <c r="AY1209" s="242" t="s">
        <v>148</v>
      </c>
    </row>
    <row r="1210" s="14" customFormat="1">
      <c r="A1210" s="14"/>
      <c r="B1210" s="243"/>
      <c r="C1210" s="244"/>
      <c r="D1210" s="234" t="s">
        <v>159</v>
      </c>
      <c r="E1210" s="245" t="s">
        <v>19</v>
      </c>
      <c r="F1210" s="246" t="s">
        <v>499</v>
      </c>
      <c r="G1210" s="244"/>
      <c r="H1210" s="247">
        <v>4.6799999999999997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159</v>
      </c>
      <c r="AU1210" s="253" t="s">
        <v>82</v>
      </c>
      <c r="AV1210" s="14" t="s">
        <v>82</v>
      </c>
      <c r="AW1210" s="14" t="s">
        <v>33</v>
      </c>
      <c r="AX1210" s="14" t="s">
        <v>72</v>
      </c>
      <c r="AY1210" s="253" t="s">
        <v>148</v>
      </c>
    </row>
    <row r="1211" s="13" customFormat="1">
      <c r="A1211" s="13"/>
      <c r="B1211" s="232"/>
      <c r="C1211" s="233"/>
      <c r="D1211" s="234" t="s">
        <v>159</v>
      </c>
      <c r="E1211" s="235" t="s">
        <v>19</v>
      </c>
      <c r="F1211" s="236" t="s">
        <v>500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159</v>
      </c>
      <c r="AU1211" s="242" t="s">
        <v>82</v>
      </c>
      <c r="AV1211" s="13" t="s">
        <v>80</v>
      </c>
      <c r="AW1211" s="13" t="s">
        <v>33</v>
      </c>
      <c r="AX1211" s="13" t="s">
        <v>72</v>
      </c>
      <c r="AY1211" s="242" t="s">
        <v>148</v>
      </c>
    </row>
    <row r="1212" s="14" customFormat="1">
      <c r="A1212" s="14"/>
      <c r="B1212" s="243"/>
      <c r="C1212" s="244"/>
      <c r="D1212" s="234" t="s">
        <v>159</v>
      </c>
      <c r="E1212" s="245" t="s">
        <v>19</v>
      </c>
      <c r="F1212" s="246" t="s">
        <v>501</v>
      </c>
      <c r="G1212" s="244"/>
      <c r="H1212" s="247">
        <v>12.279999999999999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159</v>
      </c>
      <c r="AU1212" s="253" t="s">
        <v>82</v>
      </c>
      <c r="AV1212" s="14" t="s">
        <v>82</v>
      </c>
      <c r="AW1212" s="14" t="s">
        <v>33</v>
      </c>
      <c r="AX1212" s="14" t="s">
        <v>72</v>
      </c>
      <c r="AY1212" s="253" t="s">
        <v>148</v>
      </c>
    </row>
    <row r="1213" s="13" customFormat="1">
      <c r="A1213" s="13"/>
      <c r="B1213" s="232"/>
      <c r="C1213" s="233"/>
      <c r="D1213" s="234" t="s">
        <v>159</v>
      </c>
      <c r="E1213" s="235" t="s">
        <v>19</v>
      </c>
      <c r="F1213" s="236" t="s">
        <v>977</v>
      </c>
      <c r="G1213" s="233"/>
      <c r="H1213" s="235" t="s">
        <v>19</v>
      </c>
      <c r="I1213" s="237"/>
      <c r="J1213" s="233"/>
      <c r="K1213" s="233"/>
      <c r="L1213" s="238"/>
      <c r="M1213" s="239"/>
      <c r="N1213" s="240"/>
      <c r="O1213" s="240"/>
      <c r="P1213" s="240"/>
      <c r="Q1213" s="240"/>
      <c r="R1213" s="240"/>
      <c r="S1213" s="240"/>
      <c r="T1213" s="24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2" t="s">
        <v>159</v>
      </c>
      <c r="AU1213" s="242" t="s">
        <v>82</v>
      </c>
      <c r="AV1213" s="13" t="s">
        <v>80</v>
      </c>
      <c r="AW1213" s="13" t="s">
        <v>33</v>
      </c>
      <c r="AX1213" s="13" t="s">
        <v>72</v>
      </c>
      <c r="AY1213" s="242" t="s">
        <v>148</v>
      </c>
    </row>
    <row r="1214" s="14" customFormat="1">
      <c r="A1214" s="14"/>
      <c r="B1214" s="243"/>
      <c r="C1214" s="244"/>
      <c r="D1214" s="234" t="s">
        <v>159</v>
      </c>
      <c r="E1214" s="245" t="s">
        <v>19</v>
      </c>
      <c r="F1214" s="246" t="s">
        <v>978</v>
      </c>
      <c r="G1214" s="244"/>
      <c r="H1214" s="247">
        <v>9.4600000000000009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159</v>
      </c>
      <c r="AU1214" s="253" t="s">
        <v>82</v>
      </c>
      <c r="AV1214" s="14" t="s">
        <v>82</v>
      </c>
      <c r="AW1214" s="14" t="s">
        <v>33</v>
      </c>
      <c r="AX1214" s="14" t="s">
        <v>72</v>
      </c>
      <c r="AY1214" s="253" t="s">
        <v>148</v>
      </c>
    </row>
    <row r="1215" s="13" customFormat="1">
      <c r="A1215" s="13"/>
      <c r="B1215" s="232"/>
      <c r="C1215" s="233"/>
      <c r="D1215" s="234" t="s">
        <v>159</v>
      </c>
      <c r="E1215" s="235" t="s">
        <v>19</v>
      </c>
      <c r="F1215" s="236" t="s">
        <v>1055</v>
      </c>
      <c r="G1215" s="233"/>
      <c r="H1215" s="235" t="s">
        <v>19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159</v>
      </c>
      <c r="AU1215" s="242" t="s">
        <v>82</v>
      </c>
      <c r="AV1215" s="13" t="s">
        <v>80</v>
      </c>
      <c r="AW1215" s="13" t="s">
        <v>33</v>
      </c>
      <c r="AX1215" s="13" t="s">
        <v>72</v>
      </c>
      <c r="AY1215" s="242" t="s">
        <v>148</v>
      </c>
    </row>
    <row r="1216" s="14" customFormat="1">
      <c r="A1216" s="14"/>
      <c r="B1216" s="243"/>
      <c r="C1216" s="244"/>
      <c r="D1216" s="234" t="s">
        <v>159</v>
      </c>
      <c r="E1216" s="245" t="s">
        <v>19</v>
      </c>
      <c r="F1216" s="246" t="s">
        <v>1056</v>
      </c>
      <c r="G1216" s="244"/>
      <c r="H1216" s="247">
        <v>4.0999999999999996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159</v>
      </c>
      <c r="AU1216" s="253" t="s">
        <v>82</v>
      </c>
      <c r="AV1216" s="14" t="s">
        <v>82</v>
      </c>
      <c r="AW1216" s="14" t="s">
        <v>33</v>
      </c>
      <c r="AX1216" s="14" t="s">
        <v>72</v>
      </c>
      <c r="AY1216" s="253" t="s">
        <v>148</v>
      </c>
    </row>
    <row r="1217" s="13" customFormat="1">
      <c r="A1217" s="13"/>
      <c r="B1217" s="232"/>
      <c r="C1217" s="233"/>
      <c r="D1217" s="234" t="s">
        <v>159</v>
      </c>
      <c r="E1217" s="235" t="s">
        <v>19</v>
      </c>
      <c r="F1217" s="236" t="s">
        <v>1474</v>
      </c>
      <c r="G1217" s="233"/>
      <c r="H1217" s="235" t="s">
        <v>19</v>
      </c>
      <c r="I1217" s="237"/>
      <c r="J1217" s="233"/>
      <c r="K1217" s="233"/>
      <c r="L1217" s="238"/>
      <c r="M1217" s="239"/>
      <c r="N1217" s="240"/>
      <c r="O1217" s="240"/>
      <c r="P1217" s="240"/>
      <c r="Q1217" s="240"/>
      <c r="R1217" s="240"/>
      <c r="S1217" s="240"/>
      <c r="T1217" s="24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2" t="s">
        <v>159</v>
      </c>
      <c r="AU1217" s="242" t="s">
        <v>82</v>
      </c>
      <c r="AV1217" s="13" t="s">
        <v>80</v>
      </c>
      <c r="AW1217" s="13" t="s">
        <v>33</v>
      </c>
      <c r="AX1217" s="13" t="s">
        <v>72</v>
      </c>
      <c r="AY1217" s="242" t="s">
        <v>148</v>
      </c>
    </row>
    <row r="1218" s="14" customFormat="1">
      <c r="A1218" s="14"/>
      <c r="B1218" s="243"/>
      <c r="C1218" s="244"/>
      <c r="D1218" s="234" t="s">
        <v>159</v>
      </c>
      <c r="E1218" s="245" t="s">
        <v>19</v>
      </c>
      <c r="F1218" s="246" t="s">
        <v>1475</v>
      </c>
      <c r="G1218" s="244"/>
      <c r="H1218" s="247">
        <v>3.9199999999999999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159</v>
      </c>
      <c r="AU1218" s="253" t="s">
        <v>82</v>
      </c>
      <c r="AV1218" s="14" t="s">
        <v>82</v>
      </c>
      <c r="AW1218" s="14" t="s">
        <v>33</v>
      </c>
      <c r="AX1218" s="14" t="s">
        <v>72</v>
      </c>
      <c r="AY1218" s="253" t="s">
        <v>148</v>
      </c>
    </row>
    <row r="1219" s="13" customFormat="1">
      <c r="A1219" s="13"/>
      <c r="B1219" s="232"/>
      <c r="C1219" s="233"/>
      <c r="D1219" s="234" t="s">
        <v>159</v>
      </c>
      <c r="E1219" s="235" t="s">
        <v>19</v>
      </c>
      <c r="F1219" s="236" t="s">
        <v>1476</v>
      </c>
      <c r="G1219" s="233"/>
      <c r="H1219" s="235" t="s">
        <v>19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159</v>
      </c>
      <c r="AU1219" s="242" t="s">
        <v>82</v>
      </c>
      <c r="AV1219" s="13" t="s">
        <v>80</v>
      </c>
      <c r="AW1219" s="13" t="s">
        <v>33</v>
      </c>
      <c r="AX1219" s="13" t="s">
        <v>72</v>
      </c>
      <c r="AY1219" s="242" t="s">
        <v>148</v>
      </c>
    </row>
    <row r="1220" s="14" customFormat="1">
      <c r="A1220" s="14"/>
      <c r="B1220" s="243"/>
      <c r="C1220" s="244"/>
      <c r="D1220" s="234" t="s">
        <v>159</v>
      </c>
      <c r="E1220" s="245" t="s">
        <v>19</v>
      </c>
      <c r="F1220" s="246" t="s">
        <v>1477</v>
      </c>
      <c r="G1220" s="244"/>
      <c r="H1220" s="247">
        <v>5.6500000000000004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159</v>
      </c>
      <c r="AU1220" s="253" t="s">
        <v>82</v>
      </c>
      <c r="AV1220" s="14" t="s">
        <v>82</v>
      </c>
      <c r="AW1220" s="14" t="s">
        <v>33</v>
      </c>
      <c r="AX1220" s="14" t="s">
        <v>72</v>
      </c>
      <c r="AY1220" s="253" t="s">
        <v>148</v>
      </c>
    </row>
    <row r="1221" s="15" customFormat="1">
      <c r="A1221" s="15"/>
      <c r="B1221" s="254"/>
      <c r="C1221" s="255"/>
      <c r="D1221" s="234" t="s">
        <v>159</v>
      </c>
      <c r="E1221" s="256" t="s">
        <v>19</v>
      </c>
      <c r="F1221" s="257" t="s">
        <v>163</v>
      </c>
      <c r="G1221" s="255"/>
      <c r="H1221" s="258">
        <v>60.920000000000002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4" t="s">
        <v>159</v>
      </c>
      <c r="AU1221" s="264" t="s">
        <v>82</v>
      </c>
      <c r="AV1221" s="15" t="s">
        <v>149</v>
      </c>
      <c r="AW1221" s="15" t="s">
        <v>33</v>
      </c>
      <c r="AX1221" s="15" t="s">
        <v>80</v>
      </c>
      <c r="AY1221" s="264" t="s">
        <v>148</v>
      </c>
    </row>
    <row r="1222" s="2" customFormat="1" ht="21.75" customHeight="1">
      <c r="A1222" s="40"/>
      <c r="B1222" s="41"/>
      <c r="C1222" s="214" t="s">
        <v>1909</v>
      </c>
      <c r="D1222" s="214" t="s">
        <v>151</v>
      </c>
      <c r="E1222" s="215" t="s">
        <v>1910</v>
      </c>
      <c r="F1222" s="216" t="s">
        <v>1911</v>
      </c>
      <c r="G1222" s="217" t="s">
        <v>298</v>
      </c>
      <c r="H1222" s="218">
        <v>47.299999999999997</v>
      </c>
      <c r="I1222" s="219"/>
      <c r="J1222" s="220">
        <f>ROUND(I1222*H1222,2)</f>
        <v>0</v>
      </c>
      <c r="K1222" s="216" t="s">
        <v>616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0.00042999999999999999</v>
      </c>
      <c r="R1222" s="223">
        <f>Q1222*H1222</f>
        <v>0.020338999999999999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245</v>
      </c>
      <c r="AT1222" s="225" t="s">
        <v>151</v>
      </c>
      <c r="AU1222" s="225" t="s">
        <v>82</v>
      </c>
      <c r="AY1222" s="19" t="s">
        <v>148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80</v>
      </c>
      <c r="BK1222" s="226">
        <f>ROUND(I1222*H1222,2)</f>
        <v>0</v>
      </c>
      <c r="BL1222" s="19" t="s">
        <v>245</v>
      </c>
      <c r="BM1222" s="225" t="s">
        <v>1912</v>
      </c>
    </row>
    <row r="1223" s="2" customFormat="1">
      <c r="A1223" s="40"/>
      <c r="B1223" s="41"/>
      <c r="C1223" s="42"/>
      <c r="D1223" s="227" t="s">
        <v>157</v>
      </c>
      <c r="E1223" s="42"/>
      <c r="F1223" s="228" t="s">
        <v>1913</v>
      </c>
      <c r="G1223" s="42"/>
      <c r="H1223" s="42"/>
      <c r="I1223" s="229"/>
      <c r="J1223" s="42"/>
      <c r="K1223" s="42"/>
      <c r="L1223" s="46"/>
      <c r="M1223" s="230"/>
      <c r="N1223" s="231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157</v>
      </c>
      <c r="AU1223" s="19" t="s">
        <v>82</v>
      </c>
    </row>
    <row r="1224" s="13" customFormat="1">
      <c r="A1224" s="13"/>
      <c r="B1224" s="232"/>
      <c r="C1224" s="233"/>
      <c r="D1224" s="234" t="s">
        <v>159</v>
      </c>
      <c r="E1224" s="235" t="s">
        <v>19</v>
      </c>
      <c r="F1224" s="236" t="s">
        <v>486</v>
      </c>
      <c r="G1224" s="233"/>
      <c r="H1224" s="235" t="s">
        <v>19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159</v>
      </c>
      <c r="AU1224" s="242" t="s">
        <v>82</v>
      </c>
      <c r="AV1224" s="13" t="s">
        <v>80</v>
      </c>
      <c r="AW1224" s="13" t="s">
        <v>33</v>
      </c>
      <c r="AX1224" s="13" t="s">
        <v>72</v>
      </c>
      <c r="AY1224" s="242" t="s">
        <v>148</v>
      </c>
    </row>
    <row r="1225" s="14" customFormat="1">
      <c r="A1225" s="14"/>
      <c r="B1225" s="243"/>
      <c r="C1225" s="244"/>
      <c r="D1225" s="234" t="s">
        <v>159</v>
      </c>
      <c r="E1225" s="245" t="s">
        <v>19</v>
      </c>
      <c r="F1225" s="246" t="s">
        <v>1914</v>
      </c>
      <c r="G1225" s="244"/>
      <c r="H1225" s="247">
        <v>17.899999999999999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159</v>
      </c>
      <c r="AU1225" s="253" t="s">
        <v>82</v>
      </c>
      <c r="AV1225" s="14" t="s">
        <v>82</v>
      </c>
      <c r="AW1225" s="14" t="s">
        <v>33</v>
      </c>
      <c r="AX1225" s="14" t="s">
        <v>72</v>
      </c>
      <c r="AY1225" s="253" t="s">
        <v>148</v>
      </c>
    </row>
    <row r="1226" s="13" customFormat="1">
      <c r="A1226" s="13"/>
      <c r="B1226" s="232"/>
      <c r="C1226" s="233"/>
      <c r="D1226" s="234" t="s">
        <v>159</v>
      </c>
      <c r="E1226" s="235" t="s">
        <v>19</v>
      </c>
      <c r="F1226" s="236" t="s">
        <v>494</v>
      </c>
      <c r="G1226" s="233"/>
      <c r="H1226" s="235" t="s">
        <v>19</v>
      </c>
      <c r="I1226" s="237"/>
      <c r="J1226" s="233"/>
      <c r="K1226" s="233"/>
      <c r="L1226" s="238"/>
      <c r="M1226" s="239"/>
      <c r="N1226" s="240"/>
      <c r="O1226" s="240"/>
      <c r="P1226" s="240"/>
      <c r="Q1226" s="240"/>
      <c r="R1226" s="240"/>
      <c r="S1226" s="240"/>
      <c r="T1226" s="24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2" t="s">
        <v>159</v>
      </c>
      <c r="AU1226" s="242" t="s">
        <v>82</v>
      </c>
      <c r="AV1226" s="13" t="s">
        <v>80</v>
      </c>
      <c r="AW1226" s="13" t="s">
        <v>33</v>
      </c>
      <c r="AX1226" s="13" t="s">
        <v>72</v>
      </c>
      <c r="AY1226" s="242" t="s">
        <v>148</v>
      </c>
    </row>
    <row r="1227" s="14" customFormat="1">
      <c r="A1227" s="14"/>
      <c r="B1227" s="243"/>
      <c r="C1227" s="244"/>
      <c r="D1227" s="234" t="s">
        <v>159</v>
      </c>
      <c r="E1227" s="245" t="s">
        <v>19</v>
      </c>
      <c r="F1227" s="246" t="s">
        <v>495</v>
      </c>
      <c r="G1227" s="244"/>
      <c r="H1227" s="247">
        <v>7.6600000000000001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159</v>
      </c>
      <c r="AU1227" s="253" t="s">
        <v>82</v>
      </c>
      <c r="AV1227" s="14" t="s">
        <v>82</v>
      </c>
      <c r="AW1227" s="14" t="s">
        <v>33</v>
      </c>
      <c r="AX1227" s="14" t="s">
        <v>72</v>
      </c>
      <c r="AY1227" s="253" t="s">
        <v>148</v>
      </c>
    </row>
    <row r="1228" s="13" customFormat="1">
      <c r="A1228" s="13"/>
      <c r="B1228" s="232"/>
      <c r="C1228" s="233"/>
      <c r="D1228" s="234" t="s">
        <v>159</v>
      </c>
      <c r="E1228" s="235" t="s">
        <v>19</v>
      </c>
      <c r="F1228" s="236" t="s">
        <v>500</v>
      </c>
      <c r="G1228" s="233"/>
      <c r="H1228" s="235" t="s">
        <v>19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159</v>
      </c>
      <c r="AU1228" s="242" t="s">
        <v>82</v>
      </c>
      <c r="AV1228" s="13" t="s">
        <v>80</v>
      </c>
      <c r="AW1228" s="13" t="s">
        <v>33</v>
      </c>
      <c r="AX1228" s="13" t="s">
        <v>72</v>
      </c>
      <c r="AY1228" s="242" t="s">
        <v>148</v>
      </c>
    </row>
    <row r="1229" s="14" customFormat="1">
      <c r="A1229" s="14"/>
      <c r="B1229" s="243"/>
      <c r="C1229" s="244"/>
      <c r="D1229" s="234" t="s">
        <v>159</v>
      </c>
      <c r="E1229" s="245" t="s">
        <v>19</v>
      </c>
      <c r="F1229" s="246" t="s">
        <v>501</v>
      </c>
      <c r="G1229" s="244"/>
      <c r="H1229" s="247">
        <v>12.279999999999999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159</v>
      </c>
      <c r="AU1229" s="253" t="s">
        <v>82</v>
      </c>
      <c r="AV1229" s="14" t="s">
        <v>82</v>
      </c>
      <c r="AW1229" s="14" t="s">
        <v>33</v>
      </c>
      <c r="AX1229" s="14" t="s">
        <v>72</v>
      </c>
      <c r="AY1229" s="253" t="s">
        <v>148</v>
      </c>
    </row>
    <row r="1230" s="13" customFormat="1">
      <c r="A1230" s="13"/>
      <c r="B1230" s="232"/>
      <c r="C1230" s="233"/>
      <c r="D1230" s="234" t="s">
        <v>159</v>
      </c>
      <c r="E1230" s="235" t="s">
        <v>19</v>
      </c>
      <c r="F1230" s="236" t="s">
        <v>977</v>
      </c>
      <c r="G1230" s="233"/>
      <c r="H1230" s="235" t="s">
        <v>19</v>
      </c>
      <c r="I1230" s="237"/>
      <c r="J1230" s="233"/>
      <c r="K1230" s="233"/>
      <c r="L1230" s="238"/>
      <c r="M1230" s="239"/>
      <c r="N1230" s="240"/>
      <c r="O1230" s="240"/>
      <c r="P1230" s="240"/>
      <c r="Q1230" s="240"/>
      <c r="R1230" s="240"/>
      <c r="S1230" s="240"/>
      <c r="T1230" s="24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2" t="s">
        <v>159</v>
      </c>
      <c r="AU1230" s="242" t="s">
        <v>82</v>
      </c>
      <c r="AV1230" s="13" t="s">
        <v>80</v>
      </c>
      <c r="AW1230" s="13" t="s">
        <v>33</v>
      </c>
      <c r="AX1230" s="13" t="s">
        <v>72</v>
      </c>
      <c r="AY1230" s="242" t="s">
        <v>148</v>
      </c>
    </row>
    <row r="1231" s="14" customFormat="1">
      <c r="A1231" s="14"/>
      <c r="B1231" s="243"/>
      <c r="C1231" s="244"/>
      <c r="D1231" s="234" t="s">
        <v>159</v>
      </c>
      <c r="E1231" s="245" t="s">
        <v>19</v>
      </c>
      <c r="F1231" s="246" t="s">
        <v>978</v>
      </c>
      <c r="G1231" s="244"/>
      <c r="H1231" s="247">
        <v>9.4600000000000009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159</v>
      </c>
      <c r="AU1231" s="253" t="s">
        <v>82</v>
      </c>
      <c r="AV1231" s="14" t="s">
        <v>82</v>
      </c>
      <c r="AW1231" s="14" t="s">
        <v>33</v>
      </c>
      <c r="AX1231" s="14" t="s">
        <v>72</v>
      </c>
      <c r="AY1231" s="253" t="s">
        <v>148</v>
      </c>
    </row>
    <row r="1232" s="15" customFormat="1">
      <c r="A1232" s="15"/>
      <c r="B1232" s="254"/>
      <c r="C1232" s="255"/>
      <c r="D1232" s="234" t="s">
        <v>159</v>
      </c>
      <c r="E1232" s="256" t="s">
        <v>19</v>
      </c>
      <c r="F1232" s="257" t="s">
        <v>163</v>
      </c>
      <c r="G1232" s="255"/>
      <c r="H1232" s="258">
        <v>47.299999999999997</v>
      </c>
      <c r="I1232" s="259"/>
      <c r="J1232" s="255"/>
      <c r="K1232" s="255"/>
      <c r="L1232" s="260"/>
      <c r="M1232" s="261"/>
      <c r="N1232" s="262"/>
      <c r="O1232" s="262"/>
      <c r="P1232" s="262"/>
      <c r="Q1232" s="262"/>
      <c r="R1232" s="262"/>
      <c r="S1232" s="262"/>
      <c r="T1232" s="263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64" t="s">
        <v>159</v>
      </c>
      <c r="AU1232" s="264" t="s">
        <v>82</v>
      </c>
      <c r="AV1232" s="15" t="s">
        <v>149</v>
      </c>
      <c r="AW1232" s="15" t="s">
        <v>33</v>
      </c>
      <c r="AX1232" s="15" t="s">
        <v>80</v>
      </c>
      <c r="AY1232" s="264" t="s">
        <v>148</v>
      </c>
    </row>
    <row r="1233" s="2" customFormat="1" ht="16.5" customHeight="1">
      <c r="A1233" s="40"/>
      <c r="B1233" s="41"/>
      <c r="C1233" s="269" t="s">
        <v>1915</v>
      </c>
      <c r="D1233" s="269" t="s">
        <v>363</v>
      </c>
      <c r="E1233" s="270" t="s">
        <v>1916</v>
      </c>
      <c r="F1233" s="271" t="s">
        <v>1917</v>
      </c>
      <c r="G1233" s="272" t="s">
        <v>765</v>
      </c>
      <c r="H1233" s="273">
        <v>117.068</v>
      </c>
      <c r="I1233" s="274"/>
      <c r="J1233" s="275">
        <f>ROUND(I1233*H1233,2)</f>
        <v>0</v>
      </c>
      <c r="K1233" s="271" t="s">
        <v>616</v>
      </c>
      <c r="L1233" s="276"/>
      <c r="M1233" s="277" t="s">
        <v>19</v>
      </c>
      <c r="N1233" s="278" t="s">
        <v>43</v>
      </c>
      <c r="O1233" s="86"/>
      <c r="P1233" s="223">
        <f>O1233*H1233</f>
        <v>0</v>
      </c>
      <c r="Q1233" s="223">
        <v>0.00038999999999999999</v>
      </c>
      <c r="R1233" s="223">
        <f>Q1233*H1233</f>
        <v>0.045656519999999999</v>
      </c>
      <c r="S1233" s="223">
        <v>0</v>
      </c>
      <c r="T1233" s="224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25" t="s">
        <v>506</v>
      </c>
      <c r="AT1233" s="225" t="s">
        <v>363</v>
      </c>
      <c r="AU1233" s="225" t="s">
        <v>82</v>
      </c>
      <c r="AY1233" s="19" t="s">
        <v>148</v>
      </c>
      <c r="BE1233" s="226">
        <f>IF(N1233="základní",J1233,0)</f>
        <v>0</v>
      </c>
      <c r="BF1233" s="226">
        <f>IF(N1233="snížená",J1233,0)</f>
        <v>0</v>
      </c>
      <c r="BG1233" s="226">
        <f>IF(N1233="zákl. přenesená",J1233,0)</f>
        <v>0</v>
      </c>
      <c r="BH1233" s="226">
        <f>IF(N1233="sníž. přenesená",J1233,0)</f>
        <v>0</v>
      </c>
      <c r="BI1233" s="226">
        <f>IF(N1233="nulová",J1233,0)</f>
        <v>0</v>
      </c>
      <c r="BJ1233" s="19" t="s">
        <v>80</v>
      </c>
      <c r="BK1233" s="226">
        <f>ROUND(I1233*H1233,2)</f>
        <v>0</v>
      </c>
      <c r="BL1233" s="19" t="s">
        <v>245</v>
      </c>
      <c r="BM1233" s="225" t="s">
        <v>1918</v>
      </c>
    </row>
    <row r="1234" s="14" customFormat="1">
      <c r="A1234" s="14"/>
      <c r="B1234" s="243"/>
      <c r="C1234" s="244"/>
      <c r="D1234" s="234" t="s">
        <v>159</v>
      </c>
      <c r="E1234" s="244"/>
      <c r="F1234" s="246" t="s">
        <v>1919</v>
      </c>
      <c r="G1234" s="244"/>
      <c r="H1234" s="247">
        <v>117.068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159</v>
      </c>
      <c r="AU1234" s="253" t="s">
        <v>82</v>
      </c>
      <c r="AV1234" s="14" t="s">
        <v>82</v>
      </c>
      <c r="AW1234" s="14" t="s">
        <v>4</v>
      </c>
      <c r="AX1234" s="14" t="s">
        <v>80</v>
      </c>
      <c r="AY1234" s="253" t="s">
        <v>148</v>
      </c>
    </row>
    <row r="1235" s="2" customFormat="1" ht="16.5" customHeight="1">
      <c r="A1235" s="40"/>
      <c r="B1235" s="41"/>
      <c r="C1235" s="214" t="s">
        <v>1920</v>
      </c>
      <c r="D1235" s="214" t="s">
        <v>151</v>
      </c>
      <c r="E1235" s="215" t="s">
        <v>1921</v>
      </c>
      <c r="F1235" s="216" t="s">
        <v>1922</v>
      </c>
      <c r="G1235" s="217" t="s">
        <v>154</v>
      </c>
      <c r="H1235" s="218">
        <v>15.44</v>
      </c>
      <c r="I1235" s="219"/>
      <c r="J1235" s="220">
        <f>ROUND(I1235*H1235,2)</f>
        <v>0</v>
      </c>
      <c r="K1235" s="216" t="s">
        <v>616</v>
      </c>
      <c r="L1235" s="46"/>
      <c r="M1235" s="221" t="s">
        <v>19</v>
      </c>
      <c r="N1235" s="222" t="s">
        <v>43</v>
      </c>
      <c r="O1235" s="86"/>
      <c r="P1235" s="223">
        <f>O1235*H1235</f>
        <v>0</v>
      </c>
      <c r="Q1235" s="223">
        <v>0</v>
      </c>
      <c r="R1235" s="223">
        <f>Q1235*H1235</f>
        <v>0</v>
      </c>
      <c r="S1235" s="223">
        <v>0.083169999999999994</v>
      </c>
      <c r="T1235" s="224">
        <f>S1235*H1235</f>
        <v>1.2841448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5" t="s">
        <v>245</v>
      </c>
      <c r="AT1235" s="225" t="s">
        <v>151</v>
      </c>
      <c r="AU1235" s="225" t="s">
        <v>82</v>
      </c>
      <c r="AY1235" s="19" t="s">
        <v>148</v>
      </c>
      <c r="BE1235" s="226">
        <f>IF(N1235="základní",J1235,0)</f>
        <v>0</v>
      </c>
      <c r="BF1235" s="226">
        <f>IF(N1235="snížená",J1235,0)</f>
        <v>0</v>
      </c>
      <c r="BG1235" s="226">
        <f>IF(N1235="zákl. přenesená",J1235,0)</f>
        <v>0</v>
      </c>
      <c r="BH1235" s="226">
        <f>IF(N1235="sníž. přenesená",J1235,0)</f>
        <v>0</v>
      </c>
      <c r="BI1235" s="226">
        <f>IF(N1235="nulová",J1235,0)</f>
        <v>0</v>
      </c>
      <c r="BJ1235" s="19" t="s">
        <v>80</v>
      </c>
      <c r="BK1235" s="226">
        <f>ROUND(I1235*H1235,2)</f>
        <v>0</v>
      </c>
      <c r="BL1235" s="19" t="s">
        <v>245</v>
      </c>
      <c r="BM1235" s="225" t="s">
        <v>1923</v>
      </c>
    </row>
    <row r="1236" s="2" customFormat="1">
      <c r="A1236" s="40"/>
      <c r="B1236" s="41"/>
      <c r="C1236" s="42"/>
      <c r="D1236" s="227" t="s">
        <v>157</v>
      </c>
      <c r="E1236" s="42"/>
      <c r="F1236" s="228" t="s">
        <v>1924</v>
      </c>
      <c r="G1236" s="42"/>
      <c r="H1236" s="42"/>
      <c r="I1236" s="229"/>
      <c r="J1236" s="42"/>
      <c r="K1236" s="42"/>
      <c r="L1236" s="46"/>
      <c r="M1236" s="230"/>
      <c r="N1236" s="231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157</v>
      </c>
      <c r="AU1236" s="19" t="s">
        <v>82</v>
      </c>
    </row>
    <row r="1237" s="13" customFormat="1">
      <c r="A1237" s="13"/>
      <c r="B1237" s="232"/>
      <c r="C1237" s="233"/>
      <c r="D1237" s="234" t="s">
        <v>159</v>
      </c>
      <c r="E1237" s="235" t="s">
        <v>19</v>
      </c>
      <c r="F1237" s="236" t="s">
        <v>494</v>
      </c>
      <c r="G1237" s="233"/>
      <c r="H1237" s="235" t="s">
        <v>19</v>
      </c>
      <c r="I1237" s="237"/>
      <c r="J1237" s="233"/>
      <c r="K1237" s="233"/>
      <c r="L1237" s="238"/>
      <c r="M1237" s="239"/>
      <c r="N1237" s="240"/>
      <c r="O1237" s="240"/>
      <c r="P1237" s="240"/>
      <c r="Q1237" s="240"/>
      <c r="R1237" s="240"/>
      <c r="S1237" s="240"/>
      <c r="T1237" s="24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2" t="s">
        <v>159</v>
      </c>
      <c r="AU1237" s="242" t="s">
        <v>82</v>
      </c>
      <c r="AV1237" s="13" t="s">
        <v>80</v>
      </c>
      <c r="AW1237" s="13" t="s">
        <v>33</v>
      </c>
      <c r="AX1237" s="13" t="s">
        <v>72</v>
      </c>
      <c r="AY1237" s="242" t="s">
        <v>148</v>
      </c>
    </row>
    <row r="1238" s="14" customFormat="1">
      <c r="A1238" s="14"/>
      <c r="B1238" s="243"/>
      <c r="C1238" s="244"/>
      <c r="D1238" s="234" t="s">
        <v>159</v>
      </c>
      <c r="E1238" s="245" t="s">
        <v>19</v>
      </c>
      <c r="F1238" s="246" t="s">
        <v>1287</v>
      </c>
      <c r="G1238" s="244"/>
      <c r="H1238" s="247">
        <v>6.2400000000000002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159</v>
      </c>
      <c r="AU1238" s="253" t="s">
        <v>82</v>
      </c>
      <c r="AV1238" s="14" t="s">
        <v>82</v>
      </c>
      <c r="AW1238" s="14" t="s">
        <v>33</v>
      </c>
      <c r="AX1238" s="14" t="s">
        <v>72</v>
      </c>
      <c r="AY1238" s="253" t="s">
        <v>148</v>
      </c>
    </row>
    <row r="1239" s="13" customFormat="1">
      <c r="A1239" s="13"/>
      <c r="B1239" s="232"/>
      <c r="C1239" s="233"/>
      <c r="D1239" s="234" t="s">
        <v>159</v>
      </c>
      <c r="E1239" s="235" t="s">
        <v>19</v>
      </c>
      <c r="F1239" s="236" t="s">
        <v>496</v>
      </c>
      <c r="G1239" s="233"/>
      <c r="H1239" s="235" t="s">
        <v>19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159</v>
      </c>
      <c r="AU1239" s="242" t="s">
        <v>82</v>
      </c>
      <c r="AV1239" s="13" t="s">
        <v>80</v>
      </c>
      <c r="AW1239" s="13" t="s">
        <v>33</v>
      </c>
      <c r="AX1239" s="13" t="s">
        <v>72</v>
      </c>
      <c r="AY1239" s="242" t="s">
        <v>148</v>
      </c>
    </row>
    <row r="1240" s="14" customFormat="1">
      <c r="A1240" s="14"/>
      <c r="B1240" s="243"/>
      <c r="C1240" s="244"/>
      <c r="D1240" s="234" t="s">
        <v>159</v>
      </c>
      <c r="E1240" s="245" t="s">
        <v>19</v>
      </c>
      <c r="F1240" s="246" t="s">
        <v>1288</v>
      </c>
      <c r="G1240" s="244"/>
      <c r="H1240" s="247">
        <v>1.6799999999999999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159</v>
      </c>
      <c r="AU1240" s="253" t="s">
        <v>82</v>
      </c>
      <c r="AV1240" s="14" t="s">
        <v>82</v>
      </c>
      <c r="AW1240" s="14" t="s">
        <v>33</v>
      </c>
      <c r="AX1240" s="14" t="s">
        <v>72</v>
      </c>
      <c r="AY1240" s="253" t="s">
        <v>148</v>
      </c>
    </row>
    <row r="1241" s="13" customFormat="1">
      <c r="A1241" s="13"/>
      <c r="B1241" s="232"/>
      <c r="C1241" s="233"/>
      <c r="D1241" s="234" t="s">
        <v>159</v>
      </c>
      <c r="E1241" s="235" t="s">
        <v>19</v>
      </c>
      <c r="F1241" s="236" t="s">
        <v>498</v>
      </c>
      <c r="G1241" s="233"/>
      <c r="H1241" s="235" t="s">
        <v>19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159</v>
      </c>
      <c r="AU1241" s="242" t="s">
        <v>82</v>
      </c>
      <c r="AV1241" s="13" t="s">
        <v>80</v>
      </c>
      <c r="AW1241" s="13" t="s">
        <v>33</v>
      </c>
      <c r="AX1241" s="13" t="s">
        <v>72</v>
      </c>
      <c r="AY1241" s="242" t="s">
        <v>148</v>
      </c>
    </row>
    <row r="1242" s="14" customFormat="1">
      <c r="A1242" s="14"/>
      <c r="B1242" s="243"/>
      <c r="C1242" s="244"/>
      <c r="D1242" s="234" t="s">
        <v>159</v>
      </c>
      <c r="E1242" s="245" t="s">
        <v>19</v>
      </c>
      <c r="F1242" s="246" t="s">
        <v>1289</v>
      </c>
      <c r="G1242" s="244"/>
      <c r="H1242" s="247">
        <v>3.3999999999999999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159</v>
      </c>
      <c r="AU1242" s="253" t="s">
        <v>82</v>
      </c>
      <c r="AV1242" s="14" t="s">
        <v>82</v>
      </c>
      <c r="AW1242" s="14" t="s">
        <v>33</v>
      </c>
      <c r="AX1242" s="14" t="s">
        <v>72</v>
      </c>
      <c r="AY1242" s="253" t="s">
        <v>148</v>
      </c>
    </row>
    <row r="1243" s="13" customFormat="1">
      <c r="A1243" s="13"/>
      <c r="B1243" s="232"/>
      <c r="C1243" s="233"/>
      <c r="D1243" s="234" t="s">
        <v>159</v>
      </c>
      <c r="E1243" s="235" t="s">
        <v>19</v>
      </c>
      <c r="F1243" s="236" t="s">
        <v>1008</v>
      </c>
      <c r="G1243" s="233"/>
      <c r="H1243" s="235" t="s">
        <v>19</v>
      </c>
      <c r="I1243" s="237"/>
      <c r="J1243" s="233"/>
      <c r="K1243" s="233"/>
      <c r="L1243" s="238"/>
      <c r="M1243" s="239"/>
      <c r="N1243" s="240"/>
      <c r="O1243" s="240"/>
      <c r="P1243" s="240"/>
      <c r="Q1243" s="240"/>
      <c r="R1243" s="240"/>
      <c r="S1243" s="240"/>
      <c r="T1243" s="24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2" t="s">
        <v>159</v>
      </c>
      <c r="AU1243" s="242" t="s">
        <v>82</v>
      </c>
      <c r="AV1243" s="13" t="s">
        <v>80</v>
      </c>
      <c r="AW1243" s="13" t="s">
        <v>33</v>
      </c>
      <c r="AX1243" s="13" t="s">
        <v>72</v>
      </c>
      <c r="AY1243" s="242" t="s">
        <v>148</v>
      </c>
    </row>
    <row r="1244" s="14" customFormat="1">
      <c r="A1244" s="14"/>
      <c r="B1244" s="243"/>
      <c r="C1244" s="244"/>
      <c r="D1244" s="234" t="s">
        <v>159</v>
      </c>
      <c r="E1244" s="245" t="s">
        <v>19</v>
      </c>
      <c r="F1244" s="246" t="s">
        <v>1290</v>
      </c>
      <c r="G1244" s="244"/>
      <c r="H1244" s="247">
        <v>1.73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159</v>
      </c>
      <c r="AU1244" s="253" t="s">
        <v>82</v>
      </c>
      <c r="AV1244" s="14" t="s">
        <v>82</v>
      </c>
      <c r="AW1244" s="14" t="s">
        <v>33</v>
      </c>
      <c r="AX1244" s="14" t="s">
        <v>72</v>
      </c>
      <c r="AY1244" s="253" t="s">
        <v>148</v>
      </c>
    </row>
    <row r="1245" s="13" customFormat="1">
      <c r="A1245" s="13"/>
      <c r="B1245" s="232"/>
      <c r="C1245" s="233"/>
      <c r="D1245" s="234" t="s">
        <v>159</v>
      </c>
      <c r="E1245" s="235" t="s">
        <v>19</v>
      </c>
      <c r="F1245" s="236" t="s">
        <v>1053</v>
      </c>
      <c r="G1245" s="233"/>
      <c r="H1245" s="235" t="s">
        <v>19</v>
      </c>
      <c r="I1245" s="237"/>
      <c r="J1245" s="233"/>
      <c r="K1245" s="233"/>
      <c r="L1245" s="238"/>
      <c r="M1245" s="239"/>
      <c r="N1245" s="240"/>
      <c r="O1245" s="240"/>
      <c r="P1245" s="240"/>
      <c r="Q1245" s="240"/>
      <c r="R1245" s="240"/>
      <c r="S1245" s="240"/>
      <c r="T1245" s="24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2" t="s">
        <v>159</v>
      </c>
      <c r="AU1245" s="242" t="s">
        <v>82</v>
      </c>
      <c r="AV1245" s="13" t="s">
        <v>80</v>
      </c>
      <c r="AW1245" s="13" t="s">
        <v>33</v>
      </c>
      <c r="AX1245" s="13" t="s">
        <v>72</v>
      </c>
      <c r="AY1245" s="242" t="s">
        <v>148</v>
      </c>
    </row>
    <row r="1246" s="14" customFormat="1">
      <c r="A1246" s="14"/>
      <c r="B1246" s="243"/>
      <c r="C1246" s="244"/>
      <c r="D1246" s="234" t="s">
        <v>159</v>
      </c>
      <c r="E1246" s="245" t="s">
        <v>19</v>
      </c>
      <c r="F1246" s="246" t="s">
        <v>1054</v>
      </c>
      <c r="G1246" s="244"/>
      <c r="H1246" s="247">
        <v>2.3900000000000001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159</v>
      </c>
      <c r="AU1246" s="253" t="s">
        <v>82</v>
      </c>
      <c r="AV1246" s="14" t="s">
        <v>82</v>
      </c>
      <c r="AW1246" s="14" t="s">
        <v>33</v>
      </c>
      <c r="AX1246" s="14" t="s">
        <v>72</v>
      </c>
      <c r="AY1246" s="253" t="s">
        <v>148</v>
      </c>
    </row>
    <row r="1247" s="15" customFormat="1">
      <c r="A1247" s="15"/>
      <c r="B1247" s="254"/>
      <c r="C1247" s="255"/>
      <c r="D1247" s="234" t="s">
        <v>159</v>
      </c>
      <c r="E1247" s="256" t="s">
        <v>19</v>
      </c>
      <c r="F1247" s="257" t="s">
        <v>163</v>
      </c>
      <c r="G1247" s="255"/>
      <c r="H1247" s="258">
        <v>15.44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T1247" s="264" t="s">
        <v>159</v>
      </c>
      <c r="AU1247" s="264" t="s">
        <v>82</v>
      </c>
      <c r="AV1247" s="15" t="s">
        <v>149</v>
      </c>
      <c r="AW1247" s="15" t="s">
        <v>33</v>
      </c>
      <c r="AX1247" s="15" t="s">
        <v>80</v>
      </c>
      <c r="AY1247" s="264" t="s">
        <v>148</v>
      </c>
    </row>
    <row r="1248" s="2" customFormat="1" ht="24.15" customHeight="1">
      <c r="A1248" s="40"/>
      <c r="B1248" s="41"/>
      <c r="C1248" s="214" t="s">
        <v>1925</v>
      </c>
      <c r="D1248" s="214" t="s">
        <v>151</v>
      </c>
      <c r="E1248" s="215" t="s">
        <v>1926</v>
      </c>
      <c r="F1248" s="216" t="s">
        <v>1927</v>
      </c>
      <c r="G1248" s="217" t="s">
        <v>154</v>
      </c>
      <c r="H1248" s="218">
        <v>60.920000000000002</v>
      </c>
      <c r="I1248" s="219"/>
      <c r="J1248" s="220">
        <f>ROUND(I1248*H1248,2)</f>
        <v>0</v>
      </c>
      <c r="K1248" s="216" t="s">
        <v>616</v>
      </c>
      <c r="L1248" s="46"/>
      <c r="M1248" s="221" t="s">
        <v>19</v>
      </c>
      <c r="N1248" s="222" t="s">
        <v>43</v>
      </c>
      <c r="O1248" s="86"/>
      <c r="P1248" s="223">
        <f>O1248*H1248</f>
        <v>0</v>
      </c>
      <c r="Q1248" s="223">
        <v>0.0074999999999999997</v>
      </c>
      <c r="R1248" s="223">
        <f>Q1248*H1248</f>
        <v>0.45689999999999997</v>
      </c>
      <c r="S1248" s="223">
        <v>0</v>
      </c>
      <c r="T1248" s="224">
        <f>S1248*H1248</f>
        <v>0</v>
      </c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R1248" s="225" t="s">
        <v>245</v>
      </c>
      <c r="AT1248" s="225" t="s">
        <v>151</v>
      </c>
      <c r="AU1248" s="225" t="s">
        <v>82</v>
      </c>
      <c r="AY1248" s="19" t="s">
        <v>148</v>
      </c>
      <c r="BE1248" s="226">
        <f>IF(N1248="základní",J1248,0)</f>
        <v>0</v>
      </c>
      <c r="BF1248" s="226">
        <f>IF(N1248="snížená",J1248,0)</f>
        <v>0</v>
      </c>
      <c r="BG1248" s="226">
        <f>IF(N1248="zákl. přenesená",J1248,0)</f>
        <v>0</v>
      </c>
      <c r="BH1248" s="226">
        <f>IF(N1248="sníž. přenesená",J1248,0)</f>
        <v>0</v>
      </c>
      <c r="BI1248" s="226">
        <f>IF(N1248="nulová",J1248,0)</f>
        <v>0</v>
      </c>
      <c r="BJ1248" s="19" t="s">
        <v>80</v>
      </c>
      <c r="BK1248" s="226">
        <f>ROUND(I1248*H1248,2)</f>
        <v>0</v>
      </c>
      <c r="BL1248" s="19" t="s">
        <v>245</v>
      </c>
      <c r="BM1248" s="225" t="s">
        <v>1928</v>
      </c>
    </row>
    <row r="1249" s="2" customFormat="1">
      <c r="A1249" s="40"/>
      <c r="B1249" s="41"/>
      <c r="C1249" s="42"/>
      <c r="D1249" s="227" t="s">
        <v>157</v>
      </c>
      <c r="E1249" s="42"/>
      <c r="F1249" s="228" t="s">
        <v>1929</v>
      </c>
      <c r="G1249" s="42"/>
      <c r="H1249" s="42"/>
      <c r="I1249" s="229"/>
      <c r="J1249" s="42"/>
      <c r="K1249" s="42"/>
      <c r="L1249" s="46"/>
      <c r="M1249" s="230"/>
      <c r="N1249" s="231"/>
      <c r="O1249" s="86"/>
      <c r="P1249" s="86"/>
      <c r="Q1249" s="86"/>
      <c r="R1249" s="86"/>
      <c r="S1249" s="86"/>
      <c r="T1249" s="87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157</v>
      </c>
      <c r="AU1249" s="19" t="s">
        <v>82</v>
      </c>
    </row>
    <row r="1250" s="13" customFormat="1">
      <c r="A1250" s="13"/>
      <c r="B1250" s="232"/>
      <c r="C1250" s="233"/>
      <c r="D1250" s="234" t="s">
        <v>159</v>
      </c>
      <c r="E1250" s="235" t="s">
        <v>19</v>
      </c>
      <c r="F1250" s="236" t="s">
        <v>486</v>
      </c>
      <c r="G1250" s="233"/>
      <c r="H1250" s="235" t="s">
        <v>19</v>
      </c>
      <c r="I1250" s="237"/>
      <c r="J1250" s="233"/>
      <c r="K1250" s="233"/>
      <c r="L1250" s="238"/>
      <c r="M1250" s="239"/>
      <c r="N1250" s="240"/>
      <c r="O1250" s="240"/>
      <c r="P1250" s="240"/>
      <c r="Q1250" s="240"/>
      <c r="R1250" s="240"/>
      <c r="S1250" s="240"/>
      <c r="T1250" s="24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2" t="s">
        <v>159</v>
      </c>
      <c r="AU1250" s="242" t="s">
        <v>82</v>
      </c>
      <c r="AV1250" s="13" t="s">
        <v>80</v>
      </c>
      <c r="AW1250" s="13" t="s">
        <v>33</v>
      </c>
      <c r="AX1250" s="13" t="s">
        <v>72</v>
      </c>
      <c r="AY1250" s="242" t="s">
        <v>148</v>
      </c>
    </row>
    <row r="1251" s="14" customFormat="1">
      <c r="A1251" s="14"/>
      <c r="B1251" s="243"/>
      <c r="C1251" s="244"/>
      <c r="D1251" s="234" t="s">
        <v>159</v>
      </c>
      <c r="E1251" s="245" t="s">
        <v>19</v>
      </c>
      <c r="F1251" s="246" t="s">
        <v>487</v>
      </c>
      <c r="G1251" s="244"/>
      <c r="H1251" s="247">
        <v>11.74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159</v>
      </c>
      <c r="AU1251" s="253" t="s">
        <v>82</v>
      </c>
      <c r="AV1251" s="14" t="s">
        <v>82</v>
      </c>
      <c r="AW1251" s="14" t="s">
        <v>33</v>
      </c>
      <c r="AX1251" s="14" t="s">
        <v>72</v>
      </c>
      <c r="AY1251" s="253" t="s">
        <v>148</v>
      </c>
    </row>
    <row r="1252" s="13" customFormat="1">
      <c r="A1252" s="13"/>
      <c r="B1252" s="232"/>
      <c r="C1252" s="233"/>
      <c r="D1252" s="234" t="s">
        <v>159</v>
      </c>
      <c r="E1252" s="235" t="s">
        <v>19</v>
      </c>
      <c r="F1252" s="236" t="s">
        <v>494</v>
      </c>
      <c r="G1252" s="233"/>
      <c r="H1252" s="235" t="s">
        <v>19</v>
      </c>
      <c r="I1252" s="237"/>
      <c r="J1252" s="233"/>
      <c r="K1252" s="233"/>
      <c r="L1252" s="238"/>
      <c r="M1252" s="239"/>
      <c r="N1252" s="240"/>
      <c r="O1252" s="240"/>
      <c r="P1252" s="240"/>
      <c r="Q1252" s="240"/>
      <c r="R1252" s="240"/>
      <c r="S1252" s="240"/>
      <c r="T1252" s="24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2" t="s">
        <v>159</v>
      </c>
      <c r="AU1252" s="242" t="s">
        <v>82</v>
      </c>
      <c r="AV1252" s="13" t="s">
        <v>80</v>
      </c>
      <c r="AW1252" s="13" t="s">
        <v>33</v>
      </c>
      <c r="AX1252" s="13" t="s">
        <v>72</v>
      </c>
      <c r="AY1252" s="242" t="s">
        <v>148</v>
      </c>
    </row>
    <row r="1253" s="14" customFormat="1">
      <c r="A1253" s="14"/>
      <c r="B1253" s="243"/>
      <c r="C1253" s="244"/>
      <c r="D1253" s="234" t="s">
        <v>159</v>
      </c>
      <c r="E1253" s="245" t="s">
        <v>19</v>
      </c>
      <c r="F1253" s="246" t="s">
        <v>495</v>
      </c>
      <c r="G1253" s="244"/>
      <c r="H1253" s="247">
        <v>7.6600000000000001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159</v>
      </c>
      <c r="AU1253" s="253" t="s">
        <v>82</v>
      </c>
      <c r="AV1253" s="14" t="s">
        <v>82</v>
      </c>
      <c r="AW1253" s="14" t="s">
        <v>33</v>
      </c>
      <c r="AX1253" s="14" t="s">
        <v>72</v>
      </c>
      <c r="AY1253" s="253" t="s">
        <v>148</v>
      </c>
    </row>
    <row r="1254" s="13" customFormat="1">
      <c r="A1254" s="13"/>
      <c r="B1254" s="232"/>
      <c r="C1254" s="233"/>
      <c r="D1254" s="234" t="s">
        <v>159</v>
      </c>
      <c r="E1254" s="235" t="s">
        <v>19</v>
      </c>
      <c r="F1254" s="236" t="s">
        <v>1903</v>
      </c>
      <c r="G1254" s="233"/>
      <c r="H1254" s="235" t="s">
        <v>19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159</v>
      </c>
      <c r="AU1254" s="242" t="s">
        <v>82</v>
      </c>
      <c r="AV1254" s="13" t="s">
        <v>80</v>
      </c>
      <c r="AW1254" s="13" t="s">
        <v>33</v>
      </c>
      <c r="AX1254" s="13" t="s">
        <v>72</v>
      </c>
      <c r="AY1254" s="242" t="s">
        <v>148</v>
      </c>
    </row>
    <row r="1255" s="14" customFormat="1">
      <c r="A1255" s="14"/>
      <c r="B1255" s="243"/>
      <c r="C1255" s="244"/>
      <c r="D1255" s="234" t="s">
        <v>159</v>
      </c>
      <c r="E1255" s="245" t="s">
        <v>19</v>
      </c>
      <c r="F1255" s="246" t="s">
        <v>497</v>
      </c>
      <c r="G1255" s="244"/>
      <c r="H1255" s="247">
        <v>1.4299999999999999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159</v>
      </c>
      <c r="AU1255" s="253" t="s">
        <v>82</v>
      </c>
      <c r="AV1255" s="14" t="s">
        <v>82</v>
      </c>
      <c r="AW1255" s="14" t="s">
        <v>33</v>
      </c>
      <c r="AX1255" s="14" t="s">
        <v>72</v>
      </c>
      <c r="AY1255" s="253" t="s">
        <v>148</v>
      </c>
    </row>
    <row r="1256" s="13" customFormat="1">
      <c r="A1256" s="13"/>
      <c r="B1256" s="232"/>
      <c r="C1256" s="233"/>
      <c r="D1256" s="234" t="s">
        <v>159</v>
      </c>
      <c r="E1256" s="235" t="s">
        <v>19</v>
      </c>
      <c r="F1256" s="236" t="s">
        <v>498</v>
      </c>
      <c r="G1256" s="233"/>
      <c r="H1256" s="235" t="s">
        <v>19</v>
      </c>
      <c r="I1256" s="237"/>
      <c r="J1256" s="233"/>
      <c r="K1256" s="233"/>
      <c r="L1256" s="238"/>
      <c r="M1256" s="239"/>
      <c r="N1256" s="240"/>
      <c r="O1256" s="240"/>
      <c r="P1256" s="240"/>
      <c r="Q1256" s="240"/>
      <c r="R1256" s="240"/>
      <c r="S1256" s="240"/>
      <c r="T1256" s="24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2" t="s">
        <v>159</v>
      </c>
      <c r="AU1256" s="242" t="s">
        <v>82</v>
      </c>
      <c r="AV1256" s="13" t="s">
        <v>80</v>
      </c>
      <c r="AW1256" s="13" t="s">
        <v>33</v>
      </c>
      <c r="AX1256" s="13" t="s">
        <v>72</v>
      </c>
      <c r="AY1256" s="242" t="s">
        <v>148</v>
      </c>
    </row>
    <row r="1257" s="14" customFormat="1">
      <c r="A1257" s="14"/>
      <c r="B1257" s="243"/>
      <c r="C1257" s="244"/>
      <c r="D1257" s="234" t="s">
        <v>159</v>
      </c>
      <c r="E1257" s="245" t="s">
        <v>19</v>
      </c>
      <c r="F1257" s="246" t="s">
        <v>499</v>
      </c>
      <c r="G1257" s="244"/>
      <c r="H1257" s="247">
        <v>4.6799999999999997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159</v>
      </c>
      <c r="AU1257" s="253" t="s">
        <v>82</v>
      </c>
      <c r="AV1257" s="14" t="s">
        <v>82</v>
      </c>
      <c r="AW1257" s="14" t="s">
        <v>33</v>
      </c>
      <c r="AX1257" s="14" t="s">
        <v>72</v>
      </c>
      <c r="AY1257" s="253" t="s">
        <v>148</v>
      </c>
    </row>
    <row r="1258" s="13" customFormat="1">
      <c r="A1258" s="13"/>
      <c r="B1258" s="232"/>
      <c r="C1258" s="233"/>
      <c r="D1258" s="234" t="s">
        <v>159</v>
      </c>
      <c r="E1258" s="235" t="s">
        <v>19</v>
      </c>
      <c r="F1258" s="236" t="s">
        <v>500</v>
      </c>
      <c r="G1258" s="233"/>
      <c r="H1258" s="235" t="s">
        <v>19</v>
      </c>
      <c r="I1258" s="237"/>
      <c r="J1258" s="233"/>
      <c r="K1258" s="233"/>
      <c r="L1258" s="238"/>
      <c r="M1258" s="239"/>
      <c r="N1258" s="240"/>
      <c r="O1258" s="240"/>
      <c r="P1258" s="240"/>
      <c r="Q1258" s="240"/>
      <c r="R1258" s="240"/>
      <c r="S1258" s="240"/>
      <c r="T1258" s="24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2" t="s">
        <v>159</v>
      </c>
      <c r="AU1258" s="242" t="s">
        <v>82</v>
      </c>
      <c r="AV1258" s="13" t="s">
        <v>80</v>
      </c>
      <c r="AW1258" s="13" t="s">
        <v>33</v>
      </c>
      <c r="AX1258" s="13" t="s">
        <v>72</v>
      </c>
      <c r="AY1258" s="242" t="s">
        <v>148</v>
      </c>
    </row>
    <row r="1259" s="14" customFormat="1">
      <c r="A1259" s="14"/>
      <c r="B1259" s="243"/>
      <c r="C1259" s="244"/>
      <c r="D1259" s="234" t="s">
        <v>159</v>
      </c>
      <c r="E1259" s="245" t="s">
        <v>19</v>
      </c>
      <c r="F1259" s="246" t="s">
        <v>501</v>
      </c>
      <c r="G1259" s="244"/>
      <c r="H1259" s="247">
        <v>12.279999999999999</v>
      </c>
      <c r="I1259" s="248"/>
      <c r="J1259" s="244"/>
      <c r="K1259" s="244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3" t="s">
        <v>159</v>
      </c>
      <c r="AU1259" s="253" t="s">
        <v>82</v>
      </c>
      <c r="AV1259" s="14" t="s">
        <v>82</v>
      </c>
      <c r="AW1259" s="14" t="s">
        <v>33</v>
      </c>
      <c r="AX1259" s="14" t="s">
        <v>72</v>
      </c>
      <c r="AY1259" s="253" t="s">
        <v>148</v>
      </c>
    </row>
    <row r="1260" s="13" customFormat="1">
      <c r="A1260" s="13"/>
      <c r="B1260" s="232"/>
      <c r="C1260" s="233"/>
      <c r="D1260" s="234" t="s">
        <v>159</v>
      </c>
      <c r="E1260" s="235" t="s">
        <v>19</v>
      </c>
      <c r="F1260" s="236" t="s">
        <v>977</v>
      </c>
      <c r="G1260" s="233"/>
      <c r="H1260" s="235" t="s">
        <v>19</v>
      </c>
      <c r="I1260" s="237"/>
      <c r="J1260" s="233"/>
      <c r="K1260" s="233"/>
      <c r="L1260" s="238"/>
      <c r="M1260" s="239"/>
      <c r="N1260" s="240"/>
      <c r="O1260" s="240"/>
      <c r="P1260" s="240"/>
      <c r="Q1260" s="240"/>
      <c r="R1260" s="240"/>
      <c r="S1260" s="240"/>
      <c r="T1260" s="24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2" t="s">
        <v>159</v>
      </c>
      <c r="AU1260" s="242" t="s">
        <v>82</v>
      </c>
      <c r="AV1260" s="13" t="s">
        <v>80</v>
      </c>
      <c r="AW1260" s="13" t="s">
        <v>33</v>
      </c>
      <c r="AX1260" s="13" t="s">
        <v>72</v>
      </c>
      <c r="AY1260" s="242" t="s">
        <v>148</v>
      </c>
    </row>
    <row r="1261" s="14" customFormat="1">
      <c r="A1261" s="14"/>
      <c r="B1261" s="243"/>
      <c r="C1261" s="244"/>
      <c r="D1261" s="234" t="s">
        <v>159</v>
      </c>
      <c r="E1261" s="245" t="s">
        <v>19</v>
      </c>
      <c r="F1261" s="246" t="s">
        <v>978</v>
      </c>
      <c r="G1261" s="244"/>
      <c r="H1261" s="247">
        <v>9.4600000000000009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159</v>
      </c>
      <c r="AU1261" s="253" t="s">
        <v>82</v>
      </c>
      <c r="AV1261" s="14" t="s">
        <v>82</v>
      </c>
      <c r="AW1261" s="14" t="s">
        <v>33</v>
      </c>
      <c r="AX1261" s="14" t="s">
        <v>72</v>
      </c>
      <c r="AY1261" s="253" t="s">
        <v>148</v>
      </c>
    </row>
    <row r="1262" s="13" customFormat="1">
      <c r="A1262" s="13"/>
      <c r="B1262" s="232"/>
      <c r="C1262" s="233"/>
      <c r="D1262" s="234" t="s">
        <v>159</v>
      </c>
      <c r="E1262" s="235" t="s">
        <v>19</v>
      </c>
      <c r="F1262" s="236" t="s">
        <v>1055</v>
      </c>
      <c r="G1262" s="233"/>
      <c r="H1262" s="235" t="s">
        <v>19</v>
      </c>
      <c r="I1262" s="237"/>
      <c r="J1262" s="233"/>
      <c r="K1262" s="233"/>
      <c r="L1262" s="238"/>
      <c r="M1262" s="239"/>
      <c r="N1262" s="240"/>
      <c r="O1262" s="240"/>
      <c r="P1262" s="240"/>
      <c r="Q1262" s="240"/>
      <c r="R1262" s="240"/>
      <c r="S1262" s="240"/>
      <c r="T1262" s="24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2" t="s">
        <v>159</v>
      </c>
      <c r="AU1262" s="242" t="s">
        <v>82</v>
      </c>
      <c r="AV1262" s="13" t="s">
        <v>80</v>
      </c>
      <c r="AW1262" s="13" t="s">
        <v>33</v>
      </c>
      <c r="AX1262" s="13" t="s">
        <v>72</v>
      </c>
      <c r="AY1262" s="242" t="s">
        <v>148</v>
      </c>
    </row>
    <row r="1263" s="14" customFormat="1">
      <c r="A1263" s="14"/>
      <c r="B1263" s="243"/>
      <c r="C1263" s="244"/>
      <c r="D1263" s="234" t="s">
        <v>159</v>
      </c>
      <c r="E1263" s="245" t="s">
        <v>19</v>
      </c>
      <c r="F1263" s="246" t="s">
        <v>1056</v>
      </c>
      <c r="G1263" s="244"/>
      <c r="H1263" s="247">
        <v>4.0999999999999996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159</v>
      </c>
      <c r="AU1263" s="253" t="s">
        <v>82</v>
      </c>
      <c r="AV1263" s="14" t="s">
        <v>82</v>
      </c>
      <c r="AW1263" s="14" t="s">
        <v>33</v>
      </c>
      <c r="AX1263" s="14" t="s">
        <v>72</v>
      </c>
      <c r="AY1263" s="253" t="s">
        <v>148</v>
      </c>
    </row>
    <row r="1264" s="13" customFormat="1">
      <c r="A1264" s="13"/>
      <c r="B1264" s="232"/>
      <c r="C1264" s="233"/>
      <c r="D1264" s="234" t="s">
        <v>159</v>
      </c>
      <c r="E1264" s="235" t="s">
        <v>19</v>
      </c>
      <c r="F1264" s="236" t="s">
        <v>1474</v>
      </c>
      <c r="G1264" s="233"/>
      <c r="H1264" s="235" t="s">
        <v>19</v>
      </c>
      <c r="I1264" s="237"/>
      <c r="J1264" s="233"/>
      <c r="K1264" s="233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2" t="s">
        <v>159</v>
      </c>
      <c r="AU1264" s="242" t="s">
        <v>82</v>
      </c>
      <c r="AV1264" s="13" t="s">
        <v>80</v>
      </c>
      <c r="AW1264" s="13" t="s">
        <v>33</v>
      </c>
      <c r="AX1264" s="13" t="s">
        <v>72</v>
      </c>
      <c r="AY1264" s="242" t="s">
        <v>148</v>
      </c>
    </row>
    <row r="1265" s="14" customFormat="1">
      <c r="A1265" s="14"/>
      <c r="B1265" s="243"/>
      <c r="C1265" s="244"/>
      <c r="D1265" s="234" t="s">
        <v>159</v>
      </c>
      <c r="E1265" s="245" t="s">
        <v>19</v>
      </c>
      <c r="F1265" s="246" t="s">
        <v>1475</v>
      </c>
      <c r="G1265" s="244"/>
      <c r="H1265" s="247">
        <v>3.9199999999999999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159</v>
      </c>
      <c r="AU1265" s="253" t="s">
        <v>82</v>
      </c>
      <c r="AV1265" s="14" t="s">
        <v>82</v>
      </c>
      <c r="AW1265" s="14" t="s">
        <v>33</v>
      </c>
      <c r="AX1265" s="14" t="s">
        <v>72</v>
      </c>
      <c r="AY1265" s="253" t="s">
        <v>148</v>
      </c>
    </row>
    <row r="1266" s="13" customFormat="1">
      <c r="A1266" s="13"/>
      <c r="B1266" s="232"/>
      <c r="C1266" s="233"/>
      <c r="D1266" s="234" t="s">
        <v>159</v>
      </c>
      <c r="E1266" s="235" t="s">
        <v>19</v>
      </c>
      <c r="F1266" s="236" t="s">
        <v>1476</v>
      </c>
      <c r="G1266" s="233"/>
      <c r="H1266" s="235" t="s">
        <v>19</v>
      </c>
      <c r="I1266" s="237"/>
      <c r="J1266" s="233"/>
      <c r="K1266" s="233"/>
      <c r="L1266" s="238"/>
      <c r="M1266" s="239"/>
      <c r="N1266" s="240"/>
      <c r="O1266" s="240"/>
      <c r="P1266" s="240"/>
      <c r="Q1266" s="240"/>
      <c r="R1266" s="240"/>
      <c r="S1266" s="240"/>
      <c r="T1266" s="24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2" t="s">
        <v>159</v>
      </c>
      <c r="AU1266" s="242" t="s">
        <v>82</v>
      </c>
      <c r="AV1266" s="13" t="s">
        <v>80</v>
      </c>
      <c r="AW1266" s="13" t="s">
        <v>33</v>
      </c>
      <c r="AX1266" s="13" t="s">
        <v>72</v>
      </c>
      <c r="AY1266" s="242" t="s">
        <v>148</v>
      </c>
    </row>
    <row r="1267" s="14" customFormat="1">
      <c r="A1267" s="14"/>
      <c r="B1267" s="243"/>
      <c r="C1267" s="244"/>
      <c r="D1267" s="234" t="s">
        <v>159</v>
      </c>
      <c r="E1267" s="245" t="s">
        <v>19</v>
      </c>
      <c r="F1267" s="246" t="s">
        <v>1477</v>
      </c>
      <c r="G1267" s="244"/>
      <c r="H1267" s="247">
        <v>5.6500000000000004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159</v>
      </c>
      <c r="AU1267" s="253" t="s">
        <v>82</v>
      </c>
      <c r="AV1267" s="14" t="s">
        <v>82</v>
      </c>
      <c r="AW1267" s="14" t="s">
        <v>33</v>
      </c>
      <c r="AX1267" s="14" t="s">
        <v>72</v>
      </c>
      <c r="AY1267" s="253" t="s">
        <v>148</v>
      </c>
    </row>
    <row r="1268" s="15" customFormat="1">
      <c r="A1268" s="15"/>
      <c r="B1268" s="254"/>
      <c r="C1268" s="255"/>
      <c r="D1268" s="234" t="s">
        <v>159</v>
      </c>
      <c r="E1268" s="256" t="s">
        <v>19</v>
      </c>
      <c r="F1268" s="257" t="s">
        <v>163</v>
      </c>
      <c r="G1268" s="255"/>
      <c r="H1268" s="258">
        <v>60.920000000000002</v>
      </c>
      <c r="I1268" s="259"/>
      <c r="J1268" s="255"/>
      <c r="K1268" s="255"/>
      <c r="L1268" s="260"/>
      <c r="M1268" s="261"/>
      <c r="N1268" s="262"/>
      <c r="O1268" s="262"/>
      <c r="P1268" s="262"/>
      <c r="Q1268" s="262"/>
      <c r="R1268" s="262"/>
      <c r="S1268" s="262"/>
      <c r="T1268" s="263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T1268" s="264" t="s">
        <v>159</v>
      </c>
      <c r="AU1268" s="264" t="s">
        <v>82</v>
      </c>
      <c r="AV1268" s="15" t="s">
        <v>149</v>
      </c>
      <c r="AW1268" s="15" t="s">
        <v>33</v>
      </c>
      <c r="AX1268" s="15" t="s">
        <v>80</v>
      </c>
      <c r="AY1268" s="264" t="s">
        <v>148</v>
      </c>
    </row>
    <row r="1269" s="2" customFormat="1" ht="16.5" customHeight="1">
      <c r="A1269" s="40"/>
      <c r="B1269" s="41"/>
      <c r="C1269" s="269" t="s">
        <v>1930</v>
      </c>
      <c r="D1269" s="269" t="s">
        <v>363</v>
      </c>
      <c r="E1269" s="270" t="s">
        <v>1931</v>
      </c>
      <c r="F1269" s="271" t="s">
        <v>1932</v>
      </c>
      <c r="G1269" s="272" t="s">
        <v>154</v>
      </c>
      <c r="H1269" s="273">
        <v>67.012</v>
      </c>
      <c r="I1269" s="274"/>
      <c r="J1269" s="275">
        <f>ROUND(I1269*H1269,2)</f>
        <v>0</v>
      </c>
      <c r="K1269" s="271" t="s">
        <v>616</v>
      </c>
      <c r="L1269" s="276"/>
      <c r="M1269" s="277" t="s">
        <v>19</v>
      </c>
      <c r="N1269" s="278" t="s">
        <v>43</v>
      </c>
      <c r="O1269" s="86"/>
      <c r="P1269" s="223">
        <f>O1269*H1269</f>
        <v>0</v>
      </c>
      <c r="Q1269" s="223">
        <v>0.0177</v>
      </c>
      <c r="R1269" s="223">
        <f>Q1269*H1269</f>
        <v>1.1861124000000001</v>
      </c>
      <c r="S1269" s="223">
        <v>0</v>
      </c>
      <c r="T1269" s="224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25" t="s">
        <v>506</v>
      </c>
      <c r="AT1269" s="225" t="s">
        <v>363</v>
      </c>
      <c r="AU1269" s="225" t="s">
        <v>82</v>
      </c>
      <c r="AY1269" s="19" t="s">
        <v>148</v>
      </c>
      <c r="BE1269" s="226">
        <f>IF(N1269="základní",J1269,0)</f>
        <v>0</v>
      </c>
      <c r="BF1269" s="226">
        <f>IF(N1269="snížená",J1269,0)</f>
        <v>0</v>
      </c>
      <c r="BG1269" s="226">
        <f>IF(N1269="zákl. přenesená",J1269,0)</f>
        <v>0</v>
      </c>
      <c r="BH1269" s="226">
        <f>IF(N1269="sníž. přenesená",J1269,0)</f>
        <v>0</v>
      </c>
      <c r="BI1269" s="226">
        <f>IF(N1269="nulová",J1269,0)</f>
        <v>0</v>
      </c>
      <c r="BJ1269" s="19" t="s">
        <v>80</v>
      </c>
      <c r="BK1269" s="226">
        <f>ROUND(I1269*H1269,2)</f>
        <v>0</v>
      </c>
      <c r="BL1269" s="19" t="s">
        <v>245</v>
      </c>
      <c r="BM1269" s="225" t="s">
        <v>1933</v>
      </c>
    </row>
    <row r="1270" s="14" customFormat="1">
      <c r="A1270" s="14"/>
      <c r="B1270" s="243"/>
      <c r="C1270" s="244"/>
      <c r="D1270" s="234" t="s">
        <v>159</v>
      </c>
      <c r="E1270" s="244"/>
      <c r="F1270" s="246" t="s">
        <v>1934</v>
      </c>
      <c r="G1270" s="244"/>
      <c r="H1270" s="247">
        <v>67.012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159</v>
      </c>
      <c r="AU1270" s="253" t="s">
        <v>82</v>
      </c>
      <c r="AV1270" s="14" t="s">
        <v>82</v>
      </c>
      <c r="AW1270" s="14" t="s">
        <v>4</v>
      </c>
      <c r="AX1270" s="14" t="s">
        <v>80</v>
      </c>
      <c r="AY1270" s="253" t="s">
        <v>148</v>
      </c>
    </row>
    <row r="1271" s="2" customFormat="1" ht="16.5" customHeight="1">
      <c r="A1271" s="40"/>
      <c r="B1271" s="41"/>
      <c r="C1271" s="214" t="s">
        <v>1935</v>
      </c>
      <c r="D1271" s="214" t="s">
        <v>151</v>
      </c>
      <c r="E1271" s="215" t="s">
        <v>1936</v>
      </c>
      <c r="F1271" s="216" t="s">
        <v>1937</v>
      </c>
      <c r="G1271" s="217" t="s">
        <v>154</v>
      </c>
      <c r="H1271" s="218">
        <v>22.170000000000002</v>
      </c>
      <c r="I1271" s="219"/>
      <c r="J1271" s="220">
        <f>ROUND(I1271*H1271,2)</f>
        <v>0</v>
      </c>
      <c r="K1271" s="216" t="s">
        <v>616</v>
      </c>
      <c r="L1271" s="46"/>
      <c r="M1271" s="221" t="s">
        <v>19</v>
      </c>
      <c r="N1271" s="222" t="s">
        <v>43</v>
      </c>
      <c r="O1271" s="86"/>
      <c r="P1271" s="223">
        <f>O1271*H1271</f>
        <v>0</v>
      </c>
      <c r="Q1271" s="223">
        <v>0.0015</v>
      </c>
      <c r="R1271" s="223">
        <f>Q1271*H1271</f>
        <v>0.033255</v>
      </c>
      <c r="S1271" s="223">
        <v>0</v>
      </c>
      <c r="T1271" s="224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25" t="s">
        <v>245</v>
      </c>
      <c r="AT1271" s="225" t="s">
        <v>151</v>
      </c>
      <c r="AU1271" s="225" t="s">
        <v>82</v>
      </c>
      <c r="AY1271" s="19" t="s">
        <v>148</v>
      </c>
      <c r="BE1271" s="226">
        <f>IF(N1271="základní",J1271,0)</f>
        <v>0</v>
      </c>
      <c r="BF1271" s="226">
        <f>IF(N1271="snížená",J1271,0)</f>
        <v>0</v>
      </c>
      <c r="BG1271" s="226">
        <f>IF(N1271="zákl. přenesená",J1271,0)</f>
        <v>0</v>
      </c>
      <c r="BH1271" s="226">
        <f>IF(N1271="sníž. přenesená",J1271,0)</f>
        <v>0</v>
      </c>
      <c r="BI1271" s="226">
        <f>IF(N1271="nulová",J1271,0)</f>
        <v>0</v>
      </c>
      <c r="BJ1271" s="19" t="s">
        <v>80</v>
      </c>
      <c r="BK1271" s="226">
        <f>ROUND(I1271*H1271,2)</f>
        <v>0</v>
      </c>
      <c r="BL1271" s="19" t="s">
        <v>245</v>
      </c>
      <c r="BM1271" s="225" t="s">
        <v>1938</v>
      </c>
    </row>
    <row r="1272" s="2" customFormat="1">
      <c r="A1272" s="40"/>
      <c r="B1272" s="41"/>
      <c r="C1272" s="42"/>
      <c r="D1272" s="227" t="s">
        <v>157</v>
      </c>
      <c r="E1272" s="42"/>
      <c r="F1272" s="228" t="s">
        <v>1939</v>
      </c>
      <c r="G1272" s="42"/>
      <c r="H1272" s="42"/>
      <c r="I1272" s="229"/>
      <c r="J1272" s="42"/>
      <c r="K1272" s="42"/>
      <c r="L1272" s="46"/>
      <c r="M1272" s="230"/>
      <c r="N1272" s="231"/>
      <c r="O1272" s="86"/>
      <c r="P1272" s="86"/>
      <c r="Q1272" s="86"/>
      <c r="R1272" s="86"/>
      <c r="S1272" s="86"/>
      <c r="T1272" s="87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T1272" s="19" t="s">
        <v>157</v>
      </c>
      <c r="AU1272" s="19" t="s">
        <v>82</v>
      </c>
    </row>
    <row r="1273" s="13" customFormat="1">
      <c r="A1273" s="13"/>
      <c r="B1273" s="232"/>
      <c r="C1273" s="233"/>
      <c r="D1273" s="234" t="s">
        <v>159</v>
      </c>
      <c r="E1273" s="235" t="s">
        <v>19</v>
      </c>
      <c r="F1273" s="236" t="s">
        <v>496</v>
      </c>
      <c r="G1273" s="233"/>
      <c r="H1273" s="235" t="s">
        <v>19</v>
      </c>
      <c r="I1273" s="237"/>
      <c r="J1273" s="233"/>
      <c r="K1273" s="233"/>
      <c r="L1273" s="238"/>
      <c r="M1273" s="239"/>
      <c r="N1273" s="240"/>
      <c r="O1273" s="240"/>
      <c r="P1273" s="240"/>
      <c r="Q1273" s="240"/>
      <c r="R1273" s="240"/>
      <c r="S1273" s="240"/>
      <c r="T1273" s="24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2" t="s">
        <v>159</v>
      </c>
      <c r="AU1273" s="242" t="s">
        <v>82</v>
      </c>
      <c r="AV1273" s="13" t="s">
        <v>80</v>
      </c>
      <c r="AW1273" s="13" t="s">
        <v>33</v>
      </c>
      <c r="AX1273" s="13" t="s">
        <v>72</v>
      </c>
      <c r="AY1273" s="242" t="s">
        <v>148</v>
      </c>
    </row>
    <row r="1274" s="14" customFormat="1">
      <c r="A1274" s="14"/>
      <c r="B1274" s="243"/>
      <c r="C1274" s="244"/>
      <c r="D1274" s="234" t="s">
        <v>159</v>
      </c>
      <c r="E1274" s="245" t="s">
        <v>19</v>
      </c>
      <c r="F1274" s="246" t="s">
        <v>497</v>
      </c>
      <c r="G1274" s="244"/>
      <c r="H1274" s="247">
        <v>1.4299999999999999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159</v>
      </c>
      <c r="AU1274" s="253" t="s">
        <v>82</v>
      </c>
      <c r="AV1274" s="14" t="s">
        <v>82</v>
      </c>
      <c r="AW1274" s="14" t="s">
        <v>33</v>
      </c>
      <c r="AX1274" s="14" t="s">
        <v>72</v>
      </c>
      <c r="AY1274" s="253" t="s">
        <v>148</v>
      </c>
    </row>
    <row r="1275" s="13" customFormat="1">
      <c r="A1275" s="13"/>
      <c r="B1275" s="232"/>
      <c r="C1275" s="233"/>
      <c r="D1275" s="234" t="s">
        <v>159</v>
      </c>
      <c r="E1275" s="235" t="s">
        <v>19</v>
      </c>
      <c r="F1275" s="236" t="s">
        <v>498</v>
      </c>
      <c r="G1275" s="233"/>
      <c r="H1275" s="235" t="s">
        <v>19</v>
      </c>
      <c r="I1275" s="237"/>
      <c r="J1275" s="233"/>
      <c r="K1275" s="233"/>
      <c r="L1275" s="238"/>
      <c r="M1275" s="239"/>
      <c r="N1275" s="240"/>
      <c r="O1275" s="240"/>
      <c r="P1275" s="240"/>
      <c r="Q1275" s="240"/>
      <c r="R1275" s="240"/>
      <c r="S1275" s="240"/>
      <c r="T1275" s="24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2" t="s">
        <v>159</v>
      </c>
      <c r="AU1275" s="242" t="s">
        <v>82</v>
      </c>
      <c r="AV1275" s="13" t="s">
        <v>80</v>
      </c>
      <c r="AW1275" s="13" t="s">
        <v>33</v>
      </c>
      <c r="AX1275" s="13" t="s">
        <v>72</v>
      </c>
      <c r="AY1275" s="242" t="s">
        <v>148</v>
      </c>
    </row>
    <row r="1276" s="14" customFormat="1">
      <c r="A1276" s="14"/>
      <c r="B1276" s="243"/>
      <c r="C1276" s="244"/>
      <c r="D1276" s="234" t="s">
        <v>159</v>
      </c>
      <c r="E1276" s="245" t="s">
        <v>19</v>
      </c>
      <c r="F1276" s="246" t="s">
        <v>499</v>
      </c>
      <c r="G1276" s="244"/>
      <c r="H1276" s="247">
        <v>4.6799999999999997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159</v>
      </c>
      <c r="AU1276" s="253" t="s">
        <v>82</v>
      </c>
      <c r="AV1276" s="14" t="s">
        <v>82</v>
      </c>
      <c r="AW1276" s="14" t="s">
        <v>33</v>
      </c>
      <c r="AX1276" s="14" t="s">
        <v>72</v>
      </c>
      <c r="AY1276" s="253" t="s">
        <v>148</v>
      </c>
    </row>
    <row r="1277" s="13" customFormat="1">
      <c r="A1277" s="13"/>
      <c r="B1277" s="232"/>
      <c r="C1277" s="233"/>
      <c r="D1277" s="234" t="s">
        <v>159</v>
      </c>
      <c r="E1277" s="235" t="s">
        <v>19</v>
      </c>
      <c r="F1277" s="236" t="s">
        <v>1053</v>
      </c>
      <c r="G1277" s="233"/>
      <c r="H1277" s="235" t="s">
        <v>19</v>
      </c>
      <c r="I1277" s="237"/>
      <c r="J1277" s="233"/>
      <c r="K1277" s="233"/>
      <c r="L1277" s="238"/>
      <c r="M1277" s="239"/>
      <c r="N1277" s="240"/>
      <c r="O1277" s="240"/>
      <c r="P1277" s="240"/>
      <c r="Q1277" s="240"/>
      <c r="R1277" s="240"/>
      <c r="S1277" s="240"/>
      <c r="T1277" s="24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2" t="s">
        <v>159</v>
      </c>
      <c r="AU1277" s="242" t="s">
        <v>82</v>
      </c>
      <c r="AV1277" s="13" t="s">
        <v>80</v>
      </c>
      <c r="AW1277" s="13" t="s">
        <v>33</v>
      </c>
      <c r="AX1277" s="13" t="s">
        <v>72</v>
      </c>
      <c r="AY1277" s="242" t="s">
        <v>148</v>
      </c>
    </row>
    <row r="1278" s="14" customFormat="1">
      <c r="A1278" s="14"/>
      <c r="B1278" s="243"/>
      <c r="C1278" s="244"/>
      <c r="D1278" s="234" t="s">
        <v>159</v>
      </c>
      <c r="E1278" s="245" t="s">
        <v>19</v>
      </c>
      <c r="F1278" s="246" t="s">
        <v>1054</v>
      </c>
      <c r="G1278" s="244"/>
      <c r="H1278" s="247">
        <v>2.3900000000000001</v>
      </c>
      <c r="I1278" s="248"/>
      <c r="J1278" s="244"/>
      <c r="K1278" s="244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3" t="s">
        <v>159</v>
      </c>
      <c r="AU1278" s="253" t="s">
        <v>82</v>
      </c>
      <c r="AV1278" s="14" t="s">
        <v>82</v>
      </c>
      <c r="AW1278" s="14" t="s">
        <v>33</v>
      </c>
      <c r="AX1278" s="14" t="s">
        <v>72</v>
      </c>
      <c r="AY1278" s="253" t="s">
        <v>148</v>
      </c>
    </row>
    <row r="1279" s="13" customFormat="1">
      <c r="A1279" s="13"/>
      <c r="B1279" s="232"/>
      <c r="C1279" s="233"/>
      <c r="D1279" s="234" t="s">
        <v>159</v>
      </c>
      <c r="E1279" s="235" t="s">
        <v>19</v>
      </c>
      <c r="F1279" s="236" t="s">
        <v>1055</v>
      </c>
      <c r="G1279" s="233"/>
      <c r="H1279" s="235" t="s">
        <v>19</v>
      </c>
      <c r="I1279" s="237"/>
      <c r="J1279" s="233"/>
      <c r="K1279" s="233"/>
      <c r="L1279" s="238"/>
      <c r="M1279" s="239"/>
      <c r="N1279" s="240"/>
      <c r="O1279" s="240"/>
      <c r="P1279" s="240"/>
      <c r="Q1279" s="240"/>
      <c r="R1279" s="240"/>
      <c r="S1279" s="240"/>
      <c r="T1279" s="24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2" t="s">
        <v>159</v>
      </c>
      <c r="AU1279" s="242" t="s">
        <v>82</v>
      </c>
      <c r="AV1279" s="13" t="s">
        <v>80</v>
      </c>
      <c r="AW1279" s="13" t="s">
        <v>33</v>
      </c>
      <c r="AX1279" s="13" t="s">
        <v>72</v>
      </c>
      <c r="AY1279" s="242" t="s">
        <v>148</v>
      </c>
    </row>
    <row r="1280" s="14" customFormat="1">
      <c r="A1280" s="14"/>
      <c r="B1280" s="243"/>
      <c r="C1280" s="244"/>
      <c r="D1280" s="234" t="s">
        <v>159</v>
      </c>
      <c r="E1280" s="245" t="s">
        <v>19</v>
      </c>
      <c r="F1280" s="246" t="s">
        <v>1056</v>
      </c>
      <c r="G1280" s="244"/>
      <c r="H1280" s="247">
        <v>4.0999999999999996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159</v>
      </c>
      <c r="AU1280" s="253" t="s">
        <v>82</v>
      </c>
      <c r="AV1280" s="14" t="s">
        <v>82</v>
      </c>
      <c r="AW1280" s="14" t="s">
        <v>33</v>
      </c>
      <c r="AX1280" s="14" t="s">
        <v>72</v>
      </c>
      <c r="AY1280" s="253" t="s">
        <v>148</v>
      </c>
    </row>
    <row r="1281" s="13" customFormat="1">
      <c r="A1281" s="13"/>
      <c r="B1281" s="232"/>
      <c r="C1281" s="233"/>
      <c r="D1281" s="234" t="s">
        <v>159</v>
      </c>
      <c r="E1281" s="235" t="s">
        <v>19</v>
      </c>
      <c r="F1281" s="236" t="s">
        <v>1474</v>
      </c>
      <c r="G1281" s="233"/>
      <c r="H1281" s="235" t="s">
        <v>19</v>
      </c>
      <c r="I1281" s="237"/>
      <c r="J1281" s="233"/>
      <c r="K1281" s="233"/>
      <c r="L1281" s="238"/>
      <c r="M1281" s="239"/>
      <c r="N1281" s="240"/>
      <c r="O1281" s="240"/>
      <c r="P1281" s="240"/>
      <c r="Q1281" s="240"/>
      <c r="R1281" s="240"/>
      <c r="S1281" s="240"/>
      <c r="T1281" s="24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2" t="s">
        <v>159</v>
      </c>
      <c r="AU1281" s="242" t="s">
        <v>82</v>
      </c>
      <c r="AV1281" s="13" t="s">
        <v>80</v>
      </c>
      <c r="AW1281" s="13" t="s">
        <v>33</v>
      </c>
      <c r="AX1281" s="13" t="s">
        <v>72</v>
      </c>
      <c r="AY1281" s="242" t="s">
        <v>148</v>
      </c>
    </row>
    <row r="1282" s="14" customFormat="1">
      <c r="A1282" s="14"/>
      <c r="B1282" s="243"/>
      <c r="C1282" s="244"/>
      <c r="D1282" s="234" t="s">
        <v>159</v>
      </c>
      <c r="E1282" s="245" t="s">
        <v>19</v>
      </c>
      <c r="F1282" s="246" t="s">
        <v>1475</v>
      </c>
      <c r="G1282" s="244"/>
      <c r="H1282" s="247">
        <v>3.9199999999999999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159</v>
      </c>
      <c r="AU1282" s="253" t="s">
        <v>82</v>
      </c>
      <c r="AV1282" s="14" t="s">
        <v>82</v>
      </c>
      <c r="AW1282" s="14" t="s">
        <v>33</v>
      </c>
      <c r="AX1282" s="14" t="s">
        <v>72</v>
      </c>
      <c r="AY1282" s="253" t="s">
        <v>148</v>
      </c>
    </row>
    <row r="1283" s="13" customFormat="1">
      <c r="A1283" s="13"/>
      <c r="B1283" s="232"/>
      <c r="C1283" s="233"/>
      <c r="D1283" s="234" t="s">
        <v>159</v>
      </c>
      <c r="E1283" s="235" t="s">
        <v>19</v>
      </c>
      <c r="F1283" s="236" t="s">
        <v>1476</v>
      </c>
      <c r="G1283" s="233"/>
      <c r="H1283" s="235" t="s">
        <v>19</v>
      </c>
      <c r="I1283" s="237"/>
      <c r="J1283" s="233"/>
      <c r="K1283" s="233"/>
      <c r="L1283" s="238"/>
      <c r="M1283" s="239"/>
      <c r="N1283" s="240"/>
      <c r="O1283" s="240"/>
      <c r="P1283" s="240"/>
      <c r="Q1283" s="240"/>
      <c r="R1283" s="240"/>
      <c r="S1283" s="240"/>
      <c r="T1283" s="24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2" t="s">
        <v>159</v>
      </c>
      <c r="AU1283" s="242" t="s">
        <v>82</v>
      </c>
      <c r="AV1283" s="13" t="s">
        <v>80</v>
      </c>
      <c r="AW1283" s="13" t="s">
        <v>33</v>
      </c>
      <c r="AX1283" s="13" t="s">
        <v>72</v>
      </c>
      <c r="AY1283" s="242" t="s">
        <v>148</v>
      </c>
    </row>
    <row r="1284" s="14" customFormat="1">
      <c r="A1284" s="14"/>
      <c r="B1284" s="243"/>
      <c r="C1284" s="244"/>
      <c r="D1284" s="234" t="s">
        <v>159</v>
      </c>
      <c r="E1284" s="245" t="s">
        <v>19</v>
      </c>
      <c r="F1284" s="246" t="s">
        <v>1477</v>
      </c>
      <c r="G1284" s="244"/>
      <c r="H1284" s="247">
        <v>5.6500000000000004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159</v>
      </c>
      <c r="AU1284" s="253" t="s">
        <v>82</v>
      </c>
      <c r="AV1284" s="14" t="s">
        <v>82</v>
      </c>
      <c r="AW1284" s="14" t="s">
        <v>33</v>
      </c>
      <c r="AX1284" s="14" t="s">
        <v>72</v>
      </c>
      <c r="AY1284" s="253" t="s">
        <v>148</v>
      </c>
    </row>
    <row r="1285" s="15" customFormat="1">
      <c r="A1285" s="15"/>
      <c r="B1285" s="254"/>
      <c r="C1285" s="255"/>
      <c r="D1285" s="234" t="s">
        <v>159</v>
      </c>
      <c r="E1285" s="256" t="s">
        <v>19</v>
      </c>
      <c r="F1285" s="257" t="s">
        <v>163</v>
      </c>
      <c r="G1285" s="255"/>
      <c r="H1285" s="258">
        <v>22.170000000000002</v>
      </c>
      <c r="I1285" s="259"/>
      <c r="J1285" s="255"/>
      <c r="K1285" s="255"/>
      <c r="L1285" s="260"/>
      <c r="M1285" s="261"/>
      <c r="N1285" s="262"/>
      <c r="O1285" s="262"/>
      <c r="P1285" s="262"/>
      <c r="Q1285" s="262"/>
      <c r="R1285" s="262"/>
      <c r="S1285" s="262"/>
      <c r="T1285" s="263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64" t="s">
        <v>159</v>
      </c>
      <c r="AU1285" s="264" t="s">
        <v>82</v>
      </c>
      <c r="AV1285" s="15" t="s">
        <v>149</v>
      </c>
      <c r="AW1285" s="15" t="s">
        <v>33</v>
      </c>
      <c r="AX1285" s="15" t="s">
        <v>80</v>
      </c>
      <c r="AY1285" s="264" t="s">
        <v>148</v>
      </c>
    </row>
    <row r="1286" s="2" customFormat="1" ht="16.5" customHeight="1">
      <c r="A1286" s="40"/>
      <c r="B1286" s="41"/>
      <c r="C1286" s="214" t="s">
        <v>1940</v>
      </c>
      <c r="D1286" s="214" t="s">
        <v>151</v>
      </c>
      <c r="E1286" s="215" t="s">
        <v>1941</v>
      </c>
      <c r="F1286" s="216" t="s">
        <v>1942</v>
      </c>
      <c r="G1286" s="217" t="s">
        <v>154</v>
      </c>
      <c r="H1286" s="218">
        <v>60.920000000000002</v>
      </c>
      <c r="I1286" s="219"/>
      <c r="J1286" s="220">
        <f>ROUND(I1286*H1286,2)</f>
        <v>0</v>
      </c>
      <c r="K1286" s="216" t="s">
        <v>616</v>
      </c>
      <c r="L1286" s="46"/>
      <c r="M1286" s="221" t="s">
        <v>19</v>
      </c>
      <c r="N1286" s="222" t="s">
        <v>43</v>
      </c>
      <c r="O1286" s="86"/>
      <c r="P1286" s="223">
        <f>O1286*H1286</f>
        <v>0</v>
      </c>
      <c r="Q1286" s="223">
        <v>5.0000000000000002E-05</v>
      </c>
      <c r="R1286" s="223">
        <f>Q1286*H1286</f>
        <v>0.0030460000000000001</v>
      </c>
      <c r="S1286" s="223">
        <v>0</v>
      </c>
      <c r="T1286" s="224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25" t="s">
        <v>245</v>
      </c>
      <c r="AT1286" s="225" t="s">
        <v>151</v>
      </c>
      <c r="AU1286" s="225" t="s">
        <v>82</v>
      </c>
      <c r="AY1286" s="19" t="s">
        <v>148</v>
      </c>
      <c r="BE1286" s="226">
        <f>IF(N1286="základní",J1286,0)</f>
        <v>0</v>
      </c>
      <c r="BF1286" s="226">
        <f>IF(N1286="snížená",J1286,0)</f>
        <v>0</v>
      </c>
      <c r="BG1286" s="226">
        <f>IF(N1286="zákl. přenesená",J1286,0)</f>
        <v>0</v>
      </c>
      <c r="BH1286" s="226">
        <f>IF(N1286="sníž. přenesená",J1286,0)</f>
        <v>0</v>
      </c>
      <c r="BI1286" s="226">
        <f>IF(N1286="nulová",J1286,0)</f>
        <v>0</v>
      </c>
      <c r="BJ1286" s="19" t="s">
        <v>80</v>
      </c>
      <c r="BK1286" s="226">
        <f>ROUND(I1286*H1286,2)</f>
        <v>0</v>
      </c>
      <c r="BL1286" s="19" t="s">
        <v>245</v>
      </c>
      <c r="BM1286" s="225" t="s">
        <v>1943</v>
      </c>
    </row>
    <row r="1287" s="2" customFormat="1">
      <c r="A1287" s="40"/>
      <c r="B1287" s="41"/>
      <c r="C1287" s="42"/>
      <c r="D1287" s="227" t="s">
        <v>157</v>
      </c>
      <c r="E1287" s="42"/>
      <c r="F1287" s="228" t="s">
        <v>1944</v>
      </c>
      <c r="G1287" s="42"/>
      <c r="H1287" s="42"/>
      <c r="I1287" s="229"/>
      <c r="J1287" s="42"/>
      <c r="K1287" s="42"/>
      <c r="L1287" s="46"/>
      <c r="M1287" s="230"/>
      <c r="N1287" s="231"/>
      <c r="O1287" s="86"/>
      <c r="P1287" s="86"/>
      <c r="Q1287" s="86"/>
      <c r="R1287" s="86"/>
      <c r="S1287" s="86"/>
      <c r="T1287" s="87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157</v>
      </c>
      <c r="AU1287" s="19" t="s">
        <v>82</v>
      </c>
    </row>
    <row r="1288" s="13" customFormat="1">
      <c r="A1288" s="13"/>
      <c r="B1288" s="232"/>
      <c r="C1288" s="233"/>
      <c r="D1288" s="234" t="s">
        <v>159</v>
      </c>
      <c r="E1288" s="235" t="s">
        <v>19</v>
      </c>
      <c r="F1288" s="236" t="s">
        <v>486</v>
      </c>
      <c r="G1288" s="233"/>
      <c r="H1288" s="235" t="s">
        <v>19</v>
      </c>
      <c r="I1288" s="237"/>
      <c r="J1288" s="233"/>
      <c r="K1288" s="233"/>
      <c r="L1288" s="238"/>
      <c r="M1288" s="239"/>
      <c r="N1288" s="240"/>
      <c r="O1288" s="240"/>
      <c r="P1288" s="240"/>
      <c r="Q1288" s="240"/>
      <c r="R1288" s="240"/>
      <c r="S1288" s="240"/>
      <c r="T1288" s="24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2" t="s">
        <v>159</v>
      </c>
      <c r="AU1288" s="242" t="s">
        <v>82</v>
      </c>
      <c r="AV1288" s="13" t="s">
        <v>80</v>
      </c>
      <c r="AW1288" s="13" t="s">
        <v>33</v>
      </c>
      <c r="AX1288" s="13" t="s">
        <v>72</v>
      </c>
      <c r="AY1288" s="242" t="s">
        <v>148</v>
      </c>
    </row>
    <row r="1289" s="14" customFormat="1">
      <c r="A1289" s="14"/>
      <c r="B1289" s="243"/>
      <c r="C1289" s="244"/>
      <c r="D1289" s="234" t="s">
        <v>159</v>
      </c>
      <c r="E1289" s="245" t="s">
        <v>19</v>
      </c>
      <c r="F1289" s="246" t="s">
        <v>487</v>
      </c>
      <c r="G1289" s="244"/>
      <c r="H1289" s="247">
        <v>11.74</v>
      </c>
      <c r="I1289" s="248"/>
      <c r="J1289" s="244"/>
      <c r="K1289" s="244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3" t="s">
        <v>159</v>
      </c>
      <c r="AU1289" s="253" t="s">
        <v>82</v>
      </c>
      <c r="AV1289" s="14" t="s">
        <v>82</v>
      </c>
      <c r="AW1289" s="14" t="s">
        <v>33</v>
      </c>
      <c r="AX1289" s="14" t="s">
        <v>72</v>
      </c>
      <c r="AY1289" s="253" t="s">
        <v>148</v>
      </c>
    </row>
    <row r="1290" s="13" customFormat="1">
      <c r="A1290" s="13"/>
      <c r="B1290" s="232"/>
      <c r="C1290" s="233"/>
      <c r="D1290" s="234" t="s">
        <v>159</v>
      </c>
      <c r="E1290" s="235" t="s">
        <v>19</v>
      </c>
      <c r="F1290" s="236" t="s">
        <v>494</v>
      </c>
      <c r="G1290" s="233"/>
      <c r="H1290" s="235" t="s">
        <v>19</v>
      </c>
      <c r="I1290" s="237"/>
      <c r="J1290" s="233"/>
      <c r="K1290" s="233"/>
      <c r="L1290" s="238"/>
      <c r="M1290" s="239"/>
      <c r="N1290" s="240"/>
      <c r="O1290" s="240"/>
      <c r="P1290" s="240"/>
      <c r="Q1290" s="240"/>
      <c r="R1290" s="240"/>
      <c r="S1290" s="240"/>
      <c r="T1290" s="24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2" t="s">
        <v>159</v>
      </c>
      <c r="AU1290" s="242" t="s">
        <v>82</v>
      </c>
      <c r="AV1290" s="13" t="s">
        <v>80</v>
      </c>
      <c r="AW1290" s="13" t="s">
        <v>33</v>
      </c>
      <c r="AX1290" s="13" t="s">
        <v>72</v>
      </c>
      <c r="AY1290" s="242" t="s">
        <v>148</v>
      </c>
    </row>
    <row r="1291" s="14" customFormat="1">
      <c r="A1291" s="14"/>
      <c r="B1291" s="243"/>
      <c r="C1291" s="244"/>
      <c r="D1291" s="234" t="s">
        <v>159</v>
      </c>
      <c r="E1291" s="245" t="s">
        <v>19</v>
      </c>
      <c r="F1291" s="246" t="s">
        <v>495</v>
      </c>
      <c r="G1291" s="244"/>
      <c r="H1291" s="247">
        <v>7.6600000000000001</v>
      </c>
      <c r="I1291" s="248"/>
      <c r="J1291" s="244"/>
      <c r="K1291" s="244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3" t="s">
        <v>159</v>
      </c>
      <c r="AU1291" s="253" t="s">
        <v>82</v>
      </c>
      <c r="AV1291" s="14" t="s">
        <v>82</v>
      </c>
      <c r="AW1291" s="14" t="s">
        <v>33</v>
      </c>
      <c r="AX1291" s="14" t="s">
        <v>72</v>
      </c>
      <c r="AY1291" s="253" t="s">
        <v>148</v>
      </c>
    </row>
    <row r="1292" s="13" customFormat="1">
      <c r="A1292" s="13"/>
      <c r="B1292" s="232"/>
      <c r="C1292" s="233"/>
      <c r="D1292" s="234" t="s">
        <v>159</v>
      </c>
      <c r="E1292" s="235" t="s">
        <v>19</v>
      </c>
      <c r="F1292" s="236" t="s">
        <v>1903</v>
      </c>
      <c r="G1292" s="233"/>
      <c r="H1292" s="235" t="s">
        <v>19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159</v>
      </c>
      <c r="AU1292" s="242" t="s">
        <v>82</v>
      </c>
      <c r="AV1292" s="13" t="s">
        <v>80</v>
      </c>
      <c r="AW1292" s="13" t="s">
        <v>33</v>
      </c>
      <c r="AX1292" s="13" t="s">
        <v>72</v>
      </c>
      <c r="AY1292" s="242" t="s">
        <v>148</v>
      </c>
    </row>
    <row r="1293" s="14" customFormat="1">
      <c r="A1293" s="14"/>
      <c r="B1293" s="243"/>
      <c r="C1293" s="244"/>
      <c r="D1293" s="234" t="s">
        <v>159</v>
      </c>
      <c r="E1293" s="245" t="s">
        <v>19</v>
      </c>
      <c r="F1293" s="246" t="s">
        <v>497</v>
      </c>
      <c r="G1293" s="244"/>
      <c r="H1293" s="247">
        <v>1.4299999999999999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159</v>
      </c>
      <c r="AU1293" s="253" t="s">
        <v>82</v>
      </c>
      <c r="AV1293" s="14" t="s">
        <v>82</v>
      </c>
      <c r="AW1293" s="14" t="s">
        <v>33</v>
      </c>
      <c r="AX1293" s="14" t="s">
        <v>72</v>
      </c>
      <c r="AY1293" s="253" t="s">
        <v>148</v>
      </c>
    </row>
    <row r="1294" s="13" customFormat="1">
      <c r="A1294" s="13"/>
      <c r="B1294" s="232"/>
      <c r="C1294" s="233"/>
      <c r="D1294" s="234" t="s">
        <v>159</v>
      </c>
      <c r="E1294" s="235" t="s">
        <v>19</v>
      </c>
      <c r="F1294" s="236" t="s">
        <v>498</v>
      </c>
      <c r="G1294" s="233"/>
      <c r="H1294" s="235" t="s">
        <v>19</v>
      </c>
      <c r="I1294" s="237"/>
      <c r="J1294" s="233"/>
      <c r="K1294" s="233"/>
      <c r="L1294" s="238"/>
      <c r="M1294" s="239"/>
      <c r="N1294" s="240"/>
      <c r="O1294" s="240"/>
      <c r="P1294" s="240"/>
      <c r="Q1294" s="240"/>
      <c r="R1294" s="240"/>
      <c r="S1294" s="240"/>
      <c r="T1294" s="24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2" t="s">
        <v>159</v>
      </c>
      <c r="AU1294" s="242" t="s">
        <v>82</v>
      </c>
      <c r="AV1294" s="13" t="s">
        <v>80</v>
      </c>
      <c r="AW1294" s="13" t="s">
        <v>33</v>
      </c>
      <c r="AX1294" s="13" t="s">
        <v>72</v>
      </c>
      <c r="AY1294" s="242" t="s">
        <v>148</v>
      </c>
    </row>
    <row r="1295" s="14" customFormat="1">
      <c r="A1295" s="14"/>
      <c r="B1295" s="243"/>
      <c r="C1295" s="244"/>
      <c r="D1295" s="234" t="s">
        <v>159</v>
      </c>
      <c r="E1295" s="245" t="s">
        <v>19</v>
      </c>
      <c r="F1295" s="246" t="s">
        <v>499</v>
      </c>
      <c r="G1295" s="244"/>
      <c r="H1295" s="247">
        <v>4.6799999999999997</v>
      </c>
      <c r="I1295" s="248"/>
      <c r="J1295" s="244"/>
      <c r="K1295" s="244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3" t="s">
        <v>159</v>
      </c>
      <c r="AU1295" s="253" t="s">
        <v>82</v>
      </c>
      <c r="AV1295" s="14" t="s">
        <v>82</v>
      </c>
      <c r="AW1295" s="14" t="s">
        <v>33</v>
      </c>
      <c r="AX1295" s="14" t="s">
        <v>72</v>
      </c>
      <c r="AY1295" s="253" t="s">
        <v>148</v>
      </c>
    </row>
    <row r="1296" s="13" customFormat="1">
      <c r="A1296" s="13"/>
      <c r="B1296" s="232"/>
      <c r="C1296" s="233"/>
      <c r="D1296" s="234" t="s">
        <v>159</v>
      </c>
      <c r="E1296" s="235" t="s">
        <v>19</v>
      </c>
      <c r="F1296" s="236" t="s">
        <v>500</v>
      </c>
      <c r="G1296" s="233"/>
      <c r="H1296" s="235" t="s">
        <v>19</v>
      </c>
      <c r="I1296" s="237"/>
      <c r="J1296" s="233"/>
      <c r="K1296" s="233"/>
      <c r="L1296" s="238"/>
      <c r="M1296" s="239"/>
      <c r="N1296" s="240"/>
      <c r="O1296" s="240"/>
      <c r="P1296" s="240"/>
      <c r="Q1296" s="240"/>
      <c r="R1296" s="240"/>
      <c r="S1296" s="240"/>
      <c r="T1296" s="24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2" t="s">
        <v>159</v>
      </c>
      <c r="AU1296" s="242" t="s">
        <v>82</v>
      </c>
      <c r="AV1296" s="13" t="s">
        <v>80</v>
      </c>
      <c r="AW1296" s="13" t="s">
        <v>33</v>
      </c>
      <c r="AX1296" s="13" t="s">
        <v>72</v>
      </c>
      <c r="AY1296" s="242" t="s">
        <v>148</v>
      </c>
    </row>
    <row r="1297" s="14" customFormat="1">
      <c r="A1297" s="14"/>
      <c r="B1297" s="243"/>
      <c r="C1297" s="244"/>
      <c r="D1297" s="234" t="s">
        <v>159</v>
      </c>
      <c r="E1297" s="245" t="s">
        <v>19</v>
      </c>
      <c r="F1297" s="246" t="s">
        <v>501</v>
      </c>
      <c r="G1297" s="244"/>
      <c r="H1297" s="247">
        <v>12.279999999999999</v>
      </c>
      <c r="I1297" s="248"/>
      <c r="J1297" s="244"/>
      <c r="K1297" s="244"/>
      <c r="L1297" s="249"/>
      <c r="M1297" s="250"/>
      <c r="N1297" s="251"/>
      <c r="O1297" s="251"/>
      <c r="P1297" s="251"/>
      <c r="Q1297" s="251"/>
      <c r="R1297" s="251"/>
      <c r="S1297" s="251"/>
      <c r="T1297" s="25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3" t="s">
        <v>159</v>
      </c>
      <c r="AU1297" s="253" t="s">
        <v>82</v>
      </c>
      <c r="AV1297" s="14" t="s">
        <v>82</v>
      </c>
      <c r="AW1297" s="14" t="s">
        <v>33</v>
      </c>
      <c r="AX1297" s="14" t="s">
        <v>72</v>
      </c>
      <c r="AY1297" s="253" t="s">
        <v>148</v>
      </c>
    </row>
    <row r="1298" s="13" customFormat="1">
      <c r="A1298" s="13"/>
      <c r="B1298" s="232"/>
      <c r="C1298" s="233"/>
      <c r="D1298" s="234" t="s">
        <v>159</v>
      </c>
      <c r="E1298" s="235" t="s">
        <v>19</v>
      </c>
      <c r="F1298" s="236" t="s">
        <v>977</v>
      </c>
      <c r="G1298" s="233"/>
      <c r="H1298" s="235" t="s">
        <v>19</v>
      </c>
      <c r="I1298" s="237"/>
      <c r="J1298" s="233"/>
      <c r="K1298" s="233"/>
      <c r="L1298" s="238"/>
      <c r="M1298" s="239"/>
      <c r="N1298" s="240"/>
      <c r="O1298" s="240"/>
      <c r="P1298" s="240"/>
      <c r="Q1298" s="240"/>
      <c r="R1298" s="240"/>
      <c r="S1298" s="240"/>
      <c r="T1298" s="241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2" t="s">
        <v>159</v>
      </c>
      <c r="AU1298" s="242" t="s">
        <v>82</v>
      </c>
      <c r="AV1298" s="13" t="s">
        <v>80</v>
      </c>
      <c r="AW1298" s="13" t="s">
        <v>33</v>
      </c>
      <c r="AX1298" s="13" t="s">
        <v>72</v>
      </c>
      <c r="AY1298" s="242" t="s">
        <v>148</v>
      </c>
    </row>
    <row r="1299" s="14" customFormat="1">
      <c r="A1299" s="14"/>
      <c r="B1299" s="243"/>
      <c r="C1299" s="244"/>
      <c r="D1299" s="234" t="s">
        <v>159</v>
      </c>
      <c r="E1299" s="245" t="s">
        <v>19</v>
      </c>
      <c r="F1299" s="246" t="s">
        <v>978</v>
      </c>
      <c r="G1299" s="244"/>
      <c r="H1299" s="247">
        <v>9.4600000000000009</v>
      </c>
      <c r="I1299" s="248"/>
      <c r="J1299" s="244"/>
      <c r="K1299" s="244"/>
      <c r="L1299" s="249"/>
      <c r="M1299" s="250"/>
      <c r="N1299" s="251"/>
      <c r="O1299" s="251"/>
      <c r="P1299" s="251"/>
      <c r="Q1299" s="251"/>
      <c r="R1299" s="251"/>
      <c r="S1299" s="251"/>
      <c r="T1299" s="25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3" t="s">
        <v>159</v>
      </c>
      <c r="AU1299" s="253" t="s">
        <v>82</v>
      </c>
      <c r="AV1299" s="14" t="s">
        <v>82</v>
      </c>
      <c r="AW1299" s="14" t="s">
        <v>33</v>
      </c>
      <c r="AX1299" s="14" t="s">
        <v>72</v>
      </c>
      <c r="AY1299" s="253" t="s">
        <v>148</v>
      </c>
    </row>
    <row r="1300" s="13" customFormat="1">
      <c r="A1300" s="13"/>
      <c r="B1300" s="232"/>
      <c r="C1300" s="233"/>
      <c r="D1300" s="234" t="s">
        <v>159</v>
      </c>
      <c r="E1300" s="235" t="s">
        <v>19</v>
      </c>
      <c r="F1300" s="236" t="s">
        <v>1055</v>
      </c>
      <c r="G1300" s="233"/>
      <c r="H1300" s="235" t="s">
        <v>19</v>
      </c>
      <c r="I1300" s="237"/>
      <c r="J1300" s="233"/>
      <c r="K1300" s="233"/>
      <c r="L1300" s="238"/>
      <c r="M1300" s="239"/>
      <c r="N1300" s="240"/>
      <c r="O1300" s="240"/>
      <c r="P1300" s="240"/>
      <c r="Q1300" s="240"/>
      <c r="R1300" s="240"/>
      <c r="S1300" s="240"/>
      <c r="T1300" s="24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2" t="s">
        <v>159</v>
      </c>
      <c r="AU1300" s="242" t="s">
        <v>82</v>
      </c>
      <c r="AV1300" s="13" t="s">
        <v>80</v>
      </c>
      <c r="AW1300" s="13" t="s">
        <v>33</v>
      </c>
      <c r="AX1300" s="13" t="s">
        <v>72</v>
      </c>
      <c r="AY1300" s="242" t="s">
        <v>148</v>
      </c>
    </row>
    <row r="1301" s="14" customFormat="1">
      <c r="A1301" s="14"/>
      <c r="B1301" s="243"/>
      <c r="C1301" s="244"/>
      <c r="D1301" s="234" t="s">
        <v>159</v>
      </c>
      <c r="E1301" s="245" t="s">
        <v>19</v>
      </c>
      <c r="F1301" s="246" t="s">
        <v>1056</v>
      </c>
      <c r="G1301" s="244"/>
      <c r="H1301" s="247">
        <v>4.0999999999999996</v>
      </c>
      <c r="I1301" s="248"/>
      <c r="J1301" s="244"/>
      <c r="K1301" s="244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3" t="s">
        <v>159</v>
      </c>
      <c r="AU1301" s="253" t="s">
        <v>82</v>
      </c>
      <c r="AV1301" s="14" t="s">
        <v>82</v>
      </c>
      <c r="AW1301" s="14" t="s">
        <v>33</v>
      </c>
      <c r="AX1301" s="14" t="s">
        <v>72</v>
      </c>
      <c r="AY1301" s="253" t="s">
        <v>148</v>
      </c>
    </row>
    <row r="1302" s="13" customFormat="1">
      <c r="A1302" s="13"/>
      <c r="B1302" s="232"/>
      <c r="C1302" s="233"/>
      <c r="D1302" s="234" t="s">
        <v>159</v>
      </c>
      <c r="E1302" s="235" t="s">
        <v>19</v>
      </c>
      <c r="F1302" s="236" t="s">
        <v>1474</v>
      </c>
      <c r="G1302" s="233"/>
      <c r="H1302" s="235" t="s">
        <v>19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159</v>
      </c>
      <c r="AU1302" s="242" t="s">
        <v>82</v>
      </c>
      <c r="AV1302" s="13" t="s">
        <v>80</v>
      </c>
      <c r="AW1302" s="13" t="s">
        <v>33</v>
      </c>
      <c r="AX1302" s="13" t="s">
        <v>72</v>
      </c>
      <c r="AY1302" s="242" t="s">
        <v>148</v>
      </c>
    </row>
    <row r="1303" s="14" customFormat="1">
      <c r="A1303" s="14"/>
      <c r="B1303" s="243"/>
      <c r="C1303" s="244"/>
      <c r="D1303" s="234" t="s">
        <v>159</v>
      </c>
      <c r="E1303" s="245" t="s">
        <v>19</v>
      </c>
      <c r="F1303" s="246" t="s">
        <v>1475</v>
      </c>
      <c r="G1303" s="244"/>
      <c r="H1303" s="247">
        <v>3.9199999999999999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159</v>
      </c>
      <c r="AU1303" s="253" t="s">
        <v>82</v>
      </c>
      <c r="AV1303" s="14" t="s">
        <v>82</v>
      </c>
      <c r="AW1303" s="14" t="s">
        <v>33</v>
      </c>
      <c r="AX1303" s="14" t="s">
        <v>72</v>
      </c>
      <c r="AY1303" s="253" t="s">
        <v>148</v>
      </c>
    </row>
    <row r="1304" s="13" customFormat="1">
      <c r="A1304" s="13"/>
      <c r="B1304" s="232"/>
      <c r="C1304" s="233"/>
      <c r="D1304" s="234" t="s">
        <v>159</v>
      </c>
      <c r="E1304" s="235" t="s">
        <v>19</v>
      </c>
      <c r="F1304" s="236" t="s">
        <v>1476</v>
      </c>
      <c r="G1304" s="233"/>
      <c r="H1304" s="235" t="s">
        <v>19</v>
      </c>
      <c r="I1304" s="237"/>
      <c r="J1304" s="233"/>
      <c r="K1304" s="233"/>
      <c r="L1304" s="238"/>
      <c r="M1304" s="239"/>
      <c r="N1304" s="240"/>
      <c r="O1304" s="240"/>
      <c r="P1304" s="240"/>
      <c r="Q1304" s="240"/>
      <c r="R1304" s="240"/>
      <c r="S1304" s="240"/>
      <c r="T1304" s="24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2" t="s">
        <v>159</v>
      </c>
      <c r="AU1304" s="242" t="s">
        <v>82</v>
      </c>
      <c r="AV1304" s="13" t="s">
        <v>80</v>
      </c>
      <c r="AW1304" s="13" t="s">
        <v>33</v>
      </c>
      <c r="AX1304" s="13" t="s">
        <v>72</v>
      </c>
      <c r="AY1304" s="242" t="s">
        <v>148</v>
      </c>
    </row>
    <row r="1305" s="14" customFormat="1">
      <c r="A1305" s="14"/>
      <c r="B1305" s="243"/>
      <c r="C1305" s="244"/>
      <c r="D1305" s="234" t="s">
        <v>159</v>
      </c>
      <c r="E1305" s="245" t="s">
        <v>19</v>
      </c>
      <c r="F1305" s="246" t="s">
        <v>1477</v>
      </c>
      <c r="G1305" s="244"/>
      <c r="H1305" s="247">
        <v>5.6500000000000004</v>
      </c>
      <c r="I1305" s="248"/>
      <c r="J1305" s="244"/>
      <c r="K1305" s="244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3" t="s">
        <v>159</v>
      </c>
      <c r="AU1305" s="253" t="s">
        <v>82</v>
      </c>
      <c r="AV1305" s="14" t="s">
        <v>82</v>
      </c>
      <c r="AW1305" s="14" t="s">
        <v>33</v>
      </c>
      <c r="AX1305" s="14" t="s">
        <v>72</v>
      </c>
      <c r="AY1305" s="253" t="s">
        <v>148</v>
      </c>
    </row>
    <row r="1306" s="15" customFormat="1">
      <c r="A1306" s="15"/>
      <c r="B1306" s="254"/>
      <c r="C1306" s="255"/>
      <c r="D1306" s="234" t="s">
        <v>159</v>
      </c>
      <c r="E1306" s="256" t="s">
        <v>19</v>
      </c>
      <c r="F1306" s="257" t="s">
        <v>163</v>
      </c>
      <c r="G1306" s="255"/>
      <c r="H1306" s="258">
        <v>60.920000000000002</v>
      </c>
      <c r="I1306" s="259"/>
      <c r="J1306" s="255"/>
      <c r="K1306" s="255"/>
      <c r="L1306" s="260"/>
      <c r="M1306" s="261"/>
      <c r="N1306" s="262"/>
      <c r="O1306" s="262"/>
      <c r="P1306" s="262"/>
      <c r="Q1306" s="262"/>
      <c r="R1306" s="262"/>
      <c r="S1306" s="262"/>
      <c r="T1306" s="263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64" t="s">
        <v>159</v>
      </c>
      <c r="AU1306" s="264" t="s">
        <v>82</v>
      </c>
      <c r="AV1306" s="15" t="s">
        <v>149</v>
      </c>
      <c r="AW1306" s="15" t="s">
        <v>33</v>
      </c>
      <c r="AX1306" s="15" t="s">
        <v>80</v>
      </c>
      <c r="AY1306" s="264" t="s">
        <v>148</v>
      </c>
    </row>
    <row r="1307" s="2" customFormat="1" ht="24.15" customHeight="1">
      <c r="A1307" s="40"/>
      <c r="B1307" s="41"/>
      <c r="C1307" s="214" t="s">
        <v>1945</v>
      </c>
      <c r="D1307" s="214" t="s">
        <v>151</v>
      </c>
      <c r="E1307" s="215" t="s">
        <v>1946</v>
      </c>
      <c r="F1307" s="216" t="s">
        <v>1947</v>
      </c>
      <c r="G1307" s="217" t="s">
        <v>208</v>
      </c>
      <c r="H1307" s="218">
        <v>1.764</v>
      </c>
      <c r="I1307" s="219"/>
      <c r="J1307" s="220">
        <f>ROUND(I1307*H1307,2)</f>
        <v>0</v>
      </c>
      <c r="K1307" s="216" t="s">
        <v>616</v>
      </c>
      <c r="L1307" s="46"/>
      <c r="M1307" s="221" t="s">
        <v>19</v>
      </c>
      <c r="N1307" s="222" t="s">
        <v>43</v>
      </c>
      <c r="O1307" s="86"/>
      <c r="P1307" s="223">
        <f>O1307*H1307</f>
        <v>0</v>
      </c>
      <c r="Q1307" s="223">
        <v>0</v>
      </c>
      <c r="R1307" s="223">
        <f>Q1307*H1307</f>
        <v>0</v>
      </c>
      <c r="S1307" s="223">
        <v>0</v>
      </c>
      <c r="T1307" s="224">
        <f>S1307*H1307</f>
        <v>0</v>
      </c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R1307" s="225" t="s">
        <v>245</v>
      </c>
      <c r="AT1307" s="225" t="s">
        <v>151</v>
      </c>
      <c r="AU1307" s="225" t="s">
        <v>82</v>
      </c>
      <c r="AY1307" s="19" t="s">
        <v>148</v>
      </c>
      <c r="BE1307" s="226">
        <f>IF(N1307="základní",J1307,0)</f>
        <v>0</v>
      </c>
      <c r="BF1307" s="226">
        <f>IF(N1307="snížená",J1307,0)</f>
        <v>0</v>
      </c>
      <c r="BG1307" s="226">
        <f>IF(N1307="zákl. přenesená",J1307,0)</f>
        <v>0</v>
      </c>
      <c r="BH1307" s="226">
        <f>IF(N1307="sníž. přenesená",J1307,0)</f>
        <v>0</v>
      </c>
      <c r="BI1307" s="226">
        <f>IF(N1307="nulová",J1307,0)</f>
        <v>0</v>
      </c>
      <c r="BJ1307" s="19" t="s">
        <v>80</v>
      </c>
      <c r="BK1307" s="226">
        <f>ROUND(I1307*H1307,2)</f>
        <v>0</v>
      </c>
      <c r="BL1307" s="19" t="s">
        <v>245</v>
      </c>
      <c r="BM1307" s="225" t="s">
        <v>1948</v>
      </c>
    </row>
    <row r="1308" s="2" customFormat="1">
      <c r="A1308" s="40"/>
      <c r="B1308" s="41"/>
      <c r="C1308" s="42"/>
      <c r="D1308" s="227" t="s">
        <v>157</v>
      </c>
      <c r="E1308" s="42"/>
      <c r="F1308" s="228" t="s">
        <v>1949</v>
      </c>
      <c r="G1308" s="42"/>
      <c r="H1308" s="42"/>
      <c r="I1308" s="229"/>
      <c r="J1308" s="42"/>
      <c r="K1308" s="42"/>
      <c r="L1308" s="46"/>
      <c r="M1308" s="230"/>
      <c r="N1308" s="231"/>
      <c r="O1308" s="86"/>
      <c r="P1308" s="86"/>
      <c r="Q1308" s="86"/>
      <c r="R1308" s="86"/>
      <c r="S1308" s="86"/>
      <c r="T1308" s="87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T1308" s="19" t="s">
        <v>157</v>
      </c>
      <c r="AU1308" s="19" t="s">
        <v>82</v>
      </c>
    </row>
    <row r="1309" s="12" customFormat="1" ht="22.8" customHeight="1">
      <c r="A1309" s="12"/>
      <c r="B1309" s="198"/>
      <c r="C1309" s="199"/>
      <c r="D1309" s="200" t="s">
        <v>71</v>
      </c>
      <c r="E1309" s="212" t="s">
        <v>1950</v>
      </c>
      <c r="F1309" s="212" t="s">
        <v>1951</v>
      </c>
      <c r="G1309" s="199"/>
      <c r="H1309" s="199"/>
      <c r="I1309" s="202"/>
      <c r="J1309" s="213">
        <f>BK1309</f>
        <v>0</v>
      </c>
      <c r="K1309" s="199"/>
      <c r="L1309" s="204"/>
      <c r="M1309" s="205"/>
      <c r="N1309" s="206"/>
      <c r="O1309" s="206"/>
      <c r="P1309" s="207">
        <f>SUM(P1310:P1583)</f>
        <v>0</v>
      </c>
      <c r="Q1309" s="206"/>
      <c r="R1309" s="207">
        <f>SUM(R1310:R1583)</f>
        <v>4.3570848000000009</v>
      </c>
      <c r="S1309" s="206"/>
      <c r="T1309" s="208">
        <f>SUM(T1310:T1583)</f>
        <v>0.54735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09" t="s">
        <v>82</v>
      </c>
      <c r="AT1309" s="210" t="s">
        <v>71</v>
      </c>
      <c r="AU1309" s="210" t="s">
        <v>80</v>
      </c>
      <c r="AY1309" s="209" t="s">
        <v>148</v>
      </c>
      <c r="BK1309" s="211">
        <f>SUM(BK1310:BK1583)</f>
        <v>0</v>
      </c>
    </row>
    <row r="1310" s="2" customFormat="1" ht="16.5" customHeight="1">
      <c r="A1310" s="40"/>
      <c r="B1310" s="41"/>
      <c r="C1310" s="214" t="s">
        <v>1952</v>
      </c>
      <c r="D1310" s="214" t="s">
        <v>151</v>
      </c>
      <c r="E1310" s="215" t="s">
        <v>1953</v>
      </c>
      <c r="F1310" s="216" t="s">
        <v>1954</v>
      </c>
      <c r="G1310" s="217" t="s">
        <v>154</v>
      </c>
      <c r="H1310" s="218">
        <v>365.06</v>
      </c>
      <c r="I1310" s="219"/>
      <c r="J1310" s="220">
        <f>ROUND(I1310*H1310,2)</f>
        <v>0</v>
      </c>
      <c r="K1310" s="216" t="s">
        <v>616</v>
      </c>
      <c r="L1310" s="46"/>
      <c r="M1310" s="221" t="s">
        <v>19</v>
      </c>
      <c r="N1310" s="222" t="s">
        <v>43</v>
      </c>
      <c r="O1310" s="86"/>
      <c r="P1310" s="223">
        <f>O1310*H1310</f>
        <v>0</v>
      </c>
      <c r="Q1310" s="223">
        <v>0</v>
      </c>
      <c r="R1310" s="223">
        <f>Q1310*H1310</f>
        <v>0</v>
      </c>
      <c r="S1310" s="223">
        <v>0</v>
      </c>
      <c r="T1310" s="224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25" t="s">
        <v>245</v>
      </c>
      <c r="AT1310" s="225" t="s">
        <v>151</v>
      </c>
      <c r="AU1310" s="225" t="s">
        <v>82</v>
      </c>
      <c r="AY1310" s="19" t="s">
        <v>148</v>
      </c>
      <c r="BE1310" s="226">
        <f>IF(N1310="základní",J1310,0)</f>
        <v>0</v>
      </c>
      <c r="BF1310" s="226">
        <f>IF(N1310="snížená",J1310,0)</f>
        <v>0</v>
      </c>
      <c r="BG1310" s="226">
        <f>IF(N1310="zákl. přenesená",J1310,0)</f>
        <v>0</v>
      </c>
      <c r="BH1310" s="226">
        <f>IF(N1310="sníž. přenesená",J1310,0)</f>
        <v>0</v>
      </c>
      <c r="BI1310" s="226">
        <f>IF(N1310="nulová",J1310,0)</f>
        <v>0</v>
      </c>
      <c r="BJ1310" s="19" t="s">
        <v>80</v>
      </c>
      <c r="BK1310" s="226">
        <f>ROUND(I1310*H1310,2)</f>
        <v>0</v>
      </c>
      <c r="BL1310" s="19" t="s">
        <v>245</v>
      </c>
      <c r="BM1310" s="225" t="s">
        <v>1955</v>
      </c>
    </row>
    <row r="1311" s="2" customFormat="1">
      <c r="A1311" s="40"/>
      <c r="B1311" s="41"/>
      <c r="C1311" s="42"/>
      <c r="D1311" s="227" t="s">
        <v>157</v>
      </c>
      <c r="E1311" s="42"/>
      <c r="F1311" s="228" t="s">
        <v>1956</v>
      </c>
      <c r="G1311" s="42"/>
      <c r="H1311" s="42"/>
      <c r="I1311" s="229"/>
      <c r="J1311" s="42"/>
      <c r="K1311" s="42"/>
      <c r="L1311" s="46"/>
      <c r="M1311" s="230"/>
      <c r="N1311" s="231"/>
      <c r="O1311" s="86"/>
      <c r="P1311" s="86"/>
      <c r="Q1311" s="86"/>
      <c r="R1311" s="86"/>
      <c r="S1311" s="86"/>
      <c r="T1311" s="87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T1311" s="19" t="s">
        <v>157</v>
      </c>
      <c r="AU1311" s="19" t="s">
        <v>82</v>
      </c>
    </row>
    <row r="1312" s="13" customFormat="1">
      <c r="A1312" s="13"/>
      <c r="B1312" s="232"/>
      <c r="C1312" s="233"/>
      <c r="D1312" s="234" t="s">
        <v>159</v>
      </c>
      <c r="E1312" s="235" t="s">
        <v>19</v>
      </c>
      <c r="F1312" s="236" t="s">
        <v>488</v>
      </c>
      <c r="G1312" s="233"/>
      <c r="H1312" s="235" t="s">
        <v>19</v>
      </c>
      <c r="I1312" s="237"/>
      <c r="J1312" s="233"/>
      <c r="K1312" s="233"/>
      <c r="L1312" s="238"/>
      <c r="M1312" s="239"/>
      <c r="N1312" s="240"/>
      <c r="O1312" s="240"/>
      <c r="P1312" s="240"/>
      <c r="Q1312" s="240"/>
      <c r="R1312" s="240"/>
      <c r="S1312" s="240"/>
      <c r="T1312" s="24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2" t="s">
        <v>159</v>
      </c>
      <c r="AU1312" s="242" t="s">
        <v>82</v>
      </c>
      <c r="AV1312" s="13" t="s">
        <v>80</v>
      </c>
      <c r="AW1312" s="13" t="s">
        <v>33</v>
      </c>
      <c r="AX1312" s="13" t="s">
        <v>72</v>
      </c>
      <c r="AY1312" s="242" t="s">
        <v>148</v>
      </c>
    </row>
    <row r="1313" s="14" customFormat="1">
      <c r="A1313" s="14"/>
      <c r="B1313" s="243"/>
      <c r="C1313" s="244"/>
      <c r="D1313" s="234" t="s">
        <v>159</v>
      </c>
      <c r="E1313" s="245" t="s">
        <v>19</v>
      </c>
      <c r="F1313" s="246" t="s">
        <v>489</v>
      </c>
      <c r="G1313" s="244"/>
      <c r="H1313" s="247">
        <v>29.300000000000001</v>
      </c>
      <c r="I1313" s="248"/>
      <c r="J1313" s="244"/>
      <c r="K1313" s="244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3" t="s">
        <v>159</v>
      </c>
      <c r="AU1313" s="253" t="s">
        <v>82</v>
      </c>
      <c r="AV1313" s="14" t="s">
        <v>82</v>
      </c>
      <c r="AW1313" s="14" t="s">
        <v>33</v>
      </c>
      <c r="AX1313" s="14" t="s">
        <v>72</v>
      </c>
      <c r="AY1313" s="253" t="s">
        <v>148</v>
      </c>
    </row>
    <row r="1314" s="13" customFormat="1">
      <c r="A1314" s="13"/>
      <c r="B1314" s="232"/>
      <c r="C1314" s="233"/>
      <c r="D1314" s="234" t="s">
        <v>159</v>
      </c>
      <c r="E1314" s="235" t="s">
        <v>19</v>
      </c>
      <c r="F1314" s="236" t="s">
        <v>490</v>
      </c>
      <c r="G1314" s="233"/>
      <c r="H1314" s="235" t="s">
        <v>19</v>
      </c>
      <c r="I1314" s="237"/>
      <c r="J1314" s="233"/>
      <c r="K1314" s="233"/>
      <c r="L1314" s="238"/>
      <c r="M1314" s="239"/>
      <c r="N1314" s="240"/>
      <c r="O1314" s="240"/>
      <c r="P1314" s="240"/>
      <c r="Q1314" s="240"/>
      <c r="R1314" s="240"/>
      <c r="S1314" s="240"/>
      <c r="T1314" s="24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2" t="s">
        <v>159</v>
      </c>
      <c r="AU1314" s="242" t="s">
        <v>82</v>
      </c>
      <c r="AV1314" s="13" t="s">
        <v>80</v>
      </c>
      <c r="AW1314" s="13" t="s">
        <v>33</v>
      </c>
      <c r="AX1314" s="13" t="s">
        <v>72</v>
      </c>
      <c r="AY1314" s="242" t="s">
        <v>148</v>
      </c>
    </row>
    <row r="1315" s="14" customFormat="1">
      <c r="A1315" s="14"/>
      <c r="B1315" s="243"/>
      <c r="C1315" s="244"/>
      <c r="D1315" s="234" t="s">
        <v>159</v>
      </c>
      <c r="E1315" s="245" t="s">
        <v>19</v>
      </c>
      <c r="F1315" s="246" t="s">
        <v>491</v>
      </c>
      <c r="G1315" s="244"/>
      <c r="H1315" s="247">
        <v>15.02</v>
      </c>
      <c r="I1315" s="248"/>
      <c r="J1315" s="244"/>
      <c r="K1315" s="244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3" t="s">
        <v>159</v>
      </c>
      <c r="AU1315" s="253" t="s">
        <v>82</v>
      </c>
      <c r="AV1315" s="14" t="s">
        <v>82</v>
      </c>
      <c r="AW1315" s="14" t="s">
        <v>33</v>
      </c>
      <c r="AX1315" s="14" t="s">
        <v>72</v>
      </c>
      <c r="AY1315" s="253" t="s">
        <v>148</v>
      </c>
    </row>
    <row r="1316" s="13" customFormat="1">
      <c r="A1316" s="13"/>
      <c r="B1316" s="232"/>
      <c r="C1316" s="233"/>
      <c r="D1316" s="234" t="s">
        <v>159</v>
      </c>
      <c r="E1316" s="235" t="s">
        <v>19</v>
      </c>
      <c r="F1316" s="236" t="s">
        <v>492</v>
      </c>
      <c r="G1316" s="233"/>
      <c r="H1316" s="235" t="s">
        <v>19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159</v>
      </c>
      <c r="AU1316" s="242" t="s">
        <v>82</v>
      </c>
      <c r="AV1316" s="13" t="s">
        <v>80</v>
      </c>
      <c r="AW1316" s="13" t="s">
        <v>33</v>
      </c>
      <c r="AX1316" s="13" t="s">
        <v>72</v>
      </c>
      <c r="AY1316" s="242" t="s">
        <v>148</v>
      </c>
    </row>
    <row r="1317" s="14" customFormat="1">
      <c r="A1317" s="14"/>
      <c r="B1317" s="243"/>
      <c r="C1317" s="244"/>
      <c r="D1317" s="234" t="s">
        <v>159</v>
      </c>
      <c r="E1317" s="245" t="s">
        <v>19</v>
      </c>
      <c r="F1317" s="246" t="s">
        <v>493</v>
      </c>
      <c r="G1317" s="244"/>
      <c r="H1317" s="247">
        <v>10.640000000000001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159</v>
      </c>
      <c r="AU1317" s="253" t="s">
        <v>82</v>
      </c>
      <c r="AV1317" s="14" t="s">
        <v>82</v>
      </c>
      <c r="AW1317" s="14" t="s">
        <v>33</v>
      </c>
      <c r="AX1317" s="14" t="s">
        <v>72</v>
      </c>
      <c r="AY1317" s="253" t="s">
        <v>148</v>
      </c>
    </row>
    <row r="1318" s="13" customFormat="1">
      <c r="A1318" s="13"/>
      <c r="B1318" s="232"/>
      <c r="C1318" s="233"/>
      <c r="D1318" s="234" t="s">
        <v>159</v>
      </c>
      <c r="E1318" s="235" t="s">
        <v>19</v>
      </c>
      <c r="F1318" s="236" t="s">
        <v>979</v>
      </c>
      <c r="G1318" s="233"/>
      <c r="H1318" s="235" t="s">
        <v>19</v>
      </c>
      <c r="I1318" s="237"/>
      <c r="J1318" s="233"/>
      <c r="K1318" s="233"/>
      <c r="L1318" s="238"/>
      <c r="M1318" s="239"/>
      <c r="N1318" s="240"/>
      <c r="O1318" s="240"/>
      <c r="P1318" s="240"/>
      <c r="Q1318" s="240"/>
      <c r="R1318" s="240"/>
      <c r="S1318" s="240"/>
      <c r="T1318" s="24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2" t="s">
        <v>159</v>
      </c>
      <c r="AU1318" s="242" t="s">
        <v>82</v>
      </c>
      <c r="AV1318" s="13" t="s">
        <v>80</v>
      </c>
      <c r="AW1318" s="13" t="s">
        <v>33</v>
      </c>
      <c r="AX1318" s="13" t="s">
        <v>72</v>
      </c>
      <c r="AY1318" s="242" t="s">
        <v>148</v>
      </c>
    </row>
    <row r="1319" s="14" customFormat="1">
      <c r="A1319" s="14"/>
      <c r="B1319" s="243"/>
      <c r="C1319" s="244"/>
      <c r="D1319" s="234" t="s">
        <v>159</v>
      </c>
      <c r="E1319" s="245" t="s">
        <v>19</v>
      </c>
      <c r="F1319" s="246" t="s">
        <v>980</v>
      </c>
      <c r="G1319" s="244"/>
      <c r="H1319" s="247">
        <v>8.3499999999999996</v>
      </c>
      <c r="I1319" s="248"/>
      <c r="J1319" s="244"/>
      <c r="K1319" s="244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3" t="s">
        <v>159</v>
      </c>
      <c r="AU1319" s="253" t="s">
        <v>82</v>
      </c>
      <c r="AV1319" s="14" t="s">
        <v>82</v>
      </c>
      <c r="AW1319" s="14" t="s">
        <v>33</v>
      </c>
      <c r="AX1319" s="14" t="s">
        <v>72</v>
      </c>
      <c r="AY1319" s="253" t="s">
        <v>148</v>
      </c>
    </row>
    <row r="1320" s="13" customFormat="1">
      <c r="A1320" s="13"/>
      <c r="B1320" s="232"/>
      <c r="C1320" s="233"/>
      <c r="D1320" s="234" t="s">
        <v>159</v>
      </c>
      <c r="E1320" s="235" t="s">
        <v>19</v>
      </c>
      <c r="F1320" s="236" t="s">
        <v>981</v>
      </c>
      <c r="G1320" s="233"/>
      <c r="H1320" s="235" t="s">
        <v>19</v>
      </c>
      <c r="I1320" s="237"/>
      <c r="J1320" s="233"/>
      <c r="K1320" s="233"/>
      <c r="L1320" s="238"/>
      <c r="M1320" s="239"/>
      <c r="N1320" s="240"/>
      <c r="O1320" s="240"/>
      <c r="P1320" s="240"/>
      <c r="Q1320" s="240"/>
      <c r="R1320" s="240"/>
      <c r="S1320" s="240"/>
      <c r="T1320" s="24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2" t="s">
        <v>159</v>
      </c>
      <c r="AU1320" s="242" t="s">
        <v>82</v>
      </c>
      <c r="AV1320" s="13" t="s">
        <v>80</v>
      </c>
      <c r="AW1320" s="13" t="s">
        <v>33</v>
      </c>
      <c r="AX1320" s="13" t="s">
        <v>72</v>
      </c>
      <c r="AY1320" s="242" t="s">
        <v>148</v>
      </c>
    </row>
    <row r="1321" s="14" customFormat="1">
      <c r="A1321" s="14"/>
      <c r="B1321" s="243"/>
      <c r="C1321" s="244"/>
      <c r="D1321" s="234" t="s">
        <v>159</v>
      </c>
      <c r="E1321" s="245" t="s">
        <v>19</v>
      </c>
      <c r="F1321" s="246" t="s">
        <v>982</v>
      </c>
      <c r="G1321" s="244"/>
      <c r="H1321" s="247">
        <v>21.48</v>
      </c>
      <c r="I1321" s="248"/>
      <c r="J1321" s="244"/>
      <c r="K1321" s="244"/>
      <c r="L1321" s="249"/>
      <c r="M1321" s="250"/>
      <c r="N1321" s="251"/>
      <c r="O1321" s="251"/>
      <c r="P1321" s="251"/>
      <c r="Q1321" s="251"/>
      <c r="R1321" s="251"/>
      <c r="S1321" s="251"/>
      <c r="T1321" s="252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3" t="s">
        <v>159</v>
      </c>
      <c r="AU1321" s="253" t="s">
        <v>82</v>
      </c>
      <c r="AV1321" s="14" t="s">
        <v>82</v>
      </c>
      <c r="AW1321" s="14" t="s">
        <v>33</v>
      </c>
      <c r="AX1321" s="14" t="s">
        <v>72</v>
      </c>
      <c r="AY1321" s="253" t="s">
        <v>148</v>
      </c>
    </row>
    <row r="1322" s="13" customFormat="1">
      <c r="A1322" s="13"/>
      <c r="B1322" s="232"/>
      <c r="C1322" s="233"/>
      <c r="D1322" s="234" t="s">
        <v>159</v>
      </c>
      <c r="E1322" s="235" t="s">
        <v>19</v>
      </c>
      <c r="F1322" s="236" t="s">
        <v>983</v>
      </c>
      <c r="G1322" s="233"/>
      <c r="H1322" s="235" t="s">
        <v>19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159</v>
      </c>
      <c r="AU1322" s="242" t="s">
        <v>82</v>
      </c>
      <c r="AV1322" s="13" t="s">
        <v>80</v>
      </c>
      <c r="AW1322" s="13" t="s">
        <v>33</v>
      </c>
      <c r="AX1322" s="13" t="s">
        <v>72</v>
      </c>
      <c r="AY1322" s="242" t="s">
        <v>148</v>
      </c>
    </row>
    <row r="1323" s="14" customFormat="1">
      <c r="A1323" s="14"/>
      <c r="B1323" s="243"/>
      <c r="C1323" s="244"/>
      <c r="D1323" s="234" t="s">
        <v>159</v>
      </c>
      <c r="E1323" s="245" t="s">
        <v>19</v>
      </c>
      <c r="F1323" s="246" t="s">
        <v>984</v>
      </c>
      <c r="G1323" s="244"/>
      <c r="H1323" s="247">
        <v>11.279999999999999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159</v>
      </c>
      <c r="AU1323" s="253" t="s">
        <v>82</v>
      </c>
      <c r="AV1323" s="14" t="s">
        <v>82</v>
      </c>
      <c r="AW1323" s="14" t="s">
        <v>33</v>
      </c>
      <c r="AX1323" s="14" t="s">
        <v>72</v>
      </c>
      <c r="AY1323" s="253" t="s">
        <v>148</v>
      </c>
    </row>
    <row r="1324" s="13" customFormat="1">
      <c r="A1324" s="13"/>
      <c r="B1324" s="232"/>
      <c r="C1324" s="233"/>
      <c r="D1324" s="234" t="s">
        <v>159</v>
      </c>
      <c r="E1324" s="235" t="s">
        <v>19</v>
      </c>
      <c r="F1324" s="236" t="s">
        <v>985</v>
      </c>
      <c r="G1324" s="233"/>
      <c r="H1324" s="235" t="s">
        <v>19</v>
      </c>
      <c r="I1324" s="237"/>
      <c r="J1324" s="233"/>
      <c r="K1324" s="233"/>
      <c r="L1324" s="238"/>
      <c r="M1324" s="239"/>
      <c r="N1324" s="240"/>
      <c r="O1324" s="240"/>
      <c r="P1324" s="240"/>
      <c r="Q1324" s="240"/>
      <c r="R1324" s="240"/>
      <c r="S1324" s="240"/>
      <c r="T1324" s="24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2" t="s">
        <v>159</v>
      </c>
      <c r="AU1324" s="242" t="s">
        <v>82</v>
      </c>
      <c r="AV1324" s="13" t="s">
        <v>80</v>
      </c>
      <c r="AW1324" s="13" t="s">
        <v>33</v>
      </c>
      <c r="AX1324" s="13" t="s">
        <v>72</v>
      </c>
      <c r="AY1324" s="242" t="s">
        <v>148</v>
      </c>
    </row>
    <row r="1325" s="14" customFormat="1">
      <c r="A1325" s="14"/>
      <c r="B1325" s="243"/>
      <c r="C1325" s="244"/>
      <c r="D1325" s="234" t="s">
        <v>159</v>
      </c>
      <c r="E1325" s="245" t="s">
        <v>19</v>
      </c>
      <c r="F1325" s="246" t="s">
        <v>986</v>
      </c>
      <c r="G1325" s="244"/>
      <c r="H1325" s="247">
        <v>8.6899999999999995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159</v>
      </c>
      <c r="AU1325" s="253" t="s">
        <v>82</v>
      </c>
      <c r="AV1325" s="14" t="s">
        <v>82</v>
      </c>
      <c r="AW1325" s="14" t="s">
        <v>33</v>
      </c>
      <c r="AX1325" s="14" t="s">
        <v>72</v>
      </c>
      <c r="AY1325" s="253" t="s">
        <v>148</v>
      </c>
    </row>
    <row r="1326" s="13" customFormat="1">
      <c r="A1326" s="13"/>
      <c r="B1326" s="232"/>
      <c r="C1326" s="233"/>
      <c r="D1326" s="234" t="s">
        <v>159</v>
      </c>
      <c r="E1326" s="235" t="s">
        <v>19</v>
      </c>
      <c r="F1326" s="236" t="s">
        <v>987</v>
      </c>
      <c r="G1326" s="233"/>
      <c r="H1326" s="235" t="s">
        <v>19</v>
      </c>
      <c r="I1326" s="237"/>
      <c r="J1326" s="233"/>
      <c r="K1326" s="233"/>
      <c r="L1326" s="238"/>
      <c r="M1326" s="239"/>
      <c r="N1326" s="240"/>
      <c r="O1326" s="240"/>
      <c r="P1326" s="240"/>
      <c r="Q1326" s="240"/>
      <c r="R1326" s="240"/>
      <c r="S1326" s="240"/>
      <c r="T1326" s="24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2" t="s">
        <v>159</v>
      </c>
      <c r="AU1326" s="242" t="s">
        <v>82</v>
      </c>
      <c r="AV1326" s="13" t="s">
        <v>80</v>
      </c>
      <c r="AW1326" s="13" t="s">
        <v>33</v>
      </c>
      <c r="AX1326" s="13" t="s">
        <v>72</v>
      </c>
      <c r="AY1326" s="242" t="s">
        <v>148</v>
      </c>
    </row>
    <row r="1327" s="14" customFormat="1">
      <c r="A1327" s="14"/>
      <c r="B1327" s="243"/>
      <c r="C1327" s="244"/>
      <c r="D1327" s="234" t="s">
        <v>159</v>
      </c>
      <c r="E1327" s="245" t="s">
        <v>19</v>
      </c>
      <c r="F1327" s="246" t="s">
        <v>988</v>
      </c>
      <c r="G1327" s="244"/>
      <c r="H1327" s="247">
        <v>22.879999999999999</v>
      </c>
      <c r="I1327" s="248"/>
      <c r="J1327" s="244"/>
      <c r="K1327" s="244"/>
      <c r="L1327" s="249"/>
      <c r="M1327" s="250"/>
      <c r="N1327" s="251"/>
      <c r="O1327" s="251"/>
      <c r="P1327" s="251"/>
      <c r="Q1327" s="251"/>
      <c r="R1327" s="251"/>
      <c r="S1327" s="251"/>
      <c r="T1327" s="252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3" t="s">
        <v>159</v>
      </c>
      <c r="AU1327" s="253" t="s">
        <v>82</v>
      </c>
      <c r="AV1327" s="14" t="s">
        <v>82</v>
      </c>
      <c r="AW1327" s="14" t="s">
        <v>33</v>
      </c>
      <c r="AX1327" s="14" t="s">
        <v>72</v>
      </c>
      <c r="AY1327" s="253" t="s">
        <v>148</v>
      </c>
    </row>
    <row r="1328" s="13" customFormat="1">
      <c r="A1328" s="13"/>
      <c r="B1328" s="232"/>
      <c r="C1328" s="233"/>
      <c r="D1328" s="234" t="s">
        <v>159</v>
      </c>
      <c r="E1328" s="235" t="s">
        <v>19</v>
      </c>
      <c r="F1328" s="236" t="s">
        <v>1053</v>
      </c>
      <c r="G1328" s="233"/>
      <c r="H1328" s="235" t="s">
        <v>19</v>
      </c>
      <c r="I1328" s="237"/>
      <c r="J1328" s="233"/>
      <c r="K1328" s="233"/>
      <c r="L1328" s="238"/>
      <c r="M1328" s="239"/>
      <c r="N1328" s="240"/>
      <c r="O1328" s="240"/>
      <c r="P1328" s="240"/>
      <c r="Q1328" s="240"/>
      <c r="R1328" s="240"/>
      <c r="S1328" s="240"/>
      <c r="T1328" s="24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2" t="s">
        <v>159</v>
      </c>
      <c r="AU1328" s="242" t="s">
        <v>82</v>
      </c>
      <c r="AV1328" s="13" t="s">
        <v>80</v>
      </c>
      <c r="AW1328" s="13" t="s">
        <v>33</v>
      </c>
      <c r="AX1328" s="13" t="s">
        <v>72</v>
      </c>
      <c r="AY1328" s="242" t="s">
        <v>148</v>
      </c>
    </row>
    <row r="1329" s="14" customFormat="1">
      <c r="A1329" s="14"/>
      <c r="B1329" s="243"/>
      <c r="C1329" s="244"/>
      <c r="D1329" s="234" t="s">
        <v>159</v>
      </c>
      <c r="E1329" s="245" t="s">
        <v>19</v>
      </c>
      <c r="F1329" s="246" t="s">
        <v>1054</v>
      </c>
      <c r="G1329" s="244"/>
      <c r="H1329" s="247">
        <v>2.3900000000000001</v>
      </c>
      <c r="I1329" s="248"/>
      <c r="J1329" s="244"/>
      <c r="K1329" s="244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3" t="s">
        <v>159</v>
      </c>
      <c r="AU1329" s="253" t="s">
        <v>82</v>
      </c>
      <c r="AV1329" s="14" t="s">
        <v>82</v>
      </c>
      <c r="AW1329" s="14" t="s">
        <v>33</v>
      </c>
      <c r="AX1329" s="14" t="s">
        <v>72</v>
      </c>
      <c r="AY1329" s="253" t="s">
        <v>148</v>
      </c>
    </row>
    <row r="1330" s="13" customFormat="1">
      <c r="A1330" s="13"/>
      <c r="B1330" s="232"/>
      <c r="C1330" s="233"/>
      <c r="D1330" s="234" t="s">
        <v>159</v>
      </c>
      <c r="E1330" s="235" t="s">
        <v>19</v>
      </c>
      <c r="F1330" s="236" t="s">
        <v>989</v>
      </c>
      <c r="G1330" s="233"/>
      <c r="H1330" s="235" t="s">
        <v>19</v>
      </c>
      <c r="I1330" s="237"/>
      <c r="J1330" s="233"/>
      <c r="K1330" s="233"/>
      <c r="L1330" s="238"/>
      <c r="M1330" s="239"/>
      <c r="N1330" s="240"/>
      <c r="O1330" s="240"/>
      <c r="P1330" s="240"/>
      <c r="Q1330" s="240"/>
      <c r="R1330" s="240"/>
      <c r="S1330" s="240"/>
      <c r="T1330" s="24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2" t="s">
        <v>159</v>
      </c>
      <c r="AU1330" s="242" t="s">
        <v>82</v>
      </c>
      <c r="AV1330" s="13" t="s">
        <v>80</v>
      </c>
      <c r="AW1330" s="13" t="s">
        <v>33</v>
      </c>
      <c r="AX1330" s="13" t="s">
        <v>72</v>
      </c>
      <c r="AY1330" s="242" t="s">
        <v>148</v>
      </c>
    </row>
    <row r="1331" s="14" customFormat="1">
      <c r="A1331" s="14"/>
      <c r="B1331" s="243"/>
      <c r="C1331" s="244"/>
      <c r="D1331" s="234" t="s">
        <v>159</v>
      </c>
      <c r="E1331" s="245" t="s">
        <v>19</v>
      </c>
      <c r="F1331" s="246" t="s">
        <v>990</v>
      </c>
      <c r="G1331" s="244"/>
      <c r="H1331" s="247">
        <v>9.3599999999999994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159</v>
      </c>
      <c r="AU1331" s="253" t="s">
        <v>82</v>
      </c>
      <c r="AV1331" s="14" t="s">
        <v>82</v>
      </c>
      <c r="AW1331" s="14" t="s">
        <v>33</v>
      </c>
      <c r="AX1331" s="14" t="s">
        <v>72</v>
      </c>
      <c r="AY1331" s="253" t="s">
        <v>148</v>
      </c>
    </row>
    <row r="1332" s="13" customFormat="1">
      <c r="A1332" s="13"/>
      <c r="B1332" s="232"/>
      <c r="C1332" s="233"/>
      <c r="D1332" s="234" t="s">
        <v>159</v>
      </c>
      <c r="E1332" s="235" t="s">
        <v>19</v>
      </c>
      <c r="F1332" s="236" t="s">
        <v>1464</v>
      </c>
      <c r="G1332" s="233"/>
      <c r="H1332" s="235" t="s">
        <v>19</v>
      </c>
      <c r="I1332" s="237"/>
      <c r="J1332" s="233"/>
      <c r="K1332" s="233"/>
      <c r="L1332" s="238"/>
      <c r="M1332" s="239"/>
      <c r="N1332" s="240"/>
      <c r="O1332" s="240"/>
      <c r="P1332" s="240"/>
      <c r="Q1332" s="240"/>
      <c r="R1332" s="240"/>
      <c r="S1332" s="240"/>
      <c r="T1332" s="24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2" t="s">
        <v>159</v>
      </c>
      <c r="AU1332" s="242" t="s">
        <v>82</v>
      </c>
      <c r="AV1332" s="13" t="s">
        <v>80</v>
      </c>
      <c r="AW1332" s="13" t="s">
        <v>33</v>
      </c>
      <c r="AX1332" s="13" t="s">
        <v>72</v>
      </c>
      <c r="AY1332" s="242" t="s">
        <v>148</v>
      </c>
    </row>
    <row r="1333" s="14" customFormat="1">
      <c r="A1333" s="14"/>
      <c r="B1333" s="243"/>
      <c r="C1333" s="244"/>
      <c r="D1333" s="234" t="s">
        <v>159</v>
      </c>
      <c r="E1333" s="245" t="s">
        <v>19</v>
      </c>
      <c r="F1333" s="246" t="s">
        <v>1465</v>
      </c>
      <c r="G1333" s="244"/>
      <c r="H1333" s="247">
        <v>25.460000000000001</v>
      </c>
      <c r="I1333" s="248"/>
      <c r="J1333" s="244"/>
      <c r="K1333" s="244"/>
      <c r="L1333" s="249"/>
      <c r="M1333" s="250"/>
      <c r="N1333" s="251"/>
      <c r="O1333" s="251"/>
      <c r="P1333" s="251"/>
      <c r="Q1333" s="251"/>
      <c r="R1333" s="251"/>
      <c r="S1333" s="251"/>
      <c r="T1333" s="25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3" t="s">
        <v>159</v>
      </c>
      <c r="AU1333" s="253" t="s">
        <v>82</v>
      </c>
      <c r="AV1333" s="14" t="s">
        <v>82</v>
      </c>
      <c r="AW1333" s="14" t="s">
        <v>33</v>
      </c>
      <c r="AX1333" s="14" t="s">
        <v>72</v>
      </c>
      <c r="AY1333" s="253" t="s">
        <v>148</v>
      </c>
    </row>
    <row r="1334" s="13" customFormat="1">
      <c r="A1334" s="13"/>
      <c r="B1334" s="232"/>
      <c r="C1334" s="233"/>
      <c r="D1334" s="234" t="s">
        <v>159</v>
      </c>
      <c r="E1334" s="235" t="s">
        <v>19</v>
      </c>
      <c r="F1334" s="236" t="s">
        <v>1466</v>
      </c>
      <c r="G1334" s="233"/>
      <c r="H1334" s="235" t="s">
        <v>19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159</v>
      </c>
      <c r="AU1334" s="242" t="s">
        <v>82</v>
      </c>
      <c r="AV1334" s="13" t="s">
        <v>80</v>
      </c>
      <c r="AW1334" s="13" t="s">
        <v>33</v>
      </c>
      <c r="AX1334" s="13" t="s">
        <v>72</v>
      </c>
      <c r="AY1334" s="242" t="s">
        <v>148</v>
      </c>
    </row>
    <row r="1335" s="14" customFormat="1">
      <c r="A1335" s="14"/>
      <c r="B1335" s="243"/>
      <c r="C1335" s="244"/>
      <c r="D1335" s="234" t="s">
        <v>159</v>
      </c>
      <c r="E1335" s="245" t="s">
        <v>19</v>
      </c>
      <c r="F1335" s="246" t="s">
        <v>1467</v>
      </c>
      <c r="G1335" s="244"/>
      <c r="H1335" s="247">
        <v>18.66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159</v>
      </c>
      <c r="AU1335" s="253" t="s">
        <v>82</v>
      </c>
      <c r="AV1335" s="14" t="s">
        <v>82</v>
      </c>
      <c r="AW1335" s="14" t="s">
        <v>33</v>
      </c>
      <c r="AX1335" s="14" t="s">
        <v>72</v>
      </c>
      <c r="AY1335" s="253" t="s">
        <v>148</v>
      </c>
    </row>
    <row r="1336" s="13" customFormat="1">
      <c r="A1336" s="13"/>
      <c r="B1336" s="232"/>
      <c r="C1336" s="233"/>
      <c r="D1336" s="234" t="s">
        <v>159</v>
      </c>
      <c r="E1336" s="235" t="s">
        <v>19</v>
      </c>
      <c r="F1336" s="236" t="s">
        <v>1468</v>
      </c>
      <c r="G1336" s="233"/>
      <c r="H1336" s="235" t="s">
        <v>19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159</v>
      </c>
      <c r="AU1336" s="242" t="s">
        <v>82</v>
      </c>
      <c r="AV1336" s="13" t="s">
        <v>80</v>
      </c>
      <c r="AW1336" s="13" t="s">
        <v>33</v>
      </c>
      <c r="AX1336" s="13" t="s">
        <v>72</v>
      </c>
      <c r="AY1336" s="242" t="s">
        <v>148</v>
      </c>
    </row>
    <row r="1337" s="14" customFormat="1">
      <c r="A1337" s="14"/>
      <c r="B1337" s="243"/>
      <c r="C1337" s="244"/>
      <c r="D1337" s="234" t="s">
        <v>159</v>
      </c>
      <c r="E1337" s="245" t="s">
        <v>19</v>
      </c>
      <c r="F1337" s="246" t="s">
        <v>1469</v>
      </c>
      <c r="G1337" s="244"/>
      <c r="H1337" s="247">
        <v>39.909999999999997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159</v>
      </c>
      <c r="AU1337" s="253" t="s">
        <v>82</v>
      </c>
      <c r="AV1337" s="14" t="s">
        <v>82</v>
      </c>
      <c r="AW1337" s="14" t="s">
        <v>33</v>
      </c>
      <c r="AX1337" s="14" t="s">
        <v>72</v>
      </c>
      <c r="AY1337" s="253" t="s">
        <v>148</v>
      </c>
    </row>
    <row r="1338" s="13" customFormat="1">
      <c r="A1338" s="13"/>
      <c r="B1338" s="232"/>
      <c r="C1338" s="233"/>
      <c r="D1338" s="234" t="s">
        <v>159</v>
      </c>
      <c r="E1338" s="235" t="s">
        <v>19</v>
      </c>
      <c r="F1338" s="236" t="s">
        <v>1470</v>
      </c>
      <c r="G1338" s="233"/>
      <c r="H1338" s="235" t="s">
        <v>19</v>
      </c>
      <c r="I1338" s="237"/>
      <c r="J1338" s="233"/>
      <c r="K1338" s="233"/>
      <c r="L1338" s="238"/>
      <c r="M1338" s="239"/>
      <c r="N1338" s="240"/>
      <c r="O1338" s="240"/>
      <c r="P1338" s="240"/>
      <c r="Q1338" s="240"/>
      <c r="R1338" s="240"/>
      <c r="S1338" s="240"/>
      <c r="T1338" s="24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2" t="s">
        <v>159</v>
      </c>
      <c r="AU1338" s="242" t="s">
        <v>82</v>
      </c>
      <c r="AV1338" s="13" t="s">
        <v>80</v>
      </c>
      <c r="AW1338" s="13" t="s">
        <v>33</v>
      </c>
      <c r="AX1338" s="13" t="s">
        <v>72</v>
      </c>
      <c r="AY1338" s="242" t="s">
        <v>148</v>
      </c>
    </row>
    <row r="1339" s="14" customFormat="1">
      <c r="A1339" s="14"/>
      <c r="B1339" s="243"/>
      <c r="C1339" s="244"/>
      <c r="D1339" s="234" t="s">
        <v>159</v>
      </c>
      <c r="E1339" s="245" t="s">
        <v>19</v>
      </c>
      <c r="F1339" s="246" t="s">
        <v>1471</v>
      </c>
      <c r="G1339" s="244"/>
      <c r="H1339" s="247">
        <v>39.43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159</v>
      </c>
      <c r="AU1339" s="253" t="s">
        <v>82</v>
      </c>
      <c r="AV1339" s="14" t="s">
        <v>82</v>
      </c>
      <c r="AW1339" s="14" t="s">
        <v>33</v>
      </c>
      <c r="AX1339" s="14" t="s">
        <v>72</v>
      </c>
      <c r="AY1339" s="253" t="s">
        <v>148</v>
      </c>
    </row>
    <row r="1340" s="13" customFormat="1">
      <c r="A1340" s="13"/>
      <c r="B1340" s="232"/>
      <c r="C1340" s="233"/>
      <c r="D1340" s="234" t="s">
        <v>159</v>
      </c>
      <c r="E1340" s="235" t="s">
        <v>19</v>
      </c>
      <c r="F1340" s="236" t="s">
        <v>1472</v>
      </c>
      <c r="G1340" s="233"/>
      <c r="H1340" s="235" t="s">
        <v>19</v>
      </c>
      <c r="I1340" s="237"/>
      <c r="J1340" s="233"/>
      <c r="K1340" s="233"/>
      <c r="L1340" s="238"/>
      <c r="M1340" s="239"/>
      <c r="N1340" s="240"/>
      <c r="O1340" s="240"/>
      <c r="P1340" s="240"/>
      <c r="Q1340" s="240"/>
      <c r="R1340" s="240"/>
      <c r="S1340" s="240"/>
      <c r="T1340" s="24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2" t="s">
        <v>159</v>
      </c>
      <c r="AU1340" s="242" t="s">
        <v>82</v>
      </c>
      <c r="AV1340" s="13" t="s">
        <v>80</v>
      </c>
      <c r="AW1340" s="13" t="s">
        <v>33</v>
      </c>
      <c r="AX1340" s="13" t="s">
        <v>72</v>
      </c>
      <c r="AY1340" s="242" t="s">
        <v>148</v>
      </c>
    </row>
    <row r="1341" s="14" customFormat="1">
      <c r="A1341" s="14"/>
      <c r="B1341" s="243"/>
      <c r="C1341" s="244"/>
      <c r="D1341" s="234" t="s">
        <v>159</v>
      </c>
      <c r="E1341" s="245" t="s">
        <v>19</v>
      </c>
      <c r="F1341" s="246" t="s">
        <v>1473</v>
      </c>
      <c r="G1341" s="244"/>
      <c r="H1341" s="247">
        <v>11.59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159</v>
      </c>
      <c r="AU1341" s="253" t="s">
        <v>82</v>
      </c>
      <c r="AV1341" s="14" t="s">
        <v>82</v>
      </c>
      <c r="AW1341" s="14" t="s">
        <v>33</v>
      </c>
      <c r="AX1341" s="14" t="s">
        <v>72</v>
      </c>
      <c r="AY1341" s="253" t="s">
        <v>148</v>
      </c>
    </row>
    <row r="1342" s="13" customFormat="1">
      <c r="A1342" s="13"/>
      <c r="B1342" s="232"/>
      <c r="C1342" s="233"/>
      <c r="D1342" s="234" t="s">
        <v>159</v>
      </c>
      <c r="E1342" s="235" t="s">
        <v>19</v>
      </c>
      <c r="F1342" s="236" t="s">
        <v>1478</v>
      </c>
      <c r="G1342" s="233"/>
      <c r="H1342" s="235" t="s">
        <v>19</v>
      </c>
      <c r="I1342" s="237"/>
      <c r="J1342" s="233"/>
      <c r="K1342" s="233"/>
      <c r="L1342" s="238"/>
      <c r="M1342" s="239"/>
      <c r="N1342" s="240"/>
      <c r="O1342" s="240"/>
      <c r="P1342" s="240"/>
      <c r="Q1342" s="240"/>
      <c r="R1342" s="240"/>
      <c r="S1342" s="240"/>
      <c r="T1342" s="24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2" t="s">
        <v>159</v>
      </c>
      <c r="AU1342" s="242" t="s">
        <v>82</v>
      </c>
      <c r="AV1342" s="13" t="s">
        <v>80</v>
      </c>
      <c r="AW1342" s="13" t="s">
        <v>33</v>
      </c>
      <c r="AX1342" s="13" t="s">
        <v>72</v>
      </c>
      <c r="AY1342" s="242" t="s">
        <v>148</v>
      </c>
    </row>
    <row r="1343" s="14" customFormat="1">
      <c r="A1343" s="14"/>
      <c r="B1343" s="243"/>
      <c r="C1343" s="244"/>
      <c r="D1343" s="234" t="s">
        <v>159</v>
      </c>
      <c r="E1343" s="245" t="s">
        <v>19</v>
      </c>
      <c r="F1343" s="246" t="s">
        <v>1479</v>
      </c>
      <c r="G1343" s="244"/>
      <c r="H1343" s="247">
        <v>90.620000000000005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159</v>
      </c>
      <c r="AU1343" s="253" t="s">
        <v>82</v>
      </c>
      <c r="AV1343" s="14" t="s">
        <v>82</v>
      </c>
      <c r="AW1343" s="14" t="s">
        <v>33</v>
      </c>
      <c r="AX1343" s="14" t="s">
        <v>72</v>
      </c>
      <c r="AY1343" s="253" t="s">
        <v>148</v>
      </c>
    </row>
    <row r="1344" s="15" customFormat="1">
      <c r="A1344" s="15"/>
      <c r="B1344" s="254"/>
      <c r="C1344" s="255"/>
      <c r="D1344" s="234" t="s">
        <v>159</v>
      </c>
      <c r="E1344" s="256" t="s">
        <v>19</v>
      </c>
      <c r="F1344" s="257" t="s">
        <v>163</v>
      </c>
      <c r="G1344" s="255"/>
      <c r="H1344" s="258">
        <v>365.06</v>
      </c>
      <c r="I1344" s="259"/>
      <c r="J1344" s="255"/>
      <c r="K1344" s="255"/>
      <c r="L1344" s="260"/>
      <c r="M1344" s="261"/>
      <c r="N1344" s="262"/>
      <c r="O1344" s="262"/>
      <c r="P1344" s="262"/>
      <c r="Q1344" s="262"/>
      <c r="R1344" s="262"/>
      <c r="S1344" s="262"/>
      <c r="T1344" s="263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64" t="s">
        <v>159</v>
      </c>
      <c r="AU1344" s="264" t="s">
        <v>82</v>
      </c>
      <c r="AV1344" s="15" t="s">
        <v>149</v>
      </c>
      <c r="AW1344" s="15" t="s">
        <v>33</v>
      </c>
      <c r="AX1344" s="15" t="s">
        <v>80</v>
      </c>
      <c r="AY1344" s="264" t="s">
        <v>148</v>
      </c>
    </row>
    <row r="1345" s="2" customFormat="1" ht="16.5" customHeight="1">
      <c r="A1345" s="40"/>
      <c r="B1345" s="41"/>
      <c r="C1345" s="214" t="s">
        <v>1957</v>
      </c>
      <c r="D1345" s="214" t="s">
        <v>151</v>
      </c>
      <c r="E1345" s="215" t="s">
        <v>1958</v>
      </c>
      <c r="F1345" s="216" t="s">
        <v>1959</v>
      </c>
      <c r="G1345" s="217" t="s">
        <v>154</v>
      </c>
      <c r="H1345" s="218">
        <v>365.06</v>
      </c>
      <c r="I1345" s="219"/>
      <c r="J1345" s="220">
        <f>ROUND(I1345*H1345,2)</f>
        <v>0</v>
      </c>
      <c r="K1345" s="216" t="s">
        <v>616</v>
      </c>
      <c r="L1345" s="46"/>
      <c r="M1345" s="221" t="s">
        <v>19</v>
      </c>
      <c r="N1345" s="222" t="s">
        <v>43</v>
      </c>
      <c r="O1345" s="86"/>
      <c r="P1345" s="223">
        <f>O1345*H1345</f>
        <v>0</v>
      </c>
      <c r="Q1345" s="223">
        <v>3.0000000000000001E-05</v>
      </c>
      <c r="R1345" s="223">
        <f>Q1345*H1345</f>
        <v>0.010951800000000001</v>
      </c>
      <c r="S1345" s="223">
        <v>0</v>
      </c>
      <c r="T1345" s="224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25" t="s">
        <v>245</v>
      </c>
      <c r="AT1345" s="225" t="s">
        <v>151</v>
      </c>
      <c r="AU1345" s="225" t="s">
        <v>82</v>
      </c>
      <c r="AY1345" s="19" t="s">
        <v>148</v>
      </c>
      <c r="BE1345" s="226">
        <f>IF(N1345="základní",J1345,0)</f>
        <v>0</v>
      </c>
      <c r="BF1345" s="226">
        <f>IF(N1345="snížená",J1345,0)</f>
        <v>0</v>
      </c>
      <c r="BG1345" s="226">
        <f>IF(N1345="zákl. přenesená",J1345,0)</f>
        <v>0</v>
      </c>
      <c r="BH1345" s="226">
        <f>IF(N1345="sníž. přenesená",J1345,0)</f>
        <v>0</v>
      </c>
      <c r="BI1345" s="226">
        <f>IF(N1345="nulová",J1345,0)</f>
        <v>0</v>
      </c>
      <c r="BJ1345" s="19" t="s">
        <v>80</v>
      </c>
      <c r="BK1345" s="226">
        <f>ROUND(I1345*H1345,2)</f>
        <v>0</v>
      </c>
      <c r="BL1345" s="19" t="s">
        <v>245</v>
      </c>
      <c r="BM1345" s="225" t="s">
        <v>1960</v>
      </c>
    </row>
    <row r="1346" s="2" customFormat="1">
      <c r="A1346" s="40"/>
      <c r="B1346" s="41"/>
      <c r="C1346" s="42"/>
      <c r="D1346" s="227" t="s">
        <v>157</v>
      </c>
      <c r="E1346" s="42"/>
      <c r="F1346" s="228" t="s">
        <v>1961</v>
      </c>
      <c r="G1346" s="42"/>
      <c r="H1346" s="42"/>
      <c r="I1346" s="229"/>
      <c r="J1346" s="42"/>
      <c r="K1346" s="42"/>
      <c r="L1346" s="46"/>
      <c r="M1346" s="230"/>
      <c r="N1346" s="231"/>
      <c r="O1346" s="86"/>
      <c r="P1346" s="86"/>
      <c r="Q1346" s="86"/>
      <c r="R1346" s="86"/>
      <c r="S1346" s="86"/>
      <c r="T1346" s="87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157</v>
      </c>
      <c r="AU1346" s="19" t="s">
        <v>82</v>
      </c>
    </row>
    <row r="1347" s="13" customFormat="1">
      <c r="A1347" s="13"/>
      <c r="B1347" s="232"/>
      <c r="C1347" s="233"/>
      <c r="D1347" s="234" t="s">
        <v>159</v>
      </c>
      <c r="E1347" s="235" t="s">
        <v>19</v>
      </c>
      <c r="F1347" s="236" t="s">
        <v>488</v>
      </c>
      <c r="G1347" s="233"/>
      <c r="H1347" s="235" t="s">
        <v>19</v>
      </c>
      <c r="I1347" s="237"/>
      <c r="J1347" s="233"/>
      <c r="K1347" s="233"/>
      <c r="L1347" s="238"/>
      <c r="M1347" s="239"/>
      <c r="N1347" s="240"/>
      <c r="O1347" s="240"/>
      <c r="P1347" s="240"/>
      <c r="Q1347" s="240"/>
      <c r="R1347" s="240"/>
      <c r="S1347" s="240"/>
      <c r="T1347" s="24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2" t="s">
        <v>159</v>
      </c>
      <c r="AU1347" s="242" t="s">
        <v>82</v>
      </c>
      <c r="AV1347" s="13" t="s">
        <v>80</v>
      </c>
      <c r="AW1347" s="13" t="s">
        <v>33</v>
      </c>
      <c r="AX1347" s="13" t="s">
        <v>72</v>
      </c>
      <c r="AY1347" s="242" t="s">
        <v>148</v>
      </c>
    </row>
    <row r="1348" s="14" customFormat="1">
      <c r="A1348" s="14"/>
      <c r="B1348" s="243"/>
      <c r="C1348" s="244"/>
      <c r="D1348" s="234" t="s">
        <v>159</v>
      </c>
      <c r="E1348" s="245" t="s">
        <v>19</v>
      </c>
      <c r="F1348" s="246" t="s">
        <v>489</v>
      </c>
      <c r="G1348" s="244"/>
      <c r="H1348" s="247">
        <v>29.300000000000001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159</v>
      </c>
      <c r="AU1348" s="253" t="s">
        <v>82</v>
      </c>
      <c r="AV1348" s="14" t="s">
        <v>82</v>
      </c>
      <c r="AW1348" s="14" t="s">
        <v>33</v>
      </c>
      <c r="AX1348" s="14" t="s">
        <v>72</v>
      </c>
      <c r="AY1348" s="253" t="s">
        <v>148</v>
      </c>
    </row>
    <row r="1349" s="13" customFormat="1">
      <c r="A1349" s="13"/>
      <c r="B1349" s="232"/>
      <c r="C1349" s="233"/>
      <c r="D1349" s="234" t="s">
        <v>159</v>
      </c>
      <c r="E1349" s="235" t="s">
        <v>19</v>
      </c>
      <c r="F1349" s="236" t="s">
        <v>490</v>
      </c>
      <c r="G1349" s="233"/>
      <c r="H1349" s="235" t="s">
        <v>19</v>
      </c>
      <c r="I1349" s="237"/>
      <c r="J1349" s="233"/>
      <c r="K1349" s="233"/>
      <c r="L1349" s="238"/>
      <c r="M1349" s="239"/>
      <c r="N1349" s="240"/>
      <c r="O1349" s="240"/>
      <c r="P1349" s="240"/>
      <c r="Q1349" s="240"/>
      <c r="R1349" s="240"/>
      <c r="S1349" s="240"/>
      <c r="T1349" s="24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2" t="s">
        <v>159</v>
      </c>
      <c r="AU1349" s="242" t="s">
        <v>82</v>
      </c>
      <c r="AV1349" s="13" t="s">
        <v>80</v>
      </c>
      <c r="AW1349" s="13" t="s">
        <v>33</v>
      </c>
      <c r="AX1349" s="13" t="s">
        <v>72</v>
      </c>
      <c r="AY1349" s="242" t="s">
        <v>148</v>
      </c>
    </row>
    <row r="1350" s="14" customFormat="1">
      <c r="A1350" s="14"/>
      <c r="B1350" s="243"/>
      <c r="C1350" s="244"/>
      <c r="D1350" s="234" t="s">
        <v>159</v>
      </c>
      <c r="E1350" s="245" t="s">
        <v>19</v>
      </c>
      <c r="F1350" s="246" t="s">
        <v>491</v>
      </c>
      <c r="G1350" s="244"/>
      <c r="H1350" s="247">
        <v>15.02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159</v>
      </c>
      <c r="AU1350" s="253" t="s">
        <v>82</v>
      </c>
      <c r="AV1350" s="14" t="s">
        <v>82</v>
      </c>
      <c r="AW1350" s="14" t="s">
        <v>33</v>
      </c>
      <c r="AX1350" s="14" t="s">
        <v>72</v>
      </c>
      <c r="AY1350" s="253" t="s">
        <v>148</v>
      </c>
    </row>
    <row r="1351" s="13" customFormat="1">
      <c r="A1351" s="13"/>
      <c r="B1351" s="232"/>
      <c r="C1351" s="233"/>
      <c r="D1351" s="234" t="s">
        <v>159</v>
      </c>
      <c r="E1351" s="235" t="s">
        <v>19</v>
      </c>
      <c r="F1351" s="236" t="s">
        <v>492</v>
      </c>
      <c r="G1351" s="233"/>
      <c r="H1351" s="235" t="s">
        <v>19</v>
      </c>
      <c r="I1351" s="237"/>
      <c r="J1351" s="233"/>
      <c r="K1351" s="233"/>
      <c r="L1351" s="238"/>
      <c r="M1351" s="239"/>
      <c r="N1351" s="240"/>
      <c r="O1351" s="240"/>
      <c r="P1351" s="240"/>
      <c r="Q1351" s="240"/>
      <c r="R1351" s="240"/>
      <c r="S1351" s="240"/>
      <c r="T1351" s="24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2" t="s">
        <v>159</v>
      </c>
      <c r="AU1351" s="242" t="s">
        <v>82</v>
      </c>
      <c r="AV1351" s="13" t="s">
        <v>80</v>
      </c>
      <c r="AW1351" s="13" t="s">
        <v>33</v>
      </c>
      <c r="AX1351" s="13" t="s">
        <v>72</v>
      </c>
      <c r="AY1351" s="242" t="s">
        <v>148</v>
      </c>
    </row>
    <row r="1352" s="14" customFormat="1">
      <c r="A1352" s="14"/>
      <c r="B1352" s="243"/>
      <c r="C1352" s="244"/>
      <c r="D1352" s="234" t="s">
        <v>159</v>
      </c>
      <c r="E1352" s="245" t="s">
        <v>19</v>
      </c>
      <c r="F1352" s="246" t="s">
        <v>493</v>
      </c>
      <c r="G1352" s="244"/>
      <c r="H1352" s="247">
        <v>10.640000000000001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159</v>
      </c>
      <c r="AU1352" s="253" t="s">
        <v>82</v>
      </c>
      <c r="AV1352" s="14" t="s">
        <v>82</v>
      </c>
      <c r="AW1352" s="14" t="s">
        <v>33</v>
      </c>
      <c r="AX1352" s="14" t="s">
        <v>72</v>
      </c>
      <c r="AY1352" s="253" t="s">
        <v>148</v>
      </c>
    </row>
    <row r="1353" s="13" customFormat="1">
      <c r="A1353" s="13"/>
      <c r="B1353" s="232"/>
      <c r="C1353" s="233"/>
      <c r="D1353" s="234" t="s">
        <v>159</v>
      </c>
      <c r="E1353" s="235" t="s">
        <v>19</v>
      </c>
      <c r="F1353" s="236" t="s">
        <v>979</v>
      </c>
      <c r="G1353" s="233"/>
      <c r="H1353" s="235" t="s">
        <v>19</v>
      </c>
      <c r="I1353" s="237"/>
      <c r="J1353" s="233"/>
      <c r="K1353" s="233"/>
      <c r="L1353" s="238"/>
      <c r="M1353" s="239"/>
      <c r="N1353" s="240"/>
      <c r="O1353" s="240"/>
      <c r="P1353" s="240"/>
      <c r="Q1353" s="240"/>
      <c r="R1353" s="240"/>
      <c r="S1353" s="240"/>
      <c r="T1353" s="24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2" t="s">
        <v>159</v>
      </c>
      <c r="AU1353" s="242" t="s">
        <v>82</v>
      </c>
      <c r="AV1353" s="13" t="s">
        <v>80</v>
      </c>
      <c r="AW1353" s="13" t="s">
        <v>33</v>
      </c>
      <c r="AX1353" s="13" t="s">
        <v>72</v>
      </c>
      <c r="AY1353" s="242" t="s">
        <v>148</v>
      </c>
    </row>
    <row r="1354" s="14" customFormat="1">
      <c r="A1354" s="14"/>
      <c r="B1354" s="243"/>
      <c r="C1354" s="244"/>
      <c r="D1354" s="234" t="s">
        <v>159</v>
      </c>
      <c r="E1354" s="245" t="s">
        <v>19</v>
      </c>
      <c r="F1354" s="246" t="s">
        <v>980</v>
      </c>
      <c r="G1354" s="244"/>
      <c r="H1354" s="247">
        <v>8.3499999999999996</v>
      </c>
      <c r="I1354" s="248"/>
      <c r="J1354" s="244"/>
      <c r="K1354" s="244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3" t="s">
        <v>159</v>
      </c>
      <c r="AU1354" s="253" t="s">
        <v>82</v>
      </c>
      <c r="AV1354" s="14" t="s">
        <v>82</v>
      </c>
      <c r="AW1354" s="14" t="s">
        <v>33</v>
      </c>
      <c r="AX1354" s="14" t="s">
        <v>72</v>
      </c>
      <c r="AY1354" s="253" t="s">
        <v>148</v>
      </c>
    </row>
    <row r="1355" s="13" customFormat="1">
      <c r="A1355" s="13"/>
      <c r="B1355" s="232"/>
      <c r="C1355" s="233"/>
      <c r="D1355" s="234" t="s">
        <v>159</v>
      </c>
      <c r="E1355" s="235" t="s">
        <v>19</v>
      </c>
      <c r="F1355" s="236" t="s">
        <v>981</v>
      </c>
      <c r="G1355" s="233"/>
      <c r="H1355" s="235" t="s">
        <v>19</v>
      </c>
      <c r="I1355" s="237"/>
      <c r="J1355" s="233"/>
      <c r="K1355" s="233"/>
      <c r="L1355" s="238"/>
      <c r="M1355" s="239"/>
      <c r="N1355" s="240"/>
      <c r="O1355" s="240"/>
      <c r="P1355" s="240"/>
      <c r="Q1355" s="240"/>
      <c r="R1355" s="240"/>
      <c r="S1355" s="240"/>
      <c r="T1355" s="24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2" t="s">
        <v>159</v>
      </c>
      <c r="AU1355" s="242" t="s">
        <v>82</v>
      </c>
      <c r="AV1355" s="13" t="s">
        <v>80</v>
      </c>
      <c r="AW1355" s="13" t="s">
        <v>33</v>
      </c>
      <c r="AX1355" s="13" t="s">
        <v>72</v>
      </c>
      <c r="AY1355" s="242" t="s">
        <v>148</v>
      </c>
    </row>
    <row r="1356" s="14" customFormat="1">
      <c r="A1356" s="14"/>
      <c r="B1356" s="243"/>
      <c r="C1356" s="244"/>
      <c r="D1356" s="234" t="s">
        <v>159</v>
      </c>
      <c r="E1356" s="245" t="s">
        <v>19</v>
      </c>
      <c r="F1356" s="246" t="s">
        <v>982</v>
      </c>
      <c r="G1356" s="244"/>
      <c r="H1356" s="247">
        <v>21.48</v>
      </c>
      <c r="I1356" s="248"/>
      <c r="J1356" s="244"/>
      <c r="K1356" s="244"/>
      <c r="L1356" s="249"/>
      <c r="M1356" s="250"/>
      <c r="N1356" s="251"/>
      <c r="O1356" s="251"/>
      <c r="P1356" s="251"/>
      <c r="Q1356" s="251"/>
      <c r="R1356" s="251"/>
      <c r="S1356" s="251"/>
      <c r="T1356" s="252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3" t="s">
        <v>159</v>
      </c>
      <c r="AU1356" s="253" t="s">
        <v>82</v>
      </c>
      <c r="AV1356" s="14" t="s">
        <v>82</v>
      </c>
      <c r="AW1356" s="14" t="s">
        <v>33</v>
      </c>
      <c r="AX1356" s="14" t="s">
        <v>72</v>
      </c>
      <c r="AY1356" s="253" t="s">
        <v>148</v>
      </c>
    </row>
    <row r="1357" s="13" customFormat="1">
      <c r="A1357" s="13"/>
      <c r="B1357" s="232"/>
      <c r="C1357" s="233"/>
      <c r="D1357" s="234" t="s">
        <v>159</v>
      </c>
      <c r="E1357" s="235" t="s">
        <v>19</v>
      </c>
      <c r="F1357" s="236" t="s">
        <v>983</v>
      </c>
      <c r="G1357" s="233"/>
      <c r="H1357" s="235" t="s">
        <v>19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159</v>
      </c>
      <c r="AU1357" s="242" t="s">
        <v>82</v>
      </c>
      <c r="AV1357" s="13" t="s">
        <v>80</v>
      </c>
      <c r="AW1357" s="13" t="s">
        <v>33</v>
      </c>
      <c r="AX1357" s="13" t="s">
        <v>72</v>
      </c>
      <c r="AY1357" s="242" t="s">
        <v>148</v>
      </c>
    </row>
    <row r="1358" s="14" customFormat="1">
      <c r="A1358" s="14"/>
      <c r="B1358" s="243"/>
      <c r="C1358" s="244"/>
      <c r="D1358" s="234" t="s">
        <v>159</v>
      </c>
      <c r="E1358" s="245" t="s">
        <v>19</v>
      </c>
      <c r="F1358" s="246" t="s">
        <v>984</v>
      </c>
      <c r="G1358" s="244"/>
      <c r="H1358" s="247">
        <v>11.279999999999999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159</v>
      </c>
      <c r="AU1358" s="253" t="s">
        <v>82</v>
      </c>
      <c r="AV1358" s="14" t="s">
        <v>82</v>
      </c>
      <c r="AW1358" s="14" t="s">
        <v>33</v>
      </c>
      <c r="AX1358" s="14" t="s">
        <v>72</v>
      </c>
      <c r="AY1358" s="253" t="s">
        <v>148</v>
      </c>
    </row>
    <row r="1359" s="13" customFormat="1">
      <c r="A1359" s="13"/>
      <c r="B1359" s="232"/>
      <c r="C1359" s="233"/>
      <c r="D1359" s="234" t="s">
        <v>159</v>
      </c>
      <c r="E1359" s="235" t="s">
        <v>19</v>
      </c>
      <c r="F1359" s="236" t="s">
        <v>985</v>
      </c>
      <c r="G1359" s="233"/>
      <c r="H1359" s="235" t="s">
        <v>19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159</v>
      </c>
      <c r="AU1359" s="242" t="s">
        <v>82</v>
      </c>
      <c r="AV1359" s="13" t="s">
        <v>80</v>
      </c>
      <c r="AW1359" s="13" t="s">
        <v>33</v>
      </c>
      <c r="AX1359" s="13" t="s">
        <v>72</v>
      </c>
      <c r="AY1359" s="242" t="s">
        <v>148</v>
      </c>
    </row>
    <row r="1360" s="14" customFormat="1">
      <c r="A1360" s="14"/>
      <c r="B1360" s="243"/>
      <c r="C1360" s="244"/>
      <c r="D1360" s="234" t="s">
        <v>159</v>
      </c>
      <c r="E1360" s="245" t="s">
        <v>19</v>
      </c>
      <c r="F1360" s="246" t="s">
        <v>986</v>
      </c>
      <c r="G1360" s="244"/>
      <c r="H1360" s="247">
        <v>8.6899999999999995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159</v>
      </c>
      <c r="AU1360" s="253" t="s">
        <v>82</v>
      </c>
      <c r="AV1360" s="14" t="s">
        <v>82</v>
      </c>
      <c r="AW1360" s="14" t="s">
        <v>33</v>
      </c>
      <c r="AX1360" s="14" t="s">
        <v>72</v>
      </c>
      <c r="AY1360" s="253" t="s">
        <v>148</v>
      </c>
    </row>
    <row r="1361" s="13" customFormat="1">
      <c r="A1361" s="13"/>
      <c r="B1361" s="232"/>
      <c r="C1361" s="233"/>
      <c r="D1361" s="234" t="s">
        <v>159</v>
      </c>
      <c r="E1361" s="235" t="s">
        <v>19</v>
      </c>
      <c r="F1361" s="236" t="s">
        <v>987</v>
      </c>
      <c r="G1361" s="233"/>
      <c r="H1361" s="235" t="s">
        <v>19</v>
      </c>
      <c r="I1361" s="237"/>
      <c r="J1361" s="233"/>
      <c r="K1361" s="233"/>
      <c r="L1361" s="238"/>
      <c r="M1361" s="239"/>
      <c r="N1361" s="240"/>
      <c r="O1361" s="240"/>
      <c r="P1361" s="240"/>
      <c r="Q1361" s="240"/>
      <c r="R1361" s="240"/>
      <c r="S1361" s="240"/>
      <c r="T1361" s="24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2" t="s">
        <v>159</v>
      </c>
      <c r="AU1361" s="242" t="s">
        <v>82</v>
      </c>
      <c r="AV1361" s="13" t="s">
        <v>80</v>
      </c>
      <c r="AW1361" s="13" t="s">
        <v>33</v>
      </c>
      <c r="AX1361" s="13" t="s">
        <v>72</v>
      </c>
      <c r="AY1361" s="242" t="s">
        <v>148</v>
      </c>
    </row>
    <row r="1362" s="14" customFormat="1">
      <c r="A1362" s="14"/>
      <c r="B1362" s="243"/>
      <c r="C1362" s="244"/>
      <c r="D1362" s="234" t="s">
        <v>159</v>
      </c>
      <c r="E1362" s="245" t="s">
        <v>19</v>
      </c>
      <c r="F1362" s="246" t="s">
        <v>988</v>
      </c>
      <c r="G1362" s="244"/>
      <c r="H1362" s="247">
        <v>22.879999999999999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159</v>
      </c>
      <c r="AU1362" s="253" t="s">
        <v>82</v>
      </c>
      <c r="AV1362" s="14" t="s">
        <v>82</v>
      </c>
      <c r="AW1362" s="14" t="s">
        <v>33</v>
      </c>
      <c r="AX1362" s="14" t="s">
        <v>72</v>
      </c>
      <c r="AY1362" s="253" t="s">
        <v>148</v>
      </c>
    </row>
    <row r="1363" s="13" customFormat="1">
      <c r="A1363" s="13"/>
      <c r="B1363" s="232"/>
      <c r="C1363" s="233"/>
      <c r="D1363" s="234" t="s">
        <v>159</v>
      </c>
      <c r="E1363" s="235" t="s">
        <v>19</v>
      </c>
      <c r="F1363" s="236" t="s">
        <v>1053</v>
      </c>
      <c r="G1363" s="233"/>
      <c r="H1363" s="235" t="s">
        <v>19</v>
      </c>
      <c r="I1363" s="237"/>
      <c r="J1363" s="233"/>
      <c r="K1363" s="233"/>
      <c r="L1363" s="238"/>
      <c r="M1363" s="239"/>
      <c r="N1363" s="240"/>
      <c r="O1363" s="240"/>
      <c r="P1363" s="240"/>
      <c r="Q1363" s="240"/>
      <c r="R1363" s="240"/>
      <c r="S1363" s="240"/>
      <c r="T1363" s="24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2" t="s">
        <v>159</v>
      </c>
      <c r="AU1363" s="242" t="s">
        <v>82</v>
      </c>
      <c r="AV1363" s="13" t="s">
        <v>80</v>
      </c>
      <c r="AW1363" s="13" t="s">
        <v>33</v>
      </c>
      <c r="AX1363" s="13" t="s">
        <v>72</v>
      </c>
      <c r="AY1363" s="242" t="s">
        <v>148</v>
      </c>
    </row>
    <row r="1364" s="14" customFormat="1">
      <c r="A1364" s="14"/>
      <c r="B1364" s="243"/>
      <c r="C1364" s="244"/>
      <c r="D1364" s="234" t="s">
        <v>159</v>
      </c>
      <c r="E1364" s="245" t="s">
        <v>19</v>
      </c>
      <c r="F1364" s="246" t="s">
        <v>1054</v>
      </c>
      <c r="G1364" s="244"/>
      <c r="H1364" s="247">
        <v>2.3900000000000001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159</v>
      </c>
      <c r="AU1364" s="253" t="s">
        <v>82</v>
      </c>
      <c r="AV1364" s="14" t="s">
        <v>82</v>
      </c>
      <c r="AW1364" s="14" t="s">
        <v>33</v>
      </c>
      <c r="AX1364" s="14" t="s">
        <v>72</v>
      </c>
      <c r="AY1364" s="253" t="s">
        <v>148</v>
      </c>
    </row>
    <row r="1365" s="13" customFormat="1">
      <c r="A1365" s="13"/>
      <c r="B1365" s="232"/>
      <c r="C1365" s="233"/>
      <c r="D1365" s="234" t="s">
        <v>159</v>
      </c>
      <c r="E1365" s="235" t="s">
        <v>19</v>
      </c>
      <c r="F1365" s="236" t="s">
        <v>989</v>
      </c>
      <c r="G1365" s="233"/>
      <c r="H1365" s="235" t="s">
        <v>19</v>
      </c>
      <c r="I1365" s="237"/>
      <c r="J1365" s="233"/>
      <c r="K1365" s="233"/>
      <c r="L1365" s="238"/>
      <c r="M1365" s="239"/>
      <c r="N1365" s="240"/>
      <c r="O1365" s="240"/>
      <c r="P1365" s="240"/>
      <c r="Q1365" s="240"/>
      <c r="R1365" s="240"/>
      <c r="S1365" s="240"/>
      <c r="T1365" s="24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2" t="s">
        <v>159</v>
      </c>
      <c r="AU1365" s="242" t="s">
        <v>82</v>
      </c>
      <c r="AV1365" s="13" t="s">
        <v>80</v>
      </c>
      <c r="AW1365" s="13" t="s">
        <v>33</v>
      </c>
      <c r="AX1365" s="13" t="s">
        <v>72</v>
      </c>
      <c r="AY1365" s="242" t="s">
        <v>148</v>
      </c>
    </row>
    <row r="1366" s="14" customFormat="1">
      <c r="A1366" s="14"/>
      <c r="B1366" s="243"/>
      <c r="C1366" s="244"/>
      <c r="D1366" s="234" t="s">
        <v>159</v>
      </c>
      <c r="E1366" s="245" t="s">
        <v>19</v>
      </c>
      <c r="F1366" s="246" t="s">
        <v>990</v>
      </c>
      <c r="G1366" s="244"/>
      <c r="H1366" s="247">
        <v>9.3599999999999994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159</v>
      </c>
      <c r="AU1366" s="253" t="s">
        <v>82</v>
      </c>
      <c r="AV1366" s="14" t="s">
        <v>82</v>
      </c>
      <c r="AW1366" s="14" t="s">
        <v>33</v>
      </c>
      <c r="AX1366" s="14" t="s">
        <v>72</v>
      </c>
      <c r="AY1366" s="253" t="s">
        <v>148</v>
      </c>
    </row>
    <row r="1367" s="13" customFormat="1">
      <c r="A1367" s="13"/>
      <c r="B1367" s="232"/>
      <c r="C1367" s="233"/>
      <c r="D1367" s="234" t="s">
        <v>159</v>
      </c>
      <c r="E1367" s="235" t="s">
        <v>19</v>
      </c>
      <c r="F1367" s="236" t="s">
        <v>1464</v>
      </c>
      <c r="G1367" s="233"/>
      <c r="H1367" s="235" t="s">
        <v>19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159</v>
      </c>
      <c r="AU1367" s="242" t="s">
        <v>82</v>
      </c>
      <c r="AV1367" s="13" t="s">
        <v>80</v>
      </c>
      <c r="AW1367" s="13" t="s">
        <v>33</v>
      </c>
      <c r="AX1367" s="13" t="s">
        <v>72</v>
      </c>
      <c r="AY1367" s="242" t="s">
        <v>148</v>
      </c>
    </row>
    <row r="1368" s="14" customFormat="1">
      <c r="A1368" s="14"/>
      <c r="B1368" s="243"/>
      <c r="C1368" s="244"/>
      <c r="D1368" s="234" t="s">
        <v>159</v>
      </c>
      <c r="E1368" s="245" t="s">
        <v>19</v>
      </c>
      <c r="F1368" s="246" t="s">
        <v>1465</v>
      </c>
      <c r="G1368" s="244"/>
      <c r="H1368" s="247">
        <v>25.460000000000001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159</v>
      </c>
      <c r="AU1368" s="253" t="s">
        <v>82</v>
      </c>
      <c r="AV1368" s="14" t="s">
        <v>82</v>
      </c>
      <c r="AW1368" s="14" t="s">
        <v>33</v>
      </c>
      <c r="AX1368" s="14" t="s">
        <v>72</v>
      </c>
      <c r="AY1368" s="253" t="s">
        <v>148</v>
      </c>
    </row>
    <row r="1369" s="13" customFormat="1">
      <c r="A1369" s="13"/>
      <c r="B1369" s="232"/>
      <c r="C1369" s="233"/>
      <c r="D1369" s="234" t="s">
        <v>159</v>
      </c>
      <c r="E1369" s="235" t="s">
        <v>19</v>
      </c>
      <c r="F1369" s="236" t="s">
        <v>1466</v>
      </c>
      <c r="G1369" s="233"/>
      <c r="H1369" s="235" t="s">
        <v>19</v>
      </c>
      <c r="I1369" s="237"/>
      <c r="J1369" s="233"/>
      <c r="K1369" s="233"/>
      <c r="L1369" s="238"/>
      <c r="M1369" s="239"/>
      <c r="N1369" s="240"/>
      <c r="O1369" s="240"/>
      <c r="P1369" s="240"/>
      <c r="Q1369" s="240"/>
      <c r="R1369" s="240"/>
      <c r="S1369" s="240"/>
      <c r="T1369" s="24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2" t="s">
        <v>159</v>
      </c>
      <c r="AU1369" s="242" t="s">
        <v>82</v>
      </c>
      <c r="AV1369" s="13" t="s">
        <v>80</v>
      </c>
      <c r="AW1369" s="13" t="s">
        <v>33</v>
      </c>
      <c r="AX1369" s="13" t="s">
        <v>72</v>
      </c>
      <c r="AY1369" s="242" t="s">
        <v>148</v>
      </c>
    </row>
    <row r="1370" s="14" customFormat="1">
      <c r="A1370" s="14"/>
      <c r="B1370" s="243"/>
      <c r="C1370" s="244"/>
      <c r="D1370" s="234" t="s">
        <v>159</v>
      </c>
      <c r="E1370" s="245" t="s">
        <v>19</v>
      </c>
      <c r="F1370" s="246" t="s">
        <v>1467</v>
      </c>
      <c r="G1370" s="244"/>
      <c r="H1370" s="247">
        <v>18.66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159</v>
      </c>
      <c r="AU1370" s="253" t="s">
        <v>82</v>
      </c>
      <c r="AV1370" s="14" t="s">
        <v>82</v>
      </c>
      <c r="AW1370" s="14" t="s">
        <v>33</v>
      </c>
      <c r="AX1370" s="14" t="s">
        <v>72</v>
      </c>
      <c r="AY1370" s="253" t="s">
        <v>148</v>
      </c>
    </row>
    <row r="1371" s="13" customFormat="1">
      <c r="A1371" s="13"/>
      <c r="B1371" s="232"/>
      <c r="C1371" s="233"/>
      <c r="D1371" s="234" t="s">
        <v>159</v>
      </c>
      <c r="E1371" s="235" t="s">
        <v>19</v>
      </c>
      <c r="F1371" s="236" t="s">
        <v>1468</v>
      </c>
      <c r="G1371" s="233"/>
      <c r="H1371" s="235" t="s">
        <v>19</v>
      </c>
      <c r="I1371" s="237"/>
      <c r="J1371" s="233"/>
      <c r="K1371" s="233"/>
      <c r="L1371" s="238"/>
      <c r="M1371" s="239"/>
      <c r="N1371" s="240"/>
      <c r="O1371" s="240"/>
      <c r="P1371" s="240"/>
      <c r="Q1371" s="240"/>
      <c r="R1371" s="240"/>
      <c r="S1371" s="240"/>
      <c r="T1371" s="24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2" t="s">
        <v>159</v>
      </c>
      <c r="AU1371" s="242" t="s">
        <v>82</v>
      </c>
      <c r="AV1371" s="13" t="s">
        <v>80</v>
      </c>
      <c r="AW1371" s="13" t="s">
        <v>33</v>
      </c>
      <c r="AX1371" s="13" t="s">
        <v>72</v>
      </c>
      <c r="AY1371" s="242" t="s">
        <v>148</v>
      </c>
    </row>
    <row r="1372" s="14" customFormat="1">
      <c r="A1372" s="14"/>
      <c r="B1372" s="243"/>
      <c r="C1372" s="244"/>
      <c r="D1372" s="234" t="s">
        <v>159</v>
      </c>
      <c r="E1372" s="245" t="s">
        <v>19</v>
      </c>
      <c r="F1372" s="246" t="s">
        <v>1469</v>
      </c>
      <c r="G1372" s="244"/>
      <c r="H1372" s="247">
        <v>39.909999999999997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159</v>
      </c>
      <c r="AU1372" s="253" t="s">
        <v>82</v>
      </c>
      <c r="AV1372" s="14" t="s">
        <v>82</v>
      </c>
      <c r="AW1372" s="14" t="s">
        <v>33</v>
      </c>
      <c r="AX1372" s="14" t="s">
        <v>72</v>
      </c>
      <c r="AY1372" s="253" t="s">
        <v>148</v>
      </c>
    </row>
    <row r="1373" s="13" customFormat="1">
      <c r="A1373" s="13"/>
      <c r="B1373" s="232"/>
      <c r="C1373" s="233"/>
      <c r="D1373" s="234" t="s">
        <v>159</v>
      </c>
      <c r="E1373" s="235" t="s">
        <v>19</v>
      </c>
      <c r="F1373" s="236" t="s">
        <v>1470</v>
      </c>
      <c r="G1373" s="233"/>
      <c r="H1373" s="235" t="s">
        <v>19</v>
      </c>
      <c r="I1373" s="237"/>
      <c r="J1373" s="233"/>
      <c r="K1373" s="233"/>
      <c r="L1373" s="238"/>
      <c r="M1373" s="239"/>
      <c r="N1373" s="240"/>
      <c r="O1373" s="240"/>
      <c r="P1373" s="240"/>
      <c r="Q1373" s="240"/>
      <c r="R1373" s="240"/>
      <c r="S1373" s="240"/>
      <c r="T1373" s="24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2" t="s">
        <v>159</v>
      </c>
      <c r="AU1373" s="242" t="s">
        <v>82</v>
      </c>
      <c r="AV1373" s="13" t="s">
        <v>80</v>
      </c>
      <c r="AW1373" s="13" t="s">
        <v>33</v>
      </c>
      <c r="AX1373" s="13" t="s">
        <v>72</v>
      </c>
      <c r="AY1373" s="242" t="s">
        <v>148</v>
      </c>
    </row>
    <row r="1374" s="14" customFormat="1">
      <c r="A1374" s="14"/>
      <c r="B1374" s="243"/>
      <c r="C1374" s="244"/>
      <c r="D1374" s="234" t="s">
        <v>159</v>
      </c>
      <c r="E1374" s="245" t="s">
        <v>19</v>
      </c>
      <c r="F1374" s="246" t="s">
        <v>1471</v>
      </c>
      <c r="G1374" s="244"/>
      <c r="H1374" s="247">
        <v>39.43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159</v>
      </c>
      <c r="AU1374" s="253" t="s">
        <v>82</v>
      </c>
      <c r="AV1374" s="14" t="s">
        <v>82</v>
      </c>
      <c r="AW1374" s="14" t="s">
        <v>33</v>
      </c>
      <c r="AX1374" s="14" t="s">
        <v>72</v>
      </c>
      <c r="AY1374" s="253" t="s">
        <v>148</v>
      </c>
    </row>
    <row r="1375" s="13" customFormat="1">
      <c r="A1375" s="13"/>
      <c r="B1375" s="232"/>
      <c r="C1375" s="233"/>
      <c r="D1375" s="234" t="s">
        <v>159</v>
      </c>
      <c r="E1375" s="235" t="s">
        <v>19</v>
      </c>
      <c r="F1375" s="236" t="s">
        <v>1472</v>
      </c>
      <c r="G1375" s="233"/>
      <c r="H1375" s="235" t="s">
        <v>19</v>
      </c>
      <c r="I1375" s="237"/>
      <c r="J1375" s="233"/>
      <c r="K1375" s="233"/>
      <c r="L1375" s="238"/>
      <c r="M1375" s="239"/>
      <c r="N1375" s="240"/>
      <c r="O1375" s="240"/>
      <c r="P1375" s="240"/>
      <c r="Q1375" s="240"/>
      <c r="R1375" s="240"/>
      <c r="S1375" s="240"/>
      <c r="T1375" s="24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2" t="s">
        <v>159</v>
      </c>
      <c r="AU1375" s="242" t="s">
        <v>82</v>
      </c>
      <c r="AV1375" s="13" t="s">
        <v>80</v>
      </c>
      <c r="AW1375" s="13" t="s">
        <v>33</v>
      </c>
      <c r="AX1375" s="13" t="s">
        <v>72</v>
      </c>
      <c r="AY1375" s="242" t="s">
        <v>148</v>
      </c>
    </row>
    <row r="1376" s="14" customFormat="1">
      <c r="A1376" s="14"/>
      <c r="B1376" s="243"/>
      <c r="C1376" s="244"/>
      <c r="D1376" s="234" t="s">
        <v>159</v>
      </c>
      <c r="E1376" s="245" t="s">
        <v>19</v>
      </c>
      <c r="F1376" s="246" t="s">
        <v>1473</v>
      </c>
      <c r="G1376" s="244"/>
      <c r="H1376" s="247">
        <v>11.59</v>
      </c>
      <c r="I1376" s="248"/>
      <c r="J1376" s="244"/>
      <c r="K1376" s="244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3" t="s">
        <v>159</v>
      </c>
      <c r="AU1376" s="253" t="s">
        <v>82</v>
      </c>
      <c r="AV1376" s="14" t="s">
        <v>82</v>
      </c>
      <c r="AW1376" s="14" t="s">
        <v>33</v>
      </c>
      <c r="AX1376" s="14" t="s">
        <v>72</v>
      </c>
      <c r="AY1376" s="253" t="s">
        <v>148</v>
      </c>
    </row>
    <row r="1377" s="13" customFormat="1">
      <c r="A1377" s="13"/>
      <c r="B1377" s="232"/>
      <c r="C1377" s="233"/>
      <c r="D1377" s="234" t="s">
        <v>159</v>
      </c>
      <c r="E1377" s="235" t="s">
        <v>19</v>
      </c>
      <c r="F1377" s="236" t="s">
        <v>1478</v>
      </c>
      <c r="G1377" s="233"/>
      <c r="H1377" s="235" t="s">
        <v>19</v>
      </c>
      <c r="I1377" s="237"/>
      <c r="J1377" s="233"/>
      <c r="K1377" s="233"/>
      <c r="L1377" s="238"/>
      <c r="M1377" s="239"/>
      <c r="N1377" s="240"/>
      <c r="O1377" s="240"/>
      <c r="P1377" s="240"/>
      <c r="Q1377" s="240"/>
      <c r="R1377" s="240"/>
      <c r="S1377" s="240"/>
      <c r="T1377" s="24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2" t="s">
        <v>159</v>
      </c>
      <c r="AU1377" s="242" t="s">
        <v>82</v>
      </c>
      <c r="AV1377" s="13" t="s">
        <v>80</v>
      </c>
      <c r="AW1377" s="13" t="s">
        <v>33</v>
      </c>
      <c r="AX1377" s="13" t="s">
        <v>72</v>
      </c>
      <c r="AY1377" s="242" t="s">
        <v>148</v>
      </c>
    </row>
    <row r="1378" s="14" customFormat="1">
      <c r="A1378" s="14"/>
      <c r="B1378" s="243"/>
      <c r="C1378" s="244"/>
      <c r="D1378" s="234" t="s">
        <v>159</v>
      </c>
      <c r="E1378" s="245" t="s">
        <v>19</v>
      </c>
      <c r="F1378" s="246" t="s">
        <v>1479</v>
      </c>
      <c r="G1378" s="244"/>
      <c r="H1378" s="247">
        <v>90.620000000000005</v>
      </c>
      <c r="I1378" s="248"/>
      <c r="J1378" s="244"/>
      <c r="K1378" s="244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3" t="s">
        <v>159</v>
      </c>
      <c r="AU1378" s="253" t="s">
        <v>82</v>
      </c>
      <c r="AV1378" s="14" t="s">
        <v>82</v>
      </c>
      <c r="AW1378" s="14" t="s">
        <v>33</v>
      </c>
      <c r="AX1378" s="14" t="s">
        <v>72</v>
      </c>
      <c r="AY1378" s="253" t="s">
        <v>148</v>
      </c>
    </row>
    <row r="1379" s="15" customFormat="1">
      <c r="A1379" s="15"/>
      <c r="B1379" s="254"/>
      <c r="C1379" s="255"/>
      <c r="D1379" s="234" t="s">
        <v>159</v>
      </c>
      <c r="E1379" s="256" t="s">
        <v>19</v>
      </c>
      <c r="F1379" s="257" t="s">
        <v>163</v>
      </c>
      <c r="G1379" s="255"/>
      <c r="H1379" s="258">
        <v>365.06</v>
      </c>
      <c r="I1379" s="259"/>
      <c r="J1379" s="255"/>
      <c r="K1379" s="255"/>
      <c r="L1379" s="260"/>
      <c r="M1379" s="261"/>
      <c r="N1379" s="262"/>
      <c r="O1379" s="262"/>
      <c r="P1379" s="262"/>
      <c r="Q1379" s="262"/>
      <c r="R1379" s="262"/>
      <c r="S1379" s="262"/>
      <c r="T1379" s="263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4" t="s">
        <v>159</v>
      </c>
      <c r="AU1379" s="264" t="s">
        <v>82</v>
      </c>
      <c r="AV1379" s="15" t="s">
        <v>149</v>
      </c>
      <c r="AW1379" s="15" t="s">
        <v>33</v>
      </c>
      <c r="AX1379" s="15" t="s">
        <v>80</v>
      </c>
      <c r="AY1379" s="264" t="s">
        <v>148</v>
      </c>
    </row>
    <row r="1380" s="2" customFormat="1" ht="21.75" customHeight="1">
      <c r="A1380" s="40"/>
      <c r="B1380" s="41"/>
      <c r="C1380" s="214" t="s">
        <v>1962</v>
      </c>
      <c r="D1380" s="214" t="s">
        <v>151</v>
      </c>
      <c r="E1380" s="215" t="s">
        <v>1963</v>
      </c>
      <c r="F1380" s="216" t="s">
        <v>1964</v>
      </c>
      <c r="G1380" s="217" t="s">
        <v>154</v>
      </c>
      <c r="H1380" s="218">
        <v>365.06</v>
      </c>
      <c r="I1380" s="219"/>
      <c r="J1380" s="220">
        <f>ROUND(I1380*H1380,2)</f>
        <v>0</v>
      </c>
      <c r="K1380" s="216" t="s">
        <v>616</v>
      </c>
      <c r="L1380" s="46"/>
      <c r="M1380" s="221" t="s">
        <v>19</v>
      </c>
      <c r="N1380" s="222" t="s">
        <v>43</v>
      </c>
      <c r="O1380" s="86"/>
      <c r="P1380" s="223">
        <f>O1380*H1380</f>
        <v>0</v>
      </c>
      <c r="Q1380" s="223">
        <v>0.0074999999999999997</v>
      </c>
      <c r="R1380" s="223">
        <f>Q1380*H1380</f>
        <v>2.7379500000000001</v>
      </c>
      <c r="S1380" s="223">
        <v>0</v>
      </c>
      <c r="T1380" s="224">
        <f>S1380*H1380</f>
        <v>0</v>
      </c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R1380" s="225" t="s">
        <v>245</v>
      </c>
      <c r="AT1380" s="225" t="s">
        <v>151</v>
      </c>
      <c r="AU1380" s="225" t="s">
        <v>82</v>
      </c>
      <c r="AY1380" s="19" t="s">
        <v>148</v>
      </c>
      <c r="BE1380" s="226">
        <f>IF(N1380="základní",J1380,0)</f>
        <v>0</v>
      </c>
      <c r="BF1380" s="226">
        <f>IF(N1380="snížená",J1380,0)</f>
        <v>0</v>
      </c>
      <c r="BG1380" s="226">
        <f>IF(N1380="zákl. přenesená",J1380,0)</f>
        <v>0</v>
      </c>
      <c r="BH1380" s="226">
        <f>IF(N1380="sníž. přenesená",J1380,0)</f>
        <v>0</v>
      </c>
      <c r="BI1380" s="226">
        <f>IF(N1380="nulová",J1380,0)</f>
        <v>0</v>
      </c>
      <c r="BJ1380" s="19" t="s">
        <v>80</v>
      </c>
      <c r="BK1380" s="226">
        <f>ROUND(I1380*H1380,2)</f>
        <v>0</v>
      </c>
      <c r="BL1380" s="19" t="s">
        <v>245</v>
      </c>
      <c r="BM1380" s="225" t="s">
        <v>1965</v>
      </c>
    </row>
    <row r="1381" s="2" customFormat="1">
      <c r="A1381" s="40"/>
      <c r="B1381" s="41"/>
      <c r="C1381" s="42"/>
      <c r="D1381" s="227" t="s">
        <v>157</v>
      </c>
      <c r="E1381" s="42"/>
      <c r="F1381" s="228" t="s">
        <v>1966</v>
      </c>
      <c r="G1381" s="42"/>
      <c r="H1381" s="42"/>
      <c r="I1381" s="229"/>
      <c r="J1381" s="42"/>
      <c r="K1381" s="42"/>
      <c r="L1381" s="46"/>
      <c r="M1381" s="230"/>
      <c r="N1381" s="231"/>
      <c r="O1381" s="86"/>
      <c r="P1381" s="86"/>
      <c r="Q1381" s="86"/>
      <c r="R1381" s="86"/>
      <c r="S1381" s="86"/>
      <c r="T1381" s="87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T1381" s="19" t="s">
        <v>157</v>
      </c>
      <c r="AU1381" s="19" t="s">
        <v>82</v>
      </c>
    </row>
    <row r="1382" s="13" customFormat="1">
      <c r="A1382" s="13"/>
      <c r="B1382" s="232"/>
      <c r="C1382" s="233"/>
      <c r="D1382" s="234" t="s">
        <v>159</v>
      </c>
      <c r="E1382" s="235" t="s">
        <v>19</v>
      </c>
      <c r="F1382" s="236" t="s">
        <v>488</v>
      </c>
      <c r="G1382" s="233"/>
      <c r="H1382" s="235" t="s">
        <v>19</v>
      </c>
      <c r="I1382" s="237"/>
      <c r="J1382" s="233"/>
      <c r="K1382" s="233"/>
      <c r="L1382" s="238"/>
      <c r="M1382" s="239"/>
      <c r="N1382" s="240"/>
      <c r="O1382" s="240"/>
      <c r="P1382" s="240"/>
      <c r="Q1382" s="240"/>
      <c r="R1382" s="240"/>
      <c r="S1382" s="240"/>
      <c r="T1382" s="24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2" t="s">
        <v>159</v>
      </c>
      <c r="AU1382" s="242" t="s">
        <v>82</v>
      </c>
      <c r="AV1382" s="13" t="s">
        <v>80</v>
      </c>
      <c r="AW1382" s="13" t="s">
        <v>33</v>
      </c>
      <c r="AX1382" s="13" t="s">
        <v>72</v>
      </c>
      <c r="AY1382" s="242" t="s">
        <v>148</v>
      </c>
    </row>
    <row r="1383" s="14" customFormat="1">
      <c r="A1383" s="14"/>
      <c r="B1383" s="243"/>
      <c r="C1383" s="244"/>
      <c r="D1383" s="234" t="s">
        <v>159</v>
      </c>
      <c r="E1383" s="245" t="s">
        <v>19</v>
      </c>
      <c r="F1383" s="246" t="s">
        <v>489</v>
      </c>
      <c r="G1383" s="244"/>
      <c r="H1383" s="247">
        <v>29.300000000000001</v>
      </c>
      <c r="I1383" s="248"/>
      <c r="J1383" s="244"/>
      <c r="K1383" s="244"/>
      <c r="L1383" s="249"/>
      <c r="M1383" s="250"/>
      <c r="N1383" s="251"/>
      <c r="O1383" s="251"/>
      <c r="P1383" s="251"/>
      <c r="Q1383" s="251"/>
      <c r="R1383" s="251"/>
      <c r="S1383" s="251"/>
      <c r="T1383" s="252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3" t="s">
        <v>159</v>
      </c>
      <c r="AU1383" s="253" t="s">
        <v>82</v>
      </c>
      <c r="AV1383" s="14" t="s">
        <v>82</v>
      </c>
      <c r="AW1383" s="14" t="s">
        <v>33</v>
      </c>
      <c r="AX1383" s="14" t="s">
        <v>72</v>
      </c>
      <c r="AY1383" s="253" t="s">
        <v>148</v>
      </c>
    </row>
    <row r="1384" s="13" customFormat="1">
      <c r="A1384" s="13"/>
      <c r="B1384" s="232"/>
      <c r="C1384" s="233"/>
      <c r="D1384" s="234" t="s">
        <v>159</v>
      </c>
      <c r="E1384" s="235" t="s">
        <v>19</v>
      </c>
      <c r="F1384" s="236" t="s">
        <v>490</v>
      </c>
      <c r="G1384" s="233"/>
      <c r="H1384" s="235" t="s">
        <v>19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159</v>
      </c>
      <c r="AU1384" s="242" t="s">
        <v>82</v>
      </c>
      <c r="AV1384" s="13" t="s">
        <v>80</v>
      </c>
      <c r="AW1384" s="13" t="s">
        <v>33</v>
      </c>
      <c r="AX1384" s="13" t="s">
        <v>72</v>
      </c>
      <c r="AY1384" s="242" t="s">
        <v>148</v>
      </c>
    </row>
    <row r="1385" s="14" customFormat="1">
      <c r="A1385" s="14"/>
      <c r="B1385" s="243"/>
      <c r="C1385" s="244"/>
      <c r="D1385" s="234" t="s">
        <v>159</v>
      </c>
      <c r="E1385" s="245" t="s">
        <v>19</v>
      </c>
      <c r="F1385" s="246" t="s">
        <v>491</v>
      </c>
      <c r="G1385" s="244"/>
      <c r="H1385" s="247">
        <v>15.02</v>
      </c>
      <c r="I1385" s="248"/>
      <c r="J1385" s="244"/>
      <c r="K1385" s="244"/>
      <c r="L1385" s="249"/>
      <c r="M1385" s="250"/>
      <c r="N1385" s="251"/>
      <c r="O1385" s="251"/>
      <c r="P1385" s="251"/>
      <c r="Q1385" s="251"/>
      <c r="R1385" s="251"/>
      <c r="S1385" s="251"/>
      <c r="T1385" s="25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3" t="s">
        <v>159</v>
      </c>
      <c r="AU1385" s="253" t="s">
        <v>82</v>
      </c>
      <c r="AV1385" s="14" t="s">
        <v>82</v>
      </c>
      <c r="AW1385" s="14" t="s">
        <v>33</v>
      </c>
      <c r="AX1385" s="14" t="s">
        <v>72</v>
      </c>
      <c r="AY1385" s="253" t="s">
        <v>148</v>
      </c>
    </row>
    <row r="1386" s="13" customFormat="1">
      <c r="A1386" s="13"/>
      <c r="B1386" s="232"/>
      <c r="C1386" s="233"/>
      <c r="D1386" s="234" t="s">
        <v>159</v>
      </c>
      <c r="E1386" s="235" t="s">
        <v>19</v>
      </c>
      <c r="F1386" s="236" t="s">
        <v>492</v>
      </c>
      <c r="G1386" s="233"/>
      <c r="H1386" s="235" t="s">
        <v>19</v>
      </c>
      <c r="I1386" s="237"/>
      <c r="J1386" s="233"/>
      <c r="K1386" s="233"/>
      <c r="L1386" s="238"/>
      <c r="M1386" s="239"/>
      <c r="N1386" s="240"/>
      <c r="O1386" s="240"/>
      <c r="P1386" s="240"/>
      <c r="Q1386" s="240"/>
      <c r="R1386" s="240"/>
      <c r="S1386" s="240"/>
      <c r="T1386" s="24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2" t="s">
        <v>159</v>
      </c>
      <c r="AU1386" s="242" t="s">
        <v>82</v>
      </c>
      <c r="AV1386" s="13" t="s">
        <v>80</v>
      </c>
      <c r="AW1386" s="13" t="s">
        <v>33</v>
      </c>
      <c r="AX1386" s="13" t="s">
        <v>72</v>
      </c>
      <c r="AY1386" s="242" t="s">
        <v>148</v>
      </c>
    </row>
    <row r="1387" s="14" customFormat="1">
      <c r="A1387" s="14"/>
      <c r="B1387" s="243"/>
      <c r="C1387" s="244"/>
      <c r="D1387" s="234" t="s">
        <v>159</v>
      </c>
      <c r="E1387" s="245" t="s">
        <v>19</v>
      </c>
      <c r="F1387" s="246" t="s">
        <v>493</v>
      </c>
      <c r="G1387" s="244"/>
      <c r="H1387" s="247">
        <v>10.640000000000001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159</v>
      </c>
      <c r="AU1387" s="253" t="s">
        <v>82</v>
      </c>
      <c r="AV1387" s="14" t="s">
        <v>82</v>
      </c>
      <c r="AW1387" s="14" t="s">
        <v>33</v>
      </c>
      <c r="AX1387" s="14" t="s">
        <v>72</v>
      </c>
      <c r="AY1387" s="253" t="s">
        <v>148</v>
      </c>
    </row>
    <row r="1388" s="13" customFormat="1">
      <c r="A1388" s="13"/>
      <c r="B1388" s="232"/>
      <c r="C1388" s="233"/>
      <c r="D1388" s="234" t="s">
        <v>159</v>
      </c>
      <c r="E1388" s="235" t="s">
        <v>19</v>
      </c>
      <c r="F1388" s="236" t="s">
        <v>979</v>
      </c>
      <c r="G1388" s="233"/>
      <c r="H1388" s="235" t="s">
        <v>19</v>
      </c>
      <c r="I1388" s="237"/>
      <c r="J1388" s="233"/>
      <c r="K1388" s="233"/>
      <c r="L1388" s="238"/>
      <c r="M1388" s="239"/>
      <c r="N1388" s="240"/>
      <c r="O1388" s="240"/>
      <c r="P1388" s="240"/>
      <c r="Q1388" s="240"/>
      <c r="R1388" s="240"/>
      <c r="S1388" s="240"/>
      <c r="T1388" s="24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2" t="s">
        <v>159</v>
      </c>
      <c r="AU1388" s="242" t="s">
        <v>82</v>
      </c>
      <c r="AV1388" s="13" t="s">
        <v>80</v>
      </c>
      <c r="AW1388" s="13" t="s">
        <v>33</v>
      </c>
      <c r="AX1388" s="13" t="s">
        <v>72</v>
      </c>
      <c r="AY1388" s="242" t="s">
        <v>148</v>
      </c>
    </row>
    <row r="1389" s="14" customFormat="1">
      <c r="A1389" s="14"/>
      <c r="B1389" s="243"/>
      <c r="C1389" s="244"/>
      <c r="D1389" s="234" t="s">
        <v>159</v>
      </c>
      <c r="E1389" s="245" t="s">
        <v>19</v>
      </c>
      <c r="F1389" s="246" t="s">
        <v>980</v>
      </c>
      <c r="G1389" s="244"/>
      <c r="H1389" s="247">
        <v>8.3499999999999996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159</v>
      </c>
      <c r="AU1389" s="253" t="s">
        <v>82</v>
      </c>
      <c r="AV1389" s="14" t="s">
        <v>82</v>
      </c>
      <c r="AW1389" s="14" t="s">
        <v>33</v>
      </c>
      <c r="AX1389" s="14" t="s">
        <v>72</v>
      </c>
      <c r="AY1389" s="253" t="s">
        <v>148</v>
      </c>
    </row>
    <row r="1390" s="13" customFormat="1">
      <c r="A1390" s="13"/>
      <c r="B1390" s="232"/>
      <c r="C1390" s="233"/>
      <c r="D1390" s="234" t="s">
        <v>159</v>
      </c>
      <c r="E1390" s="235" t="s">
        <v>19</v>
      </c>
      <c r="F1390" s="236" t="s">
        <v>981</v>
      </c>
      <c r="G1390" s="233"/>
      <c r="H1390" s="235" t="s">
        <v>19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159</v>
      </c>
      <c r="AU1390" s="242" t="s">
        <v>82</v>
      </c>
      <c r="AV1390" s="13" t="s">
        <v>80</v>
      </c>
      <c r="AW1390" s="13" t="s">
        <v>33</v>
      </c>
      <c r="AX1390" s="13" t="s">
        <v>72</v>
      </c>
      <c r="AY1390" s="242" t="s">
        <v>148</v>
      </c>
    </row>
    <row r="1391" s="14" customFormat="1">
      <c r="A1391" s="14"/>
      <c r="B1391" s="243"/>
      <c r="C1391" s="244"/>
      <c r="D1391" s="234" t="s">
        <v>159</v>
      </c>
      <c r="E1391" s="245" t="s">
        <v>19</v>
      </c>
      <c r="F1391" s="246" t="s">
        <v>982</v>
      </c>
      <c r="G1391" s="244"/>
      <c r="H1391" s="247">
        <v>21.48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159</v>
      </c>
      <c r="AU1391" s="253" t="s">
        <v>82</v>
      </c>
      <c r="AV1391" s="14" t="s">
        <v>82</v>
      </c>
      <c r="AW1391" s="14" t="s">
        <v>33</v>
      </c>
      <c r="AX1391" s="14" t="s">
        <v>72</v>
      </c>
      <c r="AY1391" s="253" t="s">
        <v>148</v>
      </c>
    </row>
    <row r="1392" s="13" customFormat="1">
      <c r="A1392" s="13"/>
      <c r="B1392" s="232"/>
      <c r="C1392" s="233"/>
      <c r="D1392" s="234" t="s">
        <v>159</v>
      </c>
      <c r="E1392" s="235" t="s">
        <v>19</v>
      </c>
      <c r="F1392" s="236" t="s">
        <v>983</v>
      </c>
      <c r="G1392" s="233"/>
      <c r="H1392" s="235" t="s">
        <v>19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159</v>
      </c>
      <c r="AU1392" s="242" t="s">
        <v>82</v>
      </c>
      <c r="AV1392" s="13" t="s">
        <v>80</v>
      </c>
      <c r="AW1392" s="13" t="s">
        <v>33</v>
      </c>
      <c r="AX1392" s="13" t="s">
        <v>72</v>
      </c>
      <c r="AY1392" s="242" t="s">
        <v>148</v>
      </c>
    </row>
    <row r="1393" s="14" customFormat="1">
      <c r="A1393" s="14"/>
      <c r="B1393" s="243"/>
      <c r="C1393" s="244"/>
      <c r="D1393" s="234" t="s">
        <v>159</v>
      </c>
      <c r="E1393" s="245" t="s">
        <v>19</v>
      </c>
      <c r="F1393" s="246" t="s">
        <v>984</v>
      </c>
      <c r="G1393" s="244"/>
      <c r="H1393" s="247">
        <v>11.279999999999999</v>
      </c>
      <c r="I1393" s="248"/>
      <c r="J1393" s="244"/>
      <c r="K1393" s="244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3" t="s">
        <v>159</v>
      </c>
      <c r="AU1393" s="253" t="s">
        <v>82</v>
      </c>
      <c r="AV1393" s="14" t="s">
        <v>82</v>
      </c>
      <c r="AW1393" s="14" t="s">
        <v>33</v>
      </c>
      <c r="AX1393" s="14" t="s">
        <v>72</v>
      </c>
      <c r="AY1393" s="253" t="s">
        <v>148</v>
      </c>
    </row>
    <row r="1394" s="13" customFormat="1">
      <c r="A1394" s="13"/>
      <c r="B1394" s="232"/>
      <c r="C1394" s="233"/>
      <c r="D1394" s="234" t="s">
        <v>159</v>
      </c>
      <c r="E1394" s="235" t="s">
        <v>19</v>
      </c>
      <c r="F1394" s="236" t="s">
        <v>985</v>
      </c>
      <c r="G1394" s="233"/>
      <c r="H1394" s="235" t="s">
        <v>19</v>
      </c>
      <c r="I1394" s="237"/>
      <c r="J1394" s="233"/>
      <c r="K1394" s="233"/>
      <c r="L1394" s="238"/>
      <c r="M1394" s="239"/>
      <c r="N1394" s="240"/>
      <c r="O1394" s="240"/>
      <c r="P1394" s="240"/>
      <c r="Q1394" s="240"/>
      <c r="R1394" s="240"/>
      <c r="S1394" s="240"/>
      <c r="T1394" s="24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2" t="s">
        <v>159</v>
      </c>
      <c r="AU1394" s="242" t="s">
        <v>82</v>
      </c>
      <c r="AV1394" s="13" t="s">
        <v>80</v>
      </c>
      <c r="AW1394" s="13" t="s">
        <v>33</v>
      </c>
      <c r="AX1394" s="13" t="s">
        <v>72</v>
      </c>
      <c r="AY1394" s="242" t="s">
        <v>148</v>
      </c>
    </row>
    <row r="1395" s="14" customFormat="1">
      <c r="A1395" s="14"/>
      <c r="B1395" s="243"/>
      <c r="C1395" s="244"/>
      <c r="D1395" s="234" t="s">
        <v>159</v>
      </c>
      <c r="E1395" s="245" t="s">
        <v>19</v>
      </c>
      <c r="F1395" s="246" t="s">
        <v>986</v>
      </c>
      <c r="G1395" s="244"/>
      <c r="H1395" s="247">
        <v>8.6899999999999995</v>
      </c>
      <c r="I1395" s="248"/>
      <c r="J1395" s="244"/>
      <c r="K1395" s="244"/>
      <c r="L1395" s="249"/>
      <c r="M1395" s="250"/>
      <c r="N1395" s="251"/>
      <c r="O1395" s="251"/>
      <c r="P1395" s="251"/>
      <c r="Q1395" s="251"/>
      <c r="R1395" s="251"/>
      <c r="S1395" s="251"/>
      <c r="T1395" s="252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3" t="s">
        <v>159</v>
      </c>
      <c r="AU1395" s="253" t="s">
        <v>82</v>
      </c>
      <c r="AV1395" s="14" t="s">
        <v>82</v>
      </c>
      <c r="AW1395" s="14" t="s">
        <v>33</v>
      </c>
      <c r="AX1395" s="14" t="s">
        <v>72</v>
      </c>
      <c r="AY1395" s="253" t="s">
        <v>148</v>
      </c>
    </row>
    <row r="1396" s="13" customFormat="1">
      <c r="A1396" s="13"/>
      <c r="B1396" s="232"/>
      <c r="C1396" s="233"/>
      <c r="D1396" s="234" t="s">
        <v>159</v>
      </c>
      <c r="E1396" s="235" t="s">
        <v>19</v>
      </c>
      <c r="F1396" s="236" t="s">
        <v>987</v>
      </c>
      <c r="G1396" s="233"/>
      <c r="H1396" s="235" t="s">
        <v>19</v>
      </c>
      <c r="I1396" s="237"/>
      <c r="J1396" s="233"/>
      <c r="K1396" s="233"/>
      <c r="L1396" s="238"/>
      <c r="M1396" s="239"/>
      <c r="N1396" s="240"/>
      <c r="O1396" s="240"/>
      <c r="P1396" s="240"/>
      <c r="Q1396" s="240"/>
      <c r="R1396" s="240"/>
      <c r="S1396" s="240"/>
      <c r="T1396" s="24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2" t="s">
        <v>159</v>
      </c>
      <c r="AU1396" s="242" t="s">
        <v>82</v>
      </c>
      <c r="AV1396" s="13" t="s">
        <v>80</v>
      </c>
      <c r="AW1396" s="13" t="s">
        <v>33</v>
      </c>
      <c r="AX1396" s="13" t="s">
        <v>72</v>
      </c>
      <c r="AY1396" s="242" t="s">
        <v>148</v>
      </c>
    </row>
    <row r="1397" s="14" customFormat="1">
      <c r="A1397" s="14"/>
      <c r="B1397" s="243"/>
      <c r="C1397" s="244"/>
      <c r="D1397" s="234" t="s">
        <v>159</v>
      </c>
      <c r="E1397" s="245" t="s">
        <v>19</v>
      </c>
      <c r="F1397" s="246" t="s">
        <v>988</v>
      </c>
      <c r="G1397" s="244"/>
      <c r="H1397" s="247">
        <v>22.879999999999999</v>
      </c>
      <c r="I1397" s="248"/>
      <c r="J1397" s="244"/>
      <c r="K1397" s="244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3" t="s">
        <v>159</v>
      </c>
      <c r="AU1397" s="253" t="s">
        <v>82</v>
      </c>
      <c r="AV1397" s="14" t="s">
        <v>82</v>
      </c>
      <c r="AW1397" s="14" t="s">
        <v>33</v>
      </c>
      <c r="AX1397" s="14" t="s">
        <v>72</v>
      </c>
      <c r="AY1397" s="253" t="s">
        <v>148</v>
      </c>
    </row>
    <row r="1398" s="13" customFormat="1">
      <c r="A1398" s="13"/>
      <c r="B1398" s="232"/>
      <c r="C1398" s="233"/>
      <c r="D1398" s="234" t="s">
        <v>159</v>
      </c>
      <c r="E1398" s="235" t="s">
        <v>19</v>
      </c>
      <c r="F1398" s="236" t="s">
        <v>1053</v>
      </c>
      <c r="G1398" s="233"/>
      <c r="H1398" s="235" t="s">
        <v>19</v>
      </c>
      <c r="I1398" s="237"/>
      <c r="J1398" s="233"/>
      <c r="K1398" s="233"/>
      <c r="L1398" s="238"/>
      <c r="M1398" s="239"/>
      <c r="N1398" s="240"/>
      <c r="O1398" s="240"/>
      <c r="P1398" s="240"/>
      <c r="Q1398" s="240"/>
      <c r="R1398" s="240"/>
      <c r="S1398" s="240"/>
      <c r="T1398" s="24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2" t="s">
        <v>159</v>
      </c>
      <c r="AU1398" s="242" t="s">
        <v>82</v>
      </c>
      <c r="AV1398" s="13" t="s">
        <v>80</v>
      </c>
      <c r="AW1398" s="13" t="s">
        <v>33</v>
      </c>
      <c r="AX1398" s="13" t="s">
        <v>72</v>
      </c>
      <c r="AY1398" s="242" t="s">
        <v>148</v>
      </c>
    </row>
    <row r="1399" s="14" customFormat="1">
      <c r="A1399" s="14"/>
      <c r="B1399" s="243"/>
      <c r="C1399" s="244"/>
      <c r="D1399" s="234" t="s">
        <v>159</v>
      </c>
      <c r="E1399" s="245" t="s">
        <v>19</v>
      </c>
      <c r="F1399" s="246" t="s">
        <v>1054</v>
      </c>
      <c r="G1399" s="244"/>
      <c r="H1399" s="247">
        <v>2.3900000000000001</v>
      </c>
      <c r="I1399" s="248"/>
      <c r="J1399" s="244"/>
      <c r="K1399" s="244"/>
      <c r="L1399" s="249"/>
      <c r="M1399" s="250"/>
      <c r="N1399" s="251"/>
      <c r="O1399" s="251"/>
      <c r="P1399" s="251"/>
      <c r="Q1399" s="251"/>
      <c r="R1399" s="251"/>
      <c r="S1399" s="251"/>
      <c r="T1399" s="252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3" t="s">
        <v>159</v>
      </c>
      <c r="AU1399" s="253" t="s">
        <v>82</v>
      </c>
      <c r="AV1399" s="14" t="s">
        <v>82</v>
      </c>
      <c r="AW1399" s="14" t="s">
        <v>33</v>
      </c>
      <c r="AX1399" s="14" t="s">
        <v>72</v>
      </c>
      <c r="AY1399" s="253" t="s">
        <v>148</v>
      </c>
    </row>
    <row r="1400" s="13" customFormat="1">
      <c r="A1400" s="13"/>
      <c r="B1400" s="232"/>
      <c r="C1400" s="233"/>
      <c r="D1400" s="234" t="s">
        <v>159</v>
      </c>
      <c r="E1400" s="235" t="s">
        <v>19</v>
      </c>
      <c r="F1400" s="236" t="s">
        <v>989</v>
      </c>
      <c r="G1400" s="233"/>
      <c r="H1400" s="235" t="s">
        <v>19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159</v>
      </c>
      <c r="AU1400" s="242" t="s">
        <v>82</v>
      </c>
      <c r="AV1400" s="13" t="s">
        <v>80</v>
      </c>
      <c r="AW1400" s="13" t="s">
        <v>33</v>
      </c>
      <c r="AX1400" s="13" t="s">
        <v>72</v>
      </c>
      <c r="AY1400" s="242" t="s">
        <v>148</v>
      </c>
    </row>
    <row r="1401" s="14" customFormat="1">
      <c r="A1401" s="14"/>
      <c r="B1401" s="243"/>
      <c r="C1401" s="244"/>
      <c r="D1401" s="234" t="s">
        <v>159</v>
      </c>
      <c r="E1401" s="245" t="s">
        <v>19</v>
      </c>
      <c r="F1401" s="246" t="s">
        <v>990</v>
      </c>
      <c r="G1401" s="244"/>
      <c r="H1401" s="247">
        <v>9.3599999999999994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159</v>
      </c>
      <c r="AU1401" s="253" t="s">
        <v>82</v>
      </c>
      <c r="AV1401" s="14" t="s">
        <v>82</v>
      </c>
      <c r="AW1401" s="14" t="s">
        <v>33</v>
      </c>
      <c r="AX1401" s="14" t="s">
        <v>72</v>
      </c>
      <c r="AY1401" s="253" t="s">
        <v>148</v>
      </c>
    </row>
    <row r="1402" s="13" customFormat="1">
      <c r="A1402" s="13"/>
      <c r="B1402" s="232"/>
      <c r="C1402" s="233"/>
      <c r="D1402" s="234" t="s">
        <v>159</v>
      </c>
      <c r="E1402" s="235" t="s">
        <v>19</v>
      </c>
      <c r="F1402" s="236" t="s">
        <v>1464</v>
      </c>
      <c r="G1402" s="233"/>
      <c r="H1402" s="235" t="s">
        <v>19</v>
      </c>
      <c r="I1402" s="237"/>
      <c r="J1402" s="233"/>
      <c r="K1402" s="233"/>
      <c r="L1402" s="238"/>
      <c r="M1402" s="239"/>
      <c r="N1402" s="240"/>
      <c r="O1402" s="240"/>
      <c r="P1402" s="240"/>
      <c r="Q1402" s="240"/>
      <c r="R1402" s="240"/>
      <c r="S1402" s="240"/>
      <c r="T1402" s="24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2" t="s">
        <v>159</v>
      </c>
      <c r="AU1402" s="242" t="s">
        <v>82</v>
      </c>
      <c r="AV1402" s="13" t="s">
        <v>80</v>
      </c>
      <c r="AW1402" s="13" t="s">
        <v>33</v>
      </c>
      <c r="AX1402" s="13" t="s">
        <v>72</v>
      </c>
      <c r="AY1402" s="242" t="s">
        <v>148</v>
      </c>
    </row>
    <row r="1403" s="14" customFormat="1">
      <c r="A1403" s="14"/>
      <c r="B1403" s="243"/>
      <c r="C1403" s="244"/>
      <c r="D1403" s="234" t="s">
        <v>159</v>
      </c>
      <c r="E1403" s="245" t="s">
        <v>19</v>
      </c>
      <c r="F1403" s="246" t="s">
        <v>1465</v>
      </c>
      <c r="G1403" s="244"/>
      <c r="H1403" s="247">
        <v>25.460000000000001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3" t="s">
        <v>159</v>
      </c>
      <c r="AU1403" s="253" t="s">
        <v>82</v>
      </c>
      <c r="AV1403" s="14" t="s">
        <v>82</v>
      </c>
      <c r="AW1403" s="14" t="s">
        <v>33</v>
      </c>
      <c r="AX1403" s="14" t="s">
        <v>72</v>
      </c>
      <c r="AY1403" s="253" t="s">
        <v>148</v>
      </c>
    </row>
    <row r="1404" s="13" customFormat="1">
      <c r="A1404" s="13"/>
      <c r="B1404" s="232"/>
      <c r="C1404" s="233"/>
      <c r="D1404" s="234" t="s">
        <v>159</v>
      </c>
      <c r="E1404" s="235" t="s">
        <v>19</v>
      </c>
      <c r="F1404" s="236" t="s">
        <v>1466</v>
      </c>
      <c r="G1404" s="233"/>
      <c r="H1404" s="235" t="s">
        <v>19</v>
      </c>
      <c r="I1404" s="237"/>
      <c r="J1404" s="233"/>
      <c r="K1404" s="233"/>
      <c r="L1404" s="238"/>
      <c r="M1404" s="239"/>
      <c r="N1404" s="240"/>
      <c r="O1404" s="240"/>
      <c r="P1404" s="240"/>
      <c r="Q1404" s="240"/>
      <c r="R1404" s="240"/>
      <c r="S1404" s="240"/>
      <c r="T1404" s="24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2" t="s">
        <v>159</v>
      </c>
      <c r="AU1404" s="242" t="s">
        <v>82</v>
      </c>
      <c r="AV1404" s="13" t="s">
        <v>80</v>
      </c>
      <c r="AW1404" s="13" t="s">
        <v>33</v>
      </c>
      <c r="AX1404" s="13" t="s">
        <v>72</v>
      </c>
      <c r="AY1404" s="242" t="s">
        <v>148</v>
      </c>
    </row>
    <row r="1405" s="14" customFormat="1">
      <c r="A1405" s="14"/>
      <c r="B1405" s="243"/>
      <c r="C1405" s="244"/>
      <c r="D1405" s="234" t="s">
        <v>159</v>
      </c>
      <c r="E1405" s="245" t="s">
        <v>19</v>
      </c>
      <c r="F1405" s="246" t="s">
        <v>1467</v>
      </c>
      <c r="G1405" s="244"/>
      <c r="H1405" s="247">
        <v>18.66</v>
      </c>
      <c r="I1405" s="248"/>
      <c r="J1405" s="244"/>
      <c r="K1405" s="244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3" t="s">
        <v>159</v>
      </c>
      <c r="AU1405" s="253" t="s">
        <v>82</v>
      </c>
      <c r="AV1405" s="14" t="s">
        <v>82</v>
      </c>
      <c r="AW1405" s="14" t="s">
        <v>33</v>
      </c>
      <c r="AX1405" s="14" t="s">
        <v>72</v>
      </c>
      <c r="AY1405" s="253" t="s">
        <v>148</v>
      </c>
    </row>
    <row r="1406" s="13" customFormat="1">
      <c r="A1406" s="13"/>
      <c r="B1406" s="232"/>
      <c r="C1406" s="233"/>
      <c r="D1406" s="234" t="s">
        <v>159</v>
      </c>
      <c r="E1406" s="235" t="s">
        <v>19</v>
      </c>
      <c r="F1406" s="236" t="s">
        <v>1468</v>
      </c>
      <c r="G1406" s="233"/>
      <c r="H1406" s="235" t="s">
        <v>19</v>
      </c>
      <c r="I1406" s="237"/>
      <c r="J1406" s="233"/>
      <c r="K1406" s="233"/>
      <c r="L1406" s="238"/>
      <c r="M1406" s="239"/>
      <c r="N1406" s="240"/>
      <c r="O1406" s="240"/>
      <c r="P1406" s="240"/>
      <c r="Q1406" s="240"/>
      <c r="R1406" s="240"/>
      <c r="S1406" s="240"/>
      <c r="T1406" s="24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2" t="s">
        <v>159</v>
      </c>
      <c r="AU1406" s="242" t="s">
        <v>82</v>
      </c>
      <c r="AV1406" s="13" t="s">
        <v>80</v>
      </c>
      <c r="AW1406" s="13" t="s">
        <v>33</v>
      </c>
      <c r="AX1406" s="13" t="s">
        <v>72</v>
      </c>
      <c r="AY1406" s="242" t="s">
        <v>148</v>
      </c>
    </row>
    <row r="1407" s="14" customFormat="1">
      <c r="A1407" s="14"/>
      <c r="B1407" s="243"/>
      <c r="C1407" s="244"/>
      <c r="D1407" s="234" t="s">
        <v>159</v>
      </c>
      <c r="E1407" s="245" t="s">
        <v>19</v>
      </c>
      <c r="F1407" s="246" t="s">
        <v>1469</v>
      </c>
      <c r="G1407" s="244"/>
      <c r="H1407" s="247">
        <v>39.909999999999997</v>
      </c>
      <c r="I1407" s="248"/>
      <c r="J1407" s="244"/>
      <c r="K1407" s="244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3" t="s">
        <v>159</v>
      </c>
      <c r="AU1407" s="253" t="s">
        <v>82</v>
      </c>
      <c r="AV1407" s="14" t="s">
        <v>82</v>
      </c>
      <c r="AW1407" s="14" t="s">
        <v>33</v>
      </c>
      <c r="AX1407" s="14" t="s">
        <v>72</v>
      </c>
      <c r="AY1407" s="253" t="s">
        <v>148</v>
      </c>
    </row>
    <row r="1408" s="13" customFormat="1">
      <c r="A1408" s="13"/>
      <c r="B1408" s="232"/>
      <c r="C1408" s="233"/>
      <c r="D1408" s="234" t="s">
        <v>159</v>
      </c>
      <c r="E1408" s="235" t="s">
        <v>19</v>
      </c>
      <c r="F1408" s="236" t="s">
        <v>1470</v>
      </c>
      <c r="G1408" s="233"/>
      <c r="H1408" s="235" t="s">
        <v>19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159</v>
      </c>
      <c r="AU1408" s="242" t="s">
        <v>82</v>
      </c>
      <c r="AV1408" s="13" t="s">
        <v>80</v>
      </c>
      <c r="AW1408" s="13" t="s">
        <v>33</v>
      </c>
      <c r="AX1408" s="13" t="s">
        <v>72</v>
      </c>
      <c r="AY1408" s="242" t="s">
        <v>148</v>
      </c>
    </row>
    <row r="1409" s="14" customFormat="1">
      <c r="A1409" s="14"/>
      <c r="B1409" s="243"/>
      <c r="C1409" s="244"/>
      <c r="D1409" s="234" t="s">
        <v>159</v>
      </c>
      <c r="E1409" s="245" t="s">
        <v>19</v>
      </c>
      <c r="F1409" s="246" t="s">
        <v>1471</v>
      </c>
      <c r="G1409" s="244"/>
      <c r="H1409" s="247">
        <v>39.43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159</v>
      </c>
      <c r="AU1409" s="253" t="s">
        <v>82</v>
      </c>
      <c r="AV1409" s="14" t="s">
        <v>82</v>
      </c>
      <c r="AW1409" s="14" t="s">
        <v>33</v>
      </c>
      <c r="AX1409" s="14" t="s">
        <v>72</v>
      </c>
      <c r="AY1409" s="253" t="s">
        <v>148</v>
      </c>
    </row>
    <row r="1410" s="13" customFormat="1">
      <c r="A1410" s="13"/>
      <c r="B1410" s="232"/>
      <c r="C1410" s="233"/>
      <c r="D1410" s="234" t="s">
        <v>159</v>
      </c>
      <c r="E1410" s="235" t="s">
        <v>19</v>
      </c>
      <c r="F1410" s="236" t="s">
        <v>1472</v>
      </c>
      <c r="G1410" s="233"/>
      <c r="H1410" s="235" t="s">
        <v>19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159</v>
      </c>
      <c r="AU1410" s="242" t="s">
        <v>82</v>
      </c>
      <c r="AV1410" s="13" t="s">
        <v>80</v>
      </c>
      <c r="AW1410" s="13" t="s">
        <v>33</v>
      </c>
      <c r="AX1410" s="13" t="s">
        <v>72</v>
      </c>
      <c r="AY1410" s="242" t="s">
        <v>148</v>
      </c>
    </row>
    <row r="1411" s="14" customFormat="1">
      <c r="A1411" s="14"/>
      <c r="B1411" s="243"/>
      <c r="C1411" s="244"/>
      <c r="D1411" s="234" t="s">
        <v>159</v>
      </c>
      <c r="E1411" s="245" t="s">
        <v>19</v>
      </c>
      <c r="F1411" s="246" t="s">
        <v>1473</v>
      </c>
      <c r="G1411" s="244"/>
      <c r="H1411" s="247">
        <v>11.59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159</v>
      </c>
      <c r="AU1411" s="253" t="s">
        <v>82</v>
      </c>
      <c r="AV1411" s="14" t="s">
        <v>82</v>
      </c>
      <c r="AW1411" s="14" t="s">
        <v>33</v>
      </c>
      <c r="AX1411" s="14" t="s">
        <v>72</v>
      </c>
      <c r="AY1411" s="253" t="s">
        <v>148</v>
      </c>
    </row>
    <row r="1412" s="13" customFormat="1">
      <c r="A1412" s="13"/>
      <c r="B1412" s="232"/>
      <c r="C1412" s="233"/>
      <c r="D1412" s="234" t="s">
        <v>159</v>
      </c>
      <c r="E1412" s="235" t="s">
        <v>19</v>
      </c>
      <c r="F1412" s="236" t="s">
        <v>1478</v>
      </c>
      <c r="G1412" s="233"/>
      <c r="H1412" s="235" t="s">
        <v>19</v>
      </c>
      <c r="I1412" s="237"/>
      <c r="J1412" s="233"/>
      <c r="K1412" s="233"/>
      <c r="L1412" s="238"/>
      <c r="M1412" s="239"/>
      <c r="N1412" s="240"/>
      <c r="O1412" s="240"/>
      <c r="P1412" s="240"/>
      <c r="Q1412" s="240"/>
      <c r="R1412" s="240"/>
      <c r="S1412" s="240"/>
      <c r="T1412" s="24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2" t="s">
        <v>159</v>
      </c>
      <c r="AU1412" s="242" t="s">
        <v>82</v>
      </c>
      <c r="AV1412" s="13" t="s">
        <v>80</v>
      </c>
      <c r="AW1412" s="13" t="s">
        <v>33</v>
      </c>
      <c r="AX1412" s="13" t="s">
        <v>72</v>
      </c>
      <c r="AY1412" s="242" t="s">
        <v>148</v>
      </c>
    </row>
    <row r="1413" s="14" customFormat="1">
      <c r="A1413" s="14"/>
      <c r="B1413" s="243"/>
      <c r="C1413" s="244"/>
      <c r="D1413" s="234" t="s">
        <v>159</v>
      </c>
      <c r="E1413" s="245" t="s">
        <v>19</v>
      </c>
      <c r="F1413" s="246" t="s">
        <v>1479</v>
      </c>
      <c r="G1413" s="244"/>
      <c r="H1413" s="247">
        <v>90.620000000000005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159</v>
      </c>
      <c r="AU1413" s="253" t="s">
        <v>82</v>
      </c>
      <c r="AV1413" s="14" t="s">
        <v>82</v>
      </c>
      <c r="AW1413" s="14" t="s">
        <v>33</v>
      </c>
      <c r="AX1413" s="14" t="s">
        <v>72</v>
      </c>
      <c r="AY1413" s="253" t="s">
        <v>148</v>
      </c>
    </row>
    <row r="1414" s="15" customFormat="1">
      <c r="A1414" s="15"/>
      <c r="B1414" s="254"/>
      <c r="C1414" s="255"/>
      <c r="D1414" s="234" t="s">
        <v>159</v>
      </c>
      <c r="E1414" s="256" t="s">
        <v>19</v>
      </c>
      <c r="F1414" s="257" t="s">
        <v>163</v>
      </c>
      <c r="G1414" s="255"/>
      <c r="H1414" s="258">
        <v>365.06</v>
      </c>
      <c r="I1414" s="259"/>
      <c r="J1414" s="255"/>
      <c r="K1414" s="255"/>
      <c r="L1414" s="260"/>
      <c r="M1414" s="261"/>
      <c r="N1414" s="262"/>
      <c r="O1414" s="262"/>
      <c r="P1414" s="262"/>
      <c r="Q1414" s="262"/>
      <c r="R1414" s="262"/>
      <c r="S1414" s="262"/>
      <c r="T1414" s="263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4" t="s">
        <v>159</v>
      </c>
      <c r="AU1414" s="264" t="s">
        <v>82</v>
      </c>
      <c r="AV1414" s="15" t="s">
        <v>149</v>
      </c>
      <c r="AW1414" s="15" t="s">
        <v>33</v>
      </c>
      <c r="AX1414" s="15" t="s">
        <v>80</v>
      </c>
      <c r="AY1414" s="264" t="s">
        <v>148</v>
      </c>
    </row>
    <row r="1415" s="2" customFormat="1" ht="16.5" customHeight="1">
      <c r="A1415" s="40"/>
      <c r="B1415" s="41"/>
      <c r="C1415" s="214" t="s">
        <v>1967</v>
      </c>
      <c r="D1415" s="214" t="s">
        <v>151</v>
      </c>
      <c r="E1415" s="215" t="s">
        <v>1968</v>
      </c>
      <c r="F1415" s="216" t="s">
        <v>1969</v>
      </c>
      <c r="G1415" s="217" t="s">
        <v>154</v>
      </c>
      <c r="H1415" s="218">
        <v>163.78999999999999</v>
      </c>
      <c r="I1415" s="219"/>
      <c r="J1415" s="220">
        <f>ROUND(I1415*H1415,2)</f>
        <v>0</v>
      </c>
      <c r="K1415" s="216" t="s">
        <v>616</v>
      </c>
      <c r="L1415" s="46"/>
      <c r="M1415" s="221" t="s">
        <v>19</v>
      </c>
      <c r="N1415" s="222" t="s">
        <v>43</v>
      </c>
      <c r="O1415" s="86"/>
      <c r="P1415" s="223">
        <f>O1415*H1415</f>
        <v>0</v>
      </c>
      <c r="Q1415" s="223">
        <v>0</v>
      </c>
      <c r="R1415" s="223">
        <f>Q1415*H1415</f>
        <v>0</v>
      </c>
      <c r="S1415" s="223">
        <v>0.0030000000000000001</v>
      </c>
      <c r="T1415" s="224">
        <f>S1415*H1415</f>
        <v>0.49136999999999997</v>
      </c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R1415" s="225" t="s">
        <v>245</v>
      </c>
      <c r="AT1415" s="225" t="s">
        <v>151</v>
      </c>
      <c r="AU1415" s="225" t="s">
        <v>82</v>
      </c>
      <c r="AY1415" s="19" t="s">
        <v>148</v>
      </c>
      <c r="BE1415" s="226">
        <f>IF(N1415="základní",J1415,0)</f>
        <v>0</v>
      </c>
      <c r="BF1415" s="226">
        <f>IF(N1415="snížená",J1415,0)</f>
        <v>0</v>
      </c>
      <c r="BG1415" s="226">
        <f>IF(N1415="zákl. přenesená",J1415,0)</f>
        <v>0</v>
      </c>
      <c r="BH1415" s="226">
        <f>IF(N1415="sníž. přenesená",J1415,0)</f>
        <v>0</v>
      </c>
      <c r="BI1415" s="226">
        <f>IF(N1415="nulová",J1415,0)</f>
        <v>0</v>
      </c>
      <c r="BJ1415" s="19" t="s">
        <v>80</v>
      </c>
      <c r="BK1415" s="226">
        <f>ROUND(I1415*H1415,2)</f>
        <v>0</v>
      </c>
      <c r="BL1415" s="19" t="s">
        <v>245</v>
      </c>
      <c r="BM1415" s="225" t="s">
        <v>1970</v>
      </c>
    </row>
    <row r="1416" s="2" customFormat="1">
      <c r="A1416" s="40"/>
      <c r="B1416" s="41"/>
      <c r="C1416" s="42"/>
      <c r="D1416" s="227" t="s">
        <v>157</v>
      </c>
      <c r="E1416" s="42"/>
      <c r="F1416" s="228" t="s">
        <v>1971</v>
      </c>
      <c r="G1416" s="42"/>
      <c r="H1416" s="42"/>
      <c r="I1416" s="229"/>
      <c r="J1416" s="42"/>
      <c r="K1416" s="42"/>
      <c r="L1416" s="46"/>
      <c r="M1416" s="230"/>
      <c r="N1416" s="231"/>
      <c r="O1416" s="86"/>
      <c r="P1416" s="86"/>
      <c r="Q1416" s="86"/>
      <c r="R1416" s="86"/>
      <c r="S1416" s="86"/>
      <c r="T1416" s="87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T1416" s="19" t="s">
        <v>157</v>
      </c>
      <c r="AU1416" s="19" t="s">
        <v>82</v>
      </c>
    </row>
    <row r="1417" s="13" customFormat="1">
      <c r="A1417" s="13"/>
      <c r="B1417" s="232"/>
      <c r="C1417" s="233"/>
      <c r="D1417" s="234" t="s">
        <v>159</v>
      </c>
      <c r="E1417" s="235" t="s">
        <v>19</v>
      </c>
      <c r="F1417" s="236" t="s">
        <v>486</v>
      </c>
      <c r="G1417" s="233"/>
      <c r="H1417" s="235" t="s">
        <v>19</v>
      </c>
      <c r="I1417" s="237"/>
      <c r="J1417" s="233"/>
      <c r="K1417" s="233"/>
      <c r="L1417" s="238"/>
      <c r="M1417" s="239"/>
      <c r="N1417" s="240"/>
      <c r="O1417" s="240"/>
      <c r="P1417" s="240"/>
      <c r="Q1417" s="240"/>
      <c r="R1417" s="240"/>
      <c r="S1417" s="240"/>
      <c r="T1417" s="24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2" t="s">
        <v>159</v>
      </c>
      <c r="AU1417" s="242" t="s">
        <v>82</v>
      </c>
      <c r="AV1417" s="13" t="s">
        <v>80</v>
      </c>
      <c r="AW1417" s="13" t="s">
        <v>33</v>
      </c>
      <c r="AX1417" s="13" t="s">
        <v>72</v>
      </c>
      <c r="AY1417" s="242" t="s">
        <v>148</v>
      </c>
    </row>
    <row r="1418" s="14" customFormat="1">
      <c r="A1418" s="14"/>
      <c r="B1418" s="243"/>
      <c r="C1418" s="244"/>
      <c r="D1418" s="234" t="s">
        <v>159</v>
      </c>
      <c r="E1418" s="245" t="s">
        <v>19</v>
      </c>
      <c r="F1418" s="246" t="s">
        <v>1283</v>
      </c>
      <c r="G1418" s="244"/>
      <c r="H1418" s="247">
        <v>16.199999999999999</v>
      </c>
      <c r="I1418" s="248"/>
      <c r="J1418" s="244"/>
      <c r="K1418" s="244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3" t="s">
        <v>159</v>
      </c>
      <c r="AU1418" s="253" t="s">
        <v>82</v>
      </c>
      <c r="AV1418" s="14" t="s">
        <v>82</v>
      </c>
      <c r="AW1418" s="14" t="s">
        <v>33</v>
      </c>
      <c r="AX1418" s="14" t="s">
        <v>72</v>
      </c>
      <c r="AY1418" s="253" t="s">
        <v>148</v>
      </c>
    </row>
    <row r="1419" s="13" customFormat="1">
      <c r="A1419" s="13"/>
      <c r="B1419" s="232"/>
      <c r="C1419" s="233"/>
      <c r="D1419" s="234" t="s">
        <v>159</v>
      </c>
      <c r="E1419" s="235" t="s">
        <v>19</v>
      </c>
      <c r="F1419" s="236" t="s">
        <v>488</v>
      </c>
      <c r="G1419" s="233"/>
      <c r="H1419" s="235" t="s">
        <v>19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159</v>
      </c>
      <c r="AU1419" s="242" t="s">
        <v>82</v>
      </c>
      <c r="AV1419" s="13" t="s">
        <v>80</v>
      </c>
      <c r="AW1419" s="13" t="s">
        <v>33</v>
      </c>
      <c r="AX1419" s="13" t="s">
        <v>72</v>
      </c>
      <c r="AY1419" s="242" t="s">
        <v>148</v>
      </c>
    </row>
    <row r="1420" s="14" customFormat="1">
      <c r="A1420" s="14"/>
      <c r="B1420" s="243"/>
      <c r="C1420" s="244"/>
      <c r="D1420" s="234" t="s">
        <v>159</v>
      </c>
      <c r="E1420" s="245" t="s">
        <v>19</v>
      </c>
      <c r="F1420" s="246" t="s">
        <v>1284</v>
      </c>
      <c r="G1420" s="244"/>
      <c r="H1420" s="247">
        <v>28.629999999999999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159</v>
      </c>
      <c r="AU1420" s="253" t="s">
        <v>82</v>
      </c>
      <c r="AV1420" s="14" t="s">
        <v>82</v>
      </c>
      <c r="AW1420" s="14" t="s">
        <v>33</v>
      </c>
      <c r="AX1420" s="14" t="s">
        <v>72</v>
      </c>
      <c r="AY1420" s="253" t="s">
        <v>148</v>
      </c>
    </row>
    <row r="1421" s="13" customFormat="1">
      <c r="A1421" s="13"/>
      <c r="B1421" s="232"/>
      <c r="C1421" s="233"/>
      <c r="D1421" s="234" t="s">
        <v>159</v>
      </c>
      <c r="E1421" s="235" t="s">
        <v>19</v>
      </c>
      <c r="F1421" s="236" t="s">
        <v>490</v>
      </c>
      <c r="G1421" s="233"/>
      <c r="H1421" s="235" t="s">
        <v>19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159</v>
      </c>
      <c r="AU1421" s="242" t="s">
        <v>82</v>
      </c>
      <c r="AV1421" s="13" t="s">
        <v>80</v>
      </c>
      <c r="AW1421" s="13" t="s">
        <v>33</v>
      </c>
      <c r="AX1421" s="13" t="s">
        <v>72</v>
      </c>
      <c r="AY1421" s="242" t="s">
        <v>148</v>
      </c>
    </row>
    <row r="1422" s="14" customFormat="1">
      <c r="A1422" s="14"/>
      <c r="B1422" s="243"/>
      <c r="C1422" s="244"/>
      <c r="D1422" s="234" t="s">
        <v>159</v>
      </c>
      <c r="E1422" s="245" t="s">
        <v>19</v>
      </c>
      <c r="F1422" s="246" t="s">
        <v>1285</v>
      </c>
      <c r="G1422" s="244"/>
      <c r="H1422" s="247">
        <v>19.940000000000001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159</v>
      </c>
      <c r="AU1422" s="253" t="s">
        <v>82</v>
      </c>
      <c r="AV1422" s="14" t="s">
        <v>82</v>
      </c>
      <c r="AW1422" s="14" t="s">
        <v>33</v>
      </c>
      <c r="AX1422" s="14" t="s">
        <v>72</v>
      </c>
      <c r="AY1422" s="253" t="s">
        <v>148</v>
      </c>
    </row>
    <row r="1423" s="13" customFormat="1">
      <c r="A1423" s="13"/>
      <c r="B1423" s="232"/>
      <c r="C1423" s="233"/>
      <c r="D1423" s="234" t="s">
        <v>159</v>
      </c>
      <c r="E1423" s="235" t="s">
        <v>19</v>
      </c>
      <c r="F1423" s="236" t="s">
        <v>492</v>
      </c>
      <c r="G1423" s="233"/>
      <c r="H1423" s="235" t="s">
        <v>19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159</v>
      </c>
      <c r="AU1423" s="242" t="s">
        <v>82</v>
      </c>
      <c r="AV1423" s="13" t="s">
        <v>80</v>
      </c>
      <c r="AW1423" s="13" t="s">
        <v>33</v>
      </c>
      <c r="AX1423" s="13" t="s">
        <v>72</v>
      </c>
      <c r="AY1423" s="242" t="s">
        <v>148</v>
      </c>
    </row>
    <row r="1424" s="14" customFormat="1">
      <c r="A1424" s="14"/>
      <c r="B1424" s="243"/>
      <c r="C1424" s="244"/>
      <c r="D1424" s="234" t="s">
        <v>159</v>
      </c>
      <c r="E1424" s="245" t="s">
        <v>19</v>
      </c>
      <c r="F1424" s="246" t="s">
        <v>1286</v>
      </c>
      <c r="G1424" s="244"/>
      <c r="H1424" s="247">
        <v>5.4500000000000002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159</v>
      </c>
      <c r="AU1424" s="253" t="s">
        <v>82</v>
      </c>
      <c r="AV1424" s="14" t="s">
        <v>82</v>
      </c>
      <c r="AW1424" s="14" t="s">
        <v>33</v>
      </c>
      <c r="AX1424" s="14" t="s">
        <v>72</v>
      </c>
      <c r="AY1424" s="253" t="s">
        <v>148</v>
      </c>
    </row>
    <row r="1425" s="13" customFormat="1">
      <c r="A1425" s="13"/>
      <c r="B1425" s="232"/>
      <c r="C1425" s="233"/>
      <c r="D1425" s="234" t="s">
        <v>159</v>
      </c>
      <c r="E1425" s="235" t="s">
        <v>19</v>
      </c>
      <c r="F1425" s="236" t="s">
        <v>500</v>
      </c>
      <c r="G1425" s="233"/>
      <c r="H1425" s="235" t="s">
        <v>19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159</v>
      </c>
      <c r="AU1425" s="242" t="s">
        <v>82</v>
      </c>
      <c r="AV1425" s="13" t="s">
        <v>80</v>
      </c>
      <c r="AW1425" s="13" t="s">
        <v>33</v>
      </c>
      <c r="AX1425" s="13" t="s">
        <v>72</v>
      </c>
      <c r="AY1425" s="242" t="s">
        <v>148</v>
      </c>
    </row>
    <row r="1426" s="14" customFormat="1">
      <c r="A1426" s="14"/>
      <c r="B1426" s="243"/>
      <c r="C1426" s="244"/>
      <c r="D1426" s="234" t="s">
        <v>159</v>
      </c>
      <c r="E1426" s="245" t="s">
        <v>19</v>
      </c>
      <c r="F1426" s="246" t="s">
        <v>1291</v>
      </c>
      <c r="G1426" s="244"/>
      <c r="H1426" s="247">
        <v>11.73</v>
      </c>
      <c r="I1426" s="248"/>
      <c r="J1426" s="244"/>
      <c r="K1426" s="244"/>
      <c r="L1426" s="249"/>
      <c r="M1426" s="250"/>
      <c r="N1426" s="251"/>
      <c r="O1426" s="251"/>
      <c r="P1426" s="251"/>
      <c r="Q1426" s="251"/>
      <c r="R1426" s="251"/>
      <c r="S1426" s="251"/>
      <c r="T1426" s="252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3" t="s">
        <v>159</v>
      </c>
      <c r="AU1426" s="253" t="s">
        <v>82</v>
      </c>
      <c r="AV1426" s="14" t="s">
        <v>82</v>
      </c>
      <c r="AW1426" s="14" t="s">
        <v>33</v>
      </c>
      <c r="AX1426" s="14" t="s">
        <v>72</v>
      </c>
      <c r="AY1426" s="253" t="s">
        <v>148</v>
      </c>
    </row>
    <row r="1427" s="13" customFormat="1">
      <c r="A1427" s="13"/>
      <c r="B1427" s="232"/>
      <c r="C1427" s="233"/>
      <c r="D1427" s="234" t="s">
        <v>159</v>
      </c>
      <c r="E1427" s="235" t="s">
        <v>19</v>
      </c>
      <c r="F1427" s="236" t="s">
        <v>977</v>
      </c>
      <c r="G1427" s="233"/>
      <c r="H1427" s="235" t="s">
        <v>19</v>
      </c>
      <c r="I1427" s="237"/>
      <c r="J1427" s="233"/>
      <c r="K1427" s="233"/>
      <c r="L1427" s="238"/>
      <c r="M1427" s="239"/>
      <c r="N1427" s="240"/>
      <c r="O1427" s="240"/>
      <c r="P1427" s="240"/>
      <c r="Q1427" s="240"/>
      <c r="R1427" s="240"/>
      <c r="S1427" s="240"/>
      <c r="T1427" s="24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2" t="s">
        <v>159</v>
      </c>
      <c r="AU1427" s="242" t="s">
        <v>82</v>
      </c>
      <c r="AV1427" s="13" t="s">
        <v>80</v>
      </c>
      <c r="AW1427" s="13" t="s">
        <v>33</v>
      </c>
      <c r="AX1427" s="13" t="s">
        <v>72</v>
      </c>
      <c r="AY1427" s="242" t="s">
        <v>148</v>
      </c>
    </row>
    <row r="1428" s="14" customFormat="1">
      <c r="A1428" s="14"/>
      <c r="B1428" s="243"/>
      <c r="C1428" s="244"/>
      <c r="D1428" s="234" t="s">
        <v>159</v>
      </c>
      <c r="E1428" s="245" t="s">
        <v>19</v>
      </c>
      <c r="F1428" s="246" t="s">
        <v>978</v>
      </c>
      <c r="G1428" s="244"/>
      <c r="H1428" s="247">
        <v>9.4600000000000009</v>
      </c>
      <c r="I1428" s="248"/>
      <c r="J1428" s="244"/>
      <c r="K1428" s="244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3" t="s">
        <v>159</v>
      </c>
      <c r="AU1428" s="253" t="s">
        <v>82</v>
      </c>
      <c r="AV1428" s="14" t="s">
        <v>82</v>
      </c>
      <c r="AW1428" s="14" t="s">
        <v>33</v>
      </c>
      <c r="AX1428" s="14" t="s">
        <v>72</v>
      </c>
      <c r="AY1428" s="253" t="s">
        <v>148</v>
      </c>
    </row>
    <row r="1429" s="13" customFormat="1">
      <c r="A1429" s="13"/>
      <c r="B1429" s="232"/>
      <c r="C1429" s="233"/>
      <c r="D1429" s="234" t="s">
        <v>159</v>
      </c>
      <c r="E1429" s="235" t="s">
        <v>19</v>
      </c>
      <c r="F1429" s="236" t="s">
        <v>979</v>
      </c>
      <c r="G1429" s="233"/>
      <c r="H1429" s="235" t="s">
        <v>19</v>
      </c>
      <c r="I1429" s="237"/>
      <c r="J1429" s="233"/>
      <c r="K1429" s="233"/>
      <c r="L1429" s="238"/>
      <c r="M1429" s="239"/>
      <c r="N1429" s="240"/>
      <c r="O1429" s="240"/>
      <c r="P1429" s="240"/>
      <c r="Q1429" s="240"/>
      <c r="R1429" s="240"/>
      <c r="S1429" s="240"/>
      <c r="T1429" s="24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2" t="s">
        <v>159</v>
      </c>
      <c r="AU1429" s="242" t="s">
        <v>82</v>
      </c>
      <c r="AV1429" s="13" t="s">
        <v>80</v>
      </c>
      <c r="AW1429" s="13" t="s">
        <v>33</v>
      </c>
      <c r="AX1429" s="13" t="s">
        <v>72</v>
      </c>
      <c r="AY1429" s="242" t="s">
        <v>148</v>
      </c>
    </row>
    <row r="1430" s="14" customFormat="1">
      <c r="A1430" s="14"/>
      <c r="B1430" s="243"/>
      <c r="C1430" s="244"/>
      <c r="D1430" s="234" t="s">
        <v>159</v>
      </c>
      <c r="E1430" s="245" t="s">
        <v>19</v>
      </c>
      <c r="F1430" s="246" t="s">
        <v>980</v>
      </c>
      <c r="G1430" s="244"/>
      <c r="H1430" s="247">
        <v>8.3499999999999996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159</v>
      </c>
      <c r="AU1430" s="253" t="s">
        <v>82</v>
      </c>
      <c r="AV1430" s="14" t="s">
        <v>82</v>
      </c>
      <c r="AW1430" s="14" t="s">
        <v>33</v>
      </c>
      <c r="AX1430" s="14" t="s">
        <v>72</v>
      </c>
      <c r="AY1430" s="253" t="s">
        <v>148</v>
      </c>
    </row>
    <row r="1431" s="13" customFormat="1">
      <c r="A1431" s="13"/>
      <c r="B1431" s="232"/>
      <c r="C1431" s="233"/>
      <c r="D1431" s="234" t="s">
        <v>159</v>
      </c>
      <c r="E1431" s="235" t="s">
        <v>19</v>
      </c>
      <c r="F1431" s="236" t="s">
        <v>981</v>
      </c>
      <c r="G1431" s="233"/>
      <c r="H1431" s="235" t="s">
        <v>19</v>
      </c>
      <c r="I1431" s="237"/>
      <c r="J1431" s="233"/>
      <c r="K1431" s="233"/>
      <c r="L1431" s="238"/>
      <c r="M1431" s="239"/>
      <c r="N1431" s="240"/>
      <c r="O1431" s="240"/>
      <c r="P1431" s="240"/>
      <c r="Q1431" s="240"/>
      <c r="R1431" s="240"/>
      <c r="S1431" s="240"/>
      <c r="T1431" s="24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2" t="s">
        <v>159</v>
      </c>
      <c r="AU1431" s="242" t="s">
        <v>82</v>
      </c>
      <c r="AV1431" s="13" t="s">
        <v>80</v>
      </c>
      <c r="AW1431" s="13" t="s">
        <v>33</v>
      </c>
      <c r="AX1431" s="13" t="s">
        <v>72</v>
      </c>
      <c r="AY1431" s="242" t="s">
        <v>148</v>
      </c>
    </row>
    <row r="1432" s="14" customFormat="1">
      <c r="A1432" s="14"/>
      <c r="B1432" s="243"/>
      <c r="C1432" s="244"/>
      <c r="D1432" s="234" t="s">
        <v>159</v>
      </c>
      <c r="E1432" s="245" t="s">
        <v>19</v>
      </c>
      <c r="F1432" s="246" t="s">
        <v>982</v>
      </c>
      <c r="G1432" s="244"/>
      <c r="H1432" s="247">
        <v>21.48</v>
      </c>
      <c r="I1432" s="248"/>
      <c r="J1432" s="244"/>
      <c r="K1432" s="244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3" t="s">
        <v>159</v>
      </c>
      <c r="AU1432" s="253" t="s">
        <v>82</v>
      </c>
      <c r="AV1432" s="14" t="s">
        <v>82</v>
      </c>
      <c r="AW1432" s="14" t="s">
        <v>33</v>
      </c>
      <c r="AX1432" s="14" t="s">
        <v>72</v>
      </c>
      <c r="AY1432" s="253" t="s">
        <v>148</v>
      </c>
    </row>
    <row r="1433" s="13" customFormat="1">
      <c r="A1433" s="13"/>
      <c r="B1433" s="232"/>
      <c r="C1433" s="233"/>
      <c r="D1433" s="234" t="s">
        <v>159</v>
      </c>
      <c r="E1433" s="235" t="s">
        <v>19</v>
      </c>
      <c r="F1433" s="236" t="s">
        <v>983</v>
      </c>
      <c r="G1433" s="233"/>
      <c r="H1433" s="235" t="s">
        <v>19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159</v>
      </c>
      <c r="AU1433" s="242" t="s">
        <v>82</v>
      </c>
      <c r="AV1433" s="13" t="s">
        <v>80</v>
      </c>
      <c r="AW1433" s="13" t="s">
        <v>33</v>
      </c>
      <c r="AX1433" s="13" t="s">
        <v>72</v>
      </c>
      <c r="AY1433" s="242" t="s">
        <v>148</v>
      </c>
    </row>
    <row r="1434" s="14" customFormat="1">
      <c r="A1434" s="14"/>
      <c r="B1434" s="243"/>
      <c r="C1434" s="244"/>
      <c r="D1434" s="234" t="s">
        <v>159</v>
      </c>
      <c r="E1434" s="245" t="s">
        <v>19</v>
      </c>
      <c r="F1434" s="246" t="s">
        <v>984</v>
      </c>
      <c r="G1434" s="244"/>
      <c r="H1434" s="247">
        <v>11.279999999999999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159</v>
      </c>
      <c r="AU1434" s="253" t="s">
        <v>82</v>
      </c>
      <c r="AV1434" s="14" t="s">
        <v>82</v>
      </c>
      <c r="AW1434" s="14" t="s">
        <v>33</v>
      </c>
      <c r="AX1434" s="14" t="s">
        <v>72</v>
      </c>
      <c r="AY1434" s="253" t="s">
        <v>148</v>
      </c>
    </row>
    <row r="1435" s="13" customFormat="1">
      <c r="A1435" s="13"/>
      <c r="B1435" s="232"/>
      <c r="C1435" s="233"/>
      <c r="D1435" s="234" t="s">
        <v>159</v>
      </c>
      <c r="E1435" s="235" t="s">
        <v>19</v>
      </c>
      <c r="F1435" s="236" t="s">
        <v>985</v>
      </c>
      <c r="G1435" s="233"/>
      <c r="H1435" s="235" t="s">
        <v>19</v>
      </c>
      <c r="I1435" s="237"/>
      <c r="J1435" s="233"/>
      <c r="K1435" s="233"/>
      <c r="L1435" s="238"/>
      <c r="M1435" s="239"/>
      <c r="N1435" s="240"/>
      <c r="O1435" s="240"/>
      <c r="P1435" s="240"/>
      <c r="Q1435" s="240"/>
      <c r="R1435" s="240"/>
      <c r="S1435" s="240"/>
      <c r="T1435" s="241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42" t="s">
        <v>159</v>
      </c>
      <c r="AU1435" s="242" t="s">
        <v>82</v>
      </c>
      <c r="AV1435" s="13" t="s">
        <v>80</v>
      </c>
      <c r="AW1435" s="13" t="s">
        <v>33</v>
      </c>
      <c r="AX1435" s="13" t="s">
        <v>72</v>
      </c>
      <c r="AY1435" s="242" t="s">
        <v>148</v>
      </c>
    </row>
    <row r="1436" s="14" customFormat="1">
      <c r="A1436" s="14"/>
      <c r="B1436" s="243"/>
      <c r="C1436" s="244"/>
      <c r="D1436" s="234" t="s">
        <v>159</v>
      </c>
      <c r="E1436" s="245" t="s">
        <v>19</v>
      </c>
      <c r="F1436" s="246" t="s">
        <v>1292</v>
      </c>
      <c r="G1436" s="244"/>
      <c r="H1436" s="247">
        <v>8.3900000000000006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159</v>
      </c>
      <c r="AU1436" s="253" t="s">
        <v>82</v>
      </c>
      <c r="AV1436" s="14" t="s">
        <v>82</v>
      </c>
      <c r="AW1436" s="14" t="s">
        <v>33</v>
      </c>
      <c r="AX1436" s="14" t="s">
        <v>72</v>
      </c>
      <c r="AY1436" s="253" t="s">
        <v>148</v>
      </c>
    </row>
    <row r="1437" s="13" customFormat="1">
      <c r="A1437" s="13"/>
      <c r="B1437" s="232"/>
      <c r="C1437" s="233"/>
      <c r="D1437" s="234" t="s">
        <v>159</v>
      </c>
      <c r="E1437" s="235" t="s">
        <v>19</v>
      </c>
      <c r="F1437" s="236" t="s">
        <v>987</v>
      </c>
      <c r="G1437" s="233"/>
      <c r="H1437" s="235" t="s">
        <v>19</v>
      </c>
      <c r="I1437" s="237"/>
      <c r="J1437" s="233"/>
      <c r="K1437" s="233"/>
      <c r="L1437" s="238"/>
      <c r="M1437" s="239"/>
      <c r="N1437" s="240"/>
      <c r="O1437" s="240"/>
      <c r="P1437" s="240"/>
      <c r="Q1437" s="240"/>
      <c r="R1437" s="240"/>
      <c r="S1437" s="240"/>
      <c r="T1437" s="241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2" t="s">
        <v>159</v>
      </c>
      <c r="AU1437" s="242" t="s">
        <v>82</v>
      </c>
      <c r="AV1437" s="13" t="s">
        <v>80</v>
      </c>
      <c r="AW1437" s="13" t="s">
        <v>33</v>
      </c>
      <c r="AX1437" s="13" t="s">
        <v>72</v>
      </c>
      <c r="AY1437" s="242" t="s">
        <v>148</v>
      </c>
    </row>
    <row r="1438" s="14" customFormat="1">
      <c r="A1438" s="14"/>
      <c r="B1438" s="243"/>
      <c r="C1438" s="244"/>
      <c r="D1438" s="234" t="s">
        <v>159</v>
      </c>
      <c r="E1438" s="245" t="s">
        <v>19</v>
      </c>
      <c r="F1438" s="246" t="s">
        <v>988</v>
      </c>
      <c r="G1438" s="244"/>
      <c r="H1438" s="247">
        <v>22.879999999999999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159</v>
      </c>
      <c r="AU1438" s="253" t="s">
        <v>82</v>
      </c>
      <c r="AV1438" s="14" t="s">
        <v>82</v>
      </c>
      <c r="AW1438" s="14" t="s">
        <v>33</v>
      </c>
      <c r="AX1438" s="14" t="s">
        <v>72</v>
      </c>
      <c r="AY1438" s="253" t="s">
        <v>148</v>
      </c>
    </row>
    <row r="1439" s="15" customFormat="1">
      <c r="A1439" s="15"/>
      <c r="B1439" s="254"/>
      <c r="C1439" s="255"/>
      <c r="D1439" s="234" t="s">
        <v>159</v>
      </c>
      <c r="E1439" s="256" t="s">
        <v>19</v>
      </c>
      <c r="F1439" s="257" t="s">
        <v>163</v>
      </c>
      <c r="G1439" s="255"/>
      <c r="H1439" s="258">
        <v>163.78999999999999</v>
      </c>
      <c r="I1439" s="259"/>
      <c r="J1439" s="255"/>
      <c r="K1439" s="255"/>
      <c r="L1439" s="260"/>
      <c r="M1439" s="261"/>
      <c r="N1439" s="262"/>
      <c r="O1439" s="262"/>
      <c r="P1439" s="262"/>
      <c r="Q1439" s="262"/>
      <c r="R1439" s="262"/>
      <c r="S1439" s="262"/>
      <c r="T1439" s="263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4" t="s">
        <v>159</v>
      </c>
      <c r="AU1439" s="264" t="s">
        <v>82</v>
      </c>
      <c r="AV1439" s="15" t="s">
        <v>149</v>
      </c>
      <c r="AW1439" s="15" t="s">
        <v>33</v>
      </c>
      <c r="AX1439" s="15" t="s">
        <v>80</v>
      </c>
      <c r="AY1439" s="264" t="s">
        <v>148</v>
      </c>
    </row>
    <row r="1440" s="2" customFormat="1" ht="21.75" customHeight="1">
      <c r="A1440" s="40"/>
      <c r="B1440" s="41"/>
      <c r="C1440" s="214" t="s">
        <v>1972</v>
      </c>
      <c r="D1440" s="214" t="s">
        <v>151</v>
      </c>
      <c r="E1440" s="215" t="s">
        <v>1973</v>
      </c>
      <c r="F1440" s="216" t="s">
        <v>1974</v>
      </c>
      <c r="G1440" s="217" t="s">
        <v>154</v>
      </c>
      <c r="H1440" s="218">
        <v>365.06</v>
      </c>
      <c r="I1440" s="219"/>
      <c r="J1440" s="220">
        <f>ROUND(I1440*H1440,2)</f>
        <v>0</v>
      </c>
      <c r="K1440" s="216" t="s">
        <v>616</v>
      </c>
      <c r="L1440" s="46"/>
      <c r="M1440" s="221" t="s">
        <v>19</v>
      </c>
      <c r="N1440" s="222" t="s">
        <v>43</v>
      </c>
      <c r="O1440" s="86"/>
      <c r="P1440" s="223">
        <f>O1440*H1440</f>
        <v>0</v>
      </c>
      <c r="Q1440" s="223">
        <v>0.00040000000000000002</v>
      </c>
      <c r="R1440" s="223">
        <f>Q1440*H1440</f>
        <v>0.14602400000000002</v>
      </c>
      <c r="S1440" s="223">
        <v>0</v>
      </c>
      <c r="T1440" s="224">
        <f>S1440*H1440</f>
        <v>0</v>
      </c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R1440" s="225" t="s">
        <v>245</v>
      </c>
      <c r="AT1440" s="225" t="s">
        <v>151</v>
      </c>
      <c r="AU1440" s="225" t="s">
        <v>82</v>
      </c>
      <c r="AY1440" s="19" t="s">
        <v>148</v>
      </c>
      <c r="BE1440" s="226">
        <f>IF(N1440="základní",J1440,0)</f>
        <v>0</v>
      </c>
      <c r="BF1440" s="226">
        <f>IF(N1440="snížená",J1440,0)</f>
        <v>0</v>
      </c>
      <c r="BG1440" s="226">
        <f>IF(N1440="zákl. přenesená",J1440,0)</f>
        <v>0</v>
      </c>
      <c r="BH1440" s="226">
        <f>IF(N1440="sníž. přenesená",J1440,0)</f>
        <v>0</v>
      </c>
      <c r="BI1440" s="226">
        <f>IF(N1440="nulová",J1440,0)</f>
        <v>0</v>
      </c>
      <c r="BJ1440" s="19" t="s">
        <v>80</v>
      </c>
      <c r="BK1440" s="226">
        <f>ROUND(I1440*H1440,2)</f>
        <v>0</v>
      </c>
      <c r="BL1440" s="19" t="s">
        <v>245</v>
      </c>
      <c r="BM1440" s="225" t="s">
        <v>1975</v>
      </c>
    </row>
    <row r="1441" s="2" customFormat="1">
      <c r="A1441" s="40"/>
      <c r="B1441" s="41"/>
      <c r="C1441" s="42"/>
      <c r="D1441" s="227" t="s">
        <v>157</v>
      </c>
      <c r="E1441" s="42"/>
      <c r="F1441" s="228" t="s">
        <v>1976</v>
      </c>
      <c r="G1441" s="42"/>
      <c r="H1441" s="42"/>
      <c r="I1441" s="229"/>
      <c r="J1441" s="42"/>
      <c r="K1441" s="42"/>
      <c r="L1441" s="46"/>
      <c r="M1441" s="230"/>
      <c r="N1441" s="231"/>
      <c r="O1441" s="86"/>
      <c r="P1441" s="86"/>
      <c r="Q1441" s="86"/>
      <c r="R1441" s="86"/>
      <c r="S1441" s="86"/>
      <c r="T1441" s="87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T1441" s="19" t="s">
        <v>157</v>
      </c>
      <c r="AU1441" s="19" t="s">
        <v>82</v>
      </c>
    </row>
    <row r="1442" s="13" customFormat="1">
      <c r="A1442" s="13"/>
      <c r="B1442" s="232"/>
      <c r="C1442" s="233"/>
      <c r="D1442" s="234" t="s">
        <v>159</v>
      </c>
      <c r="E1442" s="235" t="s">
        <v>19</v>
      </c>
      <c r="F1442" s="236" t="s">
        <v>488</v>
      </c>
      <c r="G1442" s="233"/>
      <c r="H1442" s="235" t="s">
        <v>19</v>
      </c>
      <c r="I1442" s="237"/>
      <c r="J1442" s="233"/>
      <c r="K1442" s="233"/>
      <c r="L1442" s="238"/>
      <c r="M1442" s="239"/>
      <c r="N1442" s="240"/>
      <c r="O1442" s="240"/>
      <c r="P1442" s="240"/>
      <c r="Q1442" s="240"/>
      <c r="R1442" s="240"/>
      <c r="S1442" s="240"/>
      <c r="T1442" s="241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2" t="s">
        <v>159</v>
      </c>
      <c r="AU1442" s="242" t="s">
        <v>82</v>
      </c>
      <c r="AV1442" s="13" t="s">
        <v>80</v>
      </c>
      <c r="AW1442" s="13" t="s">
        <v>33</v>
      </c>
      <c r="AX1442" s="13" t="s">
        <v>72</v>
      </c>
      <c r="AY1442" s="242" t="s">
        <v>148</v>
      </c>
    </row>
    <row r="1443" s="14" customFormat="1">
      <c r="A1443" s="14"/>
      <c r="B1443" s="243"/>
      <c r="C1443" s="244"/>
      <c r="D1443" s="234" t="s">
        <v>159</v>
      </c>
      <c r="E1443" s="245" t="s">
        <v>19</v>
      </c>
      <c r="F1443" s="246" t="s">
        <v>489</v>
      </c>
      <c r="G1443" s="244"/>
      <c r="H1443" s="247">
        <v>29.300000000000001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159</v>
      </c>
      <c r="AU1443" s="253" t="s">
        <v>82</v>
      </c>
      <c r="AV1443" s="14" t="s">
        <v>82</v>
      </c>
      <c r="AW1443" s="14" t="s">
        <v>33</v>
      </c>
      <c r="AX1443" s="14" t="s">
        <v>72</v>
      </c>
      <c r="AY1443" s="253" t="s">
        <v>148</v>
      </c>
    </row>
    <row r="1444" s="13" customFormat="1">
      <c r="A1444" s="13"/>
      <c r="B1444" s="232"/>
      <c r="C1444" s="233"/>
      <c r="D1444" s="234" t="s">
        <v>159</v>
      </c>
      <c r="E1444" s="235" t="s">
        <v>19</v>
      </c>
      <c r="F1444" s="236" t="s">
        <v>490</v>
      </c>
      <c r="G1444" s="233"/>
      <c r="H1444" s="235" t="s">
        <v>19</v>
      </c>
      <c r="I1444" s="237"/>
      <c r="J1444" s="233"/>
      <c r="K1444" s="233"/>
      <c r="L1444" s="238"/>
      <c r="M1444" s="239"/>
      <c r="N1444" s="240"/>
      <c r="O1444" s="240"/>
      <c r="P1444" s="240"/>
      <c r="Q1444" s="240"/>
      <c r="R1444" s="240"/>
      <c r="S1444" s="240"/>
      <c r="T1444" s="24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2" t="s">
        <v>159</v>
      </c>
      <c r="AU1444" s="242" t="s">
        <v>82</v>
      </c>
      <c r="AV1444" s="13" t="s">
        <v>80</v>
      </c>
      <c r="AW1444" s="13" t="s">
        <v>33</v>
      </c>
      <c r="AX1444" s="13" t="s">
        <v>72</v>
      </c>
      <c r="AY1444" s="242" t="s">
        <v>148</v>
      </c>
    </row>
    <row r="1445" s="14" customFormat="1">
      <c r="A1445" s="14"/>
      <c r="B1445" s="243"/>
      <c r="C1445" s="244"/>
      <c r="D1445" s="234" t="s">
        <v>159</v>
      </c>
      <c r="E1445" s="245" t="s">
        <v>19</v>
      </c>
      <c r="F1445" s="246" t="s">
        <v>491</v>
      </c>
      <c r="G1445" s="244"/>
      <c r="H1445" s="247">
        <v>15.02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159</v>
      </c>
      <c r="AU1445" s="253" t="s">
        <v>82</v>
      </c>
      <c r="AV1445" s="14" t="s">
        <v>82</v>
      </c>
      <c r="AW1445" s="14" t="s">
        <v>33</v>
      </c>
      <c r="AX1445" s="14" t="s">
        <v>72</v>
      </c>
      <c r="AY1445" s="253" t="s">
        <v>148</v>
      </c>
    </row>
    <row r="1446" s="13" customFormat="1">
      <c r="A1446" s="13"/>
      <c r="B1446" s="232"/>
      <c r="C1446" s="233"/>
      <c r="D1446" s="234" t="s">
        <v>159</v>
      </c>
      <c r="E1446" s="235" t="s">
        <v>19</v>
      </c>
      <c r="F1446" s="236" t="s">
        <v>492</v>
      </c>
      <c r="G1446" s="233"/>
      <c r="H1446" s="235" t="s">
        <v>19</v>
      </c>
      <c r="I1446" s="237"/>
      <c r="J1446" s="233"/>
      <c r="K1446" s="233"/>
      <c r="L1446" s="238"/>
      <c r="M1446" s="239"/>
      <c r="N1446" s="240"/>
      <c r="O1446" s="240"/>
      <c r="P1446" s="240"/>
      <c r="Q1446" s="240"/>
      <c r="R1446" s="240"/>
      <c r="S1446" s="240"/>
      <c r="T1446" s="24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2" t="s">
        <v>159</v>
      </c>
      <c r="AU1446" s="242" t="s">
        <v>82</v>
      </c>
      <c r="AV1446" s="13" t="s">
        <v>80</v>
      </c>
      <c r="AW1446" s="13" t="s">
        <v>33</v>
      </c>
      <c r="AX1446" s="13" t="s">
        <v>72</v>
      </c>
      <c r="AY1446" s="242" t="s">
        <v>148</v>
      </c>
    </row>
    <row r="1447" s="14" customFormat="1">
      <c r="A1447" s="14"/>
      <c r="B1447" s="243"/>
      <c r="C1447" s="244"/>
      <c r="D1447" s="234" t="s">
        <v>159</v>
      </c>
      <c r="E1447" s="245" t="s">
        <v>19</v>
      </c>
      <c r="F1447" s="246" t="s">
        <v>493</v>
      </c>
      <c r="G1447" s="244"/>
      <c r="H1447" s="247">
        <v>10.640000000000001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159</v>
      </c>
      <c r="AU1447" s="253" t="s">
        <v>82</v>
      </c>
      <c r="AV1447" s="14" t="s">
        <v>82</v>
      </c>
      <c r="AW1447" s="14" t="s">
        <v>33</v>
      </c>
      <c r="AX1447" s="14" t="s">
        <v>72</v>
      </c>
      <c r="AY1447" s="253" t="s">
        <v>148</v>
      </c>
    </row>
    <row r="1448" s="13" customFormat="1">
      <c r="A1448" s="13"/>
      <c r="B1448" s="232"/>
      <c r="C1448" s="233"/>
      <c r="D1448" s="234" t="s">
        <v>159</v>
      </c>
      <c r="E1448" s="235" t="s">
        <v>19</v>
      </c>
      <c r="F1448" s="236" t="s">
        <v>979</v>
      </c>
      <c r="G1448" s="233"/>
      <c r="H1448" s="235" t="s">
        <v>19</v>
      </c>
      <c r="I1448" s="237"/>
      <c r="J1448" s="233"/>
      <c r="K1448" s="233"/>
      <c r="L1448" s="238"/>
      <c r="M1448" s="239"/>
      <c r="N1448" s="240"/>
      <c r="O1448" s="240"/>
      <c r="P1448" s="240"/>
      <c r="Q1448" s="240"/>
      <c r="R1448" s="240"/>
      <c r="S1448" s="240"/>
      <c r="T1448" s="24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2" t="s">
        <v>159</v>
      </c>
      <c r="AU1448" s="242" t="s">
        <v>82</v>
      </c>
      <c r="AV1448" s="13" t="s">
        <v>80</v>
      </c>
      <c r="AW1448" s="13" t="s">
        <v>33</v>
      </c>
      <c r="AX1448" s="13" t="s">
        <v>72</v>
      </c>
      <c r="AY1448" s="242" t="s">
        <v>148</v>
      </c>
    </row>
    <row r="1449" s="14" customFormat="1">
      <c r="A1449" s="14"/>
      <c r="B1449" s="243"/>
      <c r="C1449" s="244"/>
      <c r="D1449" s="234" t="s">
        <v>159</v>
      </c>
      <c r="E1449" s="245" t="s">
        <v>19</v>
      </c>
      <c r="F1449" s="246" t="s">
        <v>980</v>
      </c>
      <c r="G1449" s="244"/>
      <c r="H1449" s="247">
        <v>8.3499999999999996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159</v>
      </c>
      <c r="AU1449" s="253" t="s">
        <v>82</v>
      </c>
      <c r="AV1449" s="14" t="s">
        <v>82</v>
      </c>
      <c r="AW1449" s="14" t="s">
        <v>33</v>
      </c>
      <c r="AX1449" s="14" t="s">
        <v>72</v>
      </c>
      <c r="AY1449" s="253" t="s">
        <v>148</v>
      </c>
    </row>
    <row r="1450" s="13" customFormat="1">
      <c r="A1450" s="13"/>
      <c r="B1450" s="232"/>
      <c r="C1450" s="233"/>
      <c r="D1450" s="234" t="s">
        <v>159</v>
      </c>
      <c r="E1450" s="235" t="s">
        <v>19</v>
      </c>
      <c r="F1450" s="236" t="s">
        <v>981</v>
      </c>
      <c r="G1450" s="233"/>
      <c r="H1450" s="235" t="s">
        <v>19</v>
      </c>
      <c r="I1450" s="237"/>
      <c r="J1450" s="233"/>
      <c r="K1450" s="233"/>
      <c r="L1450" s="238"/>
      <c r="M1450" s="239"/>
      <c r="N1450" s="240"/>
      <c r="O1450" s="240"/>
      <c r="P1450" s="240"/>
      <c r="Q1450" s="240"/>
      <c r="R1450" s="240"/>
      <c r="S1450" s="240"/>
      <c r="T1450" s="24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2" t="s">
        <v>159</v>
      </c>
      <c r="AU1450" s="242" t="s">
        <v>82</v>
      </c>
      <c r="AV1450" s="13" t="s">
        <v>80</v>
      </c>
      <c r="AW1450" s="13" t="s">
        <v>33</v>
      </c>
      <c r="AX1450" s="13" t="s">
        <v>72</v>
      </c>
      <c r="AY1450" s="242" t="s">
        <v>148</v>
      </c>
    </row>
    <row r="1451" s="14" customFormat="1">
      <c r="A1451" s="14"/>
      <c r="B1451" s="243"/>
      <c r="C1451" s="244"/>
      <c r="D1451" s="234" t="s">
        <v>159</v>
      </c>
      <c r="E1451" s="245" t="s">
        <v>19</v>
      </c>
      <c r="F1451" s="246" t="s">
        <v>982</v>
      </c>
      <c r="G1451" s="244"/>
      <c r="H1451" s="247">
        <v>21.48</v>
      </c>
      <c r="I1451" s="248"/>
      <c r="J1451" s="244"/>
      <c r="K1451" s="244"/>
      <c r="L1451" s="249"/>
      <c r="M1451" s="250"/>
      <c r="N1451" s="251"/>
      <c r="O1451" s="251"/>
      <c r="P1451" s="251"/>
      <c r="Q1451" s="251"/>
      <c r="R1451" s="251"/>
      <c r="S1451" s="251"/>
      <c r="T1451" s="25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3" t="s">
        <v>159</v>
      </c>
      <c r="AU1451" s="253" t="s">
        <v>82</v>
      </c>
      <c r="AV1451" s="14" t="s">
        <v>82</v>
      </c>
      <c r="AW1451" s="14" t="s">
        <v>33</v>
      </c>
      <c r="AX1451" s="14" t="s">
        <v>72</v>
      </c>
      <c r="AY1451" s="253" t="s">
        <v>148</v>
      </c>
    </row>
    <row r="1452" s="13" customFormat="1">
      <c r="A1452" s="13"/>
      <c r="B1452" s="232"/>
      <c r="C1452" s="233"/>
      <c r="D1452" s="234" t="s">
        <v>159</v>
      </c>
      <c r="E1452" s="235" t="s">
        <v>19</v>
      </c>
      <c r="F1452" s="236" t="s">
        <v>983</v>
      </c>
      <c r="G1452" s="233"/>
      <c r="H1452" s="235" t="s">
        <v>19</v>
      </c>
      <c r="I1452" s="237"/>
      <c r="J1452" s="233"/>
      <c r="K1452" s="233"/>
      <c r="L1452" s="238"/>
      <c r="M1452" s="239"/>
      <c r="N1452" s="240"/>
      <c r="O1452" s="240"/>
      <c r="P1452" s="240"/>
      <c r="Q1452" s="240"/>
      <c r="R1452" s="240"/>
      <c r="S1452" s="240"/>
      <c r="T1452" s="24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2" t="s">
        <v>159</v>
      </c>
      <c r="AU1452" s="242" t="s">
        <v>82</v>
      </c>
      <c r="AV1452" s="13" t="s">
        <v>80</v>
      </c>
      <c r="AW1452" s="13" t="s">
        <v>33</v>
      </c>
      <c r="AX1452" s="13" t="s">
        <v>72</v>
      </c>
      <c r="AY1452" s="242" t="s">
        <v>148</v>
      </c>
    </row>
    <row r="1453" s="14" customFormat="1">
      <c r="A1453" s="14"/>
      <c r="B1453" s="243"/>
      <c r="C1453" s="244"/>
      <c r="D1453" s="234" t="s">
        <v>159</v>
      </c>
      <c r="E1453" s="245" t="s">
        <v>19</v>
      </c>
      <c r="F1453" s="246" t="s">
        <v>984</v>
      </c>
      <c r="G1453" s="244"/>
      <c r="H1453" s="247">
        <v>11.279999999999999</v>
      </c>
      <c r="I1453" s="248"/>
      <c r="J1453" s="244"/>
      <c r="K1453" s="244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3" t="s">
        <v>159</v>
      </c>
      <c r="AU1453" s="253" t="s">
        <v>82</v>
      </c>
      <c r="AV1453" s="14" t="s">
        <v>82</v>
      </c>
      <c r="AW1453" s="14" t="s">
        <v>33</v>
      </c>
      <c r="AX1453" s="14" t="s">
        <v>72</v>
      </c>
      <c r="AY1453" s="253" t="s">
        <v>148</v>
      </c>
    </row>
    <row r="1454" s="13" customFormat="1">
      <c r="A1454" s="13"/>
      <c r="B1454" s="232"/>
      <c r="C1454" s="233"/>
      <c r="D1454" s="234" t="s">
        <v>159</v>
      </c>
      <c r="E1454" s="235" t="s">
        <v>19</v>
      </c>
      <c r="F1454" s="236" t="s">
        <v>985</v>
      </c>
      <c r="G1454" s="233"/>
      <c r="H1454" s="235" t="s">
        <v>19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159</v>
      </c>
      <c r="AU1454" s="242" t="s">
        <v>82</v>
      </c>
      <c r="AV1454" s="13" t="s">
        <v>80</v>
      </c>
      <c r="AW1454" s="13" t="s">
        <v>33</v>
      </c>
      <c r="AX1454" s="13" t="s">
        <v>72</v>
      </c>
      <c r="AY1454" s="242" t="s">
        <v>148</v>
      </c>
    </row>
    <row r="1455" s="14" customFormat="1">
      <c r="A1455" s="14"/>
      <c r="B1455" s="243"/>
      <c r="C1455" s="244"/>
      <c r="D1455" s="234" t="s">
        <v>159</v>
      </c>
      <c r="E1455" s="245" t="s">
        <v>19</v>
      </c>
      <c r="F1455" s="246" t="s">
        <v>986</v>
      </c>
      <c r="G1455" s="244"/>
      <c r="H1455" s="247">
        <v>8.6899999999999995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159</v>
      </c>
      <c r="AU1455" s="253" t="s">
        <v>82</v>
      </c>
      <c r="AV1455" s="14" t="s">
        <v>82</v>
      </c>
      <c r="AW1455" s="14" t="s">
        <v>33</v>
      </c>
      <c r="AX1455" s="14" t="s">
        <v>72</v>
      </c>
      <c r="AY1455" s="253" t="s">
        <v>148</v>
      </c>
    </row>
    <row r="1456" s="13" customFormat="1">
      <c r="A1456" s="13"/>
      <c r="B1456" s="232"/>
      <c r="C1456" s="233"/>
      <c r="D1456" s="234" t="s">
        <v>159</v>
      </c>
      <c r="E1456" s="235" t="s">
        <v>19</v>
      </c>
      <c r="F1456" s="236" t="s">
        <v>987</v>
      </c>
      <c r="G1456" s="233"/>
      <c r="H1456" s="235" t="s">
        <v>19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159</v>
      </c>
      <c r="AU1456" s="242" t="s">
        <v>82</v>
      </c>
      <c r="AV1456" s="13" t="s">
        <v>80</v>
      </c>
      <c r="AW1456" s="13" t="s">
        <v>33</v>
      </c>
      <c r="AX1456" s="13" t="s">
        <v>72</v>
      </c>
      <c r="AY1456" s="242" t="s">
        <v>148</v>
      </c>
    </row>
    <row r="1457" s="14" customFormat="1">
      <c r="A1457" s="14"/>
      <c r="B1457" s="243"/>
      <c r="C1457" s="244"/>
      <c r="D1457" s="234" t="s">
        <v>159</v>
      </c>
      <c r="E1457" s="245" t="s">
        <v>19</v>
      </c>
      <c r="F1457" s="246" t="s">
        <v>988</v>
      </c>
      <c r="G1457" s="244"/>
      <c r="H1457" s="247">
        <v>22.879999999999999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159</v>
      </c>
      <c r="AU1457" s="253" t="s">
        <v>82</v>
      </c>
      <c r="AV1457" s="14" t="s">
        <v>82</v>
      </c>
      <c r="AW1457" s="14" t="s">
        <v>33</v>
      </c>
      <c r="AX1457" s="14" t="s">
        <v>72</v>
      </c>
      <c r="AY1457" s="253" t="s">
        <v>148</v>
      </c>
    </row>
    <row r="1458" s="13" customFormat="1">
      <c r="A1458" s="13"/>
      <c r="B1458" s="232"/>
      <c r="C1458" s="233"/>
      <c r="D1458" s="234" t="s">
        <v>159</v>
      </c>
      <c r="E1458" s="235" t="s">
        <v>19</v>
      </c>
      <c r="F1458" s="236" t="s">
        <v>1053</v>
      </c>
      <c r="G1458" s="233"/>
      <c r="H1458" s="235" t="s">
        <v>19</v>
      </c>
      <c r="I1458" s="237"/>
      <c r="J1458" s="233"/>
      <c r="K1458" s="233"/>
      <c r="L1458" s="238"/>
      <c r="M1458" s="239"/>
      <c r="N1458" s="240"/>
      <c r="O1458" s="240"/>
      <c r="P1458" s="240"/>
      <c r="Q1458" s="240"/>
      <c r="R1458" s="240"/>
      <c r="S1458" s="240"/>
      <c r="T1458" s="24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2" t="s">
        <v>159</v>
      </c>
      <c r="AU1458" s="242" t="s">
        <v>82</v>
      </c>
      <c r="AV1458" s="13" t="s">
        <v>80</v>
      </c>
      <c r="AW1458" s="13" t="s">
        <v>33</v>
      </c>
      <c r="AX1458" s="13" t="s">
        <v>72</v>
      </c>
      <c r="AY1458" s="242" t="s">
        <v>148</v>
      </c>
    </row>
    <row r="1459" s="14" customFormat="1">
      <c r="A1459" s="14"/>
      <c r="B1459" s="243"/>
      <c r="C1459" s="244"/>
      <c r="D1459" s="234" t="s">
        <v>159</v>
      </c>
      <c r="E1459" s="245" t="s">
        <v>19</v>
      </c>
      <c r="F1459" s="246" t="s">
        <v>1054</v>
      </c>
      <c r="G1459" s="244"/>
      <c r="H1459" s="247">
        <v>2.3900000000000001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159</v>
      </c>
      <c r="AU1459" s="253" t="s">
        <v>82</v>
      </c>
      <c r="AV1459" s="14" t="s">
        <v>82</v>
      </c>
      <c r="AW1459" s="14" t="s">
        <v>33</v>
      </c>
      <c r="AX1459" s="14" t="s">
        <v>72</v>
      </c>
      <c r="AY1459" s="253" t="s">
        <v>148</v>
      </c>
    </row>
    <row r="1460" s="13" customFormat="1">
      <c r="A1460" s="13"/>
      <c r="B1460" s="232"/>
      <c r="C1460" s="233"/>
      <c r="D1460" s="234" t="s">
        <v>159</v>
      </c>
      <c r="E1460" s="235" t="s">
        <v>19</v>
      </c>
      <c r="F1460" s="236" t="s">
        <v>989</v>
      </c>
      <c r="G1460" s="233"/>
      <c r="H1460" s="235" t="s">
        <v>19</v>
      </c>
      <c r="I1460" s="237"/>
      <c r="J1460" s="233"/>
      <c r="K1460" s="233"/>
      <c r="L1460" s="238"/>
      <c r="M1460" s="239"/>
      <c r="N1460" s="240"/>
      <c r="O1460" s="240"/>
      <c r="P1460" s="240"/>
      <c r="Q1460" s="240"/>
      <c r="R1460" s="240"/>
      <c r="S1460" s="240"/>
      <c r="T1460" s="241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2" t="s">
        <v>159</v>
      </c>
      <c r="AU1460" s="242" t="s">
        <v>82</v>
      </c>
      <c r="AV1460" s="13" t="s">
        <v>80</v>
      </c>
      <c r="AW1460" s="13" t="s">
        <v>33</v>
      </c>
      <c r="AX1460" s="13" t="s">
        <v>72</v>
      </c>
      <c r="AY1460" s="242" t="s">
        <v>148</v>
      </c>
    </row>
    <row r="1461" s="14" customFormat="1">
      <c r="A1461" s="14"/>
      <c r="B1461" s="243"/>
      <c r="C1461" s="244"/>
      <c r="D1461" s="234" t="s">
        <v>159</v>
      </c>
      <c r="E1461" s="245" t="s">
        <v>19</v>
      </c>
      <c r="F1461" s="246" t="s">
        <v>990</v>
      </c>
      <c r="G1461" s="244"/>
      <c r="H1461" s="247">
        <v>9.3599999999999994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159</v>
      </c>
      <c r="AU1461" s="253" t="s">
        <v>82</v>
      </c>
      <c r="AV1461" s="14" t="s">
        <v>82</v>
      </c>
      <c r="AW1461" s="14" t="s">
        <v>33</v>
      </c>
      <c r="AX1461" s="14" t="s">
        <v>72</v>
      </c>
      <c r="AY1461" s="253" t="s">
        <v>148</v>
      </c>
    </row>
    <row r="1462" s="13" customFormat="1">
      <c r="A1462" s="13"/>
      <c r="B1462" s="232"/>
      <c r="C1462" s="233"/>
      <c r="D1462" s="234" t="s">
        <v>159</v>
      </c>
      <c r="E1462" s="235" t="s">
        <v>19</v>
      </c>
      <c r="F1462" s="236" t="s">
        <v>1464</v>
      </c>
      <c r="G1462" s="233"/>
      <c r="H1462" s="235" t="s">
        <v>19</v>
      </c>
      <c r="I1462" s="237"/>
      <c r="J1462" s="233"/>
      <c r="K1462" s="233"/>
      <c r="L1462" s="238"/>
      <c r="M1462" s="239"/>
      <c r="N1462" s="240"/>
      <c r="O1462" s="240"/>
      <c r="P1462" s="240"/>
      <c r="Q1462" s="240"/>
      <c r="R1462" s="240"/>
      <c r="S1462" s="240"/>
      <c r="T1462" s="24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2" t="s">
        <v>159</v>
      </c>
      <c r="AU1462" s="242" t="s">
        <v>82</v>
      </c>
      <c r="AV1462" s="13" t="s">
        <v>80</v>
      </c>
      <c r="AW1462" s="13" t="s">
        <v>33</v>
      </c>
      <c r="AX1462" s="13" t="s">
        <v>72</v>
      </c>
      <c r="AY1462" s="242" t="s">
        <v>148</v>
      </c>
    </row>
    <row r="1463" s="14" customFormat="1">
      <c r="A1463" s="14"/>
      <c r="B1463" s="243"/>
      <c r="C1463" s="244"/>
      <c r="D1463" s="234" t="s">
        <v>159</v>
      </c>
      <c r="E1463" s="245" t="s">
        <v>19</v>
      </c>
      <c r="F1463" s="246" t="s">
        <v>1465</v>
      </c>
      <c r="G1463" s="244"/>
      <c r="H1463" s="247">
        <v>25.460000000000001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159</v>
      </c>
      <c r="AU1463" s="253" t="s">
        <v>82</v>
      </c>
      <c r="AV1463" s="14" t="s">
        <v>82</v>
      </c>
      <c r="AW1463" s="14" t="s">
        <v>33</v>
      </c>
      <c r="AX1463" s="14" t="s">
        <v>72</v>
      </c>
      <c r="AY1463" s="253" t="s">
        <v>148</v>
      </c>
    </row>
    <row r="1464" s="13" customFormat="1">
      <c r="A1464" s="13"/>
      <c r="B1464" s="232"/>
      <c r="C1464" s="233"/>
      <c r="D1464" s="234" t="s">
        <v>159</v>
      </c>
      <c r="E1464" s="235" t="s">
        <v>19</v>
      </c>
      <c r="F1464" s="236" t="s">
        <v>1466</v>
      </c>
      <c r="G1464" s="233"/>
      <c r="H1464" s="235" t="s">
        <v>19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159</v>
      </c>
      <c r="AU1464" s="242" t="s">
        <v>82</v>
      </c>
      <c r="AV1464" s="13" t="s">
        <v>80</v>
      </c>
      <c r="AW1464" s="13" t="s">
        <v>33</v>
      </c>
      <c r="AX1464" s="13" t="s">
        <v>72</v>
      </c>
      <c r="AY1464" s="242" t="s">
        <v>148</v>
      </c>
    </row>
    <row r="1465" s="14" customFormat="1">
      <c r="A1465" s="14"/>
      <c r="B1465" s="243"/>
      <c r="C1465" s="244"/>
      <c r="D1465" s="234" t="s">
        <v>159</v>
      </c>
      <c r="E1465" s="245" t="s">
        <v>19</v>
      </c>
      <c r="F1465" s="246" t="s">
        <v>1467</v>
      </c>
      <c r="G1465" s="244"/>
      <c r="H1465" s="247">
        <v>18.66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159</v>
      </c>
      <c r="AU1465" s="253" t="s">
        <v>82</v>
      </c>
      <c r="AV1465" s="14" t="s">
        <v>82</v>
      </c>
      <c r="AW1465" s="14" t="s">
        <v>33</v>
      </c>
      <c r="AX1465" s="14" t="s">
        <v>72</v>
      </c>
      <c r="AY1465" s="253" t="s">
        <v>148</v>
      </c>
    </row>
    <row r="1466" s="13" customFormat="1">
      <c r="A1466" s="13"/>
      <c r="B1466" s="232"/>
      <c r="C1466" s="233"/>
      <c r="D1466" s="234" t="s">
        <v>159</v>
      </c>
      <c r="E1466" s="235" t="s">
        <v>19</v>
      </c>
      <c r="F1466" s="236" t="s">
        <v>1468</v>
      </c>
      <c r="G1466" s="233"/>
      <c r="H1466" s="235" t="s">
        <v>19</v>
      </c>
      <c r="I1466" s="237"/>
      <c r="J1466" s="233"/>
      <c r="K1466" s="233"/>
      <c r="L1466" s="238"/>
      <c r="M1466" s="239"/>
      <c r="N1466" s="240"/>
      <c r="O1466" s="240"/>
      <c r="P1466" s="240"/>
      <c r="Q1466" s="240"/>
      <c r="R1466" s="240"/>
      <c r="S1466" s="240"/>
      <c r="T1466" s="24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2" t="s">
        <v>159</v>
      </c>
      <c r="AU1466" s="242" t="s">
        <v>82</v>
      </c>
      <c r="AV1466" s="13" t="s">
        <v>80</v>
      </c>
      <c r="AW1466" s="13" t="s">
        <v>33</v>
      </c>
      <c r="AX1466" s="13" t="s">
        <v>72</v>
      </c>
      <c r="AY1466" s="242" t="s">
        <v>148</v>
      </c>
    </row>
    <row r="1467" s="14" customFormat="1">
      <c r="A1467" s="14"/>
      <c r="B1467" s="243"/>
      <c r="C1467" s="244"/>
      <c r="D1467" s="234" t="s">
        <v>159</v>
      </c>
      <c r="E1467" s="245" t="s">
        <v>19</v>
      </c>
      <c r="F1467" s="246" t="s">
        <v>1469</v>
      </c>
      <c r="G1467" s="244"/>
      <c r="H1467" s="247">
        <v>39.909999999999997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159</v>
      </c>
      <c r="AU1467" s="253" t="s">
        <v>82</v>
      </c>
      <c r="AV1467" s="14" t="s">
        <v>82</v>
      </c>
      <c r="AW1467" s="14" t="s">
        <v>33</v>
      </c>
      <c r="AX1467" s="14" t="s">
        <v>72</v>
      </c>
      <c r="AY1467" s="253" t="s">
        <v>148</v>
      </c>
    </row>
    <row r="1468" s="13" customFormat="1">
      <c r="A1468" s="13"/>
      <c r="B1468" s="232"/>
      <c r="C1468" s="233"/>
      <c r="D1468" s="234" t="s">
        <v>159</v>
      </c>
      <c r="E1468" s="235" t="s">
        <v>19</v>
      </c>
      <c r="F1468" s="236" t="s">
        <v>1470</v>
      </c>
      <c r="G1468" s="233"/>
      <c r="H1468" s="235" t="s">
        <v>19</v>
      </c>
      <c r="I1468" s="237"/>
      <c r="J1468" s="233"/>
      <c r="K1468" s="233"/>
      <c r="L1468" s="238"/>
      <c r="M1468" s="239"/>
      <c r="N1468" s="240"/>
      <c r="O1468" s="240"/>
      <c r="P1468" s="240"/>
      <c r="Q1468" s="240"/>
      <c r="R1468" s="240"/>
      <c r="S1468" s="240"/>
      <c r="T1468" s="24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2" t="s">
        <v>159</v>
      </c>
      <c r="AU1468" s="242" t="s">
        <v>82</v>
      </c>
      <c r="AV1468" s="13" t="s">
        <v>80</v>
      </c>
      <c r="AW1468" s="13" t="s">
        <v>33</v>
      </c>
      <c r="AX1468" s="13" t="s">
        <v>72</v>
      </c>
      <c r="AY1468" s="242" t="s">
        <v>148</v>
      </c>
    </row>
    <row r="1469" s="14" customFormat="1">
      <c r="A1469" s="14"/>
      <c r="B1469" s="243"/>
      <c r="C1469" s="244"/>
      <c r="D1469" s="234" t="s">
        <v>159</v>
      </c>
      <c r="E1469" s="245" t="s">
        <v>19</v>
      </c>
      <c r="F1469" s="246" t="s">
        <v>1471</v>
      </c>
      <c r="G1469" s="244"/>
      <c r="H1469" s="247">
        <v>39.43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159</v>
      </c>
      <c r="AU1469" s="253" t="s">
        <v>82</v>
      </c>
      <c r="AV1469" s="14" t="s">
        <v>82</v>
      </c>
      <c r="AW1469" s="14" t="s">
        <v>33</v>
      </c>
      <c r="AX1469" s="14" t="s">
        <v>72</v>
      </c>
      <c r="AY1469" s="253" t="s">
        <v>148</v>
      </c>
    </row>
    <row r="1470" s="13" customFormat="1">
      <c r="A1470" s="13"/>
      <c r="B1470" s="232"/>
      <c r="C1470" s="233"/>
      <c r="D1470" s="234" t="s">
        <v>159</v>
      </c>
      <c r="E1470" s="235" t="s">
        <v>19</v>
      </c>
      <c r="F1470" s="236" t="s">
        <v>1472</v>
      </c>
      <c r="G1470" s="233"/>
      <c r="H1470" s="235" t="s">
        <v>19</v>
      </c>
      <c r="I1470" s="237"/>
      <c r="J1470" s="233"/>
      <c r="K1470" s="233"/>
      <c r="L1470" s="238"/>
      <c r="M1470" s="239"/>
      <c r="N1470" s="240"/>
      <c r="O1470" s="240"/>
      <c r="P1470" s="240"/>
      <c r="Q1470" s="240"/>
      <c r="R1470" s="240"/>
      <c r="S1470" s="240"/>
      <c r="T1470" s="24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2" t="s">
        <v>159</v>
      </c>
      <c r="AU1470" s="242" t="s">
        <v>82</v>
      </c>
      <c r="AV1470" s="13" t="s">
        <v>80</v>
      </c>
      <c r="AW1470" s="13" t="s">
        <v>33</v>
      </c>
      <c r="AX1470" s="13" t="s">
        <v>72</v>
      </c>
      <c r="AY1470" s="242" t="s">
        <v>148</v>
      </c>
    </row>
    <row r="1471" s="14" customFormat="1">
      <c r="A1471" s="14"/>
      <c r="B1471" s="243"/>
      <c r="C1471" s="244"/>
      <c r="D1471" s="234" t="s">
        <v>159</v>
      </c>
      <c r="E1471" s="245" t="s">
        <v>19</v>
      </c>
      <c r="F1471" s="246" t="s">
        <v>1473</v>
      </c>
      <c r="G1471" s="244"/>
      <c r="H1471" s="247">
        <v>11.59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159</v>
      </c>
      <c r="AU1471" s="253" t="s">
        <v>82</v>
      </c>
      <c r="AV1471" s="14" t="s">
        <v>82</v>
      </c>
      <c r="AW1471" s="14" t="s">
        <v>33</v>
      </c>
      <c r="AX1471" s="14" t="s">
        <v>72</v>
      </c>
      <c r="AY1471" s="253" t="s">
        <v>148</v>
      </c>
    </row>
    <row r="1472" s="13" customFormat="1">
      <c r="A1472" s="13"/>
      <c r="B1472" s="232"/>
      <c r="C1472" s="233"/>
      <c r="D1472" s="234" t="s">
        <v>159</v>
      </c>
      <c r="E1472" s="235" t="s">
        <v>19</v>
      </c>
      <c r="F1472" s="236" t="s">
        <v>1478</v>
      </c>
      <c r="G1472" s="233"/>
      <c r="H1472" s="235" t="s">
        <v>19</v>
      </c>
      <c r="I1472" s="237"/>
      <c r="J1472" s="233"/>
      <c r="K1472" s="233"/>
      <c r="L1472" s="238"/>
      <c r="M1472" s="239"/>
      <c r="N1472" s="240"/>
      <c r="O1472" s="240"/>
      <c r="P1472" s="240"/>
      <c r="Q1472" s="240"/>
      <c r="R1472" s="240"/>
      <c r="S1472" s="240"/>
      <c r="T1472" s="241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2" t="s">
        <v>159</v>
      </c>
      <c r="AU1472" s="242" t="s">
        <v>82</v>
      </c>
      <c r="AV1472" s="13" t="s">
        <v>80</v>
      </c>
      <c r="AW1472" s="13" t="s">
        <v>33</v>
      </c>
      <c r="AX1472" s="13" t="s">
        <v>72</v>
      </c>
      <c r="AY1472" s="242" t="s">
        <v>148</v>
      </c>
    </row>
    <row r="1473" s="14" customFormat="1">
      <c r="A1473" s="14"/>
      <c r="B1473" s="243"/>
      <c r="C1473" s="244"/>
      <c r="D1473" s="234" t="s">
        <v>159</v>
      </c>
      <c r="E1473" s="245" t="s">
        <v>19</v>
      </c>
      <c r="F1473" s="246" t="s">
        <v>1479</v>
      </c>
      <c r="G1473" s="244"/>
      <c r="H1473" s="247">
        <v>90.620000000000005</v>
      </c>
      <c r="I1473" s="248"/>
      <c r="J1473" s="244"/>
      <c r="K1473" s="244"/>
      <c r="L1473" s="249"/>
      <c r="M1473" s="250"/>
      <c r="N1473" s="251"/>
      <c r="O1473" s="251"/>
      <c r="P1473" s="251"/>
      <c r="Q1473" s="251"/>
      <c r="R1473" s="251"/>
      <c r="S1473" s="251"/>
      <c r="T1473" s="252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3" t="s">
        <v>159</v>
      </c>
      <c r="AU1473" s="253" t="s">
        <v>82</v>
      </c>
      <c r="AV1473" s="14" t="s">
        <v>82</v>
      </c>
      <c r="AW1473" s="14" t="s">
        <v>33</v>
      </c>
      <c r="AX1473" s="14" t="s">
        <v>72</v>
      </c>
      <c r="AY1473" s="253" t="s">
        <v>148</v>
      </c>
    </row>
    <row r="1474" s="15" customFormat="1">
      <c r="A1474" s="15"/>
      <c r="B1474" s="254"/>
      <c r="C1474" s="255"/>
      <c r="D1474" s="234" t="s">
        <v>159</v>
      </c>
      <c r="E1474" s="256" t="s">
        <v>19</v>
      </c>
      <c r="F1474" s="257" t="s">
        <v>163</v>
      </c>
      <c r="G1474" s="255"/>
      <c r="H1474" s="258">
        <v>365.06</v>
      </c>
      <c r="I1474" s="259"/>
      <c r="J1474" s="255"/>
      <c r="K1474" s="255"/>
      <c r="L1474" s="260"/>
      <c r="M1474" s="261"/>
      <c r="N1474" s="262"/>
      <c r="O1474" s="262"/>
      <c r="P1474" s="262"/>
      <c r="Q1474" s="262"/>
      <c r="R1474" s="262"/>
      <c r="S1474" s="262"/>
      <c r="T1474" s="263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64" t="s">
        <v>159</v>
      </c>
      <c r="AU1474" s="264" t="s">
        <v>82</v>
      </c>
      <c r="AV1474" s="15" t="s">
        <v>149</v>
      </c>
      <c r="AW1474" s="15" t="s">
        <v>33</v>
      </c>
      <c r="AX1474" s="15" t="s">
        <v>80</v>
      </c>
      <c r="AY1474" s="264" t="s">
        <v>148</v>
      </c>
    </row>
    <row r="1475" s="2" customFormat="1" ht="16.5" customHeight="1">
      <c r="A1475" s="40"/>
      <c r="B1475" s="41"/>
      <c r="C1475" s="269" t="s">
        <v>1977</v>
      </c>
      <c r="D1475" s="269" t="s">
        <v>363</v>
      </c>
      <c r="E1475" s="270" t="s">
        <v>1978</v>
      </c>
      <c r="F1475" s="271" t="s">
        <v>1979</v>
      </c>
      <c r="G1475" s="272" t="s">
        <v>154</v>
      </c>
      <c r="H1475" s="273">
        <v>401.56599999999997</v>
      </c>
      <c r="I1475" s="274"/>
      <c r="J1475" s="275">
        <f>ROUND(I1475*H1475,2)</f>
        <v>0</v>
      </c>
      <c r="K1475" s="271" t="s">
        <v>616</v>
      </c>
      <c r="L1475" s="276"/>
      <c r="M1475" s="277" t="s">
        <v>19</v>
      </c>
      <c r="N1475" s="278" t="s">
        <v>43</v>
      </c>
      <c r="O1475" s="86"/>
      <c r="P1475" s="223">
        <f>O1475*H1475</f>
        <v>0</v>
      </c>
      <c r="Q1475" s="223">
        <v>0.0033999999999999998</v>
      </c>
      <c r="R1475" s="223">
        <f>Q1475*H1475</f>
        <v>1.3653243999999998</v>
      </c>
      <c r="S1475" s="223">
        <v>0</v>
      </c>
      <c r="T1475" s="224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5" t="s">
        <v>506</v>
      </c>
      <c r="AT1475" s="225" t="s">
        <v>363</v>
      </c>
      <c r="AU1475" s="225" t="s">
        <v>82</v>
      </c>
      <c r="AY1475" s="19" t="s">
        <v>148</v>
      </c>
      <c r="BE1475" s="226">
        <f>IF(N1475="základní",J1475,0)</f>
        <v>0</v>
      </c>
      <c r="BF1475" s="226">
        <f>IF(N1475="snížená",J1475,0)</f>
        <v>0</v>
      </c>
      <c r="BG1475" s="226">
        <f>IF(N1475="zákl. přenesená",J1475,0)</f>
        <v>0</v>
      </c>
      <c r="BH1475" s="226">
        <f>IF(N1475="sníž. přenesená",J1475,0)</f>
        <v>0</v>
      </c>
      <c r="BI1475" s="226">
        <f>IF(N1475="nulová",J1475,0)</f>
        <v>0</v>
      </c>
      <c r="BJ1475" s="19" t="s">
        <v>80</v>
      </c>
      <c r="BK1475" s="226">
        <f>ROUND(I1475*H1475,2)</f>
        <v>0</v>
      </c>
      <c r="BL1475" s="19" t="s">
        <v>245</v>
      </c>
      <c r="BM1475" s="225" t="s">
        <v>1980</v>
      </c>
    </row>
    <row r="1476" s="14" customFormat="1">
      <c r="A1476" s="14"/>
      <c r="B1476" s="243"/>
      <c r="C1476" s="244"/>
      <c r="D1476" s="234" t="s">
        <v>159</v>
      </c>
      <c r="E1476" s="244"/>
      <c r="F1476" s="246" t="s">
        <v>1981</v>
      </c>
      <c r="G1476" s="244"/>
      <c r="H1476" s="247">
        <v>401.56599999999997</v>
      </c>
      <c r="I1476" s="248"/>
      <c r="J1476" s="244"/>
      <c r="K1476" s="244"/>
      <c r="L1476" s="249"/>
      <c r="M1476" s="250"/>
      <c r="N1476" s="251"/>
      <c r="O1476" s="251"/>
      <c r="P1476" s="251"/>
      <c r="Q1476" s="251"/>
      <c r="R1476" s="251"/>
      <c r="S1476" s="251"/>
      <c r="T1476" s="25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3" t="s">
        <v>159</v>
      </c>
      <c r="AU1476" s="253" t="s">
        <v>82</v>
      </c>
      <c r="AV1476" s="14" t="s">
        <v>82</v>
      </c>
      <c r="AW1476" s="14" t="s">
        <v>4</v>
      </c>
      <c r="AX1476" s="14" t="s">
        <v>80</v>
      </c>
      <c r="AY1476" s="253" t="s">
        <v>148</v>
      </c>
    </row>
    <row r="1477" s="2" customFormat="1" ht="16.5" customHeight="1">
      <c r="A1477" s="40"/>
      <c r="B1477" s="41"/>
      <c r="C1477" s="214" t="s">
        <v>1982</v>
      </c>
      <c r="D1477" s="214" t="s">
        <v>151</v>
      </c>
      <c r="E1477" s="215" t="s">
        <v>1983</v>
      </c>
      <c r="F1477" s="216" t="s">
        <v>1984</v>
      </c>
      <c r="G1477" s="217" t="s">
        <v>298</v>
      </c>
      <c r="H1477" s="218">
        <v>186.59999999999999</v>
      </c>
      <c r="I1477" s="219"/>
      <c r="J1477" s="220">
        <f>ROUND(I1477*H1477,2)</f>
        <v>0</v>
      </c>
      <c r="K1477" s="216" t="s">
        <v>616</v>
      </c>
      <c r="L1477" s="46"/>
      <c r="M1477" s="221" t="s">
        <v>19</v>
      </c>
      <c r="N1477" s="222" t="s">
        <v>43</v>
      </c>
      <c r="O1477" s="86"/>
      <c r="P1477" s="223">
        <f>O1477*H1477</f>
        <v>0</v>
      </c>
      <c r="Q1477" s="223">
        <v>0</v>
      </c>
      <c r="R1477" s="223">
        <f>Q1477*H1477</f>
        <v>0</v>
      </c>
      <c r="S1477" s="223">
        <v>0.00029999999999999997</v>
      </c>
      <c r="T1477" s="224">
        <f>S1477*H1477</f>
        <v>0.055979999999999995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5" t="s">
        <v>245</v>
      </c>
      <c r="AT1477" s="225" t="s">
        <v>151</v>
      </c>
      <c r="AU1477" s="225" t="s">
        <v>82</v>
      </c>
      <c r="AY1477" s="19" t="s">
        <v>148</v>
      </c>
      <c r="BE1477" s="226">
        <f>IF(N1477="základní",J1477,0)</f>
        <v>0</v>
      </c>
      <c r="BF1477" s="226">
        <f>IF(N1477="snížená",J1477,0)</f>
        <v>0</v>
      </c>
      <c r="BG1477" s="226">
        <f>IF(N1477="zákl. přenesená",J1477,0)</f>
        <v>0</v>
      </c>
      <c r="BH1477" s="226">
        <f>IF(N1477="sníž. přenesená",J1477,0)</f>
        <v>0</v>
      </c>
      <c r="BI1477" s="226">
        <f>IF(N1477="nulová",J1477,0)</f>
        <v>0</v>
      </c>
      <c r="BJ1477" s="19" t="s">
        <v>80</v>
      </c>
      <c r="BK1477" s="226">
        <f>ROUND(I1477*H1477,2)</f>
        <v>0</v>
      </c>
      <c r="BL1477" s="19" t="s">
        <v>245</v>
      </c>
      <c r="BM1477" s="225" t="s">
        <v>1985</v>
      </c>
    </row>
    <row r="1478" s="2" customFormat="1">
      <c r="A1478" s="40"/>
      <c r="B1478" s="41"/>
      <c r="C1478" s="42"/>
      <c r="D1478" s="227" t="s">
        <v>157</v>
      </c>
      <c r="E1478" s="42"/>
      <c r="F1478" s="228" t="s">
        <v>1986</v>
      </c>
      <c r="G1478" s="42"/>
      <c r="H1478" s="42"/>
      <c r="I1478" s="229"/>
      <c r="J1478" s="42"/>
      <c r="K1478" s="42"/>
      <c r="L1478" s="46"/>
      <c r="M1478" s="230"/>
      <c r="N1478" s="231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157</v>
      </c>
      <c r="AU1478" s="19" t="s">
        <v>82</v>
      </c>
    </row>
    <row r="1479" s="13" customFormat="1">
      <c r="A1479" s="13"/>
      <c r="B1479" s="232"/>
      <c r="C1479" s="233"/>
      <c r="D1479" s="234" t="s">
        <v>159</v>
      </c>
      <c r="E1479" s="235" t="s">
        <v>19</v>
      </c>
      <c r="F1479" s="236" t="s">
        <v>486</v>
      </c>
      <c r="G1479" s="233"/>
      <c r="H1479" s="235" t="s">
        <v>19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159</v>
      </c>
      <c r="AU1479" s="242" t="s">
        <v>82</v>
      </c>
      <c r="AV1479" s="13" t="s">
        <v>80</v>
      </c>
      <c r="AW1479" s="13" t="s">
        <v>33</v>
      </c>
      <c r="AX1479" s="13" t="s">
        <v>72</v>
      </c>
      <c r="AY1479" s="242" t="s">
        <v>148</v>
      </c>
    </row>
    <row r="1480" s="14" customFormat="1">
      <c r="A1480" s="14"/>
      <c r="B1480" s="243"/>
      <c r="C1480" s="244"/>
      <c r="D1480" s="234" t="s">
        <v>159</v>
      </c>
      <c r="E1480" s="245" t="s">
        <v>19</v>
      </c>
      <c r="F1480" s="246" t="s">
        <v>1987</v>
      </c>
      <c r="G1480" s="244"/>
      <c r="H1480" s="247">
        <v>22.699999999999999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159</v>
      </c>
      <c r="AU1480" s="253" t="s">
        <v>82</v>
      </c>
      <c r="AV1480" s="14" t="s">
        <v>82</v>
      </c>
      <c r="AW1480" s="14" t="s">
        <v>33</v>
      </c>
      <c r="AX1480" s="14" t="s">
        <v>72</v>
      </c>
      <c r="AY1480" s="253" t="s">
        <v>148</v>
      </c>
    </row>
    <row r="1481" s="13" customFormat="1">
      <c r="A1481" s="13"/>
      <c r="B1481" s="232"/>
      <c r="C1481" s="233"/>
      <c r="D1481" s="234" t="s">
        <v>159</v>
      </c>
      <c r="E1481" s="235" t="s">
        <v>19</v>
      </c>
      <c r="F1481" s="236" t="s">
        <v>488</v>
      </c>
      <c r="G1481" s="233"/>
      <c r="H1481" s="235" t="s">
        <v>19</v>
      </c>
      <c r="I1481" s="237"/>
      <c r="J1481" s="233"/>
      <c r="K1481" s="233"/>
      <c r="L1481" s="238"/>
      <c r="M1481" s="239"/>
      <c r="N1481" s="240"/>
      <c r="O1481" s="240"/>
      <c r="P1481" s="240"/>
      <c r="Q1481" s="240"/>
      <c r="R1481" s="240"/>
      <c r="S1481" s="240"/>
      <c r="T1481" s="24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2" t="s">
        <v>159</v>
      </c>
      <c r="AU1481" s="242" t="s">
        <v>82</v>
      </c>
      <c r="AV1481" s="13" t="s">
        <v>80</v>
      </c>
      <c r="AW1481" s="13" t="s">
        <v>33</v>
      </c>
      <c r="AX1481" s="13" t="s">
        <v>72</v>
      </c>
      <c r="AY1481" s="242" t="s">
        <v>148</v>
      </c>
    </row>
    <row r="1482" s="14" customFormat="1">
      <c r="A1482" s="14"/>
      <c r="B1482" s="243"/>
      <c r="C1482" s="244"/>
      <c r="D1482" s="234" t="s">
        <v>159</v>
      </c>
      <c r="E1482" s="245" t="s">
        <v>19</v>
      </c>
      <c r="F1482" s="246" t="s">
        <v>1988</v>
      </c>
      <c r="G1482" s="244"/>
      <c r="H1482" s="247">
        <v>21.5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159</v>
      </c>
      <c r="AU1482" s="253" t="s">
        <v>82</v>
      </c>
      <c r="AV1482" s="14" t="s">
        <v>82</v>
      </c>
      <c r="AW1482" s="14" t="s">
        <v>33</v>
      </c>
      <c r="AX1482" s="14" t="s">
        <v>72</v>
      </c>
      <c r="AY1482" s="253" t="s">
        <v>148</v>
      </c>
    </row>
    <row r="1483" s="13" customFormat="1">
      <c r="A1483" s="13"/>
      <c r="B1483" s="232"/>
      <c r="C1483" s="233"/>
      <c r="D1483" s="234" t="s">
        <v>159</v>
      </c>
      <c r="E1483" s="235" t="s">
        <v>19</v>
      </c>
      <c r="F1483" s="236" t="s">
        <v>490</v>
      </c>
      <c r="G1483" s="233"/>
      <c r="H1483" s="235" t="s">
        <v>19</v>
      </c>
      <c r="I1483" s="237"/>
      <c r="J1483" s="233"/>
      <c r="K1483" s="233"/>
      <c r="L1483" s="238"/>
      <c r="M1483" s="239"/>
      <c r="N1483" s="240"/>
      <c r="O1483" s="240"/>
      <c r="P1483" s="240"/>
      <c r="Q1483" s="240"/>
      <c r="R1483" s="240"/>
      <c r="S1483" s="240"/>
      <c r="T1483" s="24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2" t="s">
        <v>159</v>
      </c>
      <c r="AU1483" s="242" t="s">
        <v>82</v>
      </c>
      <c r="AV1483" s="13" t="s">
        <v>80</v>
      </c>
      <c r="AW1483" s="13" t="s">
        <v>33</v>
      </c>
      <c r="AX1483" s="13" t="s">
        <v>72</v>
      </c>
      <c r="AY1483" s="242" t="s">
        <v>148</v>
      </c>
    </row>
    <row r="1484" s="14" customFormat="1">
      <c r="A1484" s="14"/>
      <c r="B1484" s="243"/>
      <c r="C1484" s="244"/>
      <c r="D1484" s="234" t="s">
        <v>159</v>
      </c>
      <c r="E1484" s="245" t="s">
        <v>19</v>
      </c>
      <c r="F1484" s="246" t="s">
        <v>1989</v>
      </c>
      <c r="G1484" s="244"/>
      <c r="H1484" s="247">
        <v>19.399999999999999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159</v>
      </c>
      <c r="AU1484" s="253" t="s">
        <v>82</v>
      </c>
      <c r="AV1484" s="14" t="s">
        <v>82</v>
      </c>
      <c r="AW1484" s="14" t="s">
        <v>33</v>
      </c>
      <c r="AX1484" s="14" t="s">
        <v>72</v>
      </c>
      <c r="AY1484" s="253" t="s">
        <v>148</v>
      </c>
    </row>
    <row r="1485" s="13" customFormat="1">
      <c r="A1485" s="13"/>
      <c r="B1485" s="232"/>
      <c r="C1485" s="233"/>
      <c r="D1485" s="234" t="s">
        <v>159</v>
      </c>
      <c r="E1485" s="235" t="s">
        <v>19</v>
      </c>
      <c r="F1485" s="236" t="s">
        <v>492</v>
      </c>
      <c r="G1485" s="233"/>
      <c r="H1485" s="235" t="s">
        <v>19</v>
      </c>
      <c r="I1485" s="237"/>
      <c r="J1485" s="233"/>
      <c r="K1485" s="233"/>
      <c r="L1485" s="238"/>
      <c r="M1485" s="239"/>
      <c r="N1485" s="240"/>
      <c r="O1485" s="240"/>
      <c r="P1485" s="240"/>
      <c r="Q1485" s="240"/>
      <c r="R1485" s="240"/>
      <c r="S1485" s="240"/>
      <c r="T1485" s="24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2" t="s">
        <v>159</v>
      </c>
      <c r="AU1485" s="242" t="s">
        <v>82</v>
      </c>
      <c r="AV1485" s="13" t="s">
        <v>80</v>
      </c>
      <c r="AW1485" s="13" t="s">
        <v>33</v>
      </c>
      <c r="AX1485" s="13" t="s">
        <v>72</v>
      </c>
      <c r="AY1485" s="242" t="s">
        <v>148</v>
      </c>
    </row>
    <row r="1486" s="14" customFormat="1">
      <c r="A1486" s="14"/>
      <c r="B1486" s="243"/>
      <c r="C1486" s="244"/>
      <c r="D1486" s="234" t="s">
        <v>159</v>
      </c>
      <c r="E1486" s="245" t="s">
        <v>19</v>
      </c>
      <c r="F1486" s="246" t="s">
        <v>1990</v>
      </c>
      <c r="G1486" s="244"/>
      <c r="H1486" s="247">
        <v>11.9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159</v>
      </c>
      <c r="AU1486" s="253" t="s">
        <v>82</v>
      </c>
      <c r="AV1486" s="14" t="s">
        <v>82</v>
      </c>
      <c r="AW1486" s="14" t="s">
        <v>33</v>
      </c>
      <c r="AX1486" s="14" t="s">
        <v>72</v>
      </c>
      <c r="AY1486" s="253" t="s">
        <v>148</v>
      </c>
    </row>
    <row r="1487" s="13" customFormat="1">
      <c r="A1487" s="13"/>
      <c r="B1487" s="232"/>
      <c r="C1487" s="233"/>
      <c r="D1487" s="234" t="s">
        <v>159</v>
      </c>
      <c r="E1487" s="235" t="s">
        <v>19</v>
      </c>
      <c r="F1487" s="236" t="s">
        <v>500</v>
      </c>
      <c r="G1487" s="233"/>
      <c r="H1487" s="235" t="s">
        <v>19</v>
      </c>
      <c r="I1487" s="237"/>
      <c r="J1487" s="233"/>
      <c r="K1487" s="233"/>
      <c r="L1487" s="238"/>
      <c r="M1487" s="239"/>
      <c r="N1487" s="240"/>
      <c r="O1487" s="240"/>
      <c r="P1487" s="240"/>
      <c r="Q1487" s="240"/>
      <c r="R1487" s="240"/>
      <c r="S1487" s="240"/>
      <c r="T1487" s="24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2" t="s">
        <v>159</v>
      </c>
      <c r="AU1487" s="242" t="s">
        <v>82</v>
      </c>
      <c r="AV1487" s="13" t="s">
        <v>80</v>
      </c>
      <c r="AW1487" s="13" t="s">
        <v>33</v>
      </c>
      <c r="AX1487" s="13" t="s">
        <v>72</v>
      </c>
      <c r="AY1487" s="242" t="s">
        <v>148</v>
      </c>
    </row>
    <row r="1488" s="14" customFormat="1">
      <c r="A1488" s="14"/>
      <c r="B1488" s="243"/>
      <c r="C1488" s="244"/>
      <c r="D1488" s="234" t="s">
        <v>159</v>
      </c>
      <c r="E1488" s="245" t="s">
        <v>19</v>
      </c>
      <c r="F1488" s="246" t="s">
        <v>1991</v>
      </c>
      <c r="G1488" s="244"/>
      <c r="H1488" s="247">
        <v>14.9</v>
      </c>
      <c r="I1488" s="248"/>
      <c r="J1488" s="244"/>
      <c r="K1488" s="244"/>
      <c r="L1488" s="249"/>
      <c r="M1488" s="250"/>
      <c r="N1488" s="251"/>
      <c r="O1488" s="251"/>
      <c r="P1488" s="251"/>
      <c r="Q1488" s="251"/>
      <c r="R1488" s="251"/>
      <c r="S1488" s="251"/>
      <c r="T1488" s="252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3" t="s">
        <v>159</v>
      </c>
      <c r="AU1488" s="253" t="s">
        <v>82</v>
      </c>
      <c r="AV1488" s="14" t="s">
        <v>82</v>
      </c>
      <c r="AW1488" s="14" t="s">
        <v>33</v>
      </c>
      <c r="AX1488" s="14" t="s">
        <v>72</v>
      </c>
      <c r="AY1488" s="253" t="s">
        <v>148</v>
      </c>
    </row>
    <row r="1489" s="13" customFormat="1">
      <c r="A1489" s="13"/>
      <c r="B1489" s="232"/>
      <c r="C1489" s="233"/>
      <c r="D1489" s="234" t="s">
        <v>159</v>
      </c>
      <c r="E1489" s="235" t="s">
        <v>19</v>
      </c>
      <c r="F1489" s="236" t="s">
        <v>977</v>
      </c>
      <c r="G1489" s="233"/>
      <c r="H1489" s="235" t="s">
        <v>19</v>
      </c>
      <c r="I1489" s="237"/>
      <c r="J1489" s="233"/>
      <c r="K1489" s="233"/>
      <c r="L1489" s="238"/>
      <c r="M1489" s="239"/>
      <c r="N1489" s="240"/>
      <c r="O1489" s="240"/>
      <c r="P1489" s="240"/>
      <c r="Q1489" s="240"/>
      <c r="R1489" s="240"/>
      <c r="S1489" s="240"/>
      <c r="T1489" s="24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2" t="s">
        <v>159</v>
      </c>
      <c r="AU1489" s="242" t="s">
        <v>82</v>
      </c>
      <c r="AV1489" s="13" t="s">
        <v>80</v>
      </c>
      <c r="AW1489" s="13" t="s">
        <v>33</v>
      </c>
      <c r="AX1489" s="13" t="s">
        <v>72</v>
      </c>
      <c r="AY1489" s="242" t="s">
        <v>148</v>
      </c>
    </row>
    <row r="1490" s="14" customFormat="1">
      <c r="A1490" s="14"/>
      <c r="B1490" s="243"/>
      <c r="C1490" s="244"/>
      <c r="D1490" s="234" t="s">
        <v>159</v>
      </c>
      <c r="E1490" s="245" t="s">
        <v>19</v>
      </c>
      <c r="F1490" s="246" t="s">
        <v>1992</v>
      </c>
      <c r="G1490" s="244"/>
      <c r="H1490" s="247">
        <v>18.300000000000001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159</v>
      </c>
      <c r="AU1490" s="253" t="s">
        <v>82</v>
      </c>
      <c r="AV1490" s="14" t="s">
        <v>82</v>
      </c>
      <c r="AW1490" s="14" t="s">
        <v>33</v>
      </c>
      <c r="AX1490" s="14" t="s">
        <v>72</v>
      </c>
      <c r="AY1490" s="253" t="s">
        <v>148</v>
      </c>
    </row>
    <row r="1491" s="13" customFormat="1">
      <c r="A1491" s="13"/>
      <c r="B1491" s="232"/>
      <c r="C1491" s="233"/>
      <c r="D1491" s="234" t="s">
        <v>159</v>
      </c>
      <c r="E1491" s="235" t="s">
        <v>19</v>
      </c>
      <c r="F1491" s="236" t="s">
        <v>979</v>
      </c>
      <c r="G1491" s="233"/>
      <c r="H1491" s="235" t="s">
        <v>19</v>
      </c>
      <c r="I1491" s="237"/>
      <c r="J1491" s="233"/>
      <c r="K1491" s="233"/>
      <c r="L1491" s="238"/>
      <c r="M1491" s="239"/>
      <c r="N1491" s="240"/>
      <c r="O1491" s="240"/>
      <c r="P1491" s="240"/>
      <c r="Q1491" s="240"/>
      <c r="R1491" s="240"/>
      <c r="S1491" s="240"/>
      <c r="T1491" s="24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2" t="s">
        <v>159</v>
      </c>
      <c r="AU1491" s="242" t="s">
        <v>82</v>
      </c>
      <c r="AV1491" s="13" t="s">
        <v>80</v>
      </c>
      <c r="AW1491" s="13" t="s">
        <v>33</v>
      </c>
      <c r="AX1491" s="13" t="s">
        <v>72</v>
      </c>
      <c r="AY1491" s="242" t="s">
        <v>148</v>
      </c>
    </row>
    <row r="1492" s="14" customFormat="1">
      <c r="A1492" s="14"/>
      <c r="B1492" s="243"/>
      <c r="C1492" s="244"/>
      <c r="D1492" s="234" t="s">
        <v>159</v>
      </c>
      <c r="E1492" s="245" t="s">
        <v>19</v>
      </c>
      <c r="F1492" s="246" t="s">
        <v>1993</v>
      </c>
      <c r="G1492" s="244"/>
      <c r="H1492" s="247">
        <v>9.1999999999999993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159</v>
      </c>
      <c r="AU1492" s="253" t="s">
        <v>82</v>
      </c>
      <c r="AV1492" s="14" t="s">
        <v>82</v>
      </c>
      <c r="AW1492" s="14" t="s">
        <v>33</v>
      </c>
      <c r="AX1492" s="14" t="s">
        <v>72</v>
      </c>
      <c r="AY1492" s="253" t="s">
        <v>148</v>
      </c>
    </row>
    <row r="1493" s="13" customFormat="1">
      <c r="A1493" s="13"/>
      <c r="B1493" s="232"/>
      <c r="C1493" s="233"/>
      <c r="D1493" s="234" t="s">
        <v>159</v>
      </c>
      <c r="E1493" s="235" t="s">
        <v>19</v>
      </c>
      <c r="F1493" s="236" t="s">
        <v>981</v>
      </c>
      <c r="G1493" s="233"/>
      <c r="H1493" s="235" t="s">
        <v>19</v>
      </c>
      <c r="I1493" s="237"/>
      <c r="J1493" s="233"/>
      <c r="K1493" s="233"/>
      <c r="L1493" s="238"/>
      <c r="M1493" s="239"/>
      <c r="N1493" s="240"/>
      <c r="O1493" s="240"/>
      <c r="P1493" s="240"/>
      <c r="Q1493" s="240"/>
      <c r="R1493" s="240"/>
      <c r="S1493" s="240"/>
      <c r="T1493" s="24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2" t="s">
        <v>159</v>
      </c>
      <c r="AU1493" s="242" t="s">
        <v>82</v>
      </c>
      <c r="AV1493" s="13" t="s">
        <v>80</v>
      </c>
      <c r="AW1493" s="13" t="s">
        <v>33</v>
      </c>
      <c r="AX1493" s="13" t="s">
        <v>72</v>
      </c>
      <c r="AY1493" s="242" t="s">
        <v>148</v>
      </c>
    </row>
    <row r="1494" s="14" customFormat="1">
      <c r="A1494" s="14"/>
      <c r="B1494" s="243"/>
      <c r="C1494" s="244"/>
      <c r="D1494" s="234" t="s">
        <v>159</v>
      </c>
      <c r="E1494" s="245" t="s">
        <v>19</v>
      </c>
      <c r="F1494" s="246" t="s">
        <v>250</v>
      </c>
      <c r="G1494" s="244"/>
      <c r="H1494" s="247">
        <v>17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159</v>
      </c>
      <c r="AU1494" s="253" t="s">
        <v>82</v>
      </c>
      <c r="AV1494" s="14" t="s">
        <v>82</v>
      </c>
      <c r="AW1494" s="14" t="s">
        <v>33</v>
      </c>
      <c r="AX1494" s="14" t="s">
        <v>72</v>
      </c>
      <c r="AY1494" s="253" t="s">
        <v>148</v>
      </c>
    </row>
    <row r="1495" s="13" customFormat="1">
      <c r="A1495" s="13"/>
      <c r="B1495" s="232"/>
      <c r="C1495" s="233"/>
      <c r="D1495" s="234" t="s">
        <v>159</v>
      </c>
      <c r="E1495" s="235" t="s">
        <v>19</v>
      </c>
      <c r="F1495" s="236" t="s">
        <v>983</v>
      </c>
      <c r="G1495" s="233"/>
      <c r="H1495" s="235" t="s">
        <v>19</v>
      </c>
      <c r="I1495" s="237"/>
      <c r="J1495" s="233"/>
      <c r="K1495" s="233"/>
      <c r="L1495" s="238"/>
      <c r="M1495" s="239"/>
      <c r="N1495" s="240"/>
      <c r="O1495" s="240"/>
      <c r="P1495" s="240"/>
      <c r="Q1495" s="240"/>
      <c r="R1495" s="240"/>
      <c r="S1495" s="240"/>
      <c r="T1495" s="24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2" t="s">
        <v>159</v>
      </c>
      <c r="AU1495" s="242" t="s">
        <v>82</v>
      </c>
      <c r="AV1495" s="13" t="s">
        <v>80</v>
      </c>
      <c r="AW1495" s="13" t="s">
        <v>33</v>
      </c>
      <c r="AX1495" s="13" t="s">
        <v>72</v>
      </c>
      <c r="AY1495" s="242" t="s">
        <v>148</v>
      </c>
    </row>
    <row r="1496" s="14" customFormat="1">
      <c r="A1496" s="14"/>
      <c r="B1496" s="243"/>
      <c r="C1496" s="244"/>
      <c r="D1496" s="234" t="s">
        <v>159</v>
      </c>
      <c r="E1496" s="245" t="s">
        <v>19</v>
      </c>
      <c r="F1496" s="246" t="s">
        <v>1994</v>
      </c>
      <c r="G1496" s="244"/>
      <c r="H1496" s="247">
        <v>22.600000000000001</v>
      </c>
      <c r="I1496" s="248"/>
      <c r="J1496" s="244"/>
      <c r="K1496" s="244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3" t="s">
        <v>159</v>
      </c>
      <c r="AU1496" s="253" t="s">
        <v>82</v>
      </c>
      <c r="AV1496" s="14" t="s">
        <v>82</v>
      </c>
      <c r="AW1496" s="14" t="s">
        <v>33</v>
      </c>
      <c r="AX1496" s="14" t="s">
        <v>72</v>
      </c>
      <c r="AY1496" s="253" t="s">
        <v>148</v>
      </c>
    </row>
    <row r="1497" s="13" customFormat="1">
      <c r="A1497" s="13"/>
      <c r="B1497" s="232"/>
      <c r="C1497" s="233"/>
      <c r="D1497" s="234" t="s">
        <v>159</v>
      </c>
      <c r="E1497" s="235" t="s">
        <v>19</v>
      </c>
      <c r="F1497" s="236" t="s">
        <v>985</v>
      </c>
      <c r="G1497" s="233"/>
      <c r="H1497" s="235" t="s">
        <v>19</v>
      </c>
      <c r="I1497" s="237"/>
      <c r="J1497" s="233"/>
      <c r="K1497" s="233"/>
      <c r="L1497" s="238"/>
      <c r="M1497" s="239"/>
      <c r="N1497" s="240"/>
      <c r="O1497" s="240"/>
      <c r="P1497" s="240"/>
      <c r="Q1497" s="240"/>
      <c r="R1497" s="240"/>
      <c r="S1497" s="240"/>
      <c r="T1497" s="24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2" t="s">
        <v>159</v>
      </c>
      <c r="AU1497" s="242" t="s">
        <v>82</v>
      </c>
      <c r="AV1497" s="13" t="s">
        <v>80</v>
      </c>
      <c r="AW1497" s="13" t="s">
        <v>33</v>
      </c>
      <c r="AX1497" s="13" t="s">
        <v>72</v>
      </c>
      <c r="AY1497" s="242" t="s">
        <v>148</v>
      </c>
    </row>
    <row r="1498" s="14" customFormat="1">
      <c r="A1498" s="14"/>
      <c r="B1498" s="243"/>
      <c r="C1498" s="244"/>
      <c r="D1498" s="234" t="s">
        <v>159</v>
      </c>
      <c r="E1498" s="245" t="s">
        <v>19</v>
      </c>
      <c r="F1498" s="246" t="s">
        <v>1995</v>
      </c>
      <c r="G1498" s="244"/>
      <c r="H1498" s="247">
        <v>19.800000000000001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159</v>
      </c>
      <c r="AU1498" s="253" t="s">
        <v>82</v>
      </c>
      <c r="AV1498" s="14" t="s">
        <v>82</v>
      </c>
      <c r="AW1498" s="14" t="s">
        <v>33</v>
      </c>
      <c r="AX1498" s="14" t="s">
        <v>72</v>
      </c>
      <c r="AY1498" s="253" t="s">
        <v>148</v>
      </c>
    </row>
    <row r="1499" s="13" customFormat="1">
      <c r="A1499" s="13"/>
      <c r="B1499" s="232"/>
      <c r="C1499" s="233"/>
      <c r="D1499" s="234" t="s">
        <v>159</v>
      </c>
      <c r="E1499" s="235" t="s">
        <v>19</v>
      </c>
      <c r="F1499" s="236" t="s">
        <v>987</v>
      </c>
      <c r="G1499" s="233"/>
      <c r="H1499" s="235" t="s">
        <v>19</v>
      </c>
      <c r="I1499" s="237"/>
      <c r="J1499" s="233"/>
      <c r="K1499" s="233"/>
      <c r="L1499" s="238"/>
      <c r="M1499" s="239"/>
      <c r="N1499" s="240"/>
      <c r="O1499" s="240"/>
      <c r="P1499" s="240"/>
      <c r="Q1499" s="240"/>
      <c r="R1499" s="240"/>
      <c r="S1499" s="240"/>
      <c r="T1499" s="24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2" t="s">
        <v>159</v>
      </c>
      <c r="AU1499" s="242" t="s">
        <v>82</v>
      </c>
      <c r="AV1499" s="13" t="s">
        <v>80</v>
      </c>
      <c r="AW1499" s="13" t="s">
        <v>33</v>
      </c>
      <c r="AX1499" s="13" t="s">
        <v>72</v>
      </c>
      <c r="AY1499" s="242" t="s">
        <v>148</v>
      </c>
    </row>
    <row r="1500" s="14" customFormat="1">
      <c r="A1500" s="14"/>
      <c r="B1500" s="243"/>
      <c r="C1500" s="244"/>
      <c r="D1500" s="234" t="s">
        <v>159</v>
      </c>
      <c r="E1500" s="245" t="s">
        <v>19</v>
      </c>
      <c r="F1500" s="246" t="s">
        <v>1996</v>
      </c>
      <c r="G1500" s="244"/>
      <c r="H1500" s="247">
        <v>9.3000000000000007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159</v>
      </c>
      <c r="AU1500" s="253" t="s">
        <v>82</v>
      </c>
      <c r="AV1500" s="14" t="s">
        <v>82</v>
      </c>
      <c r="AW1500" s="14" t="s">
        <v>33</v>
      </c>
      <c r="AX1500" s="14" t="s">
        <v>72</v>
      </c>
      <c r="AY1500" s="253" t="s">
        <v>148</v>
      </c>
    </row>
    <row r="1501" s="15" customFormat="1">
      <c r="A1501" s="15"/>
      <c r="B1501" s="254"/>
      <c r="C1501" s="255"/>
      <c r="D1501" s="234" t="s">
        <v>159</v>
      </c>
      <c r="E1501" s="256" t="s">
        <v>19</v>
      </c>
      <c r="F1501" s="257" t="s">
        <v>163</v>
      </c>
      <c r="G1501" s="255"/>
      <c r="H1501" s="258">
        <v>186.59999999999999</v>
      </c>
      <c r="I1501" s="259"/>
      <c r="J1501" s="255"/>
      <c r="K1501" s="255"/>
      <c r="L1501" s="260"/>
      <c r="M1501" s="261"/>
      <c r="N1501" s="262"/>
      <c r="O1501" s="262"/>
      <c r="P1501" s="262"/>
      <c r="Q1501" s="262"/>
      <c r="R1501" s="262"/>
      <c r="S1501" s="262"/>
      <c r="T1501" s="263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64" t="s">
        <v>159</v>
      </c>
      <c r="AU1501" s="264" t="s">
        <v>82</v>
      </c>
      <c r="AV1501" s="15" t="s">
        <v>149</v>
      </c>
      <c r="AW1501" s="15" t="s">
        <v>33</v>
      </c>
      <c r="AX1501" s="15" t="s">
        <v>80</v>
      </c>
      <c r="AY1501" s="264" t="s">
        <v>148</v>
      </c>
    </row>
    <row r="1502" s="2" customFormat="1" ht="16.5" customHeight="1">
      <c r="A1502" s="40"/>
      <c r="B1502" s="41"/>
      <c r="C1502" s="214" t="s">
        <v>1997</v>
      </c>
      <c r="D1502" s="214" t="s">
        <v>151</v>
      </c>
      <c r="E1502" s="215" t="s">
        <v>1998</v>
      </c>
      <c r="F1502" s="216" t="s">
        <v>1999</v>
      </c>
      <c r="G1502" s="217" t="s">
        <v>298</v>
      </c>
      <c r="H1502" s="218">
        <v>301.5</v>
      </c>
      <c r="I1502" s="219"/>
      <c r="J1502" s="220">
        <f>ROUND(I1502*H1502,2)</f>
        <v>0</v>
      </c>
      <c r="K1502" s="216" t="s">
        <v>616</v>
      </c>
      <c r="L1502" s="46"/>
      <c r="M1502" s="221" t="s">
        <v>19</v>
      </c>
      <c r="N1502" s="222" t="s">
        <v>43</v>
      </c>
      <c r="O1502" s="86"/>
      <c r="P1502" s="223">
        <f>O1502*H1502</f>
        <v>0</v>
      </c>
      <c r="Q1502" s="223">
        <v>1.0000000000000001E-05</v>
      </c>
      <c r="R1502" s="223">
        <f>Q1502*H1502</f>
        <v>0.0030150000000000003</v>
      </c>
      <c r="S1502" s="223">
        <v>0</v>
      </c>
      <c r="T1502" s="224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25" t="s">
        <v>245</v>
      </c>
      <c r="AT1502" s="225" t="s">
        <v>151</v>
      </c>
      <c r="AU1502" s="225" t="s">
        <v>82</v>
      </c>
      <c r="AY1502" s="19" t="s">
        <v>148</v>
      </c>
      <c r="BE1502" s="226">
        <f>IF(N1502="základní",J1502,0)</f>
        <v>0</v>
      </c>
      <c r="BF1502" s="226">
        <f>IF(N1502="snížená",J1502,0)</f>
        <v>0</v>
      </c>
      <c r="BG1502" s="226">
        <f>IF(N1502="zákl. přenesená",J1502,0)</f>
        <v>0</v>
      </c>
      <c r="BH1502" s="226">
        <f>IF(N1502="sníž. přenesená",J1502,0)</f>
        <v>0</v>
      </c>
      <c r="BI1502" s="226">
        <f>IF(N1502="nulová",J1502,0)</f>
        <v>0</v>
      </c>
      <c r="BJ1502" s="19" t="s">
        <v>80</v>
      </c>
      <c r="BK1502" s="226">
        <f>ROUND(I1502*H1502,2)</f>
        <v>0</v>
      </c>
      <c r="BL1502" s="19" t="s">
        <v>245</v>
      </c>
      <c r="BM1502" s="225" t="s">
        <v>2000</v>
      </c>
    </row>
    <row r="1503" s="2" customFormat="1">
      <c r="A1503" s="40"/>
      <c r="B1503" s="41"/>
      <c r="C1503" s="42"/>
      <c r="D1503" s="227" t="s">
        <v>157</v>
      </c>
      <c r="E1503" s="42"/>
      <c r="F1503" s="228" t="s">
        <v>2001</v>
      </c>
      <c r="G1503" s="42"/>
      <c r="H1503" s="42"/>
      <c r="I1503" s="229"/>
      <c r="J1503" s="42"/>
      <c r="K1503" s="42"/>
      <c r="L1503" s="46"/>
      <c r="M1503" s="230"/>
      <c r="N1503" s="231"/>
      <c r="O1503" s="86"/>
      <c r="P1503" s="86"/>
      <c r="Q1503" s="86"/>
      <c r="R1503" s="86"/>
      <c r="S1503" s="86"/>
      <c r="T1503" s="87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T1503" s="19" t="s">
        <v>157</v>
      </c>
      <c r="AU1503" s="19" t="s">
        <v>82</v>
      </c>
    </row>
    <row r="1504" s="13" customFormat="1">
      <c r="A1504" s="13"/>
      <c r="B1504" s="232"/>
      <c r="C1504" s="233"/>
      <c r="D1504" s="234" t="s">
        <v>159</v>
      </c>
      <c r="E1504" s="235" t="s">
        <v>19</v>
      </c>
      <c r="F1504" s="236" t="s">
        <v>488</v>
      </c>
      <c r="G1504" s="233"/>
      <c r="H1504" s="235" t="s">
        <v>19</v>
      </c>
      <c r="I1504" s="237"/>
      <c r="J1504" s="233"/>
      <c r="K1504" s="233"/>
      <c r="L1504" s="238"/>
      <c r="M1504" s="239"/>
      <c r="N1504" s="240"/>
      <c r="O1504" s="240"/>
      <c r="P1504" s="240"/>
      <c r="Q1504" s="240"/>
      <c r="R1504" s="240"/>
      <c r="S1504" s="240"/>
      <c r="T1504" s="24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2" t="s">
        <v>159</v>
      </c>
      <c r="AU1504" s="242" t="s">
        <v>82</v>
      </c>
      <c r="AV1504" s="13" t="s">
        <v>80</v>
      </c>
      <c r="AW1504" s="13" t="s">
        <v>33</v>
      </c>
      <c r="AX1504" s="13" t="s">
        <v>72</v>
      </c>
      <c r="AY1504" s="242" t="s">
        <v>148</v>
      </c>
    </row>
    <row r="1505" s="14" customFormat="1">
      <c r="A1505" s="14"/>
      <c r="B1505" s="243"/>
      <c r="C1505" s="244"/>
      <c r="D1505" s="234" t="s">
        <v>159</v>
      </c>
      <c r="E1505" s="245" t="s">
        <v>19</v>
      </c>
      <c r="F1505" s="246" t="s">
        <v>2002</v>
      </c>
      <c r="G1505" s="244"/>
      <c r="H1505" s="247">
        <v>22.5</v>
      </c>
      <c r="I1505" s="248"/>
      <c r="J1505" s="244"/>
      <c r="K1505" s="244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3" t="s">
        <v>159</v>
      </c>
      <c r="AU1505" s="253" t="s">
        <v>82</v>
      </c>
      <c r="AV1505" s="14" t="s">
        <v>82</v>
      </c>
      <c r="AW1505" s="14" t="s">
        <v>33</v>
      </c>
      <c r="AX1505" s="14" t="s">
        <v>72</v>
      </c>
      <c r="AY1505" s="253" t="s">
        <v>148</v>
      </c>
    </row>
    <row r="1506" s="13" customFormat="1">
      <c r="A1506" s="13"/>
      <c r="B1506" s="232"/>
      <c r="C1506" s="233"/>
      <c r="D1506" s="234" t="s">
        <v>159</v>
      </c>
      <c r="E1506" s="235" t="s">
        <v>19</v>
      </c>
      <c r="F1506" s="236" t="s">
        <v>490</v>
      </c>
      <c r="G1506" s="233"/>
      <c r="H1506" s="235" t="s">
        <v>19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159</v>
      </c>
      <c r="AU1506" s="242" t="s">
        <v>82</v>
      </c>
      <c r="AV1506" s="13" t="s">
        <v>80</v>
      </c>
      <c r="AW1506" s="13" t="s">
        <v>33</v>
      </c>
      <c r="AX1506" s="13" t="s">
        <v>72</v>
      </c>
      <c r="AY1506" s="242" t="s">
        <v>148</v>
      </c>
    </row>
    <row r="1507" s="14" customFormat="1">
      <c r="A1507" s="14"/>
      <c r="B1507" s="243"/>
      <c r="C1507" s="244"/>
      <c r="D1507" s="234" t="s">
        <v>159</v>
      </c>
      <c r="E1507" s="245" t="s">
        <v>19</v>
      </c>
      <c r="F1507" s="246" t="s">
        <v>2003</v>
      </c>
      <c r="G1507" s="244"/>
      <c r="H1507" s="247">
        <v>15.9</v>
      </c>
      <c r="I1507" s="248"/>
      <c r="J1507" s="244"/>
      <c r="K1507" s="244"/>
      <c r="L1507" s="249"/>
      <c r="M1507" s="250"/>
      <c r="N1507" s="251"/>
      <c r="O1507" s="251"/>
      <c r="P1507" s="251"/>
      <c r="Q1507" s="251"/>
      <c r="R1507" s="251"/>
      <c r="S1507" s="251"/>
      <c r="T1507" s="25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3" t="s">
        <v>159</v>
      </c>
      <c r="AU1507" s="253" t="s">
        <v>82</v>
      </c>
      <c r="AV1507" s="14" t="s">
        <v>82</v>
      </c>
      <c r="AW1507" s="14" t="s">
        <v>33</v>
      </c>
      <c r="AX1507" s="14" t="s">
        <v>72</v>
      </c>
      <c r="AY1507" s="253" t="s">
        <v>148</v>
      </c>
    </row>
    <row r="1508" s="13" customFormat="1">
      <c r="A1508" s="13"/>
      <c r="B1508" s="232"/>
      <c r="C1508" s="233"/>
      <c r="D1508" s="234" t="s">
        <v>159</v>
      </c>
      <c r="E1508" s="235" t="s">
        <v>19</v>
      </c>
      <c r="F1508" s="236" t="s">
        <v>492</v>
      </c>
      <c r="G1508" s="233"/>
      <c r="H1508" s="235" t="s">
        <v>19</v>
      </c>
      <c r="I1508" s="237"/>
      <c r="J1508" s="233"/>
      <c r="K1508" s="233"/>
      <c r="L1508" s="238"/>
      <c r="M1508" s="239"/>
      <c r="N1508" s="240"/>
      <c r="O1508" s="240"/>
      <c r="P1508" s="240"/>
      <c r="Q1508" s="240"/>
      <c r="R1508" s="240"/>
      <c r="S1508" s="240"/>
      <c r="T1508" s="24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2" t="s">
        <v>159</v>
      </c>
      <c r="AU1508" s="242" t="s">
        <v>82</v>
      </c>
      <c r="AV1508" s="13" t="s">
        <v>80</v>
      </c>
      <c r="AW1508" s="13" t="s">
        <v>33</v>
      </c>
      <c r="AX1508" s="13" t="s">
        <v>72</v>
      </c>
      <c r="AY1508" s="242" t="s">
        <v>148</v>
      </c>
    </row>
    <row r="1509" s="14" customFormat="1">
      <c r="A1509" s="14"/>
      <c r="B1509" s="243"/>
      <c r="C1509" s="244"/>
      <c r="D1509" s="234" t="s">
        <v>159</v>
      </c>
      <c r="E1509" s="245" t="s">
        <v>19</v>
      </c>
      <c r="F1509" s="246" t="s">
        <v>240</v>
      </c>
      <c r="G1509" s="244"/>
      <c r="H1509" s="247">
        <v>15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159</v>
      </c>
      <c r="AU1509" s="253" t="s">
        <v>82</v>
      </c>
      <c r="AV1509" s="14" t="s">
        <v>82</v>
      </c>
      <c r="AW1509" s="14" t="s">
        <v>33</v>
      </c>
      <c r="AX1509" s="14" t="s">
        <v>72</v>
      </c>
      <c r="AY1509" s="253" t="s">
        <v>148</v>
      </c>
    </row>
    <row r="1510" s="13" customFormat="1">
      <c r="A1510" s="13"/>
      <c r="B1510" s="232"/>
      <c r="C1510" s="233"/>
      <c r="D1510" s="234" t="s">
        <v>159</v>
      </c>
      <c r="E1510" s="235" t="s">
        <v>19</v>
      </c>
      <c r="F1510" s="236" t="s">
        <v>979</v>
      </c>
      <c r="G1510" s="233"/>
      <c r="H1510" s="235" t="s">
        <v>19</v>
      </c>
      <c r="I1510" s="237"/>
      <c r="J1510" s="233"/>
      <c r="K1510" s="233"/>
      <c r="L1510" s="238"/>
      <c r="M1510" s="239"/>
      <c r="N1510" s="240"/>
      <c r="O1510" s="240"/>
      <c r="P1510" s="240"/>
      <c r="Q1510" s="240"/>
      <c r="R1510" s="240"/>
      <c r="S1510" s="240"/>
      <c r="T1510" s="24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2" t="s">
        <v>159</v>
      </c>
      <c r="AU1510" s="242" t="s">
        <v>82</v>
      </c>
      <c r="AV1510" s="13" t="s">
        <v>80</v>
      </c>
      <c r="AW1510" s="13" t="s">
        <v>33</v>
      </c>
      <c r="AX1510" s="13" t="s">
        <v>72</v>
      </c>
      <c r="AY1510" s="242" t="s">
        <v>148</v>
      </c>
    </row>
    <row r="1511" s="14" customFormat="1">
      <c r="A1511" s="14"/>
      <c r="B1511" s="243"/>
      <c r="C1511" s="244"/>
      <c r="D1511" s="234" t="s">
        <v>159</v>
      </c>
      <c r="E1511" s="245" t="s">
        <v>19</v>
      </c>
      <c r="F1511" s="246" t="s">
        <v>2004</v>
      </c>
      <c r="G1511" s="244"/>
      <c r="H1511" s="247">
        <v>10.9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159</v>
      </c>
      <c r="AU1511" s="253" t="s">
        <v>82</v>
      </c>
      <c r="AV1511" s="14" t="s">
        <v>82</v>
      </c>
      <c r="AW1511" s="14" t="s">
        <v>33</v>
      </c>
      <c r="AX1511" s="14" t="s">
        <v>72</v>
      </c>
      <c r="AY1511" s="253" t="s">
        <v>148</v>
      </c>
    </row>
    <row r="1512" s="13" customFormat="1">
      <c r="A1512" s="13"/>
      <c r="B1512" s="232"/>
      <c r="C1512" s="233"/>
      <c r="D1512" s="234" t="s">
        <v>159</v>
      </c>
      <c r="E1512" s="235" t="s">
        <v>19</v>
      </c>
      <c r="F1512" s="236" t="s">
        <v>981</v>
      </c>
      <c r="G1512" s="233"/>
      <c r="H1512" s="235" t="s">
        <v>19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159</v>
      </c>
      <c r="AU1512" s="242" t="s">
        <v>82</v>
      </c>
      <c r="AV1512" s="13" t="s">
        <v>80</v>
      </c>
      <c r="AW1512" s="13" t="s">
        <v>33</v>
      </c>
      <c r="AX1512" s="13" t="s">
        <v>72</v>
      </c>
      <c r="AY1512" s="242" t="s">
        <v>148</v>
      </c>
    </row>
    <row r="1513" s="14" customFormat="1">
      <c r="A1513" s="14"/>
      <c r="B1513" s="243"/>
      <c r="C1513" s="244"/>
      <c r="D1513" s="234" t="s">
        <v>159</v>
      </c>
      <c r="E1513" s="245" t="s">
        <v>19</v>
      </c>
      <c r="F1513" s="246" t="s">
        <v>2005</v>
      </c>
      <c r="G1513" s="244"/>
      <c r="H1513" s="247">
        <v>24.5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159</v>
      </c>
      <c r="AU1513" s="253" t="s">
        <v>82</v>
      </c>
      <c r="AV1513" s="14" t="s">
        <v>82</v>
      </c>
      <c r="AW1513" s="14" t="s">
        <v>33</v>
      </c>
      <c r="AX1513" s="14" t="s">
        <v>72</v>
      </c>
      <c r="AY1513" s="253" t="s">
        <v>148</v>
      </c>
    </row>
    <row r="1514" s="13" customFormat="1">
      <c r="A1514" s="13"/>
      <c r="B1514" s="232"/>
      <c r="C1514" s="233"/>
      <c r="D1514" s="234" t="s">
        <v>159</v>
      </c>
      <c r="E1514" s="235" t="s">
        <v>19</v>
      </c>
      <c r="F1514" s="236" t="s">
        <v>983</v>
      </c>
      <c r="G1514" s="233"/>
      <c r="H1514" s="235" t="s">
        <v>19</v>
      </c>
      <c r="I1514" s="237"/>
      <c r="J1514" s="233"/>
      <c r="K1514" s="233"/>
      <c r="L1514" s="238"/>
      <c r="M1514" s="239"/>
      <c r="N1514" s="240"/>
      <c r="O1514" s="240"/>
      <c r="P1514" s="240"/>
      <c r="Q1514" s="240"/>
      <c r="R1514" s="240"/>
      <c r="S1514" s="240"/>
      <c r="T1514" s="24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2" t="s">
        <v>159</v>
      </c>
      <c r="AU1514" s="242" t="s">
        <v>82</v>
      </c>
      <c r="AV1514" s="13" t="s">
        <v>80</v>
      </c>
      <c r="AW1514" s="13" t="s">
        <v>33</v>
      </c>
      <c r="AX1514" s="13" t="s">
        <v>72</v>
      </c>
      <c r="AY1514" s="242" t="s">
        <v>148</v>
      </c>
    </row>
    <row r="1515" s="14" customFormat="1">
      <c r="A1515" s="14"/>
      <c r="B1515" s="243"/>
      <c r="C1515" s="244"/>
      <c r="D1515" s="234" t="s">
        <v>159</v>
      </c>
      <c r="E1515" s="245" t="s">
        <v>19</v>
      </c>
      <c r="F1515" s="246" t="s">
        <v>2006</v>
      </c>
      <c r="G1515" s="244"/>
      <c r="H1515" s="247">
        <v>13.5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159</v>
      </c>
      <c r="AU1515" s="253" t="s">
        <v>82</v>
      </c>
      <c r="AV1515" s="14" t="s">
        <v>82</v>
      </c>
      <c r="AW1515" s="14" t="s">
        <v>33</v>
      </c>
      <c r="AX1515" s="14" t="s">
        <v>72</v>
      </c>
      <c r="AY1515" s="253" t="s">
        <v>148</v>
      </c>
    </row>
    <row r="1516" s="13" customFormat="1">
      <c r="A1516" s="13"/>
      <c r="B1516" s="232"/>
      <c r="C1516" s="233"/>
      <c r="D1516" s="234" t="s">
        <v>159</v>
      </c>
      <c r="E1516" s="235" t="s">
        <v>19</v>
      </c>
      <c r="F1516" s="236" t="s">
        <v>985</v>
      </c>
      <c r="G1516" s="233"/>
      <c r="H1516" s="235" t="s">
        <v>19</v>
      </c>
      <c r="I1516" s="237"/>
      <c r="J1516" s="233"/>
      <c r="K1516" s="233"/>
      <c r="L1516" s="238"/>
      <c r="M1516" s="239"/>
      <c r="N1516" s="240"/>
      <c r="O1516" s="240"/>
      <c r="P1516" s="240"/>
      <c r="Q1516" s="240"/>
      <c r="R1516" s="240"/>
      <c r="S1516" s="240"/>
      <c r="T1516" s="241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2" t="s">
        <v>159</v>
      </c>
      <c r="AU1516" s="242" t="s">
        <v>82</v>
      </c>
      <c r="AV1516" s="13" t="s">
        <v>80</v>
      </c>
      <c r="AW1516" s="13" t="s">
        <v>33</v>
      </c>
      <c r="AX1516" s="13" t="s">
        <v>72</v>
      </c>
      <c r="AY1516" s="242" t="s">
        <v>148</v>
      </c>
    </row>
    <row r="1517" s="14" customFormat="1">
      <c r="A1517" s="14"/>
      <c r="B1517" s="243"/>
      <c r="C1517" s="244"/>
      <c r="D1517" s="234" t="s">
        <v>159</v>
      </c>
      <c r="E1517" s="245" t="s">
        <v>19</v>
      </c>
      <c r="F1517" s="246" t="s">
        <v>2007</v>
      </c>
      <c r="G1517" s="244"/>
      <c r="H1517" s="247">
        <v>11.5</v>
      </c>
      <c r="I1517" s="248"/>
      <c r="J1517" s="244"/>
      <c r="K1517" s="244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3" t="s">
        <v>159</v>
      </c>
      <c r="AU1517" s="253" t="s">
        <v>82</v>
      </c>
      <c r="AV1517" s="14" t="s">
        <v>82</v>
      </c>
      <c r="AW1517" s="14" t="s">
        <v>33</v>
      </c>
      <c r="AX1517" s="14" t="s">
        <v>72</v>
      </c>
      <c r="AY1517" s="253" t="s">
        <v>148</v>
      </c>
    </row>
    <row r="1518" s="13" customFormat="1">
      <c r="A1518" s="13"/>
      <c r="B1518" s="232"/>
      <c r="C1518" s="233"/>
      <c r="D1518" s="234" t="s">
        <v>159</v>
      </c>
      <c r="E1518" s="235" t="s">
        <v>19</v>
      </c>
      <c r="F1518" s="236" t="s">
        <v>987</v>
      </c>
      <c r="G1518" s="233"/>
      <c r="H1518" s="235" t="s">
        <v>19</v>
      </c>
      <c r="I1518" s="237"/>
      <c r="J1518" s="233"/>
      <c r="K1518" s="233"/>
      <c r="L1518" s="238"/>
      <c r="M1518" s="239"/>
      <c r="N1518" s="240"/>
      <c r="O1518" s="240"/>
      <c r="P1518" s="240"/>
      <c r="Q1518" s="240"/>
      <c r="R1518" s="240"/>
      <c r="S1518" s="240"/>
      <c r="T1518" s="24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2" t="s">
        <v>159</v>
      </c>
      <c r="AU1518" s="242" t="s">
        <v>82</v>
      </c>
      <c r="AV1518" s="13" t="s">
        <v>80</v>
      </c>
      <c r="AW1518" s="13" t="s">
        <v>33</v>
      </c>
      <c r="AX1518" s="13" t="s">
        <v>72</v>
      </c>
      <c r="AY1518" s="242" t="s">
        <v>148</v>
      </c>
    </row>
    <row r="1519" s="14" customFormat="1">
      <c r="A1519" s="14"/>
      <c r="B1519" s="243"/>
      <c r="C1519" s="244"/>
      <c r="D1519" s="234" t="s">
        <v>159</v>
      </c>
      <c r="E1519" s="245" t="s">
        <v>19</v>
      </c>
      <c r="F1519" s="246" t="s">
        <v>2008</v>
      </c>
      <c r="G1519" s="244"/>
      <c r="H1519" s="247">
        <v>20.399999999999999</v>
      </c>
      <c r="I1519" s="248"/>
      <c r="J1519" s="244"/>
      <c r="K1519" s="244"/>
      <c r="L1519" s="249"/>
      <c r="M1519" s="250"/>
      <c r="N1519" s="251"/>
      <c r="O1519" s="251"/>
      <c r="P1519" s="251"/>
      <c r="Q1519" s="251"/>
      <c r="R1519" s="251"/>
      <c r="S1519" s="251"/>
      <c r="T1519" s="25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3" t="s">
        <v>159</v>
      </c>
      <c r="AU1519" s="253" t="s">
        <v>82</v>
      </c>
      <c r="AV1519" s="14" t="s">
        <v>82</v>
      </c>
      <c r="AW1519" s="14" t="s">
        <v>33</v>
      </c>
      <c r="AX1519" s="14" t="s">
        <v>72</v>
      </c>
      <c r="AY1519" s="253" t="s">
        <v>148</v>
      </c>
    </row>
    <row r="1520" s="13" customFormat="1">
      <c r="A1520" s="13"/>
      <c r="B1520" s="232"/>
      <c r="C1520" s="233"/>
      <c r="D1520" s="234" t="s">
        <v>159</v>
      </c>
      <c r="E1520" s="235" t="s">
        <v>19</v>
      </c>
      <c r="F1520" s="236" t="s">
        <v>1053</v>
      </c>
      <c r="G1520" s="233"/>
      <c r="H1520" s="235" t="s">
        <v>19</v>
      </c>
      <c r="I1520" s="237"/>
      <c r="J1520" s="233"/>
      <c r="K1520" s="233"/>
      <c r="L1520" s="238"/>
      <c r="M1520" s="239"/>
      <c r="N1520" s="240"/>
      <c r="O1520" s="240"/>
      <c r="P1520" s="240"/>
      <c r="Q1520" s="240"/>
      <c r="R1520" s="240"/>
      <c r="S1520" s="240"/>
      <c r="T1520" s="24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2" t="s">
        <v>159</v>
      </c>
      <c r="AU1520" s="242" t="s">
        <v>82</v>
      </c>
      <c r="AV1520" s="13" t="s">
        <v>80</v>
      </c>
      <c r="AW1520" s="13" t="s">
        <v>33</v>
      </c>
      <c r="AX1520" s="13" t="s">
        <v>72</v>
      </c>
      <c r="AY1520" s="242" t="s">
        <v>148</v>
      </c>
    </row>
    <row r="1521" s="14" customFormat="1">
      <c r="A1521" s="14"/>
      <c r="B1521" s="243"/>
      <c r="C1521" s="244"/>
      <c r="D1521" s="234" t="s">
        <v>159</v>
      </c>
      <c r="E1521" s="245" t="s">
        <v>19</v>
      </c>
      <c r="F1521" s="246" t="s">
        <v>2009</v>
      </c>
      <c r="G1521" s="244"/>
      <c r="H1521" s="247">
        <v>6.0999999999999996</v>
      </c>
      <c r="I1521" s="248"/>
      <c r="J1521" s="244"/>
      <c r="K1521" s="244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3" t="s">
        <v>159</v>
      </c>
      <c r="AU1521" s="253" t="s">
        <v>82</v>
      </c>
      <c r="AV1521" s="14" t="s">
        <v>82</v>
      </c>
      <c r="AW1521" s="14" t="s">
        <v>33</v>
      </c>
      <c r="AX1521" s="14" t="s">
        <v>72</v>
      </c>
      <c r="AY1521" s="253" t="s">
        <v>148</v>
      </c>
    </row>
    <row r="1522" s="13" customFormat="1">
      <c r="A1522" s="13"/>
      <c r="B1522" s="232"/>
      <c r="C1522" s="233"/>
      <c r="D1522" s="234" t="s">
        <v>159</v>
      </c>
      <c r="E1522" s="235" t="s">
        <v>19</v>
      </c>
      <c r="F1522" s="236" t="s">
        <v>989</v>
      </c>
      <c r="G1522" s="233"/>
      <c r="H1522" s="235" t="s">
        <v>19</v>
      </c>
      <c r="I1522" s="237"/>
      <c r="J1522" s="233"/>
      <c r="K1522" s="233"/>
      <c r="L1522" s="238"/>
      <c r="M1522" s="239"/>
      <c r="N1522" s="240"/>
      <c r="O1522" s="240"/>
      <c r="P1522" s="240"/>
      <c r="Q1522" s="240"/>
      <c r="R1522" s="240"/>
      <c r="S1522" s="240"/>
      <c r="T1522" s="241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2" t="s">
        <v>159</v>
      </c>
      <c r="AU1522" s="242" t="s">
        <v>82</v>
      </c>
      <c r="AV1522" s="13" t="s">
        <v>80</v>
      </c>
      <c r="AW1522" s="13" t="s">
        <v>33</v>
      </c>
      <c r="AX1522" s="13" t="s">
        <v>72</v>
      </c>
      <c r="AY1522" s="242" t="s">
        <v>148</v>
      </c>
    </row>
    <row r="1523" s="14" customFormat="1">
      <c r="A1523" s="14"/>
      <c r="B1523" s="243"/>
      <c r="C1523" s="244"/>
      <c r="D1523" s="234" t="s">
        <v>159</v>
      </c>
      <c r="E1523" s="245" t="s">
        <v>19</v>
      </c>
      <c r="F1523" s="246" t="s">
        <v>2010</v>
      </c>
      <c r="G1523" s="244"/>
      <c r="H1523" s="247">
        <v>14.699999999999999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159</v>
      </c>
      <c r="AU1523" s="253" t="s">
        <v>82</v>
      </c>
      <c r="AV1523" s="14" t="s">
        <v>82</v>
      </c>
      <c r="AW1523" s="14" t="s">
        <v>33</v>
      </c>
      <c r="AX1523" s="14" t="s">
        <v>72</v>
      </c>
      <c r="AY1523" s="253" t="s">
        <v>148</v>
      </c>
    </row>
    <row r="1524" s="13" customFormat="1">
      <c r="A1524" s="13"/>
      <c r="B1524" s="232"/>
      <c r="C1524" s="233"/>
      <c r="D1524" s="234" t="s">
        <v>159</v>
      </c>
      <c r="E1524" s="235" t="s">
        <v>19</v>
      </c>
      <c r="F1524" s="236" t="s">
        <v>1464</v>
      </c>
      <c r="G1524" s="233"/>
      <c r="H1524" s="235" t="s">
        <v>19</v>
      </c>
      <c r="I1524" s="237"/>
      <c r="J1524" s="233"/>
      <c r="K1524" s="233"/>
      <c r="L1524" s="238"/>
      <c r="M1524" s="239"/>
      <c r="N1524" s="240"/>
      <c r="O1524" s="240"/>
      <c r="P1524" s="240"/>
      <c r="Q1524" s="240"/>
      <c r="R1524" s="240"/>
      <c r="S1524" s="240"/>
      <c r="T1524" s="24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2" t="s">
        <v>159</v>
      </c>
      <c r="AU1524" s="242" t="s">
        <v>82</v>
      </c>
      <c r="AV1524" s="13" t="s">
        <v>80</v>
      </c>
      <c r="AW1524" s="13" t="s">
        <v>33</v>
      </c>
      <c r="AX1524" s="13" t="s">
        <v>72</v>
      </c>
      <c r="AY1524" s="242" t="s">
        <v>148</v>
      </c>
    </row>
    <row r="1525" s="14" customFormat="1">
      <c r="A1525" s="14"/>
      <c r="B1525" s="243"/>
      <c r="C1525" s="244"/>
      <c r="D1525" s="234" t="s">
        <v>159</v>
      </c>
      <c r="E1525" s="245" t="s">
        <v>19</v>
      </c>
      <c r="F1525" s="246" t="s">
        <v>7</v>
      </c>
      <c r="G1525" s="244"/>
      <c r="H1525" s="247">
        <v>21</v>
      </c>
      <c r="I1525" s="248"/>
      <c r="J1525" s="244"/>
      <c r="K1525" s="244"/>
      <c r="L1525" s="249"/>
      <c r="M1525" s="250"/>
      <c r="N1525" s="251"/>
      <c r="O1525" s="251"/>
      <c r="P1525" s="251"/>
      <c r="Q1525" s="251"/>
      <c r="R1525" s="251"/>
      <c r="S1525" s="251"/>
      <c r="T1525" s="25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3" t="s">
        <v>159</v>
      </c>
      <c r="AU1525" s="253" t="s">
        <v>82</v>
      </c>
      <c r="AV1525" s="14" t="s">
        <v>82</v>
      </c>
      <c r="AW1525" s="14" t="s">
        <v>33</v>
      </c>
      <c r="AX1525" s="14" t="s">
        <v>72</v>
      </c>
      <c r="AY1525" s="253" t="s">
        <v>148</v>
      </c>
    </row>
    <row r="1526" s="13" customFormat="1">
      <c r="A1526" s="13"/>
      <c r="B1526" s="232"/>
      <c r="C1526" s="233"/>
      <c r="D1526" s="234" t="s">
        <v>159</v>
      </c>
      <c r="E1526" s="235" t="s">
        <v>19</v>
      </c>
      <c r="F1526" s="236" t="s">
        <v>1466</v>
      </c>
      <c r="G1526" s="233"/>
      <c r="H1526" s="235" t="s">
        <v>19</v>
      </c>
      <c r="I1526" s="237"/>
      <c r="J1526" s="233"/>
      <c r="K1526" s="233"/>
      <c r="L1526" s="238"/>
      <c r="M1526" s="239"/>
      <c r="N1526" s="240"/>
      <c r="O1526" s="240"/>
      <c r="P1526" s="240"/>
      <c r="Q1526" s="240"/>
      <c r="R1526" s="240"/>
      <c r="S1526" s="240"/>
      <c r="T1526" s="24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2" t="s">
        <v>159</v>
      </c>
      <c r="AU1526" s="242" t="s">
        <v>82</v>
      </c>
      <c r="AV1526" s="13" t="s">
        <v>80</v>
      </c>
      <c r="AW1526" s="13" t="s">
        <v>33</v>
      </c>
      <c r="AX1526" s="13" t="s">
        <v>72</v>
      </c>
      <c r="AY1526" s="242" t="s">
        <v>148</v>
      </c>
    </row>
    <row r="1527" s="14" customFormat="1">
      <c r="A1527" s="14"/>
      <c r="B1527" s="243"/>
      <c r="C1527" s="244"/>
      <c r="D1527" s="234" t="s">
        <v>159</v>
      </c>
      <c r="E1527" s="245" t="s">
        <v>19</v>
      </c>
      <c r="F1527" s="246" t="s">
        <v>2011</v>
      </c>
      <c r="G1527" s="244"/>
      <c r="H1527" s="247">
        <v>28.600000000000001</v>
      </c>
      <c r="I1527" s="248"/>
      <c r="J1527" s="244"/>
      <c r="K1527" s="244"/>
      <c r="L1527" s="249"/>
      <c r="M1527" s="250"/>
      <c r="N1527" s="251"/>
      <c r="O1527" s="251"/>
      <c r="P1527" s="251"/>
      <c r="Q1527" s="251"/>
      <c r="R1527" s="251"/>
      <c r="S1527" s="251"/>
      <c r="T1527" s="25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3" t="s">
        <v>159</v>
      </c>
      <c r="AU1527" s="253" t="s">
        <v>82</v>
      </c>
      <c r="AV1527" s="14" t="s">
        <v>82</v>
      </c>
      <c r="AW1527" s="14" t="s">
        <v>33</v>
      </c>
      <c r="AX1527" s="14" t="s">
        <v>72</v>
      </c>
      <c r="AY1527" s="253" t="s">
        <v>148</v>
      </c>
    </row>
    <row r="1528" s="13" customFormat="1">
      <c r="A1528" s="13"/>
      <c r="B1528" s="232"/>
      <c r="C1528" s="233"/>
      <c r="D1528" s="234" t="s">
        <v>159</v>
      </c>
      <c r="E1528" s="235" t="s">
        <v>19</v>
      </c>
      <c r="F1528" s="236" t="s">
        <v>1468</v>
      </c>
      <c r="G1528" s="233"/>
      <c r="H1528" s="235" t="s">
        <v>19</v>
      </c>
      <c r="I1528" s="237"/>
      <c r="J1528" s="233"/>
      <c r="K1528" s="233"/>
      <c r="L1528" s="238"/>
      <c r="M1528" s="239"/>
      <c r="N1528" s="240"/>
      <c r="O1528" s="240"/>
      <c r="P1528" s="240"/>
      <c r="Q1528" s="240"/>
      <c r="R1528" s="240"/>
      <c r="S1528" s="240"/>
      <c r="T1528" s="24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2" t="s">
        <v>159</v>
      </c>
      <c r="AU1528" s="242" t="s">
        <v>82</v>
      </c>
      <c r="AV1528" s="13" t="s">
        <v>80</v>
      </c>
      <c r="AW1528" s="13" t="s">
        <v>33</v>
      </c>
      <c r="AX1528" s="13" t="s">
        <v>72</v>
      </c>
      <c r="AY1528" s="242" t="s">
        <v>148</v>
      </c>
    </row>
    <row r="1529" s="14" customFormat="1">
      <c r="A1529" s="14"/>
      <c r="B1529" s="243"/>
      <c r="C1529" s="244"/>
      <c r="D1529" s="234" t="s">
        <v>159</v>
      </c>
      <c r="E1529" s="245" t="s">
        <v>19</v>
      </c>
      <c r="F1529" s="246" t="s">
        <v>1994</v>
      </c>
      <c r="G1529" s="244"/>
      <c r="H1529" s="247">
        <v>22.600000000000001</v>
      </c>
      <c r="I1529" s="248"/>
      <c r="J1529" s="244"/>
      <c r="K1529" s="244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3" t="s">
        <v>159</v>
      </c>
      <c r="AU1529" s="253" t="s">
        <v>82</v>
      </c>
      <c r="AV1529" s="14" t="s">
        <v>82</v>
      </c>
      <c r="AW1529" s="14" t="s">
        <v>33</v>
      </c>
      <c r="AX1529" s="14" t="s">
        <v>72</v>
      </c>
      <c r="AY1529" s="253" t="s">
        <v>148</v>
      </c>
    </row>
    <row r="1530" s="13" customFormat="1">
      <c r="A1530" s="13"/>
      <c r="B1530" s="232"/>
      <c r="C1530" s="233"/>
      <c r="D1530" s="234" t="s">
        <v>159</v>
      </c>
      <c r="E1530" s="235" t="s">
        <v>19</v>
      </c>
      <c r="F1530" s="236" t="s">
        <v>1470</v>
      </c>
      <c r="G1530" s="233"/>
      <c r="H1530" s="235" t="s">
        <v>19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159</v>
      </c>
      <c r="AU1530" s="242" t="s">
        <v>82</v>
      </c>
      <c r="AV1530" s="13" t="s">
        <v>80</v>
      </c>
      <c r="AW1530" s="13" t="s">
        <v>33</v>
      </c>
      <c r="AX1530" s="13" t="s">
        <v>72</v>
      </c>
      <c r="AY1530" s="242" t="s">
        <v>148</v>
      </c>
    </row>
    <row r="1531" s="14" customFormat="1">
      <c r="A1531" s="14"/>
      <c r="B1531" s="243"/>
      <c r="C1531" s="244"/>
      <c r="D1531" s="234" t="s">
        <v>159</v>
      </c>
      <c r="E1531" s="245" t="s">
        <v>19</v>
      </c>
      <c r="F1531" s="246" t="s">
        <v>2012</v>
      </c>
      <c r="G1531" s="244"/>
      <c r="H1531" s="247">
        <v>22.399999999999999</v>
      </c>
      <c r="I1531" s="248"/>
      <c r="J1531" s="244"/>
      <c r="K1531" s="244"/>
      <c r="L1531" s="249"/>
      <c r="M1531" s="250"/>
      <c r="N1531" s="251"/>
      <c r="O1531" s="251"/>
      <c r="P1531" s="251"/>
      <c r="Q1531" s="251"/>
      <c r="R1531" s="251"/>
      <c r="S1531" s="251"/>
      <c r="T1531" s="252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3" t="s">
        <v>159</v>
      </c>
      <c r="AU1531" s="253" t="s">
        <v>82</v>
      </c>
      <c r="AV1531" s="14" t="s">
        <v>82</v>
      </c>
      <c r="AW1531" s="14" t="s">
        <v>33</v>
      </c>
      <c r="AX1531" s="14" t="s">
        <v>72</v>
      </c>
      <c r="AY1531" s="253" t="s">
        <v>148</v>
      </c>
    </row>
    <row r="1532" s="13" customFormat="1">
      <c r="A1532" s="13"/>
      <c r="B1532" s="232"/>
      <c r="C1532" s="233"/>
      <c r="D1532" s="234" t="s">
        <v>159</v>
      </c>
      <c r="E1532" s="235" t="s">
        <v>19</v>
      </c>
      <c r="F1532" s="236" t="s">
        <v>1472</v>
      </c>
      <c r="G1532" s="233"/>
      <c r="H1532" s="235" t="s">
        <v>19</v>
      </c>
      <c r="I1532" s="237"/>
      <c r="J1532" s="233"/>
      <c r="K1532" s="233"/>
      <c r="L1532" s="238"/>
      <c r="M1532" s="239"/>
      <c r="N1532" s="240"/>
      <c r="O1532" s="240"/>
      <c r="P1532" s="240"/>
      <c r="Q1532" s="240"/>
      <c r="R1532" s="240"/>
      <c r="S1532" s="240"/>
      <c r="T1532" s="241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2" t="s">
        <v>159</v>
      </c>
      <c r="AU1532" s="242" t="s">
        <v>82</v>
      </c>
      <c r="AV1532" s="13" t="s">
        <v>80</v>
      </c>
      <c r="AW1532" s="13" t="s">
        <v>33</v>
      </c>
      <c r="AX1532" s="13" t="s">
        <v>72</v>
      </c>
      <c r="AY1532" s="242" t="s">
        <v>148</v>
      </c>
    </row>
    <row r="1533" s="14" customFormat="1">
      <c r="A1533" s="14"/>
      <c r="B1533" s="243"/>
      <c r="C1533" s="244"/>
      <c r="D1533" s="234" t="s">
        <v>159</v>
      </c>
      <c r="E1533" s="245" t="s">
        <v>19</v>
      </c>
      <c r="F1533" s="246" t="s">
        <v>235</v>
      </c>
      <c r="G1533" s="244"/>
      <c r="H1533" s="247">
        <v>14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159</v>
      </c>
      <c r="AU1533" s="253" t="s">
        <v>82</v>
      </c>
      <c r="AV1533" s="14" t="s">
        <v>82</v>
      </c>
      <c r="AW1533" s="14" t="s">
        <v>33</v>
      </c>
      <c r="AX1533" s="14" t="s">
        <v>72</v>
      </c>
      <c r="AY1533" s="253" t="s">
        <v>148</v>
      </c>
    </row>
    <row r="1534" s="13" customFormat="1">
      <c r="A1534" s="13"/>
      <c r="B1534" s="232"/>
      <c r="C1534" s="233"/>
      <c r="D1534" s="234" t="s">
        <v>159</v>
      </c>
      <c r="E1534" s="235" t="s">
        <v>19</v>
      </c>
      <c r="F1534" s="236" t="s">
        <v>1478</v>
      </c>
      <c r="G1534" s="233"/>
      <c r="H1534" s="235" t="s">
        <v>19</v>
      </c>
      <c r="I1534" s="237"/>
      <c r="J1534" s="233"/>
      <c r="K1534" s="233"/>
      <c r="L1534" s="238"/>
      <c r="M1534" s="239"/>
      <c r="N1534" s="240"/>
      <c r="O1534" s="240"/>
      <c r="P1534" s="240"/>
      <c r="Q1534" s="240"/>
      <c r="R1534" s="240"/>
      <c r="S1534" s="240"/>
      <c r="T1534" s="24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2" t="s">
        <v>159</v>
      </c>
      <c r="AU1534" s="242" t="s">
        <v>82</v>
      </c>
      <c r="AV1534" s="13" t="s">
        <v>80</v>
      </c>
      <c r="AW1534" s="13" t="s">
        <v>33</v>
      </c>
      <c r="AX1534" s="13" t="s">
        <v>72</v>
      </c>
      <c r="AY1534" s="242" t="s">
        <v>148</v>
      </c>
    </row>
    <row r="1535" s="14" customFormat="1">
      <c r="A1535" s="14"/>
      <c r="B1535" s="243"/>
      <c r="C1535" s="244"/>
      <c r="D1535" s="234" t="s">
        <v>159</v>
      </c>
      <c r="E1535" s="245" t="s">
        <v>19</v>
      </c>
      <c r="F1535" s="246" t="s">
        <v>2013</v>
      </c>
      <c r="G1535" s="244"/>
      <c r="H1535" s="247">
        <v>37.899999999999999</v>
      </c>
      <c r="I1535" s="248"/>
      <c r="J1535" s="244"/>
      <c r="K1535" s="244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3" t="s">
        <v>159</v>
      </c>
      <c r="AU1535" s="253" t="s">
        <v>82</v>
      </c>
      <c r="AV1535" s="14" t="s">
        <v>82</v>
      </c>
      <c r="AW1535" s="14" t="s">
        <v>33</v>
      </c>
      <c r="AX1535" s="14" t="s">
        <v>72</v>
      </c>
      <c r="AY1535" s="253" t="s">
        <v>148</v>
      </c>
    </row>
    <row r="1536" s="15" customFormat="1">
      <c r="A1536" s="15"/>
      <c r="B1536" s="254"/>
      <c r="C1536" s="255"/>
      <c r="D1536" s="234" t="s">
        <v>159</v>
      </c>
      <c r="E1536" s="256" t="s">
        <v>19</v>
      </c>
      <c r="F1536" s="257" t="s">
        <v>163</v>
      </c>
      <c r="G1536" s="255"/>
      <c r="H1536" s="258">
        <v>301.5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64" t="s">
        <v>159</v>
      </c>
      <c r="AU1536" s="264" t="s">
        <v>82</v>
      </c>
      <c r="AV1536" s="15" t="s">
        <v>149</v>
      </c>
      <c r="AW1536" s="15" t="s">
        <v>33</v>
      </c>
      <c r="AX1536" s="15" t="s">
        <v>80</v>
      </c>
      <c r="AY1536" s="264" t="s">
        <v>148</v>
      </c>
    </row>
    <row r="1537" s="2" customFormat="1" ht="16.5" customHeight="1">
      <c r="A1537" s="40"/>
      <c r="B1537" s="41"/>
      <c r="C1537" s="269" t="s">
        <v>2014</v>
      </c>
      <c r="D1537" s="269" t="s">
        <v>363</v>
      </c>
      <c r="E1537" s="270" t="s">
        <v>2015</v>
      </c>
      <c r="F1537" s="271" t="s">
        <v>2016</v>
      </c>
      <c r="G1537" s="272" t="s">
        <v>298</v>
      </c>
      <c r="H1537" s="273">
        <v>307.52999999999997</v>
      </c>
      <c r="I1537" s="274"/>
      <c r="J1537" s="275">
        <f>ROUND(I1537*H1537,2)</f>
        <v>0</v>
      </c>
      <c r="K1537" s="271" t="s">
        <v>616</v>
      </c>
      <c r="L1537" s="276"/>
      <c r="M1537" s="277" t="s">
        <v>19</v>
      </c>
      <c r="N1537" s="278" t="s">
        <v>43</v>
      </c>
      <c r="O1537" s="86"/>
      <c r="P1537" s="223">
        <f>O1537*H1537</f>
        <v>0</v>
      </c>
      <c r="Q1537" s="223">
        <v>0.00029999999999999997</v>
      </c>
      <c r="R1537" s="223">
        <f>Q1537*H1537</f>
        <v>0.09225899999999998</v>
      </c>
      <c r="S1537" s="223">
        <v>0</v>
      </c>
      <c r="T1537" s="224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25" t="s">
        <v>506</v>
      </c>
      <c r="AT1537" s="225" t="s">
        <v>363</v>
      </c>
      <c r="AU1537" s="225" t="s">
        <v>82</v>
      </c>
      <c r="AY1537" s="19" t="s">
        <v>148</v>
      </c>
      <c r="BE1537" s="226">
        <f>IF(N1537="základní",J1537,0)</f>
        <v>0</v>
      </c>
      <c r="BF1537" s="226">
        <f>IF(N1537="snížená",J1537,0)</f>
        <v>0</v>
      </c>
      <c r="BG1537" s="226">
        <f>IF(N1537="zákl. přenesená",J1537,0)</f>
        <v>0</v>
      </c>
      <c r="BH1537" s="226">
        <f>IF(N1537="sníž. přenesená",J1537,0)</f>
        <v>0</v>
      </c>
      <c r="BI1537" s="226">
        <f>IF(N1537="nulová",J1537,0)</f>
        <v>0</v>
      </c>
      <c r="BJ1537" s="19" t="s">
        <v>80</v>
      </c>
      <c r="BK1537" s="226">
        <f>ROUND(I1537*H1537,2)</f>
        <v>0</v>
      </c>
      <c r="BL1537" s="19" t="s">
        <v>245</v>
      </c>
      <c r="BM1537" s="225" t="s">
        <v>2017</v>
      </c>
    </row>
    <row r="1538" s="14" customFormat="1">
      <c r="A1538" s="14"/>
      <c r="B1538" s="243"/>
      <c r="C1538" s="244"/>
      <c r="D1538" s="234" t="s">
        <v>159</v>
      </c>
      <c r="E1538" s="244"/>
      <c r="F1538" s="246" t="s">
        <v>2018</v>
      </c>
      <c r="G1538" s="244"/>
      <c r="H1538" s="247">
        <v>307.52999999999997</v>
      </c>
      <c r="I1538" s="248"/>
      <c r="J1538" s="244"/>
      <c r="K1538" s="244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3" t="s">
        <v>159</v>
      </c>
      <c r="AU1538" s="253" t="s">
        <v>82</v>
      </c>
      <c r="AV1538" s="14" t="s">
        <v>82</v>
      </c>
      <c r="AW1538" s="14" t="s">
        <v>4</v>
      </c>
      <c r="AX1538" s="14" t="s">
        <v>80</v>
      </c>
      <c r="AY1538" s="253" t="s">
        <v>148</v>
      </c>
    </row>
    <row r="1539" s="2" customFormat="1" ht="16.5" customHeight="1">
      <c r="A1539" s="40"/>
      <c r="B1539" s="41"/>
      <c r="C1539" s="214" t="s">
        <v>2019</v>
      </c>
      <c r="D1539" s="214" t="s">
        <v>151</v>
      </c>
      <c r="E1539" s="215" t="s">
        <v>2020</v>
      </c>
      <c r="F1539" s="216" t="s">
        <v>2021</v>
      </c>
      <c r="G1539" s="217" t="s">
        <v>298</v>
      </c>
      <c r="H1539" s="218">
        <v>9</v>
      </c>
      <c r="I1539" s="219"/>
      <c r="J1539" s="220">
        <f>ROUND(I1539*H1539,2)</f>
        <v>0</v>
      </c>
      <c r="K1539" s="216" t="s">
        <v>616</v>
      </c>
      <c r="L1539" s="46"/>
      <c r="M1539" s="221" t="s">
        <v>19</v>
      </c>
      <c r="N1539" s="222" t="s">
        <v>43</v>
      </c>
      <c r="O1539" s="86"/>
      <c r="P1539" s="223">
        <f>O1539*H1539</f>
        <v>0</v>
      </c>
      <c r="Q1539" s="223">
        <v>0</v>
      </c>
      <c r="R1539" s="223">
        <f>Q1539*H1539</f>
        <v>0</v>
      </c>
      <c r="S1539" s="223">
        <v>0</v>
      </c>
      <c r="T1539" s="224">
        <f>S1539*H1539</f>
        <v>0</v>
      </c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R1539" s="225" t="s">
        <v>245</v>
      </c>
      <c r="AT1539" s="225" t="s">
        <v>151</v>
      </c>
      <c r="AU1539" s="225" t="s">
        <v>82</v>
      </c>
      <c r="AY1539" s="19" t="s">
        <v>148</v>
      </c>
      <c r="BE1539" s="226">
        <f>IF(N1539="základní",J1539,0)</f>
        <v>0</v>
      </c>
      <c r="BF1539" s="226">
        <f>IF(N1539="snížená",J1539,0)</f>
        <v>0</v>
      </c>
      <c r="BG1539" s="226">
        <f>IF(N1539="zákl. přenesená",J1539,0)</f>
        <v>0</v>
      </c>
      <c r="BH1539" s="226">
        <f>IF(N1539="sníž. přenesená",J1539,0)</f>
        <v>0</v>
      </c>
      <c r="BI1539" s="226">
        <f>IF(N1539="nulová",J1539,0)</f>
        <v>0</v>
      </c>
      <c r="BJ1539" s="19" t="s">
        <v>80</v>
      </c>
      <c r="BK1539" s="226">
        <f>ROUND(I1539*H1539,2)</f>
        <v>0</v>
      </c>
      <c r="BL1539" s="19" t="s">
        <v>245</v>
      </c>
      <c r="BM1539" s="225" t="s">
        <v>2022</v>
      </c>
    </row>
    <row r="1540" s="2" customFormat="1">
      <c r="A1540" s="40"/>
      <c r="B1540" s="41"/>
      <c r="C1540" s="42"/>
      <c r="D1540" s="227" t="s">
        <v>157</v>
      </c>
      <c r="E1540" s="42"/>
      <c r="F1540" s="228" t="s">
        <v>2023</v>
      </c>
      <c r="G1540" s="42"/>
      <c r="H1540" s="42"/>
      <c r="I1540" s="229"/>
      <c r="J1540" s="42"/>
      <c r="K1540" s="42"/>
      <c r="L1540" s="46"/>
      <c r="M1540" s="230"/>
      <c r="N1540" s="231"/>
      <c r="O1540" s="86"/>
      <c r="P1540" s="86"/>
      <c r="Q1540" s="86"/>
      <c r="R1540" s="86"/>
      <c r="S1540" s="86"/>
      <c r="T1540" s="87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T1540" s="19" t="s">
        <v>157</v>
      </c>
      <c r="AU1540" s="19" t="s">
        <v>82</v>
      </c>
    </row>
    <row r="1541" s="14" customFormat="1">
      <c r="A1541" s="14"/>
      <c r="B1541" s="243"/>
      <c r="C1541" s="244"/>
      <c r="D1541" s="234" t="s">
        <v>159</v>
      </c>
      <c r="E1541" s="245" t="s">
        <v>19</v>
      </c>
      <c r="F1541" s="246" t="s">
        <v>82</v>
      </c>
      <c r="G1541" s="244"/>
      <c r="H1541" s="247">
        <v>2</v>
      </c>
      <c r="I1541" s="248"/>
      <c r="J1541" s="244"/>
      <c r="K1541" s="244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3" t="s">
        <v>159</v>
      </c>
      <c r="AU1541" s="253" t="s">
        <v>82</v>
      </c>
      <c r="AV1541" s="14" t="s">
        <v>82</v>
      </c>
      <c r="AW1541" s="14" t="s">
        <v>33</v>
      </c>
      <c r="AX1541" s="14" t="s">
        <v>72</v>
      </c>
      <c r="AY1541" s="253" t="s">
        <v>148</v>
      </c>
    </row>
    <row r="1542" s="14" customFormat="1">
      <c r="A1542" s="14"/>
      <c r="B1542" s="243"/>
      <c r="C1542" s="244"/>
      <c r="D1542" s="234" t="s">
        <v>159</v>
      </c>
      <c r="E1542" s="245" t="s">
        <v>19</v>
      </c>
      <c r="F1542" s="246" t="s">
        <v>183</v>
      </c>
      <c r="G1542" s="244"/>
      <c r="H1542" s="247">
        <v>5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159</v>
      </c>
      <c r="AU1542" s="253" t="s">
        <v>82</v>
      </c>
      <c r="AV1542" s="14" t="s">
        <v>82</v>
      </c>
      <c r="AW1542" s="14" t="s">
        <v>33</v>
      </c>
      <c r="AX1542" s="14" t="s">
        <v>72</v>
      </c>
      <c r="AY1542" s="253" t="s">
        <v>148</v>
      </c>
    </row>
    <row r="1543" s="14" customFormat="1">
      <c r="A1543" s="14"/>
      <c r="B1543" s="243"/>
      <c r="C1543" s="244"/>
      <c r="D1543" s="234" t="s">
        <v>159</v>
      </c>
      <c r="E1543" s="245" t="s">
        <v>19</v>
      </c>
      <c r="F1543" s="246" t="s">
        <v>82</v>
      </c>
      <c r="G1543" s="244"/>
      <c r="H1543" s="247">
        <v>2</v>
      </c>
      <c r="I1543" s="248"/>
      <c r="J1543" s="244"/>
      <c r="K1543" s="244"/>
      <c r="L1543" s="249"/>
      <c r="M1543" s="250"/>
      <c r="N1543" s="251"/>
      <c r="O1543" s="251"/>
      <c r="P1543" s="251"/>
      <c r="Q1543" s="251"/>
      <c r="R1543" s="251"/>
      <c r="S1543" s="251"/>
      <c r="T1543" s="252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3" t="s">
        <v>159</v>
      </c>
      <c r="AU1543" s="253" t="s">
        <v>82</v>
      </c>
      <c r="AV1543" s="14" t="s">
        <v>82</v>
      </c>
      <c r="AW1543" s="14" t="s">
        <v>33</v>
      </c>
      <c r="AX1543" s="14" t="s">
        <v>72</v>
      </c>
      <c r="AY1543" s="253" t="s">
        <v>148</v>
      </c>
    </row>
    <row r="1544" s="15" customFormat="1">
      <c r="A1544" s="15"/>
      <c r="B1544" s="254"/>
      <c r="C1544" s="255"/>
      <c r="D1544" s="234" t="s">
        <v>159</v>
      </c>
      <c r="E1544" s="256" t="s">
        <v>19</v>
      </c>
      <c r="F1544" s="257" t="s">
        <v>163</v>
      </c>
      <c r="G1544" s="255"/>
      <c r="H1544" s="258">
        <v>9</v>
      </c>
      <c r="I1544" s="259"/>
      <c r="J1544" s="255"/>
      <c r="K1544" s="255"/>
      <c r="L1544" s="260"/>
      <c r="M1544" s="261"/>
      <c r="N1544" s="262"/>
      <c r="O1544" s="262"/>
      <c r="P1544" s="262"/>
      <c r="Q1544" s="262"/>
      <c r="R1544" s="262"/>
      <c r="S1544" s="262"/>
      <c r="T1544" s="263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64" t="s">
        <v>159</v>
      </c>
      <c r="AU1544" s="264" t="s">
        <v>82</v>
      </c>
      <c r="AV1544" s="15" t="s">
        <v>149</v>
      </c>
      <c r="AW1544" s="15" t="s">
        <v>33</v>
      </c>
      <c r="AX1544" s="15" t="s">
        <v>80</v>
      </c>
      <c r="AY1544" s="264" t="s">
        <v>148</v>
      </c>
    </row>
    <row r="1545" s="2" customFormat="1" ht="16.5" customHeight="1">
      <c r="A1545" s="40"/>
      <c r="B1545" s="41"/>
      <c r="C1545" s="269" t="s">
        <v>2024</v>
      </c>
      <c r="D1545" s="269" t="s">
        <v>363</v>
      </c>
      <c r="E1545" s="270" t="s">
        <v>2025</v>
      </c>
      <c r="F1545" s="271" t="s">
        <v>2026</v>
      </c>
      <c r="G1545" s="272" t="s">
        <v>298</v>
      </c>
      <c r="H1545" s="273">
        <v>9.1799999999999997</v>
      </c>
      <c r="I1545" s="274"/>
      <c r="J1545" s="275">
        <f>ROUND(I1545*H1545,2)</f>
        <v>0</v>
      </c>
      <c r="K1545" s="271" t="s">
        <v>616</v>
      </c>
      <c r="L1545" s="276"/>
      <c r="M1545" s="277" t="s">
        <v>19</v>
      </c>
      <c r="N1545" s="278" t="s">
        <v>43</v>
      </c>
      <c r="O1545" s="86"/>
      <c r="P1545" s="223">
        <f>O1545*H1545</f>
        <v>0</v>
      </c>
      <c r="Q1545" s="223">
        <v>0.00017000000000000001</v>
      </c>
      <c r="R1545" s="223">
        <f>Q1545*H1545</f>
        <v>0.0015606000000000001</v>
      </c>
      <c r="S1545" s="223">
        <v>0</v>
      </c>
      <c r="T1545" s="224">
        <f>S1545*H1545</f>
        <v>0</v>
      </c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R1545" s="225" t="s">
        <v>506</v>
      </c>
      <c r="AT1545" s="225" t="s">
        <v>363</v>
      </c>
      <c r="AU1545" s="225" t="s">
        <v>82</v>
      </c>
      <c r="AY1545" s="19" t="s">
        <v>148</v>
      </c>
      <c r="BE1545" s="226">
        <f>IF(N1545="základní",J1545,0)</f>
        <v>0</v>
      </c>
      <c r="BF1545" s="226">
        <f>IF(N1545="snížená",J1545,0)</f>
        <v>0</v>
      </c>
      <c r="BG1545" s="226">
        <f>IF(N1545="zákl. přenesená",J1545,0)</f>
        <v>0</v>
      </c>
      <c r="BH1545" s="226">
        <f>IF(N1545="sníž. přenesená",J1545,0)</f>
        <v>0</v>
      </c>
      <c r="BI1545" s="226">
        <f>IF(N1545="nulová",J1545,0)</f>
        <v>0</v>
      </c>
      <c r="BJ1545" s="19" t="s">
        <v>80</v>
      </c>
      <c r="BK1545" s="226">
        <f>ROUND(I1545*H1545,2)</f>
        <v>0</v>
      </c>
      <c r="BL1545" s="19" t="s">
        <v>245</v>
      </c>
      <c r="BM1545" s="225" t="s">
        <v>2027</v>
      </c>
    </row>
    <row r="1546" s="14" customFormat="1">
      <c r="A1546" s="14"/>
      <c r="B1546" s="243"/>
      <c r="C1546" s="244"/>
      <c r="D1546" s="234" t="s">
        <v>159</v>
      </c>
      <c r="E1546" s="244"/>
      <c r="F1546" s="246" t="s">
        <v>2028</v>
      </c>
      <c r="G1546" s="244"/>
      <c r="H1546" s="247">
        <v>9.1799999999999997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159</v>
      </c>
      <c r="AU1546" s="253" t="s">
        <v>82</v>
      </c>
      <c r="AV1546" s="14" t="s">
        <v>82</v>
      </c>
      <c r="AW1546" s="14" t="s">
        <v>4</v>
      </c>
      <c r="AX1546" s="14" t="s">
        <v>80</v>
      </c>
      <c r="AY1546" s="253" t="s">
        <v>148</v>
      </c>
    </row>
    <row r="1547" s="2" customFormat="1" ht="16.5" customHeight="1">
      <c r="A1547" s="40"/>
      <c r="B1547" s="41"/>
      <c r="C1547" s="214" t="s">
        <v>2029</v>
      </c>
      <c r="D1547" s="214" t="s">
        <v>151</v>
      </c>
      <c r="E1547" s="215" t="s">
        <v>2030</v>
      </c>
      <c r="F1547" s="216" t="s">
        <v>2031</v>
      </c>
      <c r="G1547" s="217" t="s">
        <v>154</v>
      </c>
      <c r="H1547" s="218">
        <v>365.06</v>
      </c>
      <c r="I1547" s="219"/>
      <c r="J1547" s="220">
        <f>ROUND(I1547*H1547,2)</f>
        <v>0</v>
      </c>
      <c r="K1547" s="216" t="s">
        <v>616</v>
      </c>
      <c r="L1547" s="46"/>
      <c r="M1547" s="221" t="s">
        <v>19</v>
      </c>
      <c r="N1547" s="222" t="s">
        <v>43</v>
      </c>
      <c r="O1547" s="86"/>
      <c r="P1547" s="223">
        <f>O1547*H1547</f>
        <v>0</v>
      </c>
      <c r="Q1547" s="223">
        <v>0</v>
      </c>
      <c r="R1547" s="223">
        <f>Q1547*H1547</f>
        <v>0</v>
      </c>
      <c r="S1547" s="223">
        <v>0</v>
      </c>
      <c r="T1547" s="224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25" t="s">
        <v>245</v>
      </c>
      <c r="AT1547" s="225" t="s">
        <v>151</v>
      </c>
      <c r="AU1547" s="225" t="s">
        <v>82</v>
      </c>
      <c r="AY1547" s="19" t="s">
        <v>148</v>
      </c>
      <c r="BE1547" s="226">
        <f>IF(N1547="základní",J1547,0)</f>
        <v>0</v>
      </c>
      <c r="BF1547" s="226">
        <f>IF(N1547="snížená",J1547,0)</f>
        <v>0</v>
      </c>
      <c r="BG1547" s="226">
        <f>IF(N1547="zákl. přenesená",J1547,0)</f>
        <v>0</v>
      </c>
      <c r="BH1547" s="226">
        <f>IF(N1547="sníž. přenesená",J1547,0)</f>
        <v>0</v>
      </c>
      <c r="BI1547" s="226">
        <f>IF(N1547="nulová",J1547,0)</f>
        <v>0</v>
      </c>
      <c r="BJ1547" s="19" t="s">
        <v>80</v>
      </c>
      <c r="BK1547" s="226">
        <f>ROUND(I1547*H1547,2)</f>
        <v>0</v>
      </c>
      <c r="BL1547" s="19" t="s">
        <v>245</v>
      </c>
      <c r="BM1547" s="225" t="s">
        <v>2032</v>
      </c>
    </row>
    <row r="1548" s="2" customFormat="1">
      <c r="A1548" s="40"/>
      <c r="B1548" s="41"/>
      <c r="C1548" s="42"/>
      <c r="D1548" s="227" t="s">
        <v>157</v>
      </c>
      <c r="E1548" s="42"/>
      <c r="F1548" s="228" t="s">
        <v>2033</v>
      </c>
      <c r="G1548" s="42"/>
      <c r="H1548" s="42"/>
      <c r="I1548" s="229"/>
      <c r="J1548" s="42"/>
      <c r="K1548" s="42"/>
      <c r="L1548" s="46"/>
      <c r="M1548" s="230"/>
      <c r="N1548" s="231"/>
      <c r="O1548" s="86"/>
      <c r="P1548" s="86"/>
      <c r="Q1548" s="86"/>
      <c r="R1548" s="86"/>
      <c r="S1548" s="86"/>
      <c r="T1548" s="87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157</v>
      </c>
      <c r="AU1548" s="19" t="s">
        <v>82</v>
      </c>
    </row>
    <row r="1549" s="13" customFormat="1">
      <c r="A1549" s="13"/>
      <c r="B1549" s="232"/>
      <c r="C1549" s="233"/>
      <c r="D1549" s="234" t="s">
        <v>159</v>
      </c>
      <c r="E1549" s="235" t="s">
        <v>19</v>
      </c>
      <c r="F1549" s="236" t="s">
        <v>488</v>
      </c>
      <c r="G1549" s="233"/>
      <c r="H1549" s="235" t="s">
        <v>19</v>
      </c>
      <c r="I1549" s="237"/>
      <c r="J1549" s="233"/>
      <c r="K1549" s="233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159</v>
      </c>
      <c r="AU1549" s="242" t="s">
        <v>82</v>
      </c>
      <c r="AV1549" s="13" t="s">
        <v>80</v>
      </c>
      <c r="AW1549" s="13" t="s">
        <v>33</v>
      </c>
      <c r="AX1549" s="13" t="s">
        <v>72</v>
      </c>
      <c r="AY1549" s="242" t="s">
        <v>148</v>
      </c>
    </row>
    <row r="1550" s="14" customFormat="1">
      <c r="A1550" s="14"/>
      <c r="B1550" s="243"/>
      <c r="C1550" s="244"/>
      <c r="D1550" s="234" t="s">
        <v>159</v>
      </c>
      <c r="E1550" s="245" t="s">
        <v>19</v>
      </c>
      <c r="F1550" s="246" t="s">
        <v>489</v>
      </c>
      <c r="G1550" s="244"/>
      <c r="H1550" s="247">
        <v>29.300000000000001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159</v>
      </c>
      <c r="AU1550" s="253" t="s">
        <v>82</v>
      </c>
      <c r="AV1550" s="14" t="s">
        <v>82</v>
      </c>
      <c r="AW1550" s="14" t="s">
        <v>33</v>
      </c>
      <c r="AX1550" s="14" t="s">
        <v>72</v>
      </c>
      <c r="AY1550" s="253" t="s">
        <v>148</v>
      </c>
    </row>
    <row r="1551" s="13" customFormat="1">
      <c r="A1551" s="13"/>
      <c r="B1551" s="232"/>
      <c r="C1551" s="233"/>
      <c r="D1551" s="234" t="s">
        <v>159</v>
      </c>
      <c r="E1551" s="235" t="s">
        <v>19</v>
      </c>
      <c r="F1551" s="236" t="s">
        <v>490</v>
      </c>
      <c r="G1551" s="233"/>
      <c r="H1551" s="235" t="s">
        <v>19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159</v>
      </c>
      <c r="AU1551" s="242" t="s">
        <v>82</v>
      </c>
      <c r="AV1551" s="13" t="s">
        <v>80</v>
      </c>
      <c r="AW1551" s="13" t="s">
        <v>33</v>
      </c>
      <c r="AX1551" s="13" t="s">
        <v>72</v>
      </c>
      <c r="AY1551" s="242" t="s">
        <v>148</v>
      </c>
    </row>
    <row r="1552" s="14" customFormat="1">
      <c r="A1552" s="14"/>
      <c r="B1552" s="243"/>
      <c r="C1552" s="244"/>
      <c r="D1552" s="234" t="s">
        <v>159</v>
      </c>
      <c r="E1552" s="245" t="s">
        <v>19</v>
      </c>
      <c r="F1552" s="246" t="s">
        <v>491</v>
      </c>
      <c r="G1552" s="244"/>
      <c r="H1552" s="247">
        <v>15.02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159</v>
      </c>
      <c r="AU1552" s="253" t="s">
        <v>82</v>
      </c>
      <c r="AV1552" s="14" t="s">
        <v>82</v>
      </c>
      <c r="AW1552" s="14" t="s">
        <v>33</v>
      </c>
      <c r="AX1552" s="14" t="s">
        <v>72</v>
      </c>
      <c r="AY1552" s="253" t="s">
        <v>148</v>
      </c>
    </row>
    <row r="1553" s="13" customFormat="1">
      <c r="A1553" s="13"/>
      <c r="B1553" s="232"/>
      <c r="C1553" s="233"/>
      <c r="D1553" s="234" t="s">
        <v>159</v>
      </c>
      <c r="E1553" s="235" t="s">
        <v>19</v>
      </c>
      <c r="F1553" s="236" t="s">
        <v>492</v>
      </c>
      <c r="G1553" s="233"/>
      <c r="H1553" s="235" t="s">
        <v>19</v>
      </c>
      <c r="I1553" s="237"/>
      <c r="J1553" s="233"/>
      <c r="K1553" s="233"/>
      <c r="L1553" s="238"/>
      <c r="M1553" s="239"/>
      <c r="N1553" s="240"/>
      <c r="O1553" s="240"/>
      <c r="P1553" s="240"/>
      <c r="Q1553" s="240"/>
      <c r="R1553" s="240"/>
      <c r="S1553" s="240"/>
      <c r="T1553" s="241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2" t="s">
        <v>159</v>
      </c>
      <c r="AU1553" s="242" t="s">
        <v>82</v>
      </c>
      <c r="AV1553" s="13" t="s">
        <v>80</v>
      </c>
      <c r="AW1553" s="13" t="s">
        <v>33</v>
      </c>
      <c r="AX1553" s="13" t="s">
        <v>72</v>
      </c>
      <c r="AY1553" s="242" t="s">
        <v>148</v>
      </c>
    </row>
    <row r="1554" s="14" customFormat="1">
      <c r="A1554" s="14"/>
      <c r="B1554" s="243"/>
      <c r="C1554" s="244"/>
      <c r="D1554" s="234" t="s">
        <v>159</v>
      </c>
      <c r="E1554" s="245" t="s">
        <v>19</v>
      </c>
      <c r="F1554" s="246" t="s">
        <v>493</v>
      </c>
      <c r="G1554" s="244"/>
      <c r="H1554" s="247">
        <v>10.640000000000001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159</v>
      </c>
      <c r="AU1554" s="253" t="s">
        <v>82</v>
      </c>
      <c r="AV1554" s="14" t="s">
        <v>82</v>
      </c>
      <c r="AW1554" s="14" t="s">
        <v>33</v>
      </c>
      <c r="AX1554" s="14" t="s">
        <v>72</v>
      </c>
      <c r="AY1554" s="253" t="s">
        <v>148</v>
      </c>
    </row>
    <row r="1555" s="13" customFormat="1">
      <c r="A1555" s="13"/>
      <c r="B1555" s="232"/>
      <c r="C1555" s="233"/>
      <c r="D1555" s="234" t="s">
        <v>159</v>
      </c>
      <c r="E1555" s="235" t="s">
        <v>19</v>
      </c>
      <c r="F1555" s="236" t="s">
        <v>979</v>
      </c>
      <c r="G1555" s="233"/>
      <c r="H1555" s="235" t="s">
        <v>19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159</v>
      </c>
      <c r="AU1555" s="242" t="s">
        <v>82</v>
      </c>
      <c r="AV1555" s="13" t="s">
        <v>80</v>
      </c>
      <c r="AW1555" s="13" t="s">
        <v>33</v>
      </c>
      <c r="AX1555" s="13" t="s">
        <v>72</v>
      </c>
      <c r="AY1555" s="242" t="s">
        <v>148</v>
      </c>
    </row>
    <row r="1556" s="14" customFormat="1">
      <c r="A1556" s="14"/>
      <c r="B1556" s="243"/>
      <c r="C1556" s="244"/>
      <c r="D1556" s="234" t="s">
        <v>159</v>
      </c>
      <c r="E1556" s="245" t="s">
        <v>19</v>
      </c>
      <c r="F1556" s="246" t="s">
        <v>980</v>
      </c>
      <c r="G1556" s="244"/>
      <c r="H1556" s="247">
        <v>8.3499999999999996</v>
      </c>
      <c r="I1556" s="248"/>
      <c r="J1556" s="244"/>
      <c r="K1556" s="244"/>
      <c r="L1556" s="249"/>
      <c r="M1556" s="250"/>
      <c r="N1556" s="251"/>
      <c r="O1556" s="251"/>
      <c r="P1556" s="251"/>
      <c r="Q1556" s="251"/>
      <c r="R1556" s="251"/>
      <c r="S1556" s="251"/>
      <c r="T1556" s="25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3" t="s">
        <v>159</v>
      </c>
      <c r="AU1556" s="253" t="s">
        <v>82</v>
      </c>
      <c r="AV1556" s="14" t="s">
        <v>82</v>
      </c>
      <c r="AW1556" s="14" t="s">
        <v>33</v>
      </c>
      <c r="AX1556" s="14" t="s">
        <v>72</v>
      </c>
      <c r="AY1556" s="253" t="s">
        <v>148</v>
      </c>
    </row>
    <row r="1557" s="13" customFormat="1">
      <c r="A1557" s="13"/>
      <c r="B1557" s="232"/>
      <c r="C1557" s="233"/>
      <c r="D1557" s="234" t="s">
        <v>159</v>
      </c>
      <c r="E1557" s="235" t="s">
        <v>19</v>
      </c>
      <c r="F1557" s="236" t="s">
        <v>981</v>
      </c>
      <c r="G1557" s="233"/>
      <c r="H1557" s="235" t="s">
        <v>19</v>
      </c>
      <c r="I1557" s="237"/>
      <c r="J1557" s="233"/>
      <c r="K1557" s="233"/>
      <c r="L1557" s="238"/>
      <c r="M1557" s="239"/>
      <c r="N1557" s="240"/>
      <c r="O1557" s="240"/>
      <c r="P1557" s="240"/>
      <c r="Q1557" s="240"/>
      <c r="R1557" s="240"/>
      <c r="S1557" s="240"/>
      <c r="T1557" s="241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2" t="s">
        <v>159</v>
      </c>
      <c r="AU1557" s="242" t="s">
        <v>82</v>
      </c>
      <c r="AV1557" s="13" t="s">
        <v>80</v>
      </c>
      <c r="AW1557" s="13" t="s">
        <v>33</v>
      </c>
      <c r="AX1557" s="13" t="s">
        <v>72</v>
      </c>
      <c r="AY1557" s="242" t="s">
        <v>148</v>
      </c>
    </row>
    <row r="1558" s="14" customFormat="1">
      <c r="A1558" s="14"/>
      <c r="B1558" s="243"/>
      <c r="C1558" s="244"/>
      <c r="D1558" s="234" t="s">
        <v>159</v>
      </c>
      <c r="E1558" s="245" t="s">
        <v>19</v>
      </c>
      <c r="F1558" s="246" t="s">
        <v>982</v>
      </c>
      <c r="G1558" s="244"/>
      <c r="H1558" s="247">
        <v>21.48</v>
      </c>
      <c r="I1558" s="248"/>
      <c r="J1558" s="244"/>
      <c r="K1558" s="244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3" t="s">
        <v>159</v>
      </c>
      <c r="AU1558" s="253" t="s">
        <v>82</v>
      </c>
      <c r="AV1558" s="14" t="s">
        <v>82</v>
      </c>
      <c r="AW1558" s="14" t="s">
        <v>33</v>
      </c>
      <c r="AX1558" s="14" t="s">
        <v>72</v>
      </c>
      <c r="AY1558" s="253" t="s">
        <v>148</v>
      </c>
    </row>
    <row r="1559" s="13" customFormat="1">
      <c r="A1559" s="13"/>
      <c r="B1559" s="232"/>
      <c r="C1559" s="233"/>
      <c r="D1559" s="234" t="s">
        <v>159</v>
      </c>
      <c r="E1559" s="235" t="s">
        <v>19</v>
      </c>
      <c r="F1559" s="236" t="s">
        <v>983</v>
      </c>
      <c r="G1559" s="233"/>
      <c r="H1559" s="235" t="s">
        <v>19</v>
      </c>
      <c r="I1559" s="237"/>
      <c r="J1559" s="233"/>
      <c r="K1559" s="233"/>
      <c r="L1559" s="238"/>
      <c r="M1559" s="239"/>
      <c r="N1559" s="240"/>
      <c r="O1559" s="240"/>
      <c r="P1559" s="240"/>
      <c r="Q1559" s="240"/>
      <c r="R1559" s="240"/>
      <c r="S1559" s="240"/>
      <c r="T1559" s="241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2" t="s">
        <v>159</v>
      </c>
      <c r="AU1559" s="242" t="s">
        <v>82</v>
      </c>
      <c r="AV1559" s="13" t="s">
        <v>80</v>
      </c>
      <c r="AW1559" s="13" t="s">
        <v>33</v>
      </c>
      <c r="AX1559" s="13" t="s">
        <v>72</v>
      </c>
      <c r="AY1559" s="242" t="s">
        <v>148</v>
      </c>
    </row>
    <row r="1560" s="14" customFormat="1">
      <c r="A1560" s="14"/>
      <c r="B1560" s="243"/>
      <c r="C1560" s="244"/>
      <c r="D1560" s="234" t="s">
        <v>159</v>
      </c>
      <c r="E1560" s="245" t="s">
        <v>19</v>
      </c>
      <c r="F1560" s="246" t="s">
        <v>984</v>
      </c>
      <c r="G1560" s="244"/>
      <c r="H1560" s="247">
        <v>11.279999999999999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159</v>
      </c>
      <c r="AU1560" s="253" t="s">
        <v>82</v>
      </c>
      <c r="AV1560" s="14" t="s">
        <v>82</v>
      </c>
      <c r="AW1560" s="14" t="s">
        <v>33</v>
      </c>
      <c r="AX1560" s="14" t="s">
        <v>72</v>
      </c>
      <c r="AY1560" s="253" t="s">
        <v>148</v>
      </c>
    </row>
    <row r="1561" s="13" customFormat="1">
      <c r="A1561" s="13"/>
      <c r="B1561" s="232"/>
      <c r="C1561" s="233"/>
      <c r="D1561" s="234" t="s">
        <v>159</v>
      </c>
      <c r="E1561" s="235" t="s">
        <v>19</v>
      </c>
      <c r="F1561" s="236" t="s">
        <v>985</v>
      </c>
      <c r="G1561" s="233"/>
      <c r="H1561" s="235" t="s">
        <v>19</v>
      </c>
      <c r="I1561" s="237"/>
      <c r="J1561" s="233"/>
      <c r="K1561" s="233"/>
      <c r="L1561" s="238"/>
      <c r="M1561" s="239"/>
      <c r="N1561" s="240"/>
      <c r="O1561" s="240"/>
      <c r="P1561" s="240"/>
      <c r="Q1561" s="240"/>
      <c r="R1561" s="240"/>
      <c r="S1561" s="240"/>
      <c r="T1561" s="24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2" t="s">
        <v>159</v>
      </c>
      <c r="AU1561" s="242" t="s">
        <v>82</v>
      </c>
      <c r="AV1561" s="13" t="s">
        <v>80</v>
      </c>
      <c r="AW1561" s="13" t="s">
        <v>33</v>
      </c>
      <c r="AX1561" s="13" t="s">
        <v>72</v>
      </c>
      <c r="AY1561" s="242" t="s">
        <v>148</v>
      </c>
    </row>
    <row r="1562" s="14" customFormat="1">
      <c r="A1562" s="14"/>
      <c r="B1562" s="243"/>
      <c r="C1562" s="244"/>
      <c r="D1562" s="234" t="s">
        <v>159</v>
      </c>
      <c r="E1562" s="245" t="s">
        <v>19</v>
      </c>
      <c r="F1562" s="246" t="s">
        <v>986</v>
      </c>
      <c r="G1562" s="244"/>
      <c r="H1562" s="247">
        <v>8.6899999999999995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159</v>
      </c>
      <c r="AU1562" s="253" t="s">
        <v>82</v>
      </c>
      <c r="AV1562" s="14" t="s">
        <v>82</v>
      </c>
      <c r="AW1562" s="14" t="s">
        <v>33</v>
      </c>
      <c r="AX1562" s="14" t="s">
        <v>72</v>
      </c>
      <c r="AY1562" s="253" t="s">
        <v>148</v>
      </c>
    </row>
    <row r="1563" s="13" customFormat="1">
      <c r="A1563" s="13"/>
      <c r="B1563" s="232"/>
      <c r="C1563" s="233"/>
      <c r="D1563" s="234" t="s">
        <v>159</v>
      </c>
      <c r="E1563" s="235" t="s">
        <v>19</v>
      </c>
      <c r="F1563" s="236" t="s">
        <v>987</v>
      </c>
      <c r="G1563" s="233"/>
      <c r="H1563" s="235" t="s">
        <v>19</v>
      </c>
      <c r="I1563" s="237"/>
      <c r="J1563" s="233"/>
      <c r="K1563" s="233"/>
      <c r="L1563" s="238"/>
      <c r="M1563" s="239"/>
      <c r="N1563" s="240"/>
      <c r="O1563" s="240"/>
      <c r="P1563" s="240"/>
      <c r="Q1563" s="240"/>
      <c r="R1563" s="240"/>
      <c r="S1563" s="240"/>
      <c r="T1563" s="241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2" t="s">
        <v>159</v>
      </c>
      <c r="AU1563" s="242" t="s">
        <v>82</v>
      </c>
      <c r="AV1563" s="13" t="s">
        <v>80</v>
      </c>
      <c r="AW1563" s="13" t="s">
        <v>33</v>
      </c>
      <c r="AX1563" s="13" t="s">
        <v>72</v>
      </c>
      <c r="AY1563" s="242" t="s">
        <v>148</v>
      </c>
    </row>
    <row r="1564" s="14" customFormat="1">
      <c r="A1564" s="14"/>
      <c r="B1564" s="243"/>
      <c r="C1564" s="244"/>
      <c r="D1564" s="234" t="s">
        <v>159</v>
      </c>
      <c r="E1564" s="245" t="s">
        <v>19</v>
      </c>
      <c r="F1564" s="246" t="s">
        <v>988</v>
      </c>
      <c r="G1564" s="244"/>
      <c r="H1564" s="247">
        <v>22.879999999999999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159</v>
      </c>
      <c r="AU1564" s="253" t="s">
        <v>82</v>
      </c>
      <c r="AV1564" s="14" t="s">
        <v>82</v>
      </c>
      <c r="AW1564" s="14" t="s">
        <v>33</v>
      </c>
      <c r="AX1564" s="14" t="s">
        <v>72</v>
      </c>
      <c r="AY1564" s="253" t="s">
        <v>148</v>
      </c>
    </row>
    <row r="1565" s="13" customFormat="1">
      <c r="A1565" s="13"/>
      <c r="B1565" s="232"/>
      <c r="C1565" s="233"/>
      <c r="D1565" s="234" t="s">
        <v>159</v>
      </c>
      <c r="E1565" s="235" t="s">
        <v>19</v>
      </c>
      <c r="F1565" s="236" t="s">
        <v>1053</v>
      </c>
      <c r="G1565" s="233"/>
      <c r="H1565" s="235" t="s">
        <v>19</v>
      </c>
      <c r="I1565" s="237"/>
      <c r="J1565" s="233"/>
      <c r="K1565" s="233"/>
      <c r="L1565" s="238"/>
      <c r="M1565" s="239"/>
      <c r="N1565" s="240"/>
      <c r="O1565" s="240"/>
      <c r="P1565" s="240"/>
      <c r="Q1565" s="240"/>
      <c r="R1565" s="240"/>
      <c r="S1565" s="240"/>
      <c r="T1565" s="24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2" t="s">
        <v>159</v>
      </c>
      <c r="AU1565" s="242" t="s">
        <v>82</v>
      </c>
      <c r="AV1565" s="13" t="s">
        <v>80</v>
      </c>
      <c r="AW1565" s="13" t="s">
        <v>33</v>
      </c>
      <c r="AX1565" s="13" t="s">
        <v>72</v>
      </c>
      <c r="AY1565" s="242" t="s">
        <v>148</v>
      </c>
    </row>
    <row r="1566" s="14" customFormat="1">
      <c r="A1566" s="14"/>
      <c r="B1566" s="243"/>
      <c r="C1566" s="244"/>
      <c r="D1566" s="234" t="s">
        <v>159</v>
      </c>
      <c r="E1566" s="245" t="s">
        <v>19</v>
      </c>
      <c r="F1566" s="246" t="s">
        <v>1054</v>
      </c>
      <c r="G1566" s="244"/>
      <c r="H1566" s="247">
        <v>2.3900000000000001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159</v>
      </c>
      <c r="AU1566" s="253" t="s">
        <v>82</v>
      </c>
      <c r="AV1566" s="14" t="s">
        <v>82</v>
      </c>
      <c r="AW1566" s="14" t="s">
        <v>33</v>
      </c>
      <c r="AX1566" s="14" t="s">
        <v>72</v>
      </c>
      <c r="AY1566" s="253" t="s">
        <v>148</v>
      </c>
    </row>
    <row r="1567" s="13" customFormat="1">
      <c r="A1567" s="13"/>
      <c r="B1567" s="232"/>
      <c r="C1567" s="233"/>
      <c r="D1567" s="234" t="s">
        <v>159</v>
      </c>
      <c r="E1567" s="235" t="s">
        <v>19</v>
      </c>
      <c r="F1567" s="236" t="s">
        <v>989</v>
      </c>
      <c r="G1567" s="233"/>
      <c r="H1567" s="235" t="s">
        <v>19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159</v>
      </c>
      <c r="AU1567" s="242" t="s">
        <v>82</v>
      </c>
      <c r="AV1567" s="13" t="s">
        <v>80</v>
      </c>
      <c r="AW1567" s="13" t="s">
        <v>33</v>
      </c>
      <c r="AX1567" s="13" t="s">
        <v>72</v>
      </c>
      <c r="AY1567" s="242" t="s">
        <v>148</v>
      </c>
    </row>
    <row r="1568" s="14" customFormat="1">
      <c r="A1568" s="14"/>
      <c r="B1568" s="243"/>
      <c r="C1568" s="244"/>
      <c r="D1568" s="234" t="s">
        <v>159</v>
      </c>
      <c r="E1568" s="245" t="s">
        <v>19</v>
      </c>
      <c r="F1568" s="246" t="s">
        <v>990</v>
      </c>
      <c r="G1568" s="244"/>
      <c r="H1568" s="247">
        <v>9.3599999999999994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159</v>
      </c>
      <c r="AU1568" s="253" t="s">
        <v>82</v>
      </c>
      <c r="AV1568" s="14" t="s">
        <v>82</v>
      </c>
      <c r="AW1568" s="14" t="s">
        <v>33</v>
      </c>
      <c r="AX1568" s="14" t="s">
        <v>72</v>
      </c>
      <c r="AY1568" s="253" t="s">
        <v>148</v>
      </c>
    </row>
    <row r="1569" s="13" customFormat="1">
      <c r="A1569" s="13"/>
      <c r="B1569" s="232"/>
      <c r="C1569" s="233"/>
      <c r="D1569" s="234" t="s">
        <v>159</v>
      </c>
      <c r="E1569" s="235" t="s">
        <v>19</v>
      </c>
      <c r="F1569" s="236" t="s">
        <v>1464</v>
      </c>
      <c r="G1569" s="233"/>
      <c r="H1569" s="235" t="s">
        <v>19</v>
      </c>
      <c r="I1569" s="237"/>
      <c r="J1569" s="233"/>
      <c r="K1569" s="233"/>
      <c r="L1569" s="238"/>
      <c r="M1569" s="239"/>
      <c r="N1569" s="240"/>
      <c r="O1569" s="240"/>
      <c r="P1569" s="240"/>
      <c r="Q1569" s="240"/>
      <c r="R1569" s="240"/>
      <c r="S1569" s="240"/>
      <c r="T1569" s="24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2" t="s">
        <v>159</v>
      </c>
      <c r="AU1569" s="242" t="s">
        <v>82</v>
      </c>
      <c r="AV1569" s="13" t="s">
        <v>80</v>
      </c>
      <c r="AW1569" s="13" t="s">
        <v>33</v>
      </c>
      <c r="AX1569" s="13" t="s">
        <v>72</v>
      </c>
      <c r="AY1569" s="242" t="s">
        <v>148</v>
      </c>
    </row>
    <row r="1570" s="14" customFormat="1">
      <c r="A1570" s="14"/>
      <c r="B1570" s="243"/>
      <c r="C1570" s="244"/>
      <c r="D1570" s="234" t="s">
        <v>159</v>
      </c>
      <c r="E1570" s="245" t="s">
        <v>19</v>
      </c>
      <c r="F1570" s="246" t="s">
        <v>1465</v>
      </c>
      <c r="G1570" s="244"/>
      <c r="H1570" s="247">
        <v>25.460000000000001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159</v>
      </c>
      <c r="AU1570" s="253" t="s">
        <v>82</v>
      </c>
      <c r="AV1570" s="14" t="s">
        <v>82</v>
      </c>
      <c r="AW1570" s="14" t="s">
        <v>33</v>
      </c>
      <c r="AX1570" s="14" t="s">
        <v>72</v>
      </c>
      <c r="AY1570" s="253" t="s">
        <v>148</v>
      </c>
    </row>
    <row r="1571" s="13" customFormat="1">
      <c r="A1571" s="13"/>
      <c r="B1571" s="232"/>
      <c r="C1571" s="233"/>
      <c r="D1571" s="234" t="s">
        <v>159</v>
      </c>
      <c r="E1571" s="235" t="s">
        <v>19</v>
      </c>
      <c r="F1571" s="236" t="s">
        <v>1466</v>
      </c>
      <c r="G1571" s="233"/>
      <c r="H1571" s="235" t="s">
        <v>19</v>
      </c>
      <c r="I1571" s="237"/>
      <c r="J1571" s="233"/>
      <c r="K1571" s="233"/>
      <c r="L1571" s="238"/>
      <c r="M1571" s="239"/>
      <c r="N1571" s="240"/>
      <c r="O1571" s="240"/>
      <c r="P1571" s="240"/>
      <c r="Q1571" s="240"/>
      <c r="R1571" s="240"/>
      <c r="S1571" s="240"/>
      <c r="T1571" s="24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2" t="s">
        <v>159</v>
      </c>
      <c r="AU1571" s="242" t="s">
        <v>82</v>
      </c>
      <c r="AV1571" s="13" t="s">
        <v>80</v>
      </c>
      <c r="AW1571" s="13" t="s">
        <v>33</v>
      </c>
      <c r="AX1571" s="13" t="s">
        <v>72</v>
      </c>
      <c r="AY1571" s="242" t="s">
        <v>148</v>
      </c>
    </row>
    <row r="1572" s="14" customFormat="1">
      <c r="A1572" s="14"/>
      <c r="B1572" s="243"/>
      <c r="C1572" s="244"/>
      <c r="D1572" s="234" t="s">
        <v>159</v>
      </c>
      <c r="E1572" s="245" t="s">
        <v>19</v>
      </c>
      <c r="F1572" s="246" t="s">
        <v>1467</v>
      </c>
      <c r="G1572" s="244"/>
      <c r="H1572" s="247">
        <v>18.66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159</v>
      </c>
      <c r="AU1572" s="253" t="s">
        <v>82</v>
      </c>
      <c r="AV1572" s="14" t="s">
        <v>82</v>
      </c>
      <c r="AW1572" s="14" t="s">
        <v>33</v>
      </c>
      <c r="AX1572" s="14" t="s">
        <v>72</v>
      </c>
      <c r="AY1572" s="253" t="s">
        <v>148</v>
      </c>
    </row>
    <row r="1573" s="13" customFormat="1">
      <c r="A1573" s="13"/>
      <c r="B1573" s="232"/>
      <c r="C1573" s="233"/>
      <c r="D1573" s="234" t="s">
        <v>159</v>
      </c>
      <c r="E1573" s="235" t="s">
        <v>19</v>
      </c>
      <c r="F1573" s="236" t="s">
        <v>1468</v>
      </c>
      <c r="G1573" s="233"/>
      <c r="H1573" s="235" t="s">
        <v>19</v>
      </c>
      <c r="I1573" s="237"/>
      <c r="J1573" s="233"/>
      <c r="K1573" s="233"/>
      <c r="L1573" s="238"/>
      <c r="M1573" s="239"/>
      <c r="N1573" s="240"/>
      <c r="O1573" s="240"/>
      <c r="P1573" s="240"/>
      <c r="Q1573" s="240"/>
      <c r="R1573" s="240"/>
      <c r="S1573" s="240"/>
      <c r="T1573" s="24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2" t="s">
        <v>159</v>
      </c>
      <c r="AU1573" s="242" t="s">
        <v>82</v>
      </c>
      <c r="AV1573" s="13" t="s">
        <v>80</v>
      </c>
      <c r="AW1573" s="13" t="s">
        <v>33</v>
      </c>
      <c r="AX1573" s="13" t="s">
        <v>72</v>
      </c>
      <c r="AY1573" s="242" t="s">
        <v>148</v>
      </c>
    </row>
    <row r="1574" s="14" customFormat="1">
      <c r="A1574" s="14"/>
      <c r="B1574" s="243"/>
      <c r="C1574" s="244"/>
      <c r="D1574" s="234" t="s">
        <v>159</v>
      </c>
      <c r="E1574" s="245" t="s">
        <v>19</v>
      </c>
      <c r="F1574" s="246" t="s">
        <v>1469</v>
      </c>
      <c r="G1574" s="244"/>
      <c r="H1574" s="247">
        <v>39.909999999999997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159</v>
      </c>
      <c r="AU1574" s="253" t="s">
        <v>82</v>
      </c>
      <c r="AV1574" s="14" t="s">
        <v>82</v>
      </c>
      <c r="AW1574" s="14" t="s">
        <v>33</v>
      </c>
      <c r="AX1574" s="14" t="s">
        <v>72</v>
      </c>
      <c r="AY1574" s="253" t="s">
        <v>148</v>
      </c>
    </row>
    <row r="1575" s="13" customFormat="1">
      <c r="A1575" s="13"/>
      <c r="B1575" s="232"/>
      <c r="C1575" s="233"/>
      <c r="D1575" s="234" t="s">
        <v>159</v>
      </c>
      <c r="E1575" s="235" t="s">
        <v>19</v>
      </c>
      <c r="F1575" s="236" t="s">
        <v>1470</v>
      </c>
      <c r="G1575" s="233"/>
      <c r="H1575" s="235" t="s">
        <v>19</v>
      </c>
      <c r="I1575" s="237"/>
      <c r="J1575" s="233"/>
      <c r="K1575" s="233"/>
      <c r="L1575" s="238"/>
      <c r="M1575" s="239"/>
      <c r="N1575" s="240"/>
      <c r="O1575" s="240"/>
      <c r="P1575" s="240"/>
      <c r="Q1575" s="240"/>
      <c r="R1575" s="240"/>
      <c r="S1575" s="240"/>
      <c r="T1575" s="24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2" t="s">
        <v>159</v>
      </c>
      <c r="AU1575" s="242" t="s">
        <v>82</v>
      </c>
      <c r="AV1575" s="13" t="s">
        <v>80</v>
      </c>
      <c r="AW1575" s="13" t="s">
        <v>33</v>
      </c>
      <c r="AX1575" s="13" t="s">
        <v>72</v>
      </c>
      <c r="AY1575" s="242" t="s">
        <v>148</v>
      </c>
    </row>
    <row r="1576" s="14" customFormat="1">
      <c r="A1576" s="14"/>
      <c r="B1576" s="243"/>
      <c r="C1576" s="244"/>
      <c r="D1576" s="234" t="s">
        <v>159</v>
      </c>
      <c r="E1576" s="245" t="s">
        <v>19</v>
      </c>
      <c r="F1576" s="246" t="s">
        <v>1471</v>
      </c>
      <c r="G1576" s="244"/>
      <c r="H1576" s="247">
        <v>39.43</v>
      </c>
      <c r="I1576" s="248"/>
      <c r="J1576" s="244"/>
      <c r="K1576" s="244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3" t="s">
        <v>159</v>
      </c>
      <c r="AU1576" s="253" t="s">
        <v>82</v>
      </c>
      <c r="AV1576" s="14" t="s">
        <v>82</v>
      </c>
      <c r="AW1576" s="14" t="s">
        <v>33</v>
      </c>
      <c r="AX1576" s="14" t="s">
        <v>72</v>
      </c>
      <c r="AY1576" s="253" t="s">
        <v>148</v>
      </c>
    </row>
    <row r="1577" s="13" customFormat="1">
      <c r="A1577" s="13"/>
      <c r="B1577" s="232"/>
      <c r="C1577" s="233"/>
      <c r="D1577" s="234" t="s">
        <v>159</v>
      </c>
      <c r="E1577" s="235" t="s">
        <v>19</v>
      </c>
      <c r="F1577" s="236" t="s">
        <v>1472</v>
      </c>
      <c r="G1577" s="233"/>
      <c r="H1577" s="235" t="s">
        <v>19</v>
      </c>
      <c r="I1577" s="237"/>
      <c r="J1577" s="233"/>
      <c r="K1577" s="233"/>
      <c r="L1577" s="238"/>
      <c r="M1577" s="239"/>
      <c r="N1577" s="240"/>
      <c r="O1577" s="240"/>
      <c r="P1577" s="240"/>
      <c r="Q1577" s="240"/>
      <c r="R1577" s="240"/>
      <c r="S1577" s="240"/>
      <c r="T1577" s="24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2" t="s">
        <v>159</v>
      </c>
      <c r="AU1577" s="242" t="s">
        <v>82</v>
      </c>
      <c r="AV1577" s="13" t="s">
        <v>80</v>
      </c>
      <c r="AW1577" s="13" t="s">
        <v>33</v>
      </c>
      <c r="AX1577" s="13" t="s">
        <v>72</v>
      </c>
      <c r="AY1577" s="242" t="s">
        <v>148</v>
      </c>
    </row>
    <row r="1578" s="14" customFormat="1">
      <c r="A1578" s="14"/>
      <c r="B1578" s="243"/>
      <c r="C1578" s="244"/>
      <c r="D1578" s="234" t="s">
        <v>159</v>
      </c>
      <c r="E1578" s="245" t="s">
        <v>19</v>
      </c>
      <c r="F1578" s="246" t="s">
        <v>1473</v>
      </c>
      <c r="G1578" s="244"/>
      <c r="H1578" s="247">
        <v>11.59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159</v>
      </c>
      <c r="AU1578" s="253" t="s">
        <v>82</v>
      </c>
      <c r="AV1578" s="14" t="s">
        <v>82</v>
      </c>
      <c r="AW1578" s="14" t="s">
        <v>33</v>
      </c>
      <c r="AX1578" s="14" t="s">
        <v>72</v>
      </c>
      <c r="AY1578" s="253" t="s">
        <v>148</v>
      </c>
    </row>
    <row r="1579" s="13" customFormat="1">
      <c r="A1579" s="13"/>
      <c r="B1579" s="232"/>
      <c r="C1579" s="233"/>
      <c r="D1579" s="234" t="s">
        <v>159</v>
      </c>
      <c r="E1579" s="235" t="s">
        <v>19</v>
      </c>
      <c r="F1579" s="236" t="s">
        <v>1478</v>
      </c>
      <c r="G1579" s="233"/>
      <c r="H1579" s="235" t="s">
        <v>19</v>
      </c>
      <c r="I1579" s="237"/>
      <c r="J1579" s="233"/>
      <c r="K1579" s="233"/>
      <c r="L1579" s="238"/>
      <c r="M1579" s="239"/>
      <c r="N1579" s="240"/>
      <c r="O1579" s="240"/>
      <c r="P1579" s="240"/>
      <c r="Q1579" s="240"/>
      <c r="R1579" s="240"/>
      <c r="S1579" s="240"/>
      <c r="T1579" s="24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2" t="s">
        <v>159</v>
      </c>
      <c r="AU1579" s="242" t="s">
        <v>82</v>
      </c>
      <c r="AV1579" s="13" t="s">
        <v>80</v>
      </c>
      <c r="AW1579" s="13" t="s">
        <v>33</v>
      </c>
      <c r="AX1579" s="13" t="s">
        <v>72</v>
      </c>
      <c r="AY1579" s="242" t="s">
        <v>148</v>
      </c>
    </row>
    <row r="1580" s="14" customFormat="1">
      <c r="A1580" s="14"/>
      <c r="B1580" s="243"/>
      <c r="C1580" s="244"/>
      <c r="D1580" s="234" t="s">
        <v>159</v>
      </c>
      <c r="E1580" s="245" t="s">
        <v>19</v>
      </c>
      <c r="F1580" s="246" t="s">
        <v>1479</v>
      </c>
      <c r="G1580" s="244"/>
      <c r="H1580" s="247">
        <v>90.620000000000005</v>
      </c>
      <c r="I1580" s="248"/>
      <c r="J1580" s="244"/>
      <c r="K1580" s="244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3" t="s">
        <v>159</v>
      </c>
      <c r="AU1580" s="253" t="s">
        <v>82</v>
      </c>
      <c r="AV1580" s="14" t="s">
        <v>82</v>
      </c>
      <c r="AW1580" s="14" t="s">
        <v>33</v>
      </c>
      <c r="AX1580" s="14" t="s">
        <v>72</v>
      </c>
      <c r="AY1580" s="253" t="s">
        <v>148</v>
      </c>
    </row>
    <row r="1581" s="15" customFormat="1">
      <c r="A1581" s="15"/>
      <c r="B1581" s="254"/>
      <c r="C1581" s="255"/>
      <c r="D1581" s="234" t="s">
        <v>159</v>
      </c>
      <c r="E1581" s="256" t="s">
        <v>19</v>
      </c>
      <c r="F1581" s="257" t="s">
        <v>163</v>
      </c>
      <c r="G1581" s="255"/>
      <c r="H1581" s="258">
        <v>365.06</v>
      </c>
      <c r="I1581" s="259"/>
      <c r="J1581" s="255"/>
      <c r="K1581" s="255"/>
      <c r="L1581" s="260"/>
      <c r="M1581" s="261"/>
      <c r="N1581" s="262"/>
      <c r="O1581" s="262"/>
      <c r="P1581" s="262"/>
      <c r="Q1581" s="262"/>
      <c r="R1581" s="262"/>
      <c r="S1581" s="262"/>
      <c r="T1581" s="263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64" t="s">
        <v>159</v>
      </c>
      <c r="AU1581" s="264" t="s">
        <v>82</v>
      </c>
      <c r="AV1581" s="15" t="s">
        <v>149</v>
      </c>
      <c r="AW1581" s="15" t="s">
        <v>33</v>
      </c>
      <c r="AX1581" s="15" t="s">
        <v>80</v>
      </c>
      <c r="AY1581" s="264" t="s">
        <v>148</v>
      </c>
    </row>
    <row r="1582" s="2" customFormat="1" ht="24.15" customHeight="1">
      <c r="A1582" s="40"/>
      <c r="B1582" s="41"/>
      <c r="C1582" s="214" t="s">
        <v>2034</v>
      </c>
      <c r="D1582" s="214" t="s">
        <v>151</v>
      </c>
      <c r="E1582" s="215" t="s">
        <v>2035</v>
      </c>
      <c r="F1582" s="216" t="s">
        <v>2036</v>
      </c>
      <c r="G1582" s="217" t="s">
        <v>208</v>
      </c>
      <c r="H1582" s="218">
        <v>4.3570000000000002</v>
      </c>
      <c r="I1582" s="219"/>
      <c r="J1582" s="220">
        <f>ROUND(I1582*H1582,2)</f>
        <v>0</v>
      </c>
      <c r="K1582" s="216" t="s">
        <v>616</v>
      </c>
      <c r="L1582" s="46"/>
      <c r="M1582" s="221" t="s">
        <v>19</v>
      </c>
      <c r="N1582" s="222" t="s">
        <v>43</v>
      </c>
      <c r="O1582" s="86"/>
      <c r="P1582" s="223">
        <f>O1582*H1582</f>
        <v>0</v>
      </c>
      <c r="Q1582" s="223">
        <v>0</v>
      </c>
      <c r="R1582" s="223">
        <f>Q1582*H1582</f>
        <v>0</v>
      </c>
      <c r="S1582" s="223">
        <v>0</v>
      </c>
      <c r="T1582" s="224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25" t="s">
        <v>245</v>
      </c>
      <c r="AT1582" s="225" t="s">
        <v>151</v>
      </c>
      <c r="AU1582" s="225" t="s">
        <v>82</v>
      </c>
      <c r="AY1582" s="19" t="s">
        <v>148</v>
      </c>
      <c r="BE1582" s="226">
        <f>IF(N1582="základní",J1582,0)</f>
        <v>0</v>
      </c>
      <c r="BF1582" s="226">
        <f>IF(N1582="snížená",J1582,0)</f>
        <v>0</v>
      </c>
      <c r="BG1582" s="226">
        <f>IF(N1582="zákl. přenesená",J1582,0)</f>
        <v>0</v>
      </c>
      <c r="BH1582" s="226">
        <f>IF(N1582="sníž. přenesená",J1582,0)</f>
        <v>0</v>
      </c>
      <c r="BI1582" s="226">
        <f>IF(N1582="nulová",J1582,0)</f>
        <v>0</v>
      </c>
      <c r="BJ1582" s="19" t="s">
        <v>80</v>
      </c>
      <c r="BK1582" s="226">
        <f>ROUND(I1582*H1582,2)</f>
        <v>0</v>
      </c>
      <c r="BL1582" s="19" t="s">
        <v>245</v>
      </c>
      <c r="BM1582" s="225" t="s">
        <v>2037</v>
      </c>
    </row>
    <row r="1583" s="2" customFormat="1">
      <c r="A1583" s="40"/>
      <c r="B1583" s="41"/>
      <c r="C1583" s="42"/>
      <c r="D1583" s="227" t="s">
        <v>157</v>
      </c>
      <c r="E1583" s="42"/>
      <c r="F1583" s="228" t="s">
        <v>2038</v>
      </c>
      <c r="G1583" s="42"/>
      <c r="H1583" s="42"/>
      <c r="I1583" s="229"/>
      <c r="J1583" s="42"/>
      <c r="K1583" s="42"/>
      <c r="L1583" s="46"/>
      <c r="M1583" s="230"/>
      <c r="N1583" s="231"/>
      <c r="O1583" s="86"/>
      <c r="P1583" s="86"/>
      <c r="Q1583" s="86"/>
      <c r="R1583" s="86"/>
      <c r="S1583" s="86"/>
      <c r="T1583" s="87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157</v>
      </c>
      <c r="AU1583" s="19" t="s">
        <v>82</v>
      </c>
    </row>
    <row r="1584" s="12" customFormat="1" ht="22.8" customHeight="1">
      <c r="A1584" s="12"/>
      <c r="B1584" s="198"/>
      <c r="C1584" s="199"/>
      <c r="D1584" s="200" t="s">
        <v>71</v>
      </c>
      <c r="E1584" s="212" t="s">
        <v>2039</v>
      </c>
      <c r="F1584" s="212" t="s">
        <v>2040</v>
      </c>
      <c r="G1584" s="199"/>
      <c r="H1584" s="199"/>
      <c r="I1584" s="202"/>
      <c r="J1584" s="213">
        <f>BK1584</f>
        <v>0</v>
      </c>
      <c r="K1584" s="199"/>
      <c r="L1584" s="204"/>
      <c r="M1584" s="205"/>
      <c r="N1584" s="206"/>
      <c r="O1584" s="206"/>
      <c r="P1584" s="207">
        <f>SUM(P1585:P1669)</f>
        <v>0</v>
      </c>
      <c r="Q1584" s="206"/>
      <c r="R1584" s="207">
        <f>SUM(R1585:R1669)</f>
        <v>2.9301339999999998</v>
      </c>
      <c r="S1584" s="206"/>
      <c r="T1584" s="208">
        <f>SUM(T1585:T1669)</f>
        <v>9.5941799999999997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09" t="s">
        <v>82</v>
      </c>
      <c r="AT1584" s="210" t="s">
        <v>71</v>
      </c>
      <c r="AU1584" s="210" t="s">
        <v>80</v>
      </c>
      <c r="AY1584" s="209" t="s">
        <v>148</v>
      </c>
      <c r="BK1584" s="211">
        <f>SUM(BK1585:BK1669)</f>
        <v>0</v>
      </c>
    </row>
    <row r="1585" s="2" customFormat="1" ht="16.5" customHeight="1">
      <c r="A1585" s="40"/>
      <c r="B1585" s="41"/>
      <c r="C1585" s="214" t="s">
        <v>2041</v>
      </c>
      <c r="D1585" s="214" t="s">
        <v>151</v>
      </c>
      <c r="E1585" s="215" t="s">
        <v>2042</v>
      </c>
      <c r="F1585" s="216" t="s">
        <v>2043</v>
      </c>
      <c r="G1585" s="217" t="s">
        <v>154</v>
      </c>
      <c r="H1585" s="218">
        <v>135.80000000000001</v>
      </c>
      <c r="I1585" s="219"/>
      <c r="J1585" s="220">
        <f>ROUND(I1585*H1585,2)</f>
        <v>0</v>
      </c>
      <c r="K1585" s="216" t="s">
        <v>616</v>
      </c>
      <c r="L1585" s="46"/>
      <c r="M1585" s="221" t="s">
        <v>19</v>
      </c>
      <c r="N1585" s="222" t="s">
        <v>43</v>
      </c>
      <c r="O1585" s="86"/>
      <c r="P1585" s="223">
        <f>O1585*H1585</f>
        <v>0</v>
      </c>
      <c r="Q1585" s="223">
        <v>0</v>
      </c>
      <c r="R1585" s="223">
        <f>Q1585*H1585</f>
        <v>0</v>
      </c>
      <c r="S1585" s="223">
        <v>0</v>
      </c>
      <c r="T1585" s="224">
        <f>S1585*H1585</f>
        <v>0</v>
      </c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R1585" s="225" t="s">
        <v>245</v>
      </c>
      <c r="AT1585" s="225" t="s">
        <v>151</v>
      </c>
      <c r="AU1585" s="225" t="s">
        <v>82</v>
      </c>
      <c r="AY1585" s="19" t="s">
        <v>148</v>
      </c>
      <c r="BE1585" s="226">
        <f>IF(N1585="základní",J1585,0)</f>
        <v>0</v>
      </c>
      <c r="BF1585" s="226">
        <f>IF(N1585="snížená",J1585,0)</f>
        <v>0</v>
      </c>
      <c r="BG1585" s="226">
        <f>IF(N1585="zákl. přenesená",J1585,0)</f>
        <v>0</v>
      </c>
      <c r="BH1585" s="226">
        <f>IF(N1585="sníž. přenesená",J1585,0)</f>
        <v>0</v>
      </c>
      <c r="BI1585" s="226">
        <f>IF(N1585="nulová",J1585,0)</f>
        <v>0</v>
      </c>
      <c r="BJ1585" s="19" t="s">
        <v>80</v>
      </c>
      <c r="BK1585" s="226">
        <f>ROUND(I1585*H1585,2)</f>
        <v>0</v>
      </c>
      <c r="BL1585" s="19" t="s">
        <v>245</v>
      </c>
      <c r="BM1585" s="225" t="s">
        <v>2044</v>
      </c>
    </row>
    <row r="1586" s="2" customFormat="1">
      <c r="A1586" s="40"/>
      <c r="B1586" s="41"/>
      <c r="C1586" s="42"/>
      <c r="D1586" s="227" t="s">
        <v>157</v>
      </c>
      <c r="E1586" s="42"/>
      <c r="F1586" s="228" t="s">
        <v>2045</v>
      </c>
      <c r="G1586" s="42"/>
      <c r="H1586" s="42"/>
      <c r="I1586" s="229"/>
      <c r="J1586" s="42"/>
      <c r="K1586" s="42"/>
      <c r="L1586" s="46"/>
      <c r="M1586" s="230"/>
      <c r="N1586" s="231"/>
      <c r="O1586" s="86"/>
      <c r="P1586" s="86"/>
      <c r="Q1586" s="86"/>
      <c r="R1586" s="86"/>
      <c r="S1586" s="86"/>
      <c r="T1586" s="87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T1586" s="19" t="s">
        <v>157</v>
      </c>
      <c r="AU1586" s="19" t="s">
        <v>82</v>
      </c>
    </row>
    <row r="1587" s="13" customFormat="1">
      <c r="A1587" s="13"/>
      <c r="B1587" s="232"/>
      <c r="C1587" s="233"/>
      <c r="D1587" s="234" t="s">
        <v>159</v>
      </c>
      <c r="E1587" s="235" t="s">
        <v>19</v>
      </c>
      <c r="F1587" s="236" t="s">
        <v>496</v>
      </c>
      <c r="G1587" s="233"/>
      <c r="H1587" s="235" t="s">
        <v>19</v>
      </c>
      <c r="I1587" s="237"/>
      <c r="J1587" s="233"/>
      <c r="K1587" s="233"/>
      <c r="L1587" s="238"/>
      <c r="M1587" s="239"/>
      <c r="N1587" s="240"/>
      <c r="O1587" s="240"/>
      <c r="P1587" s="240"/>
      <c r="Q1587" s="240"/>
      <c r="R1587" s="240"/>
      <c r="S1587" s="240"/>
      <c r="T1587" s="24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2" t="s">
        <v>159</v>
      </c>
      <c r="AU1587" s="242" t="s">
        <v>82</v>
      </c>
      <c r="AV1587" s="13" t="s">
        <v>80</v>
      </c>
      <c r="AW1587" s="13" t="s">
        <v>33</v>
      </c>
      <c r="AX1587" s="13" t="s">
        <v>72</v>
      </c>
      <c r="AY1587" s="242" t="s">
        <v>148</v>
      </c>
    </row>
    <row r="1588" s="14" customFormat="1">
      <c r="A1588" s="14"/>
      <c r="B1588" s="243"/>
      <c r="C1588" s="244"/>
      <c r="D1588" s="234" t="s">
        <v>159</v>
      </c>
      <c r="E1588" s="245" t="s">
        <v>19</v>
      </c>
      <c r="F1588" s="246" t="s">
        <v>2046</v>
      </c>
      <c r="G1588" s="244"/>
      <c r="H1588" s="247">
        <v>13.16</v>
      </c>
      <c r="I1588" s="248"/>
      <c r="J1588" s="244"/>
      <c r="K1588" s="244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3" t="s">
        <v>159</v>
      </c>
      <c r="AU1588" s="253" t="s">
        <v>82</v>
      </c>
      <c r="AV1588" s="14" t="s">
        <v>82</v>
      </c>
      <c r="AW1588" s="14" t="s">
        <v>33</v>
      </c>
      <c r="AX1588" s="14" t="s">
        <v>72</v>
      </c>
      <c r="AY1588" s="253" t="s">
        <v>148</v>
      </c>
    </row>
    <row r="1589" s="13" customFormat="1">
      <c r="A1589" s="13"/>
      <c r="B1589" s="232"/>
      <c r="C1589" s="233"/>
      <c r="D1589" s="234" t="s">
        <v>159</v>
      </c>
      <c r="E1589" s="235" t="s">
        <v>19</v>
      </c>
      <c r="F1589" s="236" t="s">
        <v>498</v>
      </c>
      <c r="G1589" s="233"/>
      <c r="H1589" s="235" t="s">
        <v>19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2" t="s">
        <v>159</v>
      </c>
      <c r="AU1589" s="242" t="s">
        <v>82</v>
      </c>
      <c r="AV1589" s="13" t="s">
        <v>80</v>
      </c>
      <c r="AW1589" s="13" t="s">
        <v>33</v>
      </c>
      <c r="AX1589" s="13" t="s">
        <v>72</v>
      </c>
      <c r="AY1589" s="242" t="s">
        <v>148</v>
      </c>
    </row>
    <row r="1590" s="14" customFormat="1">
      <c r="A1590" s="14"/>
      <c r="B1590" s="243"/>
      <c r="C1590" s="244"/>
      <c r="D1590" s="234" t="s">
        <v>159</v>
      </c>
      <c r="E1590" s="245" t="s">
        <v>19</v>
      </c>
      <c r="F1590" s="246" t="s">
        <v>2047</v>
      </c>
      <c r="G1590" s="244"/>
      <c r="H1590" s="247">
        <v>26.879999999999999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159</v>
      </c>
      <c r="AU1590" s="253" t="s">
        <v>82</v>
      </c>
      <c r="AV1590" s="14" t="s">
        <v>82</v>
      </c>
      <c r="AW1590" s="14" t="s">
        <v>33</v>
      </c>
      <c r="AX1590" s="14" t="s">
        <v>72</v>
      </c>
      <c r="AY1590" s="253" t="s">
        <v>148</v>
      </c>
    </row>
    <row r="1591" s="13" customFormat="1">
      <c r="A1591" s="13"/>
      <c r="B1591" s="232"/>
      <c r="C1591" s="233"/>
      <c r="D1591" s="234" t="s">
        <v>159</v>
      </c>
      <c r="E1591" s="235" t="s">
        <v>19</v>
      </c>
      <c r="F1591" s="236" t="s">
        <v>1055</v>
      </c>
      <c r="G1591" s="233"/>
      <c r="H1591" s="235" t="s">
        <v>19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159</v>
      </c>
      <c r="AU1591" s="242" t="s">
        <v>82</v>
      </c>
      <c r="AV1591" s="13" t="s">
        <v>80</v>
      </c>
      <c r="AW1591" s="13" t="s">
        <v>33</v>
      </c>
      <c r="AX1591" s="13" t="s">
        <v>72</v>
      </c>
      <c r="AY1591" s="242" t="s">
        <v>148</v>
      </c>
    </row>
    <row r="1592" s="14" customFormat="1">
      <c r="A1592" s="14"/>
      <c r="B1592" s="243"/>
      <c r="C1592" s="244"/>
      <c r="D1592" s="234" t="s">
        <v>159</v>
      </c>
      <c r="E1592" s="245" t="s">
        <v>19</v>
      </c>
      <c r="F1592" s="246" t="s">
        <v>2048</v>
      </c>
      <c r="G1592" s="244"/>
      <c r="H1592" s="247">
        <v>24.920000000000002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159</v>
      </c>
      <c r="AU1592" s="253" t="s">
        <v>82</v>
      </c>
      <c r="AV1592" s="14" t="s">
        <v>82</v>
      </c>
      <c r="AW1592" s="14" t="s">
        <v>33</v>
      </c>
      <c r="AX1592" s="14" t="s">
        <v>72</v>
      </c>
      <c r="AY1592" s="253" t="s">
        <v>148</v>
      </c>
    </row>
    <row r="1593" s="13" customFormat="1">
      <c r="A1593" s="13"/>
      <c r="B1593" s="232"/>
      <c r="C1593" s="233"/>
      <c r="D1593" s="234" t="s">
        <v>159</v>
      </c>
      <c r="E1593" s="235" t="s">
        <v>19</v>
      </c>
      <c r="F1593" s="236" t="s">
        <v>1474</v>
      </c>
      <c r="G1593" s="233"/>
      <c r="H1593" s="235" t="s">
        <v>19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159</v>
      </c>
      <c r="AU1593" s="242" t="s">
        <v>82</v>
      </c>
      <c r="AV1593" s="13" t="s">
        <v>80</v>
      </c>
      <c r="AW1593" s="13" t="s">
        <v>33</v>
      </c>
      <c r="AX1593" s="13" t="s">
        <v>72</v>
      </c>
      <c r="AY1593" s="242" t="s">
        <v>148</v>
      </c>
    </row>
    <row r="1594" s="14" customFormat="1">
      <c r="A1594" s="14"/>
      <c r="B1594" s="243"/>
      <c r="C1594" s="244"/>
      <c r="D1594" s="234" t="s">
        <v>159</v>
      </c>
      <c r="E1594" s="245" t="s">
        <v>19</v>
      </c>
      <c r="F1594" s="246" t="s">
        <v>2049</v>
      </c>
      <c r="G1594" s="244"/>
      <c r="H1594" s="247">
        <v>38.920000000000002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159</v>
      </c>
      <c r="AU1594" s="253" t="s">
        <v>82</v>
      </c>
      <c r="AV1594" s="14" t="s">
        <v>82</v>
      </c>
      <c r="AW1594" s="14" t="s">
        <v>33</v>
      </c>
      <c r="AX1594" s="14" t="s">
        <v>72</v>
      </c>
      <c r="AY1594" s="253" t="s">
        <v>148</v>
      </c>
    </row>
    <row r="1595" s="13" customFormat="1">
      <c r="A1595" s="13"/>
      <c r="B1595" s="232"/>
      <c r="C1595" s="233"/>
      <c r="D1595" s="234" t="s">
        <v>159</v>
      </c>
      <c r="E1595" s="235" t="s">
        <v>19</v>
      </c>
      <c r="F1595" s="236" t="s">
        <v>1476</v>
      </c>
      <c r="G1595" s="233"/>
      <c r="H1595" s="235" t="s">
        <v>19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159</v>
      </c>
      <c r="AU1595" s="242" t="s">
        <v>82</v>
      </c>
      <c r="AV1595" s="13" t="s">
        <v>80</v>
      </c>
      <c r="AW1595" s="13" t="s">
        <v>33</v>
      </c>
      <c r="AX1595" s="13" t="s">
        <v>72</v>
      </c>
      <c r="AY1595" s="242" t="s">
        <v>148</v>
      </c>
    </row>
    <row r="1596" s="14" customFormat="1">
      <c r="A1596" s="14"/>
      <c r="B1596" s="243"/>
      <c r="C1596" s="244"/>
      <c r="D1596" s="234" t="s">
        <v>159</v>
      </c>
      <c r="E1596" s="245" t="s">
        <v>19</v>
      </c>
      <c r="F1596" s="246" t="s">
        <v>2050</v>
      </c>
      <c r="G1596" s="244"/>
      <c r="H1596" s="247">
        <v>31.920000000000002</v>
      </c>
      <c r="I1596" s="248"/>
      <c r="J1596" s="244"/>
      <c r="K1596" s="244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3" t="s">
        <v>159</v>
      </c>
      <c r="AU1596" s="253" t="s">
        <v>82</v>
      </c>
      <c r="AV1596" s="14" t="s">
        <v>82</v>
      </c>
      <c r="AW1596" s="14" t="s">
        <v>33</v>
      </c>
      <c r="AX1596" s="14" t="s">
        <v>72</v>
      </c>
      <c r="AY1596" s="253" t="s">
        <v>148</v>
      </c>
    </row>
    <row r="1597" s="15" customFormat="1">
      <c r="A1597" s="15"/>
      <c r="B1597" s="254"/>
      <c r="C1597" s="255"/>
      <c r="D1597" s="234" t="s">
        <v>159</v>
      </c>
      <c r="E1597" s="256" t="s">
        <v>19</v>
      </c>
      <c r="F1597" s="257" t="s">
        <v>163</v>
      </c>
      <c r="G1597" s="255"/>
      <c r="H1597" s="258">
        <v>135.80000000000001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64" t="s">
        <v>159</v>
      </c>
      <c r="AU1597" s="264" t="s">
        <v>82</v>
      </c>
      <c r="AV1597" s="15" t="s">
        <v>149</v>
      </c>
      <c r="AW1597" s="15" t="s">
        <v>33</v>
      </c>
      <c r="AX1597" s="15" t="s">
        <v>80</v>
      </c>
      <c r="AY1597" s="264" t="s">
        <v>148</v>
      </c>
    </row>
    <row r="1598" s="2" customFormat="1" ht="16.5" customHeight="1">
      <c r="A1598" s="40"/>
      <c r="B1598" s="41"/>
      <c r="C1598" s="214" t="s">
        <v>2051</v>
      </c>
      <c r="D1598" s="214" t="s">
        <v>151</v>
      </c>
      <c r="E1598" s="215" t="s">
        <v>2052</v>
      </c>
      <c r="F1598" s="216" t="s">
        <v>2053</v>
      </c>
      <c r="G1598" s="217" t="s">
        <v>154</v>
      </c>
      <c r="H1598" s="218">
        <v>135.80000000000001</v>
      </c>
      <c r="I1598" s="219"/>
      <c r="J1598" s="220">
        <f>ROUND(I1598*H1598,2)</f>
        <v>0</v>
      </c>
      <c r="K1598" s="216" t="s">
        <v>616</v>
      </c>
      <c r="L1598" s="46"/>
      <c r="M1598" s="221" t="s">
        <v>19</v>
      </c>
      <c r="N1598" s="222" t="s">
        <v>43</v>
      </c>
      <c r="O1598" s="86"/>
      <c r="P1598" s="223">
        <f>O1598*H1598</f>
        <v>0</v>
      </c>
      <c r="Q1598" s="223">
        <v>0.00029999999999999997</v>
      </c>
      <c r="R1598" s="223">
        <f>Q1598*H1598</f>
        <v>0.040739999999999998</v>
      </c>
      <c r="S1598" s="223">
        <v>0</v>
      </c>
      <c r="T1598" s="224">
        <f>S1598*H1598</f>
        <v>0</v>
      </c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R1598" s="225" t="s">
        <v>245</v>
      </c>
      <c r="AT1598" s="225" t="s">
        <v>151</v>
      </c>
      <c r="AU1598" s="225" t="s">
        <v>82</v>
      </c>
      <c r="AY1598" s="19" t="s">
        <v>148</v>
      </c>
      <c r="BE1598" s="226">
        <f>IF(N1598="základní",J1598,0)</f>
        <v>0</v>
      </c>
      <c r="BF1598" s="226">
        <f>IF(N1598="snížená",J1598,0)</f>
        <v>0</v>
      </c>
      <c r="BG1598" s="226">
        <f>IF(N1598="zákl. přenesená",J1598,0)</f>
        <v>0</v>
      </c>
      <c r="BH1598" s="226">
        <f>IF(N1598="sníž. přenesená",J1598,0)</f>
        <v>0</v>
      </c>
      <c r="BI1598" s="226">
        <f>IF(N1598="nulová",J1598,0)</f>
        <v>0</v>
      </c>
      <c r="BJ1598" s="19" t="s">
        <v>80</v>
      </c>
      <c r="BK1598" s="226">
        <f>ROUND(I1598*H1598,2)</f>
        <v>0</v>
      </c>
      <c r="BL1598" s="19" t="s">
        <v>245</v>
      </c>
      <c r="BM1598" s="225" t="s">
        <v>2054</v>
      </c>
    </row>
    <row r="1599" s="2" customFormat="1">
      <c r="A1599" s="40"/>
      <c r="B1599" s="41"/>
      <c r="C1599" s="42"/>
      <c r="D1599" s="227" t="s">
        <v>157</v>
      </c>
      <c r="E1599" s="42"/>
      <c r="F1599" s="228" t="s">
        <v>2055</v>
      </c>
      <c r="G1599" s="42"/>
      <c r="H1599" s="42"/>
      <c r="I1599" s="229"/>
      <c r="J1599" s="42"/>
      <c r="K1599" s="42"/>
      <c r="L1599" s="46"/>
      <c r="M1599" s="230"/>
      <c r="N1599" s="231"/>
      <c r="O1599" s="86"/>
      <c r="P1599" s="86"/>
      <c r="Q1599" s="86"/>
      <c r="R1599" s="86"/>
      <c r="S1599" s="86"/>
      <c r="T1599" s="87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T1599" s="19" t="s">
        <v>157</v>
      </c>
      <c r="AU1599" s="19" t="s">
        <v>82</v>
      </c>
    </row>
    <row r="1600" s="13" customFormat="1">
      <c r="A1600" s="13"/>
      <c r="B1600" s="232"/>
      <c r="C1600" s="233"/>
      <c r="D1600" s="234" t="s">
        <v>159</v>
      </c>
      <c r="E1600" s="235" t="s">
        <v>19</v>
      </c>
      <c r="F1600" s="236" t="s">
        <v>496</v>
      </c>
      <c r="G1600" s="233"/>
      <c r="H1600" s="235" t="s">
        <v>19</v>
      </c>
      <c r="I1600" s="237"/>
      <c r="J1600" s="233"/>
      <c r="K1600" s="233"/>
      <c r="L1600" s="238"/>
      <c r="M1600" s="239"/>
      <c r="N1600" s="240"/>
      <c r="O1600" s="240"/>
      <c r="P1600" s="240"/>
      <c r="Q1600" s="240"/>
      <c r="R1600" s="240"/>
      <c r="S1600" s="240"/>
      <c r="T1600" s="241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2" t="s">
        <v>159</v>
      </c>
      <c r="AU1600" s="242" t="s">
        <v>82</v>
      </c>
      <c r="AV1600" s="13" t="s">
        <v>80</v>
      </c>
      <c r="AW1600" s="13" t="s">
        <v>33</v>
      </c>
      <c r="AX1600" s="13" t="s">
        <v>72</v>
      </c>
      <c r="AY1600" s="242" t="s">
        <v>148</v>
      </c>
    </row>
    <row r="1601" s="14" customFormat="1">
      <c r="A1601" s="14"/>
      <c r="B1601" s="243"/>
      <c r="C1601" s="244"/>
      <c r="D1601" s="234" t="s">
        <v>159</v>
      </c>
      <c r="E1601" s="245" t="s">
        <v>19</v>
      </c>
      <c r="F1601" s="246" t="s">
        <v>2046</v>
      </c>
      <c r="G1601" s="244"/>
      <c r="H1601" s="247">
        <v>13.16</v>
      </c>
      <c r="I1601" s="248"/>
      <c r="J1601" s="244"/>
      <c r="K1601" s="244"/>
      <c r="L1601" s="249"/>
      <c r="M1601" s="250"/>
      <c r="N1601" s="251"/>
      <c r="O1601" s="251"/>
      <c r="P1601" s="251"/>
      <c r="Q1601" s="251"/>
      <c r="R1601" s="251"/>
      <c r="S1601" s="251"/>
      <c r="T1601" s="252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3" t="s">
        <v>159</v>
      </c>
      <c r="AU1601" s="253" t="s">
        <v>82</v>
      </c>
      <c r="AV1601" s="14" t="s">
        <v>82</v>
      </c>
      <c r="AW1601" s="14" t="s">
        <v>33</v>
      </c>
      <c r="AX1601" s="14" t="s">
        <v>72</v>
      </c>
      <c r="AY1601" s="253" t="s">
        <v>148</v>
      </c>
    </row>
    <row r="1602" s="13" customFormat="1">
      <c r="A1602" s="13"/>
      <c r="B1602" s="232"/>
      <c r="C1602" s="233"/>
      <c r="D1602" s="234" t="s">
        <v>159</v>
      </c>
      <c r="E1602" s="235" t="s">
        <v>19</v>
      </c>
      <c r="F1602" s="236" t="s">
        <v>498</v>
      </c>
      <c r="G1602" s="233"/>
      <c r="H1602" s="235" t="s">
        <v>19</v>
      </c>
      <c r="I1602" s="237"/>
      <c r="J1602" s="233"/>
      <c r="K1602" s="233"/>
      <c r="L1602" s="238"/>
      <c r="M1602" s="239"/>
      <c r="N1602" s="240"/>
      <c r="O1602" s="240"/>
      <c r="P1602" s="240"/>
      <c r="Q1602" s="240"/>
      <c r="R1602" s="240"/>
      <c r="S1602" s="240"/>
      <c r="T1602" s="241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2" t="s">
        <v>159</v>
      </c>
      <c r="AU1602" s="242" t="s">
        <v>82</v>
      </c>
      <c r="AV1602" s="13" t="s">
        <v>80</v>
      </c>
      <c r="AW1602" s="13" t="s">
        <v>33</v>
      </c>
      <c r="AX1602" s="13" t="s">
        <v>72</v>
      </c>
      <c r="AY1602" s="242" t="s">
        <v>148</v>
      </c>
    </row>
    <row r="1603" s="14" customFormat="1">
      <c r="A1603" s="14"/>
      <c r="B1603" s="243"/>
      <c r="C1603" s="244"/>
      <c r="D1603" s="234" t="s">
        <v>159</v>
      </c>
      <c r="E1603" s="245" t="s">
        <v>19</v>
      </c>
      <c r="F1603" s="246" t="s">
        <v>2047</v>
      </c>
      <c r="G1603" s="244"/>
      <c r="H1603" s="247">
        <v>26.879999999999999</v>
      </c>
      <c r="I1603" s="248"/>
      <c r="J1603" s="244"/>
      <c r="K1603" s="244"/>
      <c r="L1603" s="249"/>
      <c r="M1603" s="250"/>
      <c r="N1603" s="251"/>
      <c r="O1603" s="251"/>
      <c r="P1603" s="251"/>
      <c r="Q1603" s="251"/>
      <c r="R1603" s="251"/>
      <c r="S1603" s="251"/>
      <c r="T1603" s="25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3" t="s">
        <v>159</v>
      </c>
      <c r="AU1603" s="253" t="s">
        <v>82</v>
      </c>
      <c r="AV1603" s="14" t="s">
        <v>82</v>
      </c>
      <c r="AW1603" s="14" t="s">
        <v>33</v>
      </c>
      <c r="AX1603" s="14" t="s">
        <v>72</v>
      </c>
      <c r="AY1603" s="253" t="s">
        <v>148</v>
      </c>
    </row>
    <row r="1604" s="13" customFormat="1">
      <c r="A1604" s="13"/>
      <c r="B1604" s="232"/>
      <c r="C1604" s="233"/>
      <c r="D1604" s="234" t="s">
        <v>159</v>
      </c>
      <c r="E1604" s="235" t="s">
        <v>19</v>
      </c>
      <c r="F1604" s="236" t="s">
        <v>1055</v>
      </c>
      <c r="G1604" s="233"/>
      <c r="H1604" s="235" t="s">
        <v>19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159</v>
      </c>
      <c r="AU1604" s="242" t="s">
        <v>82</v>
      </c>
      <c r="AV1604" s="13" t="s">
        <v>80</v>
      </c>
      <c r="AW1604" s="13" t="s">
        <v>33</v>
      </c>
      <c r="AX1604" s="13" t="s">
        <v>72</v>
      </c>
      <c r="AY1604" s="242" t="s">
        <v>148</v>
      </c>
    </row>
    <row r="1605" s="14" customFormat="1">
      <c r="A1605" s="14"/>
      <c r="B1605" s="243"/>
      <c r="C1605" s="244"/>
      <c r="D1605" s="234" t="s">
        <v>159</v>
      </c>
      <c r="E1605" s="245" t="s">
        <v>19</v>
      </c>
      <c r="F1605" s="246" t="s">
        <v>2048</v>
      </c>
      <c r="G1605" s="244"/>
      <c r="H1605" s="247">
        <v>24.920000000000002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159</v>
      </c>
      <c r="AU1605" s="253" t="s">
        <v>82</v>
      </c>
      <c r="AV1605" s="14" t="s">
        <v>82</v>
      </c>
      <c r="AW1605" s="14" t="s">
        <v>33</v>
      </c>
      <c r="AX1605" s="14" t="s">
        <v>72</v>
      </c>
      <c r="AY1605" s="253" t="s">
        <v>148</v>
      </c>
    </row>
    <row r="1606" s="13" customFormat="1">
      <c r="A1606" s="13"/>
      <c r="B1606" s="232"/>
      <c r="C1606" s="233"/>
      <c r="D1606" s="234" t="s">
        <v>159</v>
      </c>
      <c r="E1606" s="235" t="s">
        <v>19</v>
      </c>
      <c r="F1606" s="236" t="s">
        <v>1474</v>
      </c>
      <c r="G1606" s="233"/>
      <c r="H1606" s="235" t="s">
        <v>19</v>
      </c>
      <c r="I1606" s="237"/>
      <c r="J1606" s="233"/>
      <c r="K1606" s="233"/>
      <c r="L1606" s="238"/>
      <c r="M1606" s="239"/>
      <c r="N1606" s="240"/>
      <c r="O1606" s="240"/>
      <c r="P1606" s="240"/>
      <c r="Q1606" s="240"/>
      <c r="R1606" s="240"/>
      <c r="S1606" s="240"/>
      <c r="T1606" s="24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2" t="s">
        <v>159</v>
      </c>
      <c r="AU1606" s="242" t="s">
        <v>82</v>
      </c>
      <c r="AV1606" s="13" t="s">
        <v>80</v>
      </c>
      <c r="AW1606" s="13" t="s">
        <v>33</v>
      </c>
      <c r="AX1606" s="13" t="s">
        <v>72</v>
      </c>
      <c r="AY1606" s="242" t="s">
        <v>148</v>
      </c>
    </row>
    <row r="1607" s="14" customFormat="1">
      <c r="A1607" s="14"/>
      <c r="B1607" s="243"/>
      <c r="C1607" s="244"/>
      <c r="D1607" s="234" t="s">
        <v>159</v>
      </c>
      <c r="E1607" s="245" t="s">
        <v>19</v>
      </c>
      <c r="F1607" s="246" t="s">
        <v>2049</v>
      </c>
      <c r="G1607" s="244"/>
      <c r="H1607" s="247">
        <v>38.920000000000002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159</v>
      </c>
      <c r="AU1607" s="253" t="s">
        <v>82</v>
      </c>
      <c r="AV1607" s="14" t="s">
        <v>82</v>
      </c>
      <c r="AW1607" s="14" t="s">
        <v>33</v>
      </c>
      <c r="AX1607" s="14" t="s">
        <v>72</v>
      </c>
      <c r="AY1607" s="253" t="s">
        <v>148</v>
      </c>
    </row>
    <row r="1608" s="13" customFormat="1">
      <c r="A1608" s="13"/>
      <c r="B1608" s="232"/>
      <c r="C1608" s="233"/>
      <c r="D1608" s="234" t="s">
        <v>159</v>
      </c>
      <c r="E1608" s="235" t="s">
        <v>19</v>
      </c>
      <c r="F1608" s="236" t="s">
        <v>1476</v>
      </c>
      <c r="G1608" s="233"/>
      <c r="H1608" s="235" t="s">
        <v>19</v>
      </c>
      <c r="I1608" s="237"/>
      <c r="J1608" s="233"/>
      <c r="K1608" s="233"/>
      <c r="L1608" s="238"/>
      <c r="M1608" s="239"/>
      <c r="N1608" s="240"/>
      <c r="O1608" s="240"/>
      <c r="P1608" s="240"/>
      <c r="Q1608" s="240"/>
      <c r="R1608" s="240"/>
      <c r="S1608" s="240"/>
      <c r="T1608" s="24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2" t="s">
        <v>159</v>
      </c>
      <c r="AU1608" s="242" t="s">
        <v>82</v>
      </c>
      <c r="AV1608" s="13" t="s">
        <v>80</v>
      </c>
      <c r="AW1608" s="13" t="s">
        <v>33</v>
      </c>
      <c r="AX1608" s="13" t="s">
        <v>72</v>
      </c>
      <c r="AY1608" s="242" t="s">
        <v>148</v>
      </c>
    </row>
    <row r="1609" s="14" customFormat="1">
      <c r="A1609" s="14"/>
      <c r="B1609" s="243"/>
      <c r="C1609" s="244"/>
      <c r="D1609" s="234" t="s">
        <v>159</v>
      </c>
      <c r="E1609" s="245" t="s">
        <v>19</v>
      </c>
      <c r="F1609" s="246" t="s">
        <v>2050</v>
      </c>
      <c r="G1609" s="244"/>
      <c r="H1609" s="247">
        <v>31.920000000000002</v>
      </c>
      <c r="I1609" s="248"/>
      <c r="J1609" s="244"/>
      <c r="K1609" s="244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3" t="s">
        <v>159</v>
      </c>
      <c r="AU1609" s="253" t="s">
        <v>82</v>
      </c>
      <c r="AV1609" s="14" t="s">
        <v>82</v>
      </c>
      <c r="AW1609" s="14" t="s">
        <v>33</v>
      </c>
      <c r="AX1609" s="14" t="s">
        <v>72</v>
      </c>
      <c r="AY1609" s="253" t="s">
        <v>148</v>
      </c>
    </row>
    <row r="1610" s="15" customFormat="1">
      <c r="A1610" s="15"/>
      <c r="B1610" s="254"/>
      <c r="C1610" s="255"/>
      <c r="D1610" s="234" t="s">
        <v>159</v>
      </c>
      <c r="E1610" s="256" t="s">
        <v>19</v>
      </c>
      <c r="F1610" s="257" t="s">
        <v>163</v>
      </c>
      <c r="G1610" s="255"/>
      <c r="H1610" s="258">
        <v>135.80000000000001</v>
      </c>
      <c r="I1610" s="259"/>
      <c r="J1610" s="255"/>
      <c r="K1610" s="255"/>
      <c r="L1610" s="260"/>
      <c r="M1610" s="261"/>
      <c r="N1610" s="262"/>
      <c r="O1610" s="262"/>
      <c r="P1610" s="262"/>
      <c r="Q1610" s="262"/>
      <c r="R1610" s="262"/>
      <c r="S1610" s="262"/>
      <c r="T1610" s="263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64" t="s">
        <v>159</v>
      </c>
      <c r="AU1610" s="264" t="s">
        <v>82</v>
      </c>
      <c r="AV1610" s="15" t="s">
        <v>149</v>
      </c>
      <c r="AW1610" s="15" t="s">
        <v>33</v>
      </c>
      <c r="AX1610" s="15" t="s">
        <v>80</v>
      </c>
      <c r="AY1610" s="264" t="s">
        <v>148</v>
      </c>
    </row>
    <row r="1611" s="2" customFormat="1" ht="21.75" customHeight="1">
      <c r="A1611" s="40"/>
      <c r="B1611" s="41"/>
      <c r="C1611" s="214" t="s">
        <v>2056</v>
      </c>
      <c r="D1611" s="214" t="s">
        <v>151</v>
      </c>
      <c r="E1611" s="215" t="s">
        <v>2057</v>
      </c>
      <c r="F1611" s="216" t="s">
        <v>2058</v>
      </c>
      <c r="G1611" s="217" t="s">
        <v>154</v>
      </c>
      <c r="H1611" s="218">
        <v>26.739999999999998</v>
      </c>
      <c r="I1611" s="219"/>
      <c r="J1611" s="220">
        <f>ROUND(I1611*H1611,2)</f>
        <v>0</v>
      </c>
      <c r="K1611" s="216" t="s">
        <v>616</v>
      </c>
      <c r="L1611" s="46"/>
      <c r="M1611" s="221" t="s">
        <v>19</v>
      </c>
      <c r="N1611" s="222" t="s">
        <v>43</v>
      </c>
      <c r="O1611" s="86"/>
      <c r="P1611" s="223">
        <f>O1611*H1611</f>
        <v>0</v>
      </c>
      <c r="Q1611" s="223">
        <v>0.0044999999999999997</v>
      </c>
      <c r="R1611" s="223">
        <f>Q1611*H1611</f>
        <v>0.12032999999999998</v>
      </c>
      <c r="S1611" s="223">
        <v>0</v>
      </c>
      <c r="T1611" s="224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25" t="s">
        <v>245</v>
      </c>
      <c r="AT1611" s="225" t="s">
        <v>151</v>
      </c>
      <c r="AU1611" s="225" t="s">
        <v>82</v>
      </c>
      <c r="AY1611" s="19" t="s">
        <v>148</v>
      </c>
      <c r="BE1611" s="226">
        <f>IF(N1611="základní",J1611,0)</f>
        <v>0</v>
      </c>
      <c r="BF1611" s="226">
        <f>IF(N1611="snížená",J1611,0)</f>
        <v>0</v>
      </c>
      <c r="BG1611" s="226">
        <f>IF(N1611="zákl. přenesená",J1611,0)</f>
        <v>0</v>
      </c>
      <c r="BH1611" s="226">
        <f>IF(N1611="sníž. přenesená",J1611,0)</f>
        <v>0</v>
      </c>
      <c r="BI1611" s="226">
        <f>IF(N1611="nulová",J1611,0)</f>
        <v>0</v>
      </c>
      <c r="BJ1611" s="19" t="s">
        <v>80</v>
      </c>
      <c r="BK1611" s="226">
        <f>ROUND(I1611*H1611,2)</f>
        <v>0</v>
      </c>
      <c r="BL1611" s="19" t="s">
        <v>245</v>
      </c>
      <c r="BM1611" s="225" t="s">
        <v>2059</v>
      </c>
    </row>
    <row r="1612" s="2" customFormat="1">
      <c r="A1612" s="40"/>
      <c r="B1612" s="41"/>
      <c r="C1612" s="42"/>
      <c r="D1612" s="227" t="s">
        <v>157</v>
      </c>
      <c r="E1612" s="42"/>
      <c r="F1612" s="228" t="s">
        <v>2060</v>
      </c>
      <c r="G1612" s="42"/>
      <c r="H1612" s="42"/>
      <c r="I1612" s="229"/>
      <c r="J1612" s="42"/>
      <c r="K1612" s="42"/>
      <c r="L1612" s="46"/>
      <c r="M1612" s="230"/>
      <c r="N1612" s="231"/>
      <c r="O1612" s="86"/>
      <c r="P1612" s="86"/>
      <c r="Q1612" s="86"/>
      <c r="R1612" s="86"/>
      <c r="S1612" s="86"/>
      <c r="T1612" s="87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157</v>
      </c>
      <c r="AU1612" s="19" t="s">
        <v>82</v>
      </c>
    </row>
    <row r="1613" s="13" customFormat="1">
      <c r="A1613" s="13"/>
      <c r="B1613" s="232"/>
      <c r="C1613" s="233"/>
      <c r="D1613" s="234" t="s">
        <v>159</v>
      </c>
      <c r="E1613" s="235" t="s">
        <v>19</v>
      </c>
      <c r="F1613" s="236" t="s">
        <v>496</v>
      </c>
      <c r="G1613" s="233"/>
      <c r="H1613" s="235" t="s">
        <v>19</v>
      </c>
      <c r="I1613" s="237"/>
      <c r="J1613" s="233"/>
      <c r="K1613" s="233"/>
      <c r="L1613" s="238"/>
      <c r="M1613" s="239"/>
      <c r="N1613" s="240"/>
      <c r="O1613" s="240"/>
      <c r="P1613" s="240"/>
      <c r="Q1613" s="240"/>
      <c r="R1613" s="240"/>
      <c r="S1613" s="240"/>
      <c r="T1613" s="24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2" t="s">
        <v>159</v>
      </c>
      <c r="AU1613" s="242" t="s">
        <v>82</v>
      </c>
      <c r="AV1613" s="13" t="s">
        <v>80</v>
      </c>
      <c r="AW1613" s="13" t="s">
        <v>33</v>
      </c>
      <c r="AX1613" s="13" t="s">
        <v>72</v>
      </c>
      <c r="AY1613" s="242" t="s">
        <v>148</v>
      </c>
    </row>
    <row r="1614" s="14" customFormat="1">
      <c r="A1614" s="14"/>
      <c r="B1614" s="243"/>
      <c r="C1614" s="244"/>
      <c r="D1614" s="234" t="s">
        <v>159</v>
      </c>
      <c r="E1614" s="245" t="s">
        <v>19</v>
      </c>
      <c r="F1614" s="246" t="s">
        <v>2061</v>
      </c>
      <c r="G1614" s="244"/>
      <c r="H1614" s="247">
        <v>4.4800000000000004</v>
      </c>
      <c r="I1614" s="248"/>
      <c r="J1614" s="244"/>
      <c r="K1614" s="244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3" t="s">
        <v>159</v>
      </c>
      <c r="AU1614" s="253" t="s">
        <v>82</v>
      </c>
      <c r="AV1614" s="14" t="s">
        <v>82</v>
      </c>
      <c r="AW1614" s="14" t="s">
        <v>33</v>
      </c>
      <c r="AX1614" s="14" t="s">
        <v>72</v>
      </c>
      <c r="AY1614" s="253" t="s">
        <v>148</v>
      </c>
    </row>
    <row r="1615" s="13" customFormat="1">
      <c r="A1615" s="13"/>
      <c r="B1615" s="232"/>
      <c r="C1615" s="233"/>
      <c r="D1615" s="234" t="s">
        <v>159</v>
      </c>
      <c r="E1615" s="235" t="s">
        <v>19</v>
      </c>
      <c r="F1615" s="236" t="s">
        <v>498</v>
      </c>
      <c r="G1615" s="233"/>
      <c r="H1615" s="235" t="s">
        <v>19</v>
      </c>
      <c r="I1615" s="237"/>
      <c r="J1615" s="233"/>
      <c r="K1615" s="233"/>
      <c r="L1615" s="238"/>
      <c r="M1615" s="239"/>
      <c r="N1615" s="240"/>
      <c r="O1615" s="240"/>
      <c r="P1615" s="240"/>
      <c r="Q1615" s="240"/>
      <c r="R1615" s="240"/>
      <c r="S1615" s="240"/>
      <c r="T1615" s="24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2" t="s">
        <v>159</v>
      </c>
      <c r="AU1615" s="242" t="s">
        <v>82</v>
      </c>
      <c r="AV1615" s="13" t="s">
        <v>80</v>
      </c>
      <c r="AW1615" s="13" t="s">
        <v>33</v>
      </c>
      <c r="AX1615" s="13" t="s">
        <v>72</v>
      </c>
      <c r="AY1615" s="242" t="s">
        <v>148</v>
      </c>
    </row>
    <row r="1616" s="14" customFormat="1">
      <c r="A1616" s="14"/>
      <c r="B1616" s="243"/>
      <c r="C1616" s="244"/>
      <c r="D1616" s="234" t="s">
        <v>159</v>
      </c>
      <c r="E1616" s="245" t="s">
        <v>19</v>
      </c>
      <c r="F1616" s="246" t="s">
        <v>2062</v>
      </c>
      <c r="G1616" s="244"/>
      <c r="H1616" s="247">
        <v>12.6</v>
      </c>
      <c r="I1616" s="248"/>
      <c r="J1616" s="244"/>
      <c r="K1616" s="244"/>
      <c r="L1616" s="249"/>
      <c r="M1616" s="250"/>
      <c r="N1616" s="251"/>
      <c r="O1616" s="251"/>
      <c r="P1616" s="251"/>
      <c r="Q1616" s="251"/>
      <c r="R1616" s="251"/>
      <c r="S1616" s="251"/>
      <c r="T1616" s="252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3" t="s">
        <v>159</v>
      </c>
      <c r="AU1616" s="253" t="s">
        <v>82</v>
      </c>
      <c r="AV1616" s="14" t="s">
        <v>82</v>
      </c>
      <c r="AW1616" s="14" t="s">
        <v>33</v>
      </c>
      <c r="AX1616" s="14" t="s">
        <v>72</v>
      </c>
      <c r="AY1616" s="253" t="s">
        <v>148</v>
      </c>
    </row>
    <row r="1617" s="13" customFormat="1">
      <c r="A1617" s="13"/>
      <c r="B1617" s="232"/>
      <c r="C1617" s="233"/>
      <c r="D1617" s="234" t="s">
        <v>159</v>
      </c>
      <c r="E1617" s="235" t="s">
        <v>19</v>
      </c>
      <c r="F1617" s="236" t="s">
        <v>1055</v>
      </c>
      <c r="G1617" s="233"/>
      <c r="H1617" s="235" t="s">
        <v>19</v>
      </c>
      <c r="I1617" s="237"/>
      <c r="J1617" s="233"/>
      <c r="K1617" s="233"/>
      <c r="L1617" s="238"/>
      <c r="M1617" s="239"/>
      <c r="N1617" s="240"/>
      <c r="O1617" s="240"/>
      <c r="P1617" s="240"/>
      <c r="Q1617" s="240"/>
      <c r="R1617" s="240"/>
      <c r="S1617" s="240"/>
      <c r="T1617" s="24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2" t="s">
        <v>159</v>
      </c>
      <c r="AU1617" s="242" t="s">
        <v>82</v>
      </c>
      <c r="AV1617" s="13" t="s">
        <v>80</v>
      </c>
      <c r="AW1617" s="13" t="s">
        <v>33</v>
      </c>
      <c r="AX1617" s="13" t="s">
        <v>72</v>
      </c>
      <c r="AY1617" s="242" t="s">
        <v>148</v>
      </c>
    </row>
    <row r="1618" s="14" customFormat="1">
      <c r="A1618" s="14"/>
      <c r="B1618" s="243"/>
      <c r="C1618" s="244"/>
      <c r="D1618" s="234" t="s">
        <v>159</v>
      </c>
      <c r="E1618" s="245" t="s">
        <v>19</v>
      </c>
      <c r="F1618" s="246" t="s">
        <v>2063</v>
      </c>
      <c r="G1618" s="244"/>
      <c r="H1618" s="247">
        <v>6.2999999999999998</v>
      </c>
      <c r="I1618" s="248"/>
      <c r="J1618" s="244"/>
      <c r="K1618" s="244"/>
      <c r="L1618" s="249"/>
      <c r="M1618" s="250"/>
      <c r="N1618" s="251"/>
      <c r="O1618" s="251"/>
      <c r="P1618" s="251"/>
      <c r="Q1618" s="251"/>
      <c r="R1618" s="251"/>
      <c r="S1618" s="251"/>
      <c r="T1618" s="25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3" t="s">
        <v>159</v>
      </c>
      <c r="AU1618" s="253" t="s">
        <v>82</v>
      </c>
      <c r="AV1618" s="14" t="s">
        <v>82</v>
      </c>
      <c r="AW1618" s="14" t="s">
        <v>33</v>
      </c>
      <c r="AX1618" s="14" t="s">
        <v>72</v>
      </c>
      <c r="AY1618" s="253" t="s">
        <v>148</v>
      </c>
    </row>
    <row r="1619" s="13" customFormat="1">
      <c r="A1619" s="13"/>
      <c r="B1619" s="232"/>
      <c r="C1619" s="233"/>
      <c r="D1619" s="234" t="s">
        <v>159</v>
      </c>
      <c r="E1619" s="235" t="s">
        <v>19</v>
      </c>
      <c r="F1619" s="236" t="s">
        <v>1474</v>
      </c>
      <c r="G1619" s="233"/>
      <c r="H1619" s="235" t="s">
        <v>19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159</v>
      </c>
      <c r="AU1619" s="242" t="s">
        <v>82</v>
      </c>
      <c r="AV1619" s="13" t="s">
        <v>80</v>
      </c>
      <c r="AW1619" s="13" t="s">
        <v>33</v>
      </c>
      <c r="AX1619" s="13" t="s">
        <v>72</v>
      </c>
      <c r="AY1619" s="242" t="s">
        <v>148</v>
      </c>
    </row>
    <row r="1620" s="14" customFormat="1">
      <c r="A1620" s="14"/>
      <c r="B1620" s="243"/>
      <c r="C1620" s="244"/>
      <c r="D1620" s="234" t="s">
        <v>159</v>
      </c>
      <c r="E1620" s="245" t="s">
        <v>19</v>
      </c>
      <c r="F1620" s="246" t="s">
        <v>2064</v>
      </c>
      <c r="G1620" s="244"/>
      <c r="H1620" s="247">
        <v>3.3599999999999999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159</v>
      </c>
      <c r="AU1620" s="253" t="s">
        <v>82</v>
      </c>
      <c r="AV1620" s="14" t="s">
        <v>82</v>
      </c>
      <c r="AW1620" s="14" t="s">
        <v>33</v>
      </c>
      <c r="AX1620" s="14" t="s">
        <v>72</v>
      </c>
      <c r="AY1620" s="253" t="s">
        <v>148</v>
      </c>
    </row>
    <row r="1621" s="15" customFormat="1">
      <c r="A1621" s="15"/>
      <c r="B1621" s="254"/>
      <c r="C1621" s="255"/>
      <c r="D1621" s="234" t="s">
        <v>159</v>
      </c>
      <c r="E1621" s="256" t="s">
        <v>19</v>
      </c>
      <c r="F1621" s="257" t="s">
        <v>163</v>
      </c>
      <c r="G1621" s="255"/>
      <c r="H1621" s="258">
        <v>26.739999999999998</v>
      </c>
      <c r="I1621" s="259"/>
      <c r="J1621" s="255"/>
      <c r="K1621" s="255"/>
      <c r="L1621" s="260"/>
      <c r="M1621" s="261"/>
      <c r="N1621" s="262"/>
      <c r="O1621" s="262"/>
      <c r="P1621" s="262"/>
      <c r="Q1621" s="262"/>
      <c r="R1621" s="262"/>
      <c r="S1621" s="262"/>
      <c r="T1621" s="263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4" t="s">
        <v>159</v>
      </c>
      <c r="AU1621" s="264" t="s">
        <v>82</v>
      </c>
      <c r="AV1621" s="15" t="s">
        <v>149</v>
      </c>
      <c r="AW1621" s="15" t="s">
        <v>33</v>
      </c>
      <c r="AX1621" s="15" t="s">
        <v>80</v>
      </c>
      <c r="AY1621" s="264" t="s">
        <v>148</v>
      </c>
    </row>
    <row r="1622" s="2" customFormat="1" ht="16.5" customHeight="1">
      <c r="A1622" s="40"/>
      <c r="B1622" s="41"/>
      <c r="C1622" s="214" t="s">
        <v>2065</v>
      </c>
      <c r="D1622" s="214" t="s">
        <v>151</v>
      </c>
      <c r="E1622" s="215" t="s">
        <v>2066</v>
      </c>
      <c r="F1622" s="216" t="s">
        <v>2067</v>
      </c>
      <c r="G1622" s="217" t="s">
        <v>154</v>
      </c>
      <c r="H1622" s="218">
        <v>117.72</v>
      </c>
      <c r="I1622" s="219"/>
      <c r="J1622" s="220">
        <f>ROUND(I1622*H1622,2)</f>
        <v>0</v>
      </c>
      <c r="K1622" s="216" t="s">
        <v>616</v>
      </c>
      <c r="L1622" s="46"/>
      <c r="M1622" s="221" t="s">
        <v>19</v>
      </c>
      <c r="N1622" s="222" t="s">
        <v>43</v>
      </c>
      <c r="O1622" s="86"/>
      <c r="P1622" s="223">
        <f>O1622*H1622</f>
        <v>0</v>
      </c>
      <c r="Q1622" s="223">
        <v>0</v>
      </c>
      <c r="R1622" s="223">
        <f>Q1622*H1622</f>
        <v>0</v>
      </c>
      <c r="S1622" s="223">
        <v>0.081500000000000003</v>
      </c>
      <c r="T1622" s="224">
        <f>S1622*H1622</f>
        <v>9.5941799999999997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25" t="s">
        <v>245</v>
      </c>
      <c r="AT1622" s="225" t="s">
        <v>151</v>
      </c>
      <c r="AU1622" s="225" t="s">
        <v>82</v>
      </c>
      <c r="AY1622" s="19" t="s">
        <v>148</v>
      </c>
      <c r="BE1622" s="226">
        <f>IF(N1622="základní",J1622,0)</f>
        <v>0</v>
      </c>
      <c r="BF1622" s="226">
        <f>IF(N1622="snížená",J1622,0)</f>
        <v>0</v>
      </c>
      <c r="BG1622" s="226">
        <f>IF(N1622="zákl. přenesená",J1622,0)</f>
        <v>0</v>
      </c>
      <c r="BH1622" s="226">
        <f>IF(N1622="sníž. přenesená",J1622,0)</f>
        <v>0</v>
      </c>
      <c r="BI1622" s="226">
        <f>IF(N1622="nulová",J1622,0)</f>
        <v>0</v>
      </c>
      <c r="BJ1622" s="19" t="s">
        <v>80</v>
      </c>
      <c r="BK1622" s="226">
        <f>ROUND(I1622*H1622,2)</f>
        <v>0</v>
      </c>
      <c r="BL1622" s="19" t="s">
        <v>245</v>
      </c>
      <c r="BM1622" s="225" t="s">
        <v>2068</v>
      </c>
    </row>
    <row r="1623" s="2" customFormat="1">
      <c r="A1623" s="40"/>
      <c r="B1623" s="41"/>
      <c r="C1623" s="42"/>
      <c r="D1623" s="227" t="s">
        <v>157</v>
      </c>
      <c r="E1623" s="42"/>
      <c r="F1623" s="228" t="s">
        <v>2069</v>
      </c>
      <c r="G1623" s="42"/>
      <c r="H1623" s="42"/>
      <c r="I1623" s="229"/>
      <c r="J1623" s="42"/>
      <c r="K1623" s="42"/>
      <c r="L1623" s="46"/>
      <c r="M1623" s="230"/>
      <c r="N1623" s="231"/>
      <c r="O1623" s="86"/>
      <c r="P1623" s="86"/>
      <c r="Q1623" s="86"/>
      <c r="R1623" s="86"/>
      <c r="S1623" s="86"/>
      <c r="T1623" s="87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157</v>
      </c>
      <c r="AU1623" s="19" t="s">
        <v>82</v>
      </c>
    </row>
    <row r="1624" s="13" customFormat="1">
      <c r="A1624" s="13"/>
      <c r="B1624" s="232"/>
      <c r="C1624" s="233"/>
      <c r="D1624" s="234" t="s">
        <v>159</v>
      </c>
      <c r="E1624" s="235" t="s">
        <v>19</v>
      </c>
      <c r="F1624" s="236" t="s">
        <v>494</v>
      </c>
      <c r="G1624" s="233"/>
      <c r="H1624" s="235" t="s">
        <v>19</v>
      </c>
      <c r="I1624" s="237"/>
      <c r="J1624" s="233"/>
      <c r="K1624" s="233"/>
      <c r="L1624" s="238"/>
      <c r="M1624" s="239"/>
      <c r="N1624" s="240"/>
      <c r="O1624" s="240"/>
      <c r="P1624" s="240"/>
      <c r="Q1624" s="240"/>
      <c r="R1624" s="240"/>
      <c r="S1624" s="240"/>
      <c r="T1624" s="24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2" t="s">
        <v>159</v>
      </c>
      <c r="AU1624" s="242" t="s">
        <v>82</v>
      </c>
      <c r="AV1624" s="13" t="s">
        <v>80</v>
      </c>
      <c r="AW1624" s="13" t="s">
        <v>33</v>
      </c>
      <c r="AX1624" s="13" t="s">
        <v>72</v>
      </c>
      <c r="AY1624" s="242" t="s">
        <v>148</v>
      </c>
    </row>
    <row r="1625" s="14" customFormat="1">
      <c r="A1625" s="14"/>
      <c r="B1625" s="243"/>
      <c r="C1625" s="244"/>
      <c r="D1625" s="234" t="s">
        <v>159</v>
      </c>
      <c r="E1625" s="245" t="s">
        <v>19</v>
      </c>
      <c r="F1625" s="246" t="s">
        <v>2070</v>
      </c>
      <c r="G1625" s="244"/>
      <c r="H1625" s="247">
        <v>36.719999999999999</v>
      </c>
      <c r="I1625" s="248"/>
      <c r="J1625" s="244"/>
      <c r="K1625" s="244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3" t="s">
        <v>159</v>
      </c>
      <c r="AU1625" s="253" t="s">
        <v>82</v>
      </c>
      <c r="AV1625" s="14" t="s">
        <v>82</v>
      </c>
      <c r="AW1625" s="14" t="s">
        <v>33</v>
      </c>
      <c r="AX1625" s="14" t="s">
        <v>72</v>
      </c>
      <c r="AY1625" s="253" t="s">
        <v>148</v>
      </c>
    </row>
    <row r="1626" s="13" customFormat="1">
      <c r="A1626" s="13"/>
      <c r="B1626" s="232"/>
      <c r="C1626" s="233"/>
      <c r="D1626" s="234" t="s">
        <v>159</v>
      </c>
      <c r="E1626" s="235" t="s">
        <v>19</v>
      </c>
      <c r="F1626" s="236" t="s">
        <v>496</v>
      </c>
      <c r="G1626" s="233"/>
      <c r="H1626" s="235" t="s">
        <v>19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159</v>
      </c>
      <c r="AU1626" s="242" t="s">
        <v>82</v>
      </c>
      <c r="AV1626" s="13" t="s">
        <v>80</v>
      </c>
      <c r="AW1626" s="13" t="s">
        <v>33</v>
      </c>
      <c r="AX1626" s="13" t="s">
        <v>72</v>
      </c>
      <c r="AY1626" s="242" t="s">
        <v>148</v>
      </c>
    </row>
    <row r="1627" s="14" customFormat="1">
      <c r="A1627" s="14"/>
      <c r="B1627" s="243"/>
      <c r="C1627" s="244"/>
      <c r="D1627" s="234" t="s">
        <v>159</v>
      </c>
      <c r="E1627" s="245" t="s">
        <v>19</v>
      </c>
      <c r="F1627" s="246" t="s">
        <v>2071</v>
      </c>
      <c r="G1627" s="244"/>
      <c r="H1627" s="247">
        <v>17.699999999999999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159</v>
      </c>
      <c r="AU1627" s="253" t="s">
        <v>82</v>
      </c>
      <c r="AV1627" s="14" t="s">
        <v>82</v>
      </c>
      <c r="AW1627" s="14" t="s">
        <v>33</v>
      </c>
      <c r="AX1627" s="14" t="s">
        <v>72</v>
      </c>
      <c r="AY1627" s="253" t="s">
        <v>148</v>
      </c>
    </row>
    <row r="1628" s="13" customFormat="1">
      <c r="A1628" s="13"/>
      <c r="B1628" s="232"/>
      <c r="C1628" s="233"/>
      <c r="D1628" s="234" t="s">
        <v>159</v>
      </c>
      <c r="E1628" s="235" t="s">
        <v>19</v>
      </c>
      <c r="F1628" s="236" t="s">
        <v>498</v>
      </c>
      <c r="G1628" s="233"/>
      <c r="H1628" s="235" t="s">
        <v>19</v>
      </c>
      <c r="I1628" s="237"/>
      <c r="J1628" s="233"/>
      <c r="K1628" s="233"/>
      <c r="L1628" s="238"/>
      <c r="M1628" s="239"/>
      <c r="N1628" s="240"/>
      <c r="O1628" s="240"/>
      <c r="P1628" s="240"/>
      <c r="Q1628" s="240"/>
      <c r="R1628" s="240"/>
      <c r="S1628" s="240"/>
      <c r="T1628" s="24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2" t="s">
        <v>159</v>
      </c>
      <c r="AU1628" s="242" t="s">
        <v>82</v>
      </c>
      <c r="AV1628" s="13" t="s">
        <v>80</v>
      </c>
      <c r="AW1628" s="13" t="s">
        <v>33</v>
      </c>
      <c r="AX1628" s="13" t="s">
        <v>72</v>
      </c>
      <c r="AY1628" s="242" t="s">
        <v>148</v>
      </c>
    </row>
    <row r="1629" s="14" customFormat="1">
      <c r="A1629" s="14"/>
      <c r="B1629" s="243"/>
      <c r="C1629" s="244"/>
      <c r="D1629" s="234" t="s">
        <v>159</v>
      </c>
      <c r="E1629" s="245" t="s">
        <v>19</v>
      </c>
      <c r="F1629" s="246" t="s">
        <v>2072</v>
      </c>
      <c r="G1629" s="244"/>
      <c r="H1629" s="247">
        <v>28.5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159</v>
      </c>
      <c r="AU1629" s="253" t="s">
        <v>82</v>
      </c>
      <c r="AV1629" s="14" t="s">
        <v>82</v>
      </c>
      <c r="AW1629" s="14" t="s">
        <v>33</v>
      </c>
      <c r="AX1629" s="14" t="s">
        <v>72</v>
      </c>
      <c r="AY1629" s="253" t="s">
        <v>148</v>
      </c>
    </row>
    <row r="1630" s="13" customFormat="1">
      <c r="A1630" s="13"/>
      <c r="B1630" s="232"/>
      <c r="C1630" s="233"/>
      <c r="D1630" s="234" t="s">
        <v>159</v>
      </c>
      <c r="E1630" s="235" t="s">
        <v>19</v>
      </c>
      <c r="F1630" s="236" t="s">
        <v>1008</v>
      </c>
      <c r="G1630" s="233"/>
      <c r="H1630" s="235" t="s">
        <v>19</v>
      </c>
      <c r="I1630" s="237"/>
      <c r="J1630" s="233"/>
      <c r="K1630" s="233"/>
      <c r="L1630" s="238"/>
      <c r="M1630" s="239"/>
      <c r="N1630" s="240"/>
      <c r="O1630" s="240"/>
      <c r="P1630" s="240"/>
      <c r="Q1630" s="240"/>
      <c r="R1630" s="240"/>
      <c r="S1630" s="240"/>
      <c r="T1630" s="24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2" t="s">
        <v>159</v>
      </c>
      <c r="AU1630" s="242" t="s">
        <v>82</v>
      </c>
      <c r="AV1630" s="13" t="s">
        <v>80</v>
      </c>
      <c r="AW1630" s="13" t="s">
        <v>33</v>
      </c>
      <c r="AX1630" s="13" t="s">
        <v>72</v>
      </c>
      <c r="AY1630" s="242" t="s">
        <v>148</v>
      </c>
    </row>
    <row r="1631" s="14" customFormat="1">
      <c r="A1631" s="14"/>
      <c r="B1631" s="243"/>
      <c r="C1631" s="244"/>
      <c r="D1631" s="234" t="s">
        <v>159</v>
      </c>
      <c r="E1631" s="245" t="s">
        <v>19</v>
      </c>
      <c r="F1631" s="246" t="s">
        <v>2073</v>
      </c>
      <c r="G1631" s="244"/>
      <c r="H1631" s="247">
        <v>16.5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159</v>
      </c>
      <c r="AU1631" s="253" t="s">
        <v>82</v>
      </c>
      <c r="AV1631" s="14" t="s">
        <v>82</v>
      </c>
      <c r="AW1631" s="14" t="s">
        <v>33</v>
      </c>
      <c r="AX1631" s="14" t="s">
        <v>72</v>
      </c>
      <c r="AY1631" s="253" t="s">
        <v>148</v>
      </c>
    </row>
    <row r="1632" s="13" customFormat="1">
      <c r="A1632" s="13"/>
      <c r="B1632" s="232"/>
      <c r="C1632" s="233"/>
      <c r="D1632" s="234" t="s">
        <v>159</v>
      </c>
      <c r="E1632" s="235" t="s">
        <v>19</v>
      </c>
      <c r="F1632" s="236" t="s">
        <v>1053</v>
      </c>
      <c r="G1632" s="233"/>
      <c r="H1632" s="235" t="s">
        <v>19</v>
      </c>
      <c r="I1632" s="237"/>
      <c r="J1632" s="233"/>
      <c r="K1632" s="233"/>
      <c r="L1632" s="238"/>
      <c r="M1632" s="239"/>
      <c r="N1632" s="240"/>
      <c r="O1632" s="240"/>
      <c r="P1632" s="240"/>
      <c r="Q1632" s="240"/>
      <c r="R1632" s="240"/>
      <c r="S1632" s="240"/>
      <c r="T1632" s="24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2" t="s">
        <v>159</v>
      </c>
      <c r="AU1632" s="242" t="s">
        <v>82</v>
      </c>
      <c r="AV1632" s="13" t="s">
        <v>80</v>
      </c>
      <c r="AW1632" s="13" t="s">
        <v>33</v>
      </c>
      <c r="AX1632" s="13" t="s">
        <v>72</v>
      </c>
      <c r="AY1632" s="242" t="s">
        <v>148</v>
      </c>
    </row>
    <row r="1633" s="14" customFormat="1">
      <c r="A1633" s="14"/>
      <c r="B1633" s="243"/>
      <c r="C1633" s="244"/>
      <c r="D1633" s="234" t="s">
        <v>159</v>
      </c>
      <c r="E1633" s="245" t="s">
        <v>19</v>
      </c>
      <c r="F1633" s="246" t="s">
        <v>2074</v>
      </c>
      <c r="G1633" s="244"/>
      <c r="H1633" s="247">
        <v>18.300000000000001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159</v>
      </c>
      <c r="AU1633" s="253" t="s">
        <v>82</v>
      </c>
      <c r="AV1633" s="14" t="s">
        <v>82</v>
      </c>
      <c r="AW1633" s="14" t="s">
        <v>33</v>
      </c>
      <c r="AX1633" s="14" t="s">
        <v>72</v>
      </c>
      <c r="AY1633" s="253" t="s">
        <v>148</v>
      </c>
    </row>
    <row r="1634" s="15" customFormat="1">
      <c r="A1634" s="15"/>
      <c r="B1634" s="254"/>
      <c r="C1634" s="255"/>
      <c r="D1634" s="234" t="s">
        <v>159</v>
      </c>
      <c r="E1634" s="256" t="s">
        <v>19</v>
      </c>
      <c r="F1634" s="257" t="s">
        <v>163</v>
      </c>
      <c r="G1634" s="255"/>
      <c r="H1634" s="258">
        <v>117.72</v>
      </c>
      <c r="I1634" s="259"/>
      <c r="J1634" s="255"/>
      <c r="K1634" s="255"/>
      <c r="L1634" s="260"/>
      <c r="M1634" s="261"/>
      <c r="N1634" s="262"/>
      <c r="O1634" s="262"/>
      <c r="P1634" s="262"/>
      <c r="Q1634" s="262"/>
      <c r="R1634" s="262"/>
      <c r="S1634" s="262"/>
      <c r="T1634" s="263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4" t="s">
        <v>159</v>
      </c>
      <c r="AU1634" s="264" t="s">
        <v>82</v>
      </c>
      <c r="AV1634" s="15" t="s">
        <v>149</v>
      </c>
      <c r="AW1634" s="15" t="s">
        <v>33</v>
      </c>
      <c r="AX1634" s="15" t="s">
        <v>80</v>
      </c>
      <c r="AY1634" s="264" t="s">
        <v>148</v>
      </c>
    </row>
    <row r="1635" s="2" customFormat="1" ht="24.15" customHeight="1">
      <c r="A1635" s="40"/>
      <c r="B1635" s="41"/>
      <c r="C1635" s="214" t="s">
        <v>2075</v>
      </c>
      <c r="D1635" s="214" t="s">
        <v>151</v>
      </c>
      <c r="E1635" s="215" t="s">
        <v>2076</v>
      </c>
      <c r="F1635" s="216" t="s">
        <v>2077</v>
      </c>
      <c r="G1635" s="217" t="s">
        <v>154</v>
      </c>
      <c r="H1635" s="218">
        <v>135.80000000000001</v>
      </c>
      <c r="I1635" s="219"/>
      <c r="J1635" s="220">
        <f>ROUND(I1635*H1635,2)</f>
        <v>0</v>
      </c>
      <c r="K1635" s="216" t="s">
        <v>616</v>
      </c>
      <c r="L1635" s="46"/>
      <c r="M1635" s="221" t="s">
        <v>19</v>
      </c>
      <c r="N1635" s="222" t="s">
        <v>43</v>
      </c>
      <c r="O1635" s="86"/>
      <c r="P1635" s="223">
        <f>O1635*H1635</f>
        <v>0</v>
      </c>
      <c r="Q1635" s="223">
        <v>0.0073000000000000001</v>
      </c>
      <c r="R1635" s="223">
        <f>Q1635*H1635</f>
        <v>0.99134000000000011</v>
      </c>
      <c r="S1635" s="223">
        <v>0</v>
      </c>
      <c r="T1635" s="224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25" t="s">
        <v>245</v>
      </c>
      <c r="AT1635" s="225" t="s">
        <v>151</v>
      </c>
      <c r="AU1635" s="225" t="s">
        <v>82</v>
      </c>
      <c r="AY1635" s="19" t="s">
        <v>148</v>
      </c>
      <c r="BE1635" s="226">
        <f>IF(N1635="základní",J1635,0)</f>
        <v>0</v>
      </c>
      <c r="BF1635" s="226">
        <f>IF(N1635="snížená",J1635,0)</f>
        <v>0</v>
      </c>
      <c r="BG1635" s="226">
        <f>IF(N1635="zákl. přenesená",J1635,0)</f>
        <v>0</v>
      </c>
      <c r="BH1635" s="226">
        <f>IF(N1635="sníž. přenesená",J1635,0)</f>
        <v>0</v>
      </c>
      <c r="BI1635" s="226">
        <f>IF(N1635="nulová",J1635,0)</f>
        <v>0</v>
      </c>
      <c r="BJ1635" s="19" t="s">
        <v>80</v>
      </c>
      <c r="BK1635" s="226">
        <f>ROUND(I1635*H1635,2)</f>
        <v>0</v>
      </c>
      <c r="BL1635" s="19" t="s">
        <v>245</v>
      </c>
      <c r="BM1635" s="225" t="s">
        <v>2078</v>
      </c>
    </row>
    <row r="1636" s="2" customFormat="1">
      <c r="A1636" s="40"/>
      <c r="B1636" s="41"/>
      <c r="C1636" s="42"/>
      <c r="D1636" s="227" t="s">
        <v>157</v>
      </c>
      <c r="E1636" s="42"/>
      <c r="F1636" s="228" t="s">
        <v>2079</v>
      </c>
      <c r="G1636" s="42"/>
      <c r="H1636" s="42"/>
      <c r="I1636" s="229"/>
      <c r="J1636" s="42"/>
      <c r="K1636" s="42"/>
      <c r="L1636" s="46"/>
      <c r="M1636" s="230"/>
      <c r="N1636" s="231"/>
      <c r="O1636" s="86"/>
      <c r="P1636" s="86"/>
      <c r="Q1636" s="86"/>
      <c r="R1636" s="86"/>
      <c r="S1636" s="86"/>
      <c r="T1636" s="87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157</v>
      </c>
      <c r="AU1636" s="19" t="s">
        <v>82</v>
      </c>
    </row>
    <row r="1637" s="13" customFormat="1">
      <c r="A1637" s="13"/>
      <c r="B1637" s="232"/>
      <c r="C1637" s="233"/>
      <c r="D1637" s="234" t="s">
        <v>159</v>
      </c>
      <c r="E1637" s="235" t="s">
        <v>19</v>
      </c>
      <c r="F1637" s="236" t="s">
        <v>496</v>
      </c>
      <c r="G1637" s="233"/>
      <c r="H1637" s="235" t="s">
        <v>19</v>
      </c>
      <c r="I1637" s="237"/>
      <c r="J1637" s="233"/>
      <c r="K1637" s="233"/>
      <c r="L1637" s="238"/>
      <c r="M1637" s="239"/>
      <c r="N1637" s="240"/>
      <c r="O1637" s="240"/>
      <c r="P1637" s="240"/>
      <c r="Q1637" s="240"/>
      <c r="R1637" s="240"/>
      <c r="S1637" s="240"/>
      <c r="T1637" s="24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2" t="s">
        <v>159</v>
      </c>
      <c r="AU1637" s="242" t="s">
        <v>82</v>
      </c>
      <c r="AV1637" s="13" t="s">
        <v>80</v>
      </c>
      <c r="AW1637" s="13" t="s">
        <v>33</v>
      </c>
      <c r="AX1637" s="13" t="s">
        <v>72</v>
      </c>
      <c r="AY1637" s="242" t="s">
        <v>148</v>
      </c>
    </row>
    <row r="1638" s="14" customFormat="1">
      <c r="A1638" s="14"/>
      <c r="B1638" s="243"/>
      <c r="C1638" s="244"/>
      <c r="D1638" s="234" t="s">
        <v>159</v>
      </c>
      <c r="E1638" s="245" t="s">
        <v>19</v>
      </c>
      <c r="F1638" s="246" t="s">
        <v>2046</v>
      </c>
      <c r="G1638" s="244"/>
      <c r="H1638" s="247">
        <v>13.16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159</v>
      </c>
      <c r="AU1638" s="253" t="s">
        <v>82</v>
      </c>
      <c r="AV1638" s="14" t="s">
        <v>82</v>
      </c>
      <c r="AW1638" s="14" t="s">
        <v>33</v>
      </c>
      <c r="AX1638" s="14" t="s">
        <v>72</v>
      </c>
      <c r="AY1638" s="253" t="s">
        <v>148</v>
      </c>
    </row>
    <row r="1639" s="13" customFormat="1">
      <c r="A1639" s="13"/>
      <c r="B1639" s="232"/>
      <c r="C1639" s="233"/>
      <c r="D1639" s="234" t="s">
        <v>159</v>
      </c>
      <c r="E1639" s="235" t="s">
        <v>19</v>
      </c>
      <c r="F1639" s="236" t="s">
        <v>498</v>
      </c>
      <c r="G1639" s="233"/>
      <c r="H1639" s="235" t="s">
        <v>19</v>
      </c>
      <c r="I1639" s="237"/>
      <c r="J1639" s="233"/>
      <c r="K1639" s="233"/>
      <c r="L1639" s="238"/>
      <c r="M1639" s="239"/>
      <c r="N1639" s="240"/>
      <c r="O1639" s="240"/>
      <c r="P1639" s="240"/>
      <c r="Q1639" s="240"/>
      <c r="R1639" s="240"/>
      <c r="S1639" s="240"/>
      <c r="T1639" s="24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2" t="s">
        <v>159</v>
      </c>
      <c r="AU1639" s="242" t="s">
        <v>82</v>
      </c>
      <c r="AV1639" s="13" t="s">
        <v>80</v>
      </c>
      <c r="AW1639" s="13" t="s">
        <v>33</v>
      </c>
      <c r="AX1639" s="13" t="s">
        <v>72</v>
      </c>
      <c r="AY1639" s="242" t="s">
        <v>148</v>
      </c>
    </row>
    <row r="1640" s="14" customFormat="1">
      <c r="A1640" s="14"/>
      <c r="B1640" s="243"/>
      <c r="C1640" s="244"/>
      <c r="D1640" s="234" t="s">
        <v>159</v>
      </c>
      <c r="E1640" s="245" t="s">
        <v>19</v>
      </c>
      <c r="F1640" s="246" t="s">
        <v>2047</v>
      </c>
      <c r="G1640" s="244"/>
      <c r="H1640" s="247">
        <v>26.879999999999999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159</v>
      </c>
      <c r="AU1640" s="253" t="s">
        <v>82</v>
      </c>
      <c r="AV1640" s="14" t="s">
        <v>82</v>
      </c>
      <c r="AW1640" s="14" t="s">
        <v>33</v>
      </c>
      <c r="AX1640" s="14" t="s">
        <v>72</v>
      </c>
      <c r="AY1640" s="253" t="s">
        <v>148</v>
      </c>
    </row>
    <row r="1641" s="13" customFormat="1">
      <c r="A1641" s="13"/>
      <c r="B1641" s="232"/>
      <c r="C1641" s="233"/>
      <c r="D1641" s="234" t="s">
        <v>159</v>
      </c>
      <c r="E1641" s="235" t="s">
        <v>19</v>
      </c>
      <c r="F1641" s="236" t="s">
        <v>1055</v>
      </c>
      <c r="G1641" s="233"/>
      <c r="H1641" s="235" t="s">
        <v>19</v>
      </c>
      <c r="I1641" s="237"/>
      <c r="J1641" s="233"/>
      <c r="K1641" s="233"/>
      <c r="L1641" s="238"/>
      <c r="M1641" s="239"/>
      <c r="N1641" s="240"/>
      <c r="O1641" s="240"/>
      <c r="P1641" s="240"/>
      <c r="Q1641" s="240"/>
      <c r="R1641" s="240"/>
      <c r="S1641" s="240"/>
      <c r="T1641" s="24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2" t="s">
        <v>159</v>
      </c>
      <c r="AU1641" s="242" t="s">
        <v>82</v>
      </c>
      <c r="AV1641" s="13" t="s">
        <v>80</v>
      </c>
      <c r="AW1641" s="13" t="s">
        <v>33</v>
      </c>
      <c r="AX1641" s="13" t="s">
        <v>72</v>
      </c>
      <c r="AY1641" s="242" t="s">
        <v>148</v>
      </c>
    </row>
    <row r="1642" s="14" customFormat="1">
      <c r="A1642" s="14"/>
      <c r="B1642" s="243"/>
      <c r="C1642" s="244"/>
      <c r="D1642" s="234" t="s">
        <v>159</v>
      </c>
      <c r="E1642" s="245" t="s">
        <v>19</v>
      </c>
      <c r="F1642" s="246" t="s">
        <v>2048</v>
      </c>
      <c r="G1642" s="244"/>
      <c r="H1642" s="247">
        <v>24.920000000000002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159</v>
      </c>
      <c r="AU1642" s="253" t="s">
        <v>82</v>
      </c>
      <c r="AV1642" s="14" t="s">
        <v>82</v>
      </c>
      <c r="AW1642" s="14" t="s">
        <v>33</v>
      </c>
      <c r="AX1642" s="14" t="s">
        <v>72</v>
      </c>
      <c r="AY1642" s="253" t="s">
        <v>148</v>
      </c>
    </row>
    <row r="1643" s="13" customFormat="1">
      <c r="A1643" s="13"/>
      <c r="B1643" s="232"/>
      <c r="C1643" s="233"/>
      <c r="D1643" s="234" t="s">
        <v>159</v>
      </c>
      <c r="E1643" s="235" t="s">
        <v>19</v>
      </c>
      <c r="F1643" s="236" t="s">
        <v>1474</v>
      </c>
      <c r="G1643" s="233"/>
      <c r="H1643" s="235" t="s">
        <v>19</v>
      </c>
      <c r="I1643" s="237"/>
      <c r="J1643" s="233"/>
      <c r="K1643" s="233"/>
      <c r="L1643" s="238"/>
      <c r="M1643" s="239"/>
      <c r="N1643" s="240"/>
      <c r="O1643" s="240"/>
      <c r="P1643" s="240"/>
      <c r="Q1643" s="240"/>
      <c r="R1643" s="240"/>
      <c r="S1643" s="240"/>
      <c r="T1643" s="24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2" t="s">
        <v>159</v>
      </c>
      <c r="AU1643" s="242" t="s">
        <v>82</v>
      </c>
      <c r="AV1643" s="13" t="s">
        <v>80</v>
      </c>
      <c r="AW1643" s="13" t="s">
        <v>33</v>
      </c>
      <c r="AX1643" s="13" t="s">
        <v>72</v>
      </c>
      <c r="AY1643" s="242" t="s">
        <v>148</v>
      </c>
    </row>
    <row r="1644" s="14" customFormat="1">
      <c r="A1644" s="14"/>
      <c r="B1644" s="243"/>
      <c r="C1644" s="244"/>
      <c r="D1644" s="234" t="s">
        <v>159</v>
      </c>
      <c r="E1644" s="245" t="s">
        <v>19</v>
      </c>
      <c r="F1644" s="246" t="s">
        <v>2049</v>
      </c>
      <c r="G1644" s="244"/>
      <c r="H1644" s="247">
        <v>38.920000000000002</v>
      </c>
      <c r="I1644" s="248"/>
      <c r="J1644" s="244"/>
      <c r="K1644" s="244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3" t="s">
        <v>159</v>
      </c>
      <c r="AU1644" s="253" t="s">
        <v>82</v>
      </c>
      <c r="AV1644" s="14" t="s">
        <v>82</v>
      </c>
      <c r="AW1644" s="14" t="s">
        <v>33</v>
      </c>
      <c r="AX1644" s="14" t="s">
        <v>72</v>
      </c>
      <c r="AY1644" s="253" t="s">
        <v>148</v>
      </c>
    </row>
    <row r="1645" s="13" customFormat="1">
      <c r="A1645" s="13"/>
      <c r="B1645" s="232"/>
      <c r="C1645" s="233"/>
      <c r="D1645" s="234" t="s">
        <v>159</v>
      </c>
      <c r="E1645" s="235" t="s">
        <v>19</v>
      </c>
      <c r="F1645" s="236" t="s">
        <v>1476</v>
      </c>
      <c r="G1645" s="233"/>
      <c r="H1645" s="235" t="s">
        <v>19</v>
      </c>
      <c r="I1645" s="237"/>
      <c r="J1645" s="233"/>
      <c r="K1645" s="233"/>
      <c r="L1645" s="238"/>
      <c r="M1645" s="239"/>
      <c r="N1645" s="240"/>
      <c r="O1645" s="240"/>
      <c r="P1645" s="240"/>
      <c r="Q1645" s="240"/>
      <c r="R1645" s="240"/>
      <c r="S1645" s="240"/>
      <c r="T1645" s="24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2" t="s">
        <v>159</v>
      </c>
      <c r="AU1645" s="242" t="s">
        <v>82</v>
      </c>
      <c r="AV1645" s="13" t="s">
        <v>80</v>
      </c>
      <c r="AW1645" s="13" t="s">
        <v>33</v>
      </c>
      <c r="AX1645" s="13" t="s">
        <v>72</v>
      </c>
      <c r="AY1645" s="242" t="s">
        <v>148</v>
      </c>
    </row>
    <row r="1646" s="14" customFormat="1">
      <c r="A1646" s="14"/>
      <c r="B1646" s="243"/>
      <c r="C1646" s="244"/>
      <c r="D1646" s="234" t="s">
        <v>159</v>
      </c>
      <c r="E1646" s="245" t="s">
        <v>19</v>
      </c>
      <c r="F1646" s="246" t="s">
        <v>2050</v>
      </c>
      <c r="G1646" s="244"/>
      <c r="H1646" s="247">
        <v>31.920000000000002</v>
      </c>
      <c r="I1646" s="248"/>
      <c r="J1646" s="244"/>
      <c r="K1646" s="244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3" t="s">
        <v>159</v>
      </c>
      <c r="AU1646" s="253" t="s">
        <v>82</v>
      </c>
      <c r="AV1646" s="14" t="s">
        <v>82</v>
      </c>
      <c r="AW1646" s="14" t="s">
        <v>33</v>
      </c>
      <c r="AX1646" s="14" t="s">
        <v>72</v>
      </c>
      <c r="AY1646" s="253" t="s">
        <v>148</v>
      </c>
    </row>
    <row r="1647" s="15" customFormat="1">
      <c r="A1647" s="15"/>
      <c r="B1647" s="254"/>
      <c r="C1647" s="255"/>
      <c r="D1647" s="234" t="s">
        <v>159</v>
      </c>
      <c r="E1647" s="256" t="s">
        <v>19</v>
      </c>
      <c r="F1647" s="257" t="s">
        <v>163</v>
      </c>
      <c r="G1647" s="255"/>
      <c r="H1647" s="258">
        <v>135.80000000000001</v>
      </c>
      <c r="I1647" s="259"/>
      <c r="J1647" s="255"/>
      <c r="K1647" s="255"/>
      <c r="L1647" s="260"/>
      <c r="M1647" s="261"/>
      <c r="N1647" s="262"/>
      <c r="O1647" s="262"/>
      <c r="P1647" s="262"/>
      <c r="Q1647" s="262"/>
      <c r="R1647" s="262"/>
      <c r="S1647" s="262"/>
      <c r="T1647" s="263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64" t="s">
        <v>159</v>
      </c>
      <c r="AU1647" s="264" t="s">
        <v>82</v>
      </c>
      <c r="AV1647" s="15" t="s">
        <v>149</v>
      </c>
      <c r="AW1647" s="15" t="s">
        <v>33</v>
      </c>
      <c r="AX1647" s="15" t="s">
        <v>80</v>
      </c>
      <c r="AY1647" s="264" t="s">
        <v>148</v>
      </c>
    </row>
    <row r="1648" s="2" customFormat="1" ht="16.5" customHeight="1">
      <c r="A1648" s="40"/>
      <c r="B1648" s="41"/>
      <c r="C1648" s="269" t="s">
        <v>2080</v>
      </c>
      <c r="D1648" s="269" t="s">
        <v>363</v>
      </c>
      <c r="E1648" s="270" t="s">
        <v>2081</v>
      </c>
      <c r="F1648" s="271" t="s">
        <v>2082</v>
      </c>
      <c r="G1648" s="272" t="s">
        <v>154</v>
      </c>
      <c r="H1648" s="273">
        <v>149.38</v>
      </c>
      <c r="I1648" s="274"/>
      <c r="J1648" s="275">
        <f>ROUND(I1648*H1648,2)</f>
        <v>0</v>
      </c>
      <c r="K1648" s="271" t="s">
        <v>19</v>
      </c>
      <c r="L1648" s="276"/>
      <c r="M1648" s="277" t="s">
        <v>19</v>
      </c>
      <c r="N1648" s="278" t="s">
        <v>43</v>
      </c>
      <c r="O1648" s="86"/>
      <c r="P1648" s="223">
        <f>O1648*H1648</f>
        <v>0</v>
      </c>
      <c r="Q1648" s="223">
        <v>0.0118</v>
      </c>
      <c r="R1648" s="223">
        <f>Q1648*H1648</f>
        <v>1.7626839999999999</v>
      </c>
      <c r="S1648" s="223">
        <v>0</v>
      </c>
      <c r="T1648" s="224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25" t="s">
        <v>506</v>
      </c>
      <c r="AT1648" s="225" t="s">
        <v>363</v>
      </c>
      <c r="AU1648" s="225" t="s">
        <v>82</v>
      </c>
      <c r="AY1648" s="19" t="s">
        <v>148</v>
      </c>
      <c r="BE1648" s="226">
        <f>IF(N1648="základní",J1648,0)</f>
        <v>0</v>
      </c>
      <c r="BF1648" s="226">
        <f>IF(N1648="snížená",J1648,0)</f>
        <v>0</v>
      </c>
      <c r="BG1648" s="226">
        <f>IF(N1648="zákl. přenesená",J1648,0)</f>
        <v>0</v>
      </c>
      <c r="BH1648" s="226">
        <f>IF(N1648="sníž. přenesená",J1648,0)</f>
        <v>0</v>
      </c>
      <c r="BI1648" s="226">
        <f>IF(N1648="nulová",J1648,0)</f>
        <v>0</v>
      </c>
      <c r="BJ1648" s="19" t="s">
        <v>80</v>
      </c>
      <c r="BK1648" s="226">
        <f>ROUND(I1648*H1648,2)</f>
        <v>0</v>
      </c>
      <c r="BL1648" s="19" t="s">
        <v>245</v>
      </c>
      <c r="BM1648" s="225" t="s">
        <v>2083</v>
      </c>
    </row>
    <row r="1649" s="14" customFormat="1">
      <c r="A1649" s="14"/>
      <c r="B1649" s="243"/>
      <c r="C1649" s="244"/>
      <c r="D1649" s="234" t="s">
        <v>159</v>
      </c>
      <c r="E1649" s="244"/>
      <c r="F1649" s="246" t="s">
        <v>2084</v>
      </c>
      <c r="G1649" s="244"/>
      <c r="H1649" s="247">
        <v>149.38</v>
      </c>
      <c r="I1649" s="248"/>
      <c r="J1649" s="244"/>
      <c r="K1649" s="244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3" t="s">
        <v>159</v>
      </c>
      <c r="AU1649" s="253" t="s">
        <v>82</v>
      </c>
      <c r="AV1649" s="14" t="s">
        <v>82</v>
      </c>
      <c r="AW1649" s="14" t="s">
        <v>4</v>
      </c>
      <c r="AX1649" s="14" t="s">
        <v>80</v>
      </c>
      <c r="AY1649" s="253" t="s">
        <v>148</v>
      </c>
    </row>
    <row r="1650" s="2" customFormat="1" ht="16.5" customHeight="1">
      <c r="A1650" s="40"/>
      <c r="B1650" s="41"/>
      <c r="C1650" s="214" t="s">
        <v>2085</v>
      </c>
      <c r="D1650" s="214" t="s">
        <v>151</v>
      </c>
      <c r="E1650" s="215" t="s">
        <v>2086</v>
      </c>
      <c r="F1650" s="216" t="s">
        <v>2087</v>
      </c>
      <c r="G1650" s="217" t="s">
        <v>298</v>
      </c>
      <c r="H1650" s="218">
        <v>15</v>
      </c>
      <c r="I1650" s="219"/>
      <c r="J1650" s="220">
        <f>ROUND(I1650*H1650,2)</f>
        <v>0</v>
      </c>
      <c r="K1650" s="216" t="s">
        <v>616</v>
      </c>
      <c r="L1650" s="46"/>
      <c r="M1650" s="221" t="s">
        <v>19</v>
      </c>
      <c r="N1650" s="222" t="s">
        <v>43</v>
      </c>
      <c r="O1650" s="86"/>
      <c r="P1650" s="223">
        <f>O1650*H1650</f>
        <v>0</v>
      </c>
      <c r="Q1650" s="223">
        <v>0.00055000000000000003</v>
      </c>
      <c r="R1650" s="223">
        <f>Q1650*H1650</f>
        <v>0.0082500000000000004</v>
      </c>
      <c r="S1650" s="223">
        <v>0</v>
      </c>
      <c r="T1650" s="224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25" t="s">
        <v>245</v>
      </c>
      <c r="AT1650" s="225" t="s">
        <v>151</v>
      </c>
      <c r="AU1650" s="225" t="s">
        <v>82</v>
      </c>
      <c r="AY1650" s="19" t="s">
        <v>148</v>
      </c>
      <c r="BE1650" s="226">
        <f>IF(N1650="základní",J1650,0)</f>
        <v>0</v>
      </c>
      <c r="BF1650" s="226">
        <f>IF(N1650="snížená",J1650,0)</f>
        <v>0</v>
      </c>
      <c r="BG1650" s="226">
        <f>IF(N1650="zákl. přenesená",J1650,0)</f>
        <v>0</v>
      </c>
      <c r="BH1650" s="226">
        <f>IF(N1650="sníž. přenesená",J1650,0)</f>
        <v>0</v>
      </c>
      <c r="BI1650" s="226">
        <f>IF(N1650="nulová",J1650,0)</f>
        <v>0</v>
      </c>
      <c r="BJ1650" s="19" t="s">
        <v>80</v>
      </c>
      <c r="BK1650" s="226">
        <f>ROUND(I1650*H1650,2)</f>
        <v>0</v>
      </c>
      <c r="BL1650" s="19" t="s">
        <v>245</v>
      </c>
      <c r="BM1650" s="225" t="s">
        <v>2088</v>
      </c>
    </row>
    <row r="1651" s="2" customFormat="1">
      <c r="A1651" s="40"/>
      <c r="B1651" s="41"/>
      <c r="C1651" s="42"/>
      <c r="D1651" s="227" t="s">
        <v>157</v>
      </c>
      <c r="E1651" s="42"/>
      <c r="F1651" s="228" t="s">
        <v>2089</v>
      </c>
      <c r="G1651" s="42"/>
      <c r="H1651" s="42"/>
      <c r="I1651" s="229"/>
      <c r="J1651" s="42"/>
      <c r="K1651" s="42"/>
      <c r="L1651" s="46"/>
      <c r="M1651" s="230"/>
      <c r="N1651" s="231"/>
      <c r="O1651" s="86"/>
      <c r="P1651" s="86"/>
      <c r="Q1651" s="86"/>
      <c r="R1651" s="86"/>
      <c r="S1651" s="86"/>
      <c r="T1651" s="87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157</v>
      </c>
      <c r="AU1651" s="19" t="s">
        <v>82</v>
      </c>
    </row>
    <row r="1652" s="14" customFormat="1">
      <c r="A1652" s="14"/>
      <c r="B1652" s="243"/>
      <c r="C1652" s="244"/>
      <c r="D1652" s="234" t="s">
        <v>159</v>
      </c>
      <c r="E1652" s="245" t="s">
        <v>19</v>
      </c>
      <c r="F1652" s="246" t="s">
        <v>2090</v>
      </c>
      <c r="G1652" s="244"/>
      <c r="H1652" s="247">
        <v>14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159</v>
      </c>
      <c r="AU1652" s="253" t="s">
        <v>82</v>
      </c>
      <c r="AV1652" s="14" t="s">
        <v>82</v>
      </c>
      <c r="AW1652" s="14" t="s">
        <v>33</v>
      </c>
      <c r="AX1652" s="14" t="s">
        <v>72</v>
      </c>
      <c r="AY1652" s="253" t="s">
        <v>148</v>
      </c>
    </row>
    <row r="1653" s="14" customFormat="1">
      <c r="A1653" s="14"/>
      <c r="B1653" s="243"/>
      <c r="C1653" s="244"/>
      <c r="D1653" s="234" t="s">
        <v>159</v>
      </c>
      <c r="E1653" s="245" t="s">
        <v>19</v>
      </c>
      <c r="F1653" s="246" t="s">
        <v>80</v>
      </c>
      <c r="G1653" s="244"/>
      <c r="H1653" s="247">
        <v>1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3" t="s">
        <v>159</v>
      </c>
      <c r="AU1653" s="253" t="s">
        <v>82</v>
      </c>
      <c r="AV1653" s="14" t="s">
        <v>82</v>
      </c>
      <c r="AW1653" s="14" t="s">
        <v>33</v>
      </c>
      <c r="AX1653" s="14" t="s">
        <v>72</v>
      </c>
      <c r="AY1653" s="253" t="s">
        <v>148</v>
      </c>
    </row>
    <row r="1654" s="15" customFormat="1">
      <c r="A1654" s="15"/>
      <c r="B1654" s="254"/>
      <c r="C1654" s="255"/>
      <c r="D1654" s="234" t="s">
        <v>159</v>
      </c>
      <c r="E1654" s="256" t="s">
        <v>19</v>
      </c>
      <c r="F1654" s="257" t="s">
        <v>163</v>
      </c>
      <c r="G1654" s="255"/>
      <c r="H1654" s="258">
        <v>15</v>
      </c>
      <c r="I1654" s="259"/>
      <c r="J1654" s="255"/>
      <c r="K1654" s="255"/>
      <c r="L1654" s="260"/>
      <c r="M1654" s="261"/>
      <c r="N1654" s="262"/>
      <c r="O1654" s="262"/>
      <c r="P1654" s="262"/>
      <c r="Q1654" s="262"/>
      <c r="R1654" s="262"/>
      <c r="S1654" s="262"/>
      <c r="T1654" s="263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4" t="s">
        <v>159</v>
      </c>
      <c r="AU1654" s="264" t="s">
        <v>82</v>
      </c>
      <c r="AV1654" s="15" t="s">
        <v>149</v>
      </c>
      <c r="AW1654" s="15" t="s">
        <v>33</v>
      </c>
      <c r="AX1654" s="15" t="s">
        <v>80</v>
      </c>
      <c r="AY1654" s="264" t="s">
        <v>148</v>
      </c>
    </row>
    <row r="1655" s="2" customFormat="1" ht="16.5" customHeight="1">
      <c r="A1655" s="40"/>
      <c r="B1655" s="41"/>
      <c r="C1655" s="214" t="s">
        <v>2091</v>
      </c>
      <c r="D1655" s="214" t="s">
        <v>151</v>
      </c>
      <c r="E1655" s="215" t="s">
        <v>2092</v>
      </c>
      <c r="F1655" s="216" t="s">
        <v>2093</v>
      </c>
      <c r="G1655" s="217" t="s">
        <v>154</v>
      </c>
      <c r="H1655" s="218">
        <v>135.80000000000001</v>
      </c>
      <c r="I1655" s="219"/>
      <c r="J1655" s="220">
        <f>ROUND(I1655*H1655,2)</f>
        <v>0</v>
      </c>
      <c r="K1655" s="216" t="s">
        <v>616</v>
      </c>
      <c r="L1655" s="46"/>
      <c r="M1655" s="221" t="s">
        <v>19</v>
      </c>
      <c r="N1655" s="222" t="s">
        <v>43</v>
      </c>
      <c r="O1655" s="86"/>
      <c r="P1655" s="223">
        <f>O1655*H1655</f>
        <v>0</v>
      </c>
      <c r="Q1655" s="223">
        <v>5.0000000000000002E-05</v>
      </c>
      <c r="R1655" s="223">
        <f>Q1655*H1655</f>
        <v>0.0067900000000000009</v>
      </c>
      <c r="S1655" s="223">
        <v>0</v>
      </c>
      <c r="T1655" s="224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25" t="s">
        <v>245</v>
      </c>
      <c r="AT1655" s="225" t="s">
        <v>151</v>
      </c>
      <c r="AU1655" s="225" t="s">
        <v>82</v>
      </c>
      <c r="AY1655" s="19" t="s">
        <v>148</v>
      </c>
      <c r="BE1655" s="226">
        <f>IF(N1655="základní",J1655,0)</f>
        <v>0</v>
      </c>
      <c r="BF1655" s="226">
        <f>IF(N1655="snížená",J1655,0)</f>
        <v>0</v>
      </c>
      <c r="BG1655" s="226">
        <f>IF(N1655="zákl. přenesená",J1655,0)</f>
        <v>0</v>
      </c>
      <c r="BH1655" s="226">
        <f>IF(N1655="sníž. přenesená",J1655,0)</f>
        <v>0</v>
      </c>
      <c r="BI1655" s="226">
        <f>IF(N1655="nulová",J1655,0)</f>
        <v>0</v>
      </c>
      <c r="BJ1655" s="19" t="s">
        <v>80</v>
      </c>
      <c r="BK1655" s="226">
        <f>ROUND(I1655*H1655,2)</f>
        <v>0</v>
      </c>
      <c r="BL1655" s="19" t="s">
        <v>245</v>
      </c>
      <c r="BM1655" s="225" t="s">
        <v>2094</v>
      </c>
    </row>
    <row r="1656" s="2" customFormat="1">
      <c r="A1656" s="40"/>
      <c r="B1656" s="41"/>
      <c r="C1656" s="42"/>
      <c r="D1656" s="227" t="s">
        <v>157</v>
      </c>
      <c r="E1656" s="42"/>
      <c r="F1656" s="228" t="s">
        <v>2095</v>
      </c>
      <c r="G1656" s="42"/>
      <c r="H1656" s="42"/>
      <c r="I1656" s="229"/>
      <c r="J1656" s="42"/>
      <c r="K1656" s="42"/>
      <c r="L1656" s="46"/>
      <c r="M1656" s="230"/>
      <c r="N1656" s="231"/>
      <c r="O1656" s="86"/>
      <c r="P1656" s="86"/>
      <c r="Q1656" s="86"/>
      <c r="R1656" s="86"/>
      <c r="S1656" s="86"/>
      <c r="T1656" s="87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157</v>
      </c>
      <c r="AU1656" s="19" t="s">
        <v>82</v>
      </c>
    </row>
    <row r="1657" s="13" customFormat="1">
      <c r="A1657" s="13"/>
      <c r="B1657" s="232"/>
      <c r="C1657" s="233"/>
      <c r="D1657" s="234" t="s">
        <v>159</v>
      </c>
      <c r="E1657" s="235" t="s">
        <v>19</v>
      </c>
      <c r="F1657" s="236" t="s">
        <v>496</v>
      </c>
      <c r="G1657" s="233"/>
      <c r="H1657" s="235" t="s">
        <v>19</v>
      </c>
      <c r="I1657" s="237"/>
      <c r="J1657" s="233"/>
      <c r="K1657" s="233"/>
      <c r="L1657" s="238"/>
      <c r="M1657" s="239"/>
      <c r="N1657" s="240"/>
      <c r="O1657" s="240"/>
      <c r="P1657" s="240"/>
      <c r="Q1657" s="240"/>
      <c r="R1657" s="240"/>
      <c r="S1657" s="240"/>
      <c r="T1657" s="24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2" t="s">
        <v>159</v>
      </c>
      <c r="AU1657" s="242" t="s">
        <v>82</v>
      </c>
      <c r="AV1657" s="13" t="s">
        <v>80</v>
      </c>
      <c r="AW1657" s="13" t="s">
        <v>33</v>
      </c>
      <c r="AX1657" s="13" t="s">
        <v>72</v>
      </c>
      <c r="AY1657" s="242" t="s">
        <v>148</v>
      </c>
    </row>
    <row r="1658" s="14" customFormat="1">
      <c r="A1658" s="14"/>
      <c r="B1658" s="243"/>
      <c r="C1658" s="244"/>
      <c r="D1658" s="234" t="s">
        <v>159</v>
      </c>
      <c r="E1658" s="245" t="s">
        <v>19</v>
      </c>
      <c r="F1658" s="246" t="s">
        <v>2046</v>
      </c>
      <c r="G1658" s="244"/>
      <c r="H1658" s="247">
        <v>13.16</v>
      </c>
      <c r="I1658" s="248"/>
      <c r="J1658" s="244"/>
      <c r="K1658" s="244"/>
      <c r="L1658" s="249"/>
      <c r="M1658" s="250"/>
      <c r="N1658" s="251"/>
      <c r="O1658" s="251"/>
      <c r="P1658" s="251"/>
      <c r="Q1658" s="251"/>
      <c r="R1658" s="251"/>
      <c r="S1658" s="251"/>
      <c r="T1658" s="25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3" t="s">
        <v>159</v>
      </c>
      <c r="AU1658" s="253" t="s">
        <v>82</v>
      </c>
      <c r="AV1658" s="14" t="s">
        <v>82</v>
      </c>
      <c r="AW1658" s="14" t="s">
        <v>33</v>
      </c>
      <c r="AX1658" s="14" t="s">
        <v>72</v>
      </c>
      <c r="AY1658" s="253" t="s">
        <v>148</v>
      </c>
    </row>
    <row r="1659" s="13" customFormat="1">
      <c r="A1659" s="13"/>
      <c r="B1659" s="232"/>
      <c r="C1659" s="233"/>
      <c r="D1659" s="234" t="s">
        <v>159</v>
      </c>
      <c r="E1659" s="235" t="s">
        <v>19</v>
      </c>
      <c r="F1659" s="236" t="s">
        <v>498</v>
      </c>
      <c r="G1659" s="233"/>
      <c r="H1659" s="235" t="s">
        <v>19</v>
      </c>
      <c r="I1659" s="237"/>
      <c r="J1659" s="233"/>
      <c r="K1659" s="233"/>
      <c r="L1659" s="238"/>
      <c r="M1659" s="239"/>
      <c r="N1659" s="240"/>
      <c r="O1659" s="240"/>
      <c r="P1659" s="240"/>
      <c r="Q1659" s="240"/>
      <c r="R1659" s="240"/>
      <c r="S1659" s="240"/>
      <c r="T1659" s="24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2" t="s">
        <v>159</v>
      </c>
      <c r="AU1659" s="242" t="s">
        <v>82</v>
      </c>
      <c r="AV1659" s="13" t="s">
        <v>80</v>
      </c>
      <c r="AW1659" s="13" t="s">
        <v>33</v>
      </c>
      <c r="AX1659" s="13" t="s">
        <v>72</v>
      </c>
      <c r="AY1659" s="242" t="s">
        <v>148</v>
      </c>
    </row>
    <row r="1660" s="14" customFormat="1">
      <c r="A1660" s="14"/>
      <c r="B1660" s="243"/>
      <c r="C1660" s="244"/>
      <c r="D1660" s="234" t="s">
        <v>159</v>
      </c>
      <c r="E1660" s="245" t="s">
        <v>19</v>
      </c>
      <c r="F1660" s="246" t="s">
        <v>2047</v>
      </c>
      <c r="G1660" s="244"/>
      <c r="H1660" s="247">
        <v>26.879999999999999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3" t="s">
        <v>159</v>
      </c>
      <c r="AU1660" s="253" t="s">
        <v>82</v>
      </c>
      <c r="AV1660" s="14" t="s">
        <v>82</v>
      </c>
      <c r="AW1660" s="14" t="s">
        <v>33</v>
      </c>
      <c r="AX1660" s="14" t="s">
        <v>72</v>
      </c>
      <c r="AY1660" s="253" t="s">
        <v>148</v>
      </c>
    </row>
    <row r="1661" s="13" customFormat="1">
      <c r="A1661" s="13"/>
      <c r="B1661" s="232"/>
      <c r="C1661" s="233"/>
      <c r="D1661" s="234" t="s">
        <v>159</v>
      </c>
      <c r="E1661" s="235" t="s">
        <v>19</v>
      </c>
      <c r="F1661" s="236" t="s">
        <v>1055</v>
      </c>
      <c r="G1661" s="233"/>
      <c r="H1661" s="235" t="s">
        <v>19</v>
      </c>
      <c r="I1661" s="237"/>
      <c r="J1661" s="233"/>
      <c r="K1661" s="233"/>
      <c r="L1661" s="238"/>
      <c r="M1661" s="239"/>
      <c r="N1661" s="240"/>
      <c r="O1661" s="240"/>
      <c r="P1661" s="240"/>
      <c r="Q1661" s="240"/>
      <c r="R1661" s="240"/>
      <c r="S1661" s="240"/>
      <c r="T1661" s="241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2" t="s">
        <v>159</v>
      </c>
      <c r="AU1661" s="242" t="s">
        <v>82</v>
      </c>
      <c r="AV1661" s="13" t="s">
        <v>80</v>
      </c>
      <c r="AW1661" s="13" t="s">
        <v>33</v>
      </c>
      <c r="AX1661" s="13" t="s">
        <v>72</v>
      </c>
      <c r="AY1661" s="242" t="s">
        <v>148</v>
      </c>
    </row>
    <row r="1662" s="14" customFormat="1">
      <c r="A1662" s="14"/>
      <c r="B1662" s="243"/>
      <c r="C1662" s="244"/>
      <c r="D1662" s="234" t="s">
        <v>159</v>
      </c>
      <c r="E1662" s="245" t="s">
        <v>19</v>
      </c>
      <c r="F1662" s="246" t="s">
        <v>2048</v>
      </c>
      <c r="G1662" s="244"/>
      <c r="H1662" s="247">
        <v>24.920000000000002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159</v>
      </c>
      <c r="AU1662" s="253" t="s">
        <v>82</v>
      </c>
      <c r="AV1662" s="14" t="s">
        <v>82</v>
      </c>
      <c r="AW1662" s="14" t="s">
        <v>33</v>
      </c>
      <c r="AX1662" s="14" t="s">
        <v>72</v>
      </c>
      <c r="AY1662" s="253" t="s">
        <v>148</v>
      </c>
    </row>
    <row r="1663" s="13" customFormat="1">
      <c r="A1663" s="13"/>
      <c r="B1663" s="232"/>
      <c r="C1663" s="233"/>
      <c r="D1663" s="234" t="s">
        <v>159</v>
      </c>
      <c r="E1663" s="235" t="s">
        <v>19</v>
      </c>
      <c r="F1663" s="236" t="s">
        <v>1474</v>
      </c>
      <c r="G1663" s="233"/>
      <c r="H1663" s="235" t="s">
        <v>19</v>
      </c>
      <c r="I1663" s="237"/>
      <c r="J1663" s="233"/>
      <c r="K1663" s="233"/>
      <c r="L1663" s="238"/>
      <c r="M1663" s="239"/>
      <c r="N1663" s="240"/>
      <c r="O1663" s="240"/>
      <c r="P1663" s="240"/>
      <c r="Q1663" s="240"/>
      <c r="R1663" s="240"/>
      <c r="S1663" s="240"/>
      <c r="T1663" s="24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2" t="s">
        <v>159</v>
      </c>
      <c r="AU1663" s="242" t="s">
        <v>82</v>
      </c>
      <c r="AV1663" s="13" t="s">
        <v>80</v>
      </c>
      <c r="AW1663" s="13" t="s">
        <v>33</v>
      </c>
      <c r="AX1663" s="13" t="s">
        <v>72</v>
      </c>
      <c r="AY1663" s="242" t="s">
        <v>148</v>
      </c>
    </row>
    <row r="1664" s="14" customFormat="1">
      <c r="A1664" s="14"/>
      <c r="B1664" s="243"/>
      <c r="C1664" s="244"/>
      <c r="D1664" s="234" t="s">
        <v>159</v>
      </c>
      <c r="E1664" s="245" t="s">
        <v>19</v>
      </c>
      <c r="F1664" s="246" t="s">
        <v>2049</v>
      </c>
      <c r="G1664" s="244"/>
      <c r="H1664" s="247">
        <v>38.920000000000002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159</v>
      </c>
      <c r="AU1664" s="253" t="s">
        <v>82</v>
      </c>
      <c r="AV1664" s="14" t="s">
        <v>82</v>
      </c>
      <c r="AW1664" s="14" t="s">
        <v>33</v>
      </c>
      <c r="AX1664" s="14" t="s">
        <v>72</v>
      </c>
      <c r="AY1664" s="253" t="s">
        <v>148</v>
      </c>
    </row>
    <row r="1665" s="13" customFormat="1">
      <c r="A1665" s="13"/>
      <c r="B1665" s="232"/>
      <c r="C1665" s="233"/>
      <c r="D1665" s="234" t="s">
        <v>159</v>
      </c>
      <c r="E1665" s="235" t="s">
        <v>19</v>
      </c>
      <c r="F1665" s="236" t="s">
        <v>1476</v>
      </c>
      <c r="G1665" s="233"/>
      <c r="H1665" s="235" t="s">
        <v>19</v>
      </c>
      <c r="I1665" s="237"/>
      <c r="J1665" s="233"/>
      <c r="K1665" s="233"/>
      <c r="L1665" s="238"/>
      <c r="M1665" s="239"/>
      <c r="N1665" s="240"/>
      <c r="O1665" s="240"/>
      <c r="P1665" s="240"/>
      <c r="Q1665" s="240"/>
      <c r="R1665" s="240"/>
      <c r="S1665" s="240"/>
      <c r="T1665" s="24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2" t="s">
        <v>159</v>
      </c>
      <c r="AU1665" s="242" t="s">
        <v>82</v>
      </c>
      <c r="AV1665" s="13" t="s">
        <v>80</v>
      </c>
      <c r="AW1665" s="13" t="s">
        <v>33</v>
      </c>
      <c r="AX1665" s="13" t="s">
        <v>72</v>
      </c>
      <c r="AY1665" s="242" t="s">
        <v>148</v>
      </c>
    </row>
    <row r="1666" s="14" customFormat="1">
      <c r="A1666" s="14"/>
      <c r="B1666" s="243"/>
      <c r="C1666" s="244"/>
      <c r="D1666" s="234" t="s">
        <v>159</v>
      </c>
      <c r="E1666" s="245" t="s">
        <v>19</v>
      </c>
      <c r="F1666" s="246" t="s">
        <v>2050</v>
      </c>
      <c r="G1666" s="244"/>
      <c r="H1666" s="247">
        <v>31.920000000000002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159</v>
      </c>
      <c r="AU1666" s="253" t="s">
        <v>82</v>
      </c>
      <c r="AV1666" s="14" t="s">
        <v>82</v>
      </c>
      <c r="AW1666" s="14" t="s">
        <v>33</v>
      </c>
      <c r="AX1666" s="14" t="s">
        <v>72</v>
      </c>
      <c r="AY1666" s="253" t="s">
        <v>148</v>
      </c>
    </row>
    <row r="1667" s="15" customFormat="1">
      <c r="A1667" s="15"/>
      <c r="B1667" s="254"/>
      <c r="C1667" s="255"/>
      <c r="D1667" s="234" t="s">
        <v>159</v>
      </c>
      <c r="E1667" s="256" t="s">
        <v>19</v>
      </c>
      <c r="F1667" s="257" t="s">
        <v>163</v>
      </c>
      <c r="G1667" s="255"/>
      <c r="H1667" s="258">
        <v>135.80000000000001</v>
      </c>
      <c r="I1667" s="259"/>
      <c r="J1667" s="255"/>
      <c r="K1667" s="255"/>
      <c r="L1667" s="260"/>
      <c r="M1667" s="261"/>
      <c r="N1667" s="262"/>
      <c r="O1667" s="262"/>
      <c r="P1667" s="262"/>
      <c r="Q1667" s="262"/>
      <c r="R1667" s="262"/>
      <c r="S1667" s="262"/>
      <c r="T1667" s="263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4" t="s">
        <v>159</v>
      </c>
      <c r="AU1667" s="264" t="s">
        <v>82</v>
      </c>
      <c r="AV1667" s="15" t="s">
        <v>149</v>
      </c>
      <c r="AW1667" s="15" t="s">
        <v>33</v>
      </c>
      <c r="AX1667" s="15" t="s">
        <v>80</v>
      </c>
      <c r="AY1667" s="264" t="s">
        <v>148</v>
      </c>
    </row>
    <row r="1668" s="2" customFormat="1" ht="24.15" customHeight="1">
      <c r="A1668" s="40"/>
      <c r="B1668" s="41"/>
      <c r="C1668" s="214" t="s">
        <v>2096</v>
      </c>
      <c r="D1668" s="214" t="s">
        <v>151</v>
      </c>
      <c r="E1668" s="215" t="s">
        <v>2097</v>
      </c>
      <c r="F1668" s="216" t="s">
        <v>2098</v>
      </c>
      <c r="G1668" s="217" t="s">
        <v>208</v>
      </c>
      <c r="H1668" s="218">
        <v>2.9300000000000002</v>
      </c>
      <c r="I1668" s="219"/>
      <c r="J1668" s="220">
        <f>ROUND(I1668*H1668,2)</f>
        <v>0</v>
      </c>
      <c r="K1668" s="216" t="s">
        <v>616</v>
      </c>
      <c r="L1668" s="46"/>
      <c r="M1668" s="221" t="s">
        <v>19</v>
      </c>
      <c r="N1668" s="222" t="s">
        <v>43</v>
      </c>
      <c r="O1668" s="86"/>
      <c r="P1668" s="223">
        <f>O1668*H1668</f>
        <v>0</v>
      </c>
      <c r="Q1668" s="223">
        <v>0</v>
      </c>
      <c r="R1668" s="223">
        <f>Q1668*H1668</f>
        <v>0</v>
      </c>
      <c r="S1668" s="223">
        <v>0</v>
      </c>
      <c r="T1668" s="224">
        <f>S1668*H1668</f>
        <v>0</v>
      </c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R1668" s="225" t="s">
        <v>245</v>
      </c>
      <c r="AT1668" s="225" t="s">
        <v>151</v>
      </c>
      <c r="AU1668" s="225" t="s">
        <v>82</v>
      </c>
      <c r="AY1668" s="19" t="s">
        <v>148</v>
      </c>
      <c r="BE1668" s="226">
        <f>IF(N1668="základní",J1668,0)</f>
        <v>0</v>
      </c>
      <c r="BF1668" s="226">
        <f>IF(N1668="snížená",J1668,0)</f>
        <v>0</v>
      </c>
      <c r="BG1668" s="226">
        <f>IF(N1668="zákl. přenesená",J1668,0)</f>
        <v>0</v>
      </c>
      <c r="BH1668" s="226">
        <f>IF(N1668="sníž. přenesená",J1668,0)</f>
        <v>0</v>
      </c>
      <c r="BI1668" s="226">
        <f>IF(N1668="nulová",J1668,0)</f>
        <v>0</v>
      </c>
      <c r="BJ1668" s="19" t="s">
        <v>80</v>
      </c>
      <c r="BK1668" s="226">
        <f>ROUND(I1668*H1668,2)</f>
        <v>0</v>
      </c>
      <c r="BL1668" s="19" t="s">
        <v>245</v>
      </c>
      <c r="BM1668" s="225" t="s">
        <v>2099</v>
      </c>
    </row>
    <row r="1669" s="2" customFormat="1">
      <c r="A1669" s="40"/>
      <c r="B1669" s="41"/>
      <c r="C1669" s="42"/>
      <c r="D1669" s="227" t="s">
        <v>157</v>
      </c>
      <c r="E1669" s="42"/>
      <c r="F1669" s="228" t="s">
        <v>2100</v>
      </c>
      <c r="G1669" s="42"/>
      <c r="H1669" s="42"/>
      <c r="I1669" s="229"/>
      <c r="J1669" s="42"/>
      <c r="K1669" s="42"/>
      <c r="L1669" s="46"/>
      <c r="M1669" s="230"/>
      <c r="N1669" s="231"/>
      <c r="O1669" s="86"/>
      <c r="P1669" s="86"/>
      <c r="Q1669" s="86"/>
      <c r="R1669" s="86"/>
      <c r="S1669" s="86"/>
      <c r="T1669" s="87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T1669" s="19" t="s">
        <v>157</v>
      </c>
      <c r="AU1669" s="19" t="s">
        <v>82</v>
      </c>
    </row>
    <row r="1670" s="12" customFormat="1" ht="22.8" customHeight="1">
      <c r="A1670" s="12"/>
      <c r="B1670" s="198"/>
      <c r="C1670" s="199"/>
      <c r="D1670" s="200" t="s">
        <v>71</v>
      </c>
      <c r="E1670" s="212" t="s">
        <v>2101</v>
      </c>
      <c r="F1670" s="212" t="s">
        <v>2102</v>
      </c>
      <c r="G1670" s="199"/>
      <c r="H1670" s="199"/>
      <c r="I1670" s="202"/>
      <c r="J1670" s="213">
        <f>BK1670</f>
        <v>0</v>
      </c>
      <c r="K1670" s="199"/>
      <c r="L1670" s="204"/>
      <c r="M1670" s="205"/>
      <c r="N1670" s="206"/>
      <c r="O1670" s="206"/>
      <c r="P1670" s="207">
        <f>SUM(P1671:P1690)</f>
        <v>0</v>
      </c>
      <c r="Q1670" s="206"/>
      <c r="R1670" s="207">
        <f>SUM(R1671:R1690)</f>
        <v>0.0057199999999999994</v>
      </c>
      <c r="S1670" s="206"/>
      <c r="T1670" s="208">
        <f>SUM(T1671:T1690)</f>
        <v>0</v>
      </c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R1670" s="209" t="s">
        <v>82</v>
      </c>
      <c r="AT1670" s="210" t="s">
        <v>71</v>
      </c>
      <c r="AU1670" s="210" t="s">
        <v>80</v>
      </c>
      <c r="AY1670" s="209" t="s">
        <v>148</v>
      </c>
      <c r="BK1670" s="211">
        <f>SUM(BK1671:BK1690)</f>
        <v>0</v>
      </c>
    </row>
    <row r="1671" s="2" customFormat="1" ht="21.75" customHeight="1">
      <c r="A1671" s="40"/>
      <c r="B1671" s="41"/>
      <c r="C1671" s="214" t="s">
        <v>2103</v>
      </c>
      <c r="D1671" s="214" t="s">
        <v>151</v>
      </c>
      <c r="E1671" s="215" t="s">
        <v>2104</v>
      </c>
      <c r="F1671" s="216" t="s">
        <v>2105</v>
      </c>
      <c r="G1671" s="217" t="s">
        <v>154</v>
      </c>
      <c r="H1671" s="218">
        <v>11</v>
      </c>
      <c r="I1671" s="219"/>
      <c r="J1671" s="220">
        <f>ROUND(I1671*H1671,2)</f>
        <v>0</v>
      </c>
      <c r="K1671" s="216" t="s">
        <v>616</v>
      </c>
      <c r="L1671" s="46"/>
      <c r="M1671" s="221" t="s">
        <v>19</v>
      </c>
      <c r="N1671" s="222" t="s">
        <v>43</v>
      </c>
      <c r="O1671" s="86"/>
      <c r="P1671" s="223">
        <f>O1671*H1671</f>
        <v>0</v>
      </c>
      <c r="Q1671" s="223">
        <v>6.9999999999999994E-05</v>
      </c>
      <c r="R1671" s="223">
        <f>Q1671*H1671</f>
        <v>0.00076999999999999996</v>
      </c>
      <c r="S1671" s="223">
        <v>0</v>
      </c>
      <c r="T1671" s="224">
        <f>S1671*H1671</f>
        <v>0</v>
      </c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R1671" s="225" t="s">
        <v>245</v>
      </c>
      <c r="AT1671" s="225" t="s">
        <v>151</v>
      </c>
      <c r="AU1671" s="225" t="s">
        <v>82</v>
      </c>
      <c r="AY1671" s="19" t="s">
        <v>148</v>
      </c>
      <c r="BE1671" s="226">
        <f>IF(N1671="základní",J1671,0)</f>
        <v>0</v>
      </c>
      <c r="BF1671" s="226">
        <f>IF(N1671="snížená",J1671,0)</f>
        <v>0</v>
      </c>
      <c r="BG1671" s="226">
        <f>IF(N1671="zákl. přenesená",J1671,0)</f>
        <v>0</v>
      </c>
      <c r="BH1671" s="226">
        <f>IF(N1671="sníž. přenesená",J1671,0)</f>
        <v>0</v>
      </c>
      <c r="BI1671" s="226">
        <f>IF(N1671="nulová",J1671,0)</f>
        <v>0</v>
      </c>
      <c r="BJ1671" s="19" t="s">
        <v>80</v>
      </c>
      <c r="BK1671" s="226">
        <f>ROUND(I1671*H1671,2)</f>
        <v>0</v>
      </c>
      <c r="BL1671" s="19" t="s">
        <v>245</v>
      </c>
      <c r="BM1671" s="225" t="s">
        <v>2106</v>
      </c>
    </row>
    <row r="1672" s="2" customFormat="1">
      <c r="A1672" s="40"/>
      <c r="B1672" s="41"/>
      <c r="C1672" s="42"/>
      <c r="D1672" s="227" t="s">
        <v>157</v>
      </c>
      <c r="E1672" s="42"/>
      <c r="F1672" s="228" t="s">
        <v>2107</v>
      </c>
      <c r="G1672" s="42"/>
      <c r="H1672" s="42"/>
      <c r="I1672" s="229"/>
      <c r="J1672" s="42"/>
      <c r="K1672" s="42"/>
      <c r="L1672" s="46"/>
      <c r="M1672" s="230"/>
      <c r="N1672" s="231"/>
      <c r="O1672" s="86"/>
      <c r="P1672" s="86"/>
      <c r="Q1672" s="86"/>
      <c r="R1672" s="86"/>
      <c r="S1672" s="86"/>
      <c r="T1672" s="87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T1672" s="19" t="s">
        <v>157</v>
      </c>
      <c r="AU1672" s="19" t="s">
        <v>82</v>
      </c>
    </row>
    <row r="1673" s="13" customFormat="1">
      <c r="A1673" s="13"/>
      <c r="B1673" s="232"/>
      <c r="C1673" s="233"/>
      <c r="D1673" s="234" t="s">
        <v>159</v>
      </c>
      <c r="E1673" s="235" t="s">
        <v>19</v>
      </c>
      <c r="F1673" s="236" t="s">
        <v>2108</v>
      </c>
      <c r="G1673" s="233"/>
      <c r="H1673" s="235" t="s">
        <v>19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159</v>
      </c>
      <c r="AU1673" s="242" t="s">
        <v>82</v>
      </c>
      <c r="AV1673" s="13" t="s">
        <v>80</v>
      </c>
      <c r="AW1673" s="13" t="s">
        <v>33</v>
      </c>
      <c r="AX1673" s="13" t="s">
        <v>72</v>
      </c>
      <c r="AY1673" s="242" t="s">
        <v>148</v>
      </c>
    </row>
    <row r="1674" s="14" customFormat="1">
      <c r="A1674" s="14"/>
      <c r="B1674" s="243"/>
      <c r="C1674" s="244"/>
      <c r="D1674" s="234" t="s">
        <v>159</v>
      </c>
      <c r="E1674" s="245" t="s">
        <v>19</v>
      </c>
      <c r="F1674" s="246" t="s">
        <v>220</v>
      </c>
      <c r="G1674" s="244"/>
      <c r="H1674" s="247">
        <v>11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159</v>
      </c>
      <c r="AU1674" s="253" t="s">
        <v>82</v>
      </c>
      <c r="AV1674" s="14" t="s">
        <v>82</v>
      </c>
      <c r="AW1674" s="14" t="s">
        <v>33</v>
      </c>
      <c r="AX1674" s="14" t="s">
        <v>80</v>
      </c>
      <c r="AY1674" s="253" t="s">
        <v>148</v>
      </c>
    </row>
    <row r="1675" s="2" customFormat="1" ht="21.75" customHeight="1">
      <c r="A1675" s="40"/>
      <c r="B1675" s="41"/>
      <c r="C1675" s="214" t="s">
        <v>2109</v>
      </c>
      <c r="D1675" s="214" t="s">
        <v>151</v>
      </c>
      <c r="E1675" s="215" t="s">
        <v>2110</v>
      </c>
      <c r="F1675" s="216" t="s">
        <v>2111</v>
      </c>
      <c r="G1675" s="217" t="s">
        <v>154</v>
      </c>
      <c r="H1675" s="218">
        <v>11</v>
      </c>
      <c r="I1675" s="219"/>
      <c r="J1675" s="220">
        <f>ROUND(I1675*H1675,2)</f>
        <v>0</v>
      </c>
      <c r="K1675" s="216" t="s">
        <v>616</v>
      </c>
      <c r="L1675" s="46"/>
      <c r="M1675" s="221" t="s">
        <v>19</v>
      </c>
      <c r="N1675" s="222" t="s">
        <v>43</v>
      </c>
      <c r="O1675" s="86"/>
      <c r="P1675" s="223">
        <f>O1675*H1675</f>
        <v>0</v>
      </c>
      <c r="Q1675" s="223">
        <v>6.9999999999999994E-05</v>
      </c>
      <c r="R1675" s="223">
        <f>Q1675*H1675</f>
        <v>0.00076999999999999996</v>
      </c>
      <c r="S1675" s="223">
        <v>0</v>
      </c>
      <c r="T1675" s="224">
        <f>S1675*H1675</f>
        <v>0</v>
      </c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R1675" s="225" t="s">
        <v>245</v>
      </c>
      <c r="AT1675" s="225" t="s">
        <v>151</v>
      </c>
      <c r="AU1675" s="225" t="s">
        <v>82</v>
      </c>
      <c r="AY1675" s="19" t="s">
        <v>148</v>
      </c>
      <c r="BE1675" s="226">
        <f>IF(N1675="základní",J1675,0)</f>
        <v>0</v>
      </c>
      <c r="BF1675" s="226">
        <f>IF(N1675="snížená",J1675,0)</f>
        <v>0</v>
      </c>
      <c r="BG1675" s="226">
        <f>IF(N1675="zákl. přenesená",J1675,0)</f>
        <v>0</v>
      </c>
      <c r="BH1675" s="226">
        <f>IF(N1675="sníž. přenesená",J1675,0)</f>
        <v>0</v>
      </c>
      <c r="BI1675" s="226">
        <f>IF(N1675="nulová",J1675,0)</f>
        <v>0</v>
      </c>
      <c r="BJ1675" s="19" t="s">
        <v>80</v>
      </c>
      <c r="BK1675" s="226">
        <f>ROUND(I1675*H1675,2)</f>
        <v>0</v>
      </c>
      <c r="BL1675" s="19" t="s">
        <v>245</v>
      </c>
      <c r="BM1675" s="225" t="s">
        <v>2112</v>
      </c>
    </row>
    <row r="1676" s="2" customFormat="1">
      <c r="A1676" s="40"/>
      <c r="B1676" s="41"/>
      <c r="C1676" s="42"/>
      <c r="D1676" s="227" t="s">
        <v>157</v>
      </c>
      <c r="E1676" s="42"/>
      <c r="F1676" s="228" t="s">
        <v>2113</v>
      </c>
      <c r="G1676" s="42"/>
      <c r="H1676" s="42"/>
      <c r="I1676" s="229"/>
      <c r="J1676" s="42"/>
      <c r="K1676" s="42"/>
      <c r="L1676" s="46"/>
      <c r="M1676" s="230"/>
      <c r="N1676" s="231"/>
      <c r="O1676" s="86"/>
      <c r="P1676" s="86"/>
      <c r="Q1676" s="86"/>
      <c r="R1676" s="86"/>
      <c r="S1676" s="86"/>
      <c r="T1676" s="87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T1676" s="19" t="s">
        <v>157</v>
      </c>
      <c r="AU1676" s="19" t="s">
        <v>82</v>
      </c>
    </row>
    <row r="1677" s="13" customFormat="1">
      <c r="A1677" s="13"/>
      <c r="B1677" s="232"/>
      <c r="C1677" s="233"/>
      <c r="D1677" s="234" t="s">
        <v>159</v>
      </c>
      <c r="E1677" s="235" t="s">
        <v>19</v>
      </c>
      <c r="F1677" s="236" t="s">
        <v>2108</v>
      </c>
      <c r="G1677" s="233"/>
      <c r="H1677" s="235" t="s">
        <v>19</v>
      </c>
      <c r="I1677" s="237"/>
      <c r="J1677" s="233"/>
      <c r="K1677" s="233"/>
      <c r="L1677" s="238"/>
      <c r="M1677" s="239"/>
      <c r="N1677" s="240"/>
      <c r="O1677" s="240"/>
      <c r="P1677" s="240"/>
      <c r="Q1677" s="240"/>
      <c r="R1677" s="240"/>
      <c r="S1677" s="240"/>
      <c r="T1677" s="24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2" t="s">
        <v>159</v>
      </c>
      <c r="AU1677" s="242" t="s">
        <v>82</v>
      </c>
      <c r="AV1677" s="13" t="s">
        <v>80</v>
      </c>
      <c r="AW1677" s="13" t="s">
        <v>33</v>
      </c>
      <c r="AX1677" s="13" t="s">
        <v>72</v>
      </c>
      <c r="AY1677" s="242" t="s">
        <v>148</v>
      </c>
    </row>
    <row r="1678" s="14" customFormat="1">
      <c r="A1678" s="14"/>
      <c r="B1678" s="243"/>
      <c r="C1678" s="244"/>
      <c r="D1678" s="234" t="s">
        <v>159</v>
      </c>
      <c r="E1678" s="245" t="s">
        <v>19</v>
      </c>
      <c r="F1678" s="246" t="s">
        <v>220</v>
      </c>
      <c r="G1678" s="244"/>
      <c r="H1678" s="247">
        <v>11</v>
      </c>
      <c r="I1678" s="248"/>
      <c r="J1678" s="244"/>
      <c r="K1678" s="244"/>
      <c r="L1678" s="249"/>
      <c r="M1678" s="250"/>
      <c r="N1678" s="251"/>
      <c r="O1678" s="251"/>
      <c r="P1678" s="251"/>
      <c r="Q1678" s="251"/>
      <c r="R1678" s="251"/>
      <c r="S1678" s="251"/>
      <c r="T1678" s="252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3" t="s">
        <v>159</v>
      </c>
      <c r="AU1678" s="253" t="s">
        <v>82</v>
      </c>
      <c r="AV1678" s="14" t="s">
        <v>82</v>
      </c>
      <c r="AW1678" s="14" t="s">
        <v>33</v>
      </c>
      <c r="AX1678" s="14" t="s">
        <v>80</v>
      </c>
      <c r="AY1678" s="253" t="s">
        <v>148</v>
      </c>
    </row>
    <row r="1679" s="2" customFormat="1" ht="16.5" customHeight="1">
      <c r="A1679" s="40"/>
      <c r="B1679" s="41"/>
      <c r="C1679" s="214" t="s">
        <v>2114</v>
      </c>
      <c r="D1679" s="214" t="s">
        <v>151</v>
      </c>
      <c r="E1679" s="215" t="s">
        <v>2115</v>
      </c>
      <c r="F1679" s="216" t="s">
        <v>2116</v>
      </c>
      <c r="G1679" s="217" t="s">
        <v>154</v>
      </c>
      <c r="H1679" s="218">
        <v>11</v>
      </c>
      <c r="I1679" s="219"/>
      <c r="J1679" s="220">
        <f>ROUND(I1679*H1679,2)</f>
        <v>0</v>
      </c>
      <c r="K1679" s="216" t="s">
        <v>616</v>
      </c>
      <c r="L1679" s="46"/>
      <c r="M1679" s="221" t="s">
        <v>19</v>
      </c>
      <c r="N1679" s="222" t="s">
        <v>43</v>
      </c>
      <c r="O1679" s="86"/>
      <c r="P1679" s="223">
        <f>O1679*H1679</f>
        <v>0</v>
      </c>
      <c r="Q1679" s="223">
        <v>0.00013999999999999999</v>
      </c>
      <c r="R1679" s="223">
        <f>Q1679*H1679</f>
        <v>0.0015399999999999999</v>
      </c>
      <c r="S1679" s="223">
        <v>0</v>
      </c>
      <c r="T1679" s="224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25" t="s">
        <v>245</v>
      </c>
      <c r="AT1679" s="225" t="s">
        <v>151</v>
      </c>
      <c r="AU1679" s="225" t="s">
        <v>82</v>
      </c>
      <c r="AY1679" s="19" t="s">
        <v>148</v>
      </c>
      <c r="BE1679" s="226">
        <f>IF(N1679="základní",J1679,0)</f>
        <v>0</v>
      </c>
      <c r="BF1679" s="226">
        <f>IF(N1679="snížená",J1679,0)</f>
        <v>0</v>
      </c>
      <c r="BG1679" s="226">
        <f>IF(N1679="zákl. přenesená",J1679,0)</f>
        <v>0</v>
      </c>
      <c r="BH1679" s="226">
        <f>IF(N1679="sníž. přenesená",J1679,0)</f>
        <v>0</v>
      </c>
      <c r="BI1679" s="226">
        <f>IF(N1679="nulová",J1679,0)</f>
        <v>0</v>
      </c>
      <c r="BJ1679" s="19" t="s">
        <v>80</v>
      </c>
      <c r="BK1679" s="226">
        <f>ROUND(I1679*H1679,2)</f>
        <v>0</v>
      </c>
      <c r="BL1679" s="19" t="s">
        <v>245</v>
      </c>
      <c r="BM1679" s="225" t="s">
        <v>2117</v>
      </c>
    </row>
    <row r="1680" s="2" customFormat="1">
      <c r="A1680" s="40"/>
      <c r="B1680" s="41"/>
      <c r="C1680" s="42"/>
      <c r="D1680" s="227" t="s">
        <v>157</v>
      </c>
      <c r="E1680" s="42"/>
      <c r="F1680" s="228" t="s">
        <v>2118</v>
      </c>
      <c r="G1680" s="42"/>
      <c r="H1680" s="42"/>
      <c r="I1680" s="229"/>
      <c r="J1680" s="42"/>
      <c r="K1680" s="42"/>
      <c r="L1680" s="46"/>
      <c r="M1680" s="230"/>
      <c r="N1680" s="231"/>
      <c r="O1680" s="86"/>
      <c r="P1680" s="86"/>
      <c r="Q1680" s="86"/>
      <c r="R1680" s="86"/>
      <c r="S1680" s="86"/>
      <c r="T1680" s="87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T1680" s="19" t="s">
        <v>157</v>
      </c>
      <c r="AU1680" s="19" t="s">
        <v>82</v>
      </c>
    </row>
    <row r="1681" s="13" customFormat="1">
      <c r="A1681" s="13"/>
      <c r="B1681" s="232"/>
      <c r="C1681" s="233"/>
      <c r="D1681" s="234" t="s">
        <v>159</v>
      </c>
      <c r="E1681" s="235" t="s">
        <v>19</v>
      </c>
      <c r="F1681" s="236" t="s">
        <v>2108</v>
      </c>
      <c r="G1681" s="233"/>
      <c r="H1681" s="235" t="s">
        <v>19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2" t="s">
        <v>159</v>
      </c>
      <c r="AU1681" s="242" t="s">
        <v>82</v>
      </c>
      <c r="AV1681" s="13" t="s">
        <v>80</v>
      </c>
      <c r="AW1681" s="13" t="s">
        <v>33</v>
      </c>
      <c r="AX1681" s="13" t="s">
        <v>72</v>
      </c>
      <c r="AY1681" s="242" t="s">
        <v>148</v>
      </c>
    </row>
    <row r="1682" s="14" customFormat="1">
      <c r="A1682" s="14"/>
      <c r="B1682" s="243"/>
      <c r="C1682" s="244"/>
      <c r="D1682" s="234" t="s">
        <v>159</v>
      </c>
      <c r="E1682" s="245" t="s">
        <v>19</v>
      </c>
      <c r="F1682" s="246" t="s">
        <v>220</v>
      </c>
      <c r="G1682" s="244"/>
      <c r="H1682" s="247">
        <v>11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159</v>
      </c>
      <c r="AU1682" s="253" t="s">
        <v>82</v>
      </c>
      <c r="AV1682" s="14" t="s">
        <v>82</v>
      </c>
      <c r="AW1682" s="14" t="s">
        <v>33</v>
      </c>
      <c r="AX1682" s="14" t="s">
        <v>80</v>
      </c>
      <c r="AY1682" s="253" t="s">
        <v>148</v>
      </c>
    </row>
    <row r="1683" s="2" customFormat="1" ht="16.5" customHeight="1">
      <c r="A1683" s="40"/>
      <c r="B1683" s="41"/>
      <c r="C1683" s="214" t="s">
        <v>2119</v>
      </c>
      <c r="D1683" s="214" t="s">
        <v>151</v>
      </c>
      <c r="E1683" s="215" t="s">
        <v>2120</v>
      </c>
      <c r="F1683" s="216" t="s">
        <v>2121</v>
      </c>
      <c r="G1683" s="217" t="s">
        <v>154</v>
      </c>
      <c r="H1683" s="218">
        <v>11</v>
      </c>
      <c r="I1683" s="219"/>
      <c r="J1683" s="220">
        <f>ROUND(I1683*H1683,2)</f>
        <v>0</v>
      </c>
      <c r="K1683" s="216" t="s">
        <v>616</v>
      </c>
      <c r="L1683" s="46"/>
      <c r="M1683" s="221" t="s">
        <v>19</v>
      </c>
      <c r="N1683" s="222" t="s">
        <v>43</v>
      </c>
      <c r="O1683" s="86"/>
      <c r="P1683" s="223">
        <f>O1683*H1683</f>
        <v>0</v>
      </c>
      <c r="Q1683" s="223">
        <v>0.00012</v>
      </c>
      <c r="R1683" s="223">
        <f>Q1683*H1683</f>
        <v>0.00132</v>
      </c>
      <c r="S1683" s="223">
        <v>0</v>
      </c>
      <c r="T1683" s="224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25" t="s">
        <v>245</v>
      </c>
      <c r="AT1683" s="225" t="s">
        <v>151</v>
      </c>
      <c r="AU1683" s="225" t="s">
        <v>82</v>
      </c>
      <c r="AY1683" s="19" t="s">
        <v>148</v>
      </c>
      <c r="BE1683" s="226">
        <f>IF(N1683="základní",J1683,0)</f>
        <v>0</v>
      </c>
      <c r="BF1683" s="226">
        <f>IF(N1683="snížená",J1683,0)</f>
        <v>0</v>
      </c>
      <c r="BG1683" s="226">
        <f>IF(N1683="zákl. přenesená",J1683,0)</f>
        <v>0</v>
      </c>
      <c r="BH1683" s="226">
        <f>IF(N1683="sníž. přenesená",J1683,0)</f>
        <v>0</v>
      </c>
      <c r="BI1683" s="226">
        <f>IF(N1683="nulová",J1683,0)</f>
        <v>0</v>
      </c>
      <c r="BJ1683" s="19" t="s">
        <v>80</v>
      </c>
      <c r="BK1683" s="226">
        <f>ROUND(I1683*H1683,2)</f>
        <v>0</v>
      </c>
      <c r="BL1683" s="19" t="s">
        <v>245</v>
      </c>
      <c r="BM1683" s="225" t="s">
        <v>2122</v>
      </c>
    </row>
    <row r="1684" s="2" customFormat="1">
      <c r="A1684" s="40"/>
      <c r="B1684" s="41"/>
      <c r="C1684" s="42"/>
      <c r="D1684" s="227" t="s">
        <v>157</v>
      </c>
      <c r="E1684" s="42"/>
      <c r="F1684" s="228" t="s">
        <v>2123</v>
      </c>
      <c r="G1684" s="42"/>
      <c r="H1684" s="42"/>
      <c r="I1684" s="229"/>
      <c r="J1684" s="42"/>
      <c r="K1684" s="42"/>
      <c r="L1684" s="46"/>
      <c r="M1684" s="230"/>
      <c r="N1684" s="231"/>
      <c r="O1684" s="86"/>
      <c r="P1684" s="86"/>
      <c r="Q1684" s="86"/>
      <c r="R1684" s="86"/>
      <c r="S1684" s="86"/>
      <c r="T1684" s="87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157</v>
      </c>
      <c r="AU1684" s="19" t="s">
        <v>82</v>
      </c>
    </row>
    <row r="1685" s="13" customFormat="1">
      <c r="A1685" s="13"/>
      <c r="B1685" s="232"/>
      <c r="C1685" s="233"/>
      <c r="D1685" s="234" t="s">
        <v>159</v>
      </c>
      <c r="E1685" s="235" t="s">
        <v>19</v>
      </c>
      <c r="F1685" s="236" t="s">
        <v>2108</v>
      </c>
      <c r="G1685" s="233"/>
      <c r="H1685" s="235" t="s">
        <v>19</v>
      </c>
      <c r="I1685" s="237"/>
      <c r="J1685" s="233"/>
      <c r="K1685" s="233"/>
      <c r="L1685" s="238"/>
      <c r="M1685" s="239"/>
      <c r="N1685" s="240"/>
      <c r="O1685" s="240"/>
      <c r="P1685" s="240"/>
      <c r="Q1685" s="240"/>
      <c r="R1685" s="240"/>
      <c r="S1685" s="240"/>
      <c r="T1685" s="24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2" t="s">
        <v>159</v>
      </c>
      <c r="AU1685" s="242" t="s">
        <v>82</v>
      </c>
      <c r="AV1685" s="13" t="s">
        <v>80</v>
      </c>
      <c r="AW1685" s="13" t="s">
        <v>33</v>
      </c>
      <c r="AX1685" s="13" t="s">
        <v>72</v>
      </c>
      <c r="AY1685" s="242" t="s">
        <v>148</v>
      </c>
    </row>
    <row r="1686" s="14" customFormat="1">
      <c r="A1686" s="14"/>
      <c r="B1686" s="243"/>
      <c r="C1686" s="244"/>
      <c r="D1686" s="234" t="s">
        <v>159</v>
      </c>
      <c r="E1686" s="245" t="s">
        <v>19</v>
      </c>
      <c r="F1686" s="246" t="s">
        <v>220</v>
      </c>
      <c r="G1686" s="244"/>
      <c r="H1686" s="247">
        <v>11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159</v>
      </c>
      <c r="AU1686" s="253" t="s">
        <v>82</v>
      </c>
      <c r="AV1686" s="14" t="s">
        <v>82</v>
      </c>
      <c r="AW1686" s="14" t="s">
        <v>33</v>
      </c>
      <c r="AX1686" s="14" t="s">
        <v>80</v>
      </c>
      <c r="AY1686" s="253" t="s">
        <v>148</v>
      </c>
    </row>
    <row r="1687" s="2" customFormat="1" ht="16.5" customHeight="1">
      <c r="A1687" s="40"/>
      <c r="B1687" s="41"/>
      <c r="C1687" s="214" t="s">
        <v>2124</v>
      </c>
      <c r="D1687" s="214" t="s">
        <v>151</v>
      </c>
      <c r="E1687" s="215" t="s">
        <v>2125</v>
      </c>
      <c r="F1687" s="216" t="s">
        <v>2126</v>
      </c>
      <c r="G1687" s="217" t="s">
        <v>154</v>
      </c>
      <c r="H1687" s="218">
        <v>11</v>
      </c>
      <c r="I1687" s="219"/>
      <c r="J1687" s="220">
        <f>ROUND(I1687*H1687,2)</f>
        <v>0</v>
      </c>
      <c r="K1687" s="216" t="s">
        <v>616</v>
      </c>
      <c r="L1687" s="46"/>
      <c r="M1687" s="221" t="s">
        <v>19</v>
      </c>
      <c r="N1687" s="222" t="s">
        <v>43</v>
      </c>
      <c r="O1687" s="86"/>
      <c r="P1687" s="223">
        <f>O1687*H1687</f>
        <v>0</v>
      </c>
      <c r="Q1687" s="223">
        <v>0.00012</v>
      </c>
      <c r="R1687" s="223">
        <f>Q1687*H1687</f>
        <v>0.00132</v>
      </c>
      <c r="S1687" s="223">
        <v>0</v>
      </c>
      <c r="T1687" s="224">
        <f>S1687*H1687</f>
        <v>0</v>
      </c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R1687" s="225" t="s">
        <v>245</v>
      </c>
      <c r="AT1687" s="225" t="s">
        <v>151</v>
      </c>
      <c r="AU1687" s="225" t="s">
        <v>82</v>
      </c>
      <c r="AY1687" s="19" t="s">
        <v>148</v>
      </c>
      <c r="BE1687" s="226">
        <f>IF(N1687="základní",J1687,0)</f>
        <v>0</v>
      </c>
      <c r="BF1687" s="226">
        <f>IF(N1687="snížená",J1687,0)</f>
        <v>0</v>
      </c>
      <c r="BG1687" s="226">
        <f>IF(N1687="zákl. přenesená",J1687,0)</f>
        <v>0</v>
      </c>
      <c r="BH1687" s="226">
        <f>IF(N1687="sníž. přenesená",J1687,0)</f>
        <v>0</v>
      </c>
      <c r="BI1687" s="226">
        <f>IF(N1687="nulová",J1687,0)</f>
        <v>0</v>
      </c>
      <c r="BJ1687" s="19" t="s">
        <v>80</v>
      </c>
      <c r="BK1687" s="226">
        <f>ROUND(I1687*H1687,2)</f>
        <v>0</v>
      </c>
      <c r="BL1687" s="19" t="s">
        <v>245</v>
      </c>
      <c r="BM1687" s="225" t="s">
        <v>2127</v>
      </c>
    </row>
    <row r="1688" s="2" customFormat="1">
      <c r="A1688" s="40"/>
      <c r="B1688" s="41"/>
      <c r="C1688" s="42"/>
      <c r="D1688" s="227" t="s">
        <v>157</v>
      </c>
      <c r="E1688" s="42"/>
      <c r="F1688" s="228" t="s">
        <v>2128</v>
      </c>
      <c r="G1688" s="42"/>
      <c r="H1688" s="42"/>
      <c r="I1688" s="229"/>
      <c r="J1688" s="42"/>
      <c r="K1688" s="42"/>
      <c r="L1688" s="46"/>
      <c r="M1688" s="230"/>
      <c r="N1688" s="231"/>
      <c r="O1688" s="86"/>
      <c r="P1688" s="86"/>
      <c r="Q1688" s="86"/>
      <c r="R1688" s="86"/>
      <c r="S1688" s="86"/>
      <c r="T1688" s="87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T1688" s="19" t="s">
        <v>157</v>
      </c>
      <c r="AU1688" s="19" t="s">
        <v>82</v>
      </c>
    </row>
    <row r="1689" s="13" customFormat="1">
      <c r="A1689" s="13"/>
      <c r="B1689" s="232"/>
      <c r="C1689" s="233"/>
      <c r="D1689" s="234" t="s">
        <v>159</v>
      </c>
      <c r="E1689" s="235" t="s">
        <v>19</v>
      </c>
      <c r="F1689" s="236" t="s">
        <v>2108</v>
      </c>
      <c r="G1689" s="233"/>
      <c r="H1689" s="235" t="s">
        <v>19</v>
      </c>
      <c r="I1689" s="237"/>
      <c r="J1689" s="233"/>
      <c r="K1689" s="233"/>
      <c r="L1689" s="238"/>
      <c r="M1689" s="239"/>
      <c r="N1689" s="240"/>
      <c r="O1689" s="240"/>
      <c r="P1689" s="240"/>
      <c r="Q1689" s="240"/>
      <c r="R1689" s="240"/>
      <c r="S1689" s="240"/>
      <c r="T1689" s="24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2" t="s">
        <v>159</v>
      </c>
      <c r="AU1689" s="242" t="s">
        <v>82</v>
      </c>
      <c r="AV1689" s="13" t="s">
        <v>80</v>
      </c>
      <c r="AW1689" s="13" t="s">
        <v>33</v>
      </c>
      <c r="AX1689" s="13" t="s">
        <v>72</v>
      </c>
      <c r="AY1689" s="242" t="s">
        <v>148</v>
      </c>
    </row>
    <row r="1690" s="14" customFormat="1">
      <c r="A1690" s="14"/>
      <c r="B1690" s="243"/>
      <c r="C1690" s="244"/>
      <c r="D1690" s="234" t="s">
        <v>159</v>
      </c>
      <c r="E1690" s="245" t="s">
        <v>19</v>
      </c>
      <c r="F1690" s="246" t="s">
        <v>220</v>
      </c>
      <c r="G1690" s="244"/>
      <c r="H1690" s="247">
        <v>11</v>
      </c>
      <c r="I1690" s="248"/>
      <c r="J1690" s="244"/>
      <c r="K1690" s="244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3" t="s">
        <v>159</v>
      </c>
      <c r="AU1690" s="253" t="s">
        <v>82</v>
      </c>
      <c r="AV1690" s="14" t="s">
        <v>82</v>
      </c>
      <c r="AW1690" s="14" t="s">
        <v>33</v>
      </c>
      <c r="AX1690" s="14" t="s">
        <v>80</v>
      </c>
      <c r="AY1690" s="253" t="s">
        <v>148</v>
      </c>
    </row>
    <row r="1691" s="12" customFormat="1" ht="22.8" customHeight="1">
      <c r="A1691" s="12"/>
      <c r="B1691" s="198"/>
      <c r="C1691" s="199"/>
      <c r="D1691" s="200" t="s">
        <v>71</v>
      </c>
      <c r="E1691" s="212" t="s">
        <v>2129</v>
      </c>
      <c r="F1691" s="212" t="s">
        <v>2130</v>
      </c>
      <c r="G1691" s="199"/>
      <c r="H1691" s="199"/>
      <c r="I1691" s="202"/>
      <c r="J1691" s="213">
        <f>BK1691</f>
        <v>0</v>
      </c>
      <c r="K1691" s="199"/>
      <c r="L1691" s="204"/>
      <c r="M1691" s="205"/>
      <c r="N1691" s="206"/>
      <c r="O1691" s="206"/>
      <c r="P1691" s="207">
        <f>SUM(P1692:P1756)</f>
        <v>0</v>
      </c>
      <c r="Q1691" s="206"/>
      <c r="R1691" s="207">
        <f>SUM(R1692:R1756)</f>
        <v>0.98772853999999999</v>
      </c>
      <c r="S1691" s="206"/>
      <c r="T1691" s="208">
        <f>SUM(T1692:T1756)</f>
        <v>0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209" t="s">
        <v>82</v>
      </c>
      <c r="AT1691" s="210" t="s">
        <v>71</v>
      </c>
      <c r="AU1691" s="210" t="s">
        <v>80</v>
      </c>
      <c r="AY1691" s="209" t="s">
        <v>148</v>
      </c>
      <c r="BK1691" s="211">
        <f>SUM(BK1692:BK1756)</f>
        <v>0</v>
      </c>
    </row>
    <row r="1692" s="2" customFormat="1" ht="16.5" customHeight="1">
      <c r="A1692" s="40"/>
      <c r="B1692" s="41"/>
      <c r="C1692" s="214" t="s">
        <v>2131</v>
      </c>
      <c r="D1692" s="214" t="s">
        <v>151</v>
      </c>
      <c r="E1692" s="215" t="s">
        <v>2132</v>
      </c>
      <c r="F1692" s="216" t="s">
        <v>2133</v>
      </c>
      <c r="G1692" s="217" t="s">
        <v>154</v>
      </c>
      <c r="H1692" s="218">
        <v>1924.204</v>
      </c>
      <c r="I1692" s="219"/>
      <c r="J1692" s="220">
        <f>ROUND(I1692*H1692,2)</f>
        <v>0</v>
      </c>
      <c r="K1692" s="216" t="s">
        <v>616</v>
      </c>
      <c r="L1692" s="46"/>
      <c r="M1692" s="221" t="s">
        <v>19</v>
      </c>
      <c r="N1692" s="222" t="s">
        <v>43</v>
      </c>
      <c r="O1692" s="86"/>
      <c r="P1692" s="223">
        <f>O1692*H1692</f>
        <v>0</v>
      </c>
      <c r="Q1692" s="223">
        <v>0</v>
      </c>
      <c r="R1692" s="223">
        <f>Q1692*H1692</f>
        <v>0</v>
      </c>
      <c r="S1692" s="223">
        <v>0</v>
      </c>
      <c r="T1692" s="224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25" t="s">
        <v>245</v>
      </c>
      <c r="AT1692" s="225" t="s">
        <v>151</v>
      </c>
      <c r="AU1692" s="225" t="s">
        <v>82</v>
      </c>
      <c r="AY1692" s="19" t="s">
        <v>148</v>
      </c>
      <c r="BE1692" s="226">
        <f>IF(N1692="základní",J1692,0)</f>
        <v>0</v>
      </c>
      <c r="BF1692" s="226">
        <f>IF(N1692="snížená",J1692,0)</f>
        <v>0</v>
      </c>
      <c r="BG1692" s="226">
        <f>IF(N1692="zákl. přenesená",J1692,0)</f>
        <v>0</v>
      </c>
      <c r="BH1692" s="226">
        <f>IF(N1692="sníž. přenesená",J1692,0)</f>
        <v>0</v>
      </c>
      <c r="BI1692" s="226">
        <f>IF(N1692="nulová",J1692,0)</f>
        <v>0</v>
      </c>
      <c r="BJ1692" s="19" t="s">
        <v>80</v>
      </c>
      <c r="BK1692" s="226">
        <f>ROUND(I1692*H1692,2)</f>
        <v>0</v>
      </c>
      <c r="BL1692" s="19" t="s">
        <v>245</v>
      </c>
      <c r="BM1692" s="225" t="s">
        <v>2134</v>
      </c>
    </row>
    <row r="1693" s="2" customFormat="1">
      <c r="A1693" s="40"/>
      <c r="B1693" s="41"/>
      <c r="C1693" s="42"/>
      <c r="D1693" s="227" t="s">
        <v>157</v>
      </c>
      <c r="E1693" s="42"/>
      <c r="F1693" s="228" t="s">
        <v>2135</v>
      </c>
      <c r="G1693" s="42"/>
      <c r="H1693" s="42"/>
      <c r="I1693" s="229"/>
      <c r="J1693" s="42"/>
      <c r="K1693" s="42"/>
      <c r="L1693" s="46"/>
      <c r="M1693" s="230"/>
      <c r="N1693" s="231"/>
      <c r="O1693" s="86"/>
      <c r="P1693" s="86"/>
      <c r="Q1693" s="86"/>
      <c r="R1693" s="86"/>
      <c r="S1693" s="86"/>
      <c r="T1693" s="87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157</v>
      </c>
      <c r="AU1693" s="19" t="s">
        <v>82</v>
      </c>
    </row>
    <row r="1694" s="13" customFormat="1">
      <c r="A1694" s="13"/>
      <c r="B1694" s="232"/>
      <c r="C1694" s="233"/>
      <c r="D1694" s="234" t="s">
        <v>159</v>
      </c>
      <c r="E1694" s="235" t="s">
        <v>19</v>
      </c>
      <c r="F1694" s="236" t="s">
        <v>2136</v>
      </c>
      <c r="G1694" s="233"/>
      <c r="H1694" s="235" t="s">
        <v>19</v>
      </c>
      <c r="I1694" s="237"/>
      <c r="J1694" s="233"/>
      <c r="K1694" s="233"/>
      <c r="L1694" s="238"/>
      <c r="M1694" s="239"/>
      <c r="N1694" s="240"/>
      <c r="O1694" s="240"/>
      <c r="P1694" s="240"/>
      <c r="Q1694" s="240"/>
      <c r="R1694" s="240"/>
      <c r="S1694" s="240"/>
      <c r="T1694" s="24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2" t="s">
        <v>159</v>
      </c>
      <c r="AU1694" s="242" t="s">
        <v>82</v>
      </c>
      <c r="AV1694" s="13" t="s">
        <v>80</v>
      </c>
      <c r="AW1694" s="13" t="s">
        <v>33</v>
      </c>
      <c r="AX1694" s="13" t="s">
        <v>72</v>
      </c>
      <c r="AY1694" s="242" t="s">
        <v>148</v>
      </c>
    </row>
    <row r="1695" s="14" customFormat="1">
      <c r="A1695" s="14"/>
      <c r="B1695" s="243"/>
      <c r="C1695" s="244"/>
      <c r="D1695" s="234" t="s">
        <v>159</v>
      </c>
      <c r="E1695" s="245" t="s">
        <v>19</v>
      </c>
      <c r="F1695" s="246" t="s">
        <v>2137</v>
      </c>
      <c r="G1695" s="244"/>
      <c r="H1695" s="247">
        <v>484.71800000000002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159</v>
      </c>
      <c r="AU1695" s="253" t="s">
        <v>82</v>
      </c>
      <c r="AV1695" s="14" t="s">
        <v>82</v>
      </c>
      <c r="AW1695" s="14" t="s">
        <v>33</v>
      </c>
      <c r="AX1695" s="14" t="s">
        <v>72</v>
      </c>
      <c r="AY1695" s="253" t="s">
        <v>148</v>
      </c>
    </row>
    <row r="1696" s="13" customFormat="1">
      <c r="A1696" s="13"/>
      <c r="B1696" s="232"/>
      <c r="C1696" s="233"/>
      <c r="D1696" s="234" t="s">
        <v>159</v>
      </c>
      <c r="E1696" s="235" t="s">
        <v>19</v>
      </c>
      <c r="F1696" s="236" t="s">
        <v>2138</v>
      </c>
      <c r="G1696" s="233"/>
      <c r="H1696" s="235" t="s">
        <v>19</v>
      </c>
      <c r="I1696" s="237"/>
      <c r="J1696" s="233"/>
      <c r="K1696" s="233"/>
      <c r="L1696" s="238"/>
      <c r="M1696" s="239"/>
      <c r="N1696" s="240"/>
      <c r="O1696" s="240"/>
      <c r="P1696" s="240"/>
      <c r="Q1696" s="240"/>
      <c r="R1696" s="240"/>
      <c r="S1696" s="240"/>
      <c r="T1696" s="24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2" t="s">
        <v>159</v>
      </c>
      <c r="AU1696" s="242" t="s">
        <v>82</v>
      </c>
      <c r="AV1696" s="13" t="s">
        <v>80</v>
      </c>
      <c r="AW1696" s="13" t="s">
        <v>33</v>
      </c>
      <c r="AX1696" s="13" t="s">
        <v>72</v>
      </c>
      <c r="AY1696" s="242" t="s">
        <v>148</v>
      </c>
    </row>
    <row r="1697" s="14" customFormat="1">
      <c r="A1697" s="14"/>
      <c r="B1697" s="243"/>
      <c r="C1697" s="244"/>
      <c r="D1697" s="234" t="s">
        <v>159</v>
      </c>
      <c r="E1697" s="245" t="s">
        <v>19</v>
      </c>
      <c r="F1697" s="246" t="s">
        <v>2139</v>
      </c>
      <c r="G1697" s="244"/>
      <c r="H1697" s="247">
        <v>184.25</v>
      </c>
      <c r="I1697" s="248"/>
      <c r="J1697" s="244"/>
      <c r="K1697" s="244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3" t="s">
        <v>159</v>
      </c>
      <c r="AU1697" s="253" t="s">
        <v>82</v>
      </c>
      <c r="AV1697" s="14" t="s">
        <v>82</v>
      </c>
      <c r="AW1697" s="14" t="s">
        <v>33</v>
      </c>
      <c r="AX1697" s="14" t="s">
        <v>72</v>
      </c>
      <c r="AY1697" s="253" t="s">
        <v>148</v>
      </c>
    </row>
    <row r="1698" s="13" customFormat="1">
      <c r="A1698" s="13"/>
      <c r="B1698" s="232"/>
      <c r="C1698" s="233"/>
      <c r="D1698" s="234" t="s">
        <v>159</v>
      </c>
      <c r="E1698" s="235" t="s">
        <v>19</v>
      </c>
      <c r="F1698" s="236" t="s">
        <v>2140</v>
      </c>
      <c r="G1698" s="233"/>
      <c r="H1698" s="235" t="s">
        <v>19</v>
      </c>
      <c r="I1698" s="237"/>
      <c r="J1698" s="233"/>
      <c r="K1698" s="233"/>
      <c r="L1698" s="238"/>
      <c r="M1698" s="239"/>
      <c r="N1698" s="240"/>
      <c r="O1698" s="240"/>
      <c r="P1698" s="240"/>
      <c r="Q1698" s="240"/>
      <c r="R1698" s="240"/>
      <c r="S1698" s="240"/>
      <c r="T1698" s="24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2" t="s">
        <v>159</v>
      </c>
      <c r="AU1698" s="242" t="s">
        <v>82</v>
      </c>
      <c r="AV1698" s="13" t="s">
        <v>80</v>
      </c>
      <c r="AW1698" s="13" t="s">
        <v>33</v>
      </c>
      <c r="AX1698" s="13" t="s">
        <v>72</v>
      </c>
      <c r="AY1698" s="242" t="s">
        <v>148</v>
      </c>
    </row>
    <row r="1699" s="14" customFormat="1">
      <c r="A1699" s="14"/>
      <c r="B1699" s="243"/>
      <c r="C1699" s="244"/>
      <c r="D1699" s="234" t="s">
        <v>159</v>
      </c>
      <c r="E1699" s="245" t="s">
        <v>19</v>
      </c>
      <c r="F1699" s="246" t="s">
        <v>2141</v>
      </c>
      <c r="G1699" s="244"/>
      <c r="H1699" s="247">
        <v>408.80000000000001</v>
      </c>
      <c r="I1699" s="248"/>
      <c r="J1699" s="244"/>
      <c r="K1699" s="244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3" t="s">
        <v>159</v>
      </c>
      <c r="AU1699" s="253" t="s">
        <v>82</v>
      </c>
      <c r="AV1699" s="14" t="s">
        <v>82</v>
      </c>
      <c r="AW1699" s="14" t="s">
        <v>33</v>
      </c>
      <c r="AX1699" s="14" t="s">
        <v>72</v>
      </c>
      <c r="AY1699" s="253" t="s">
        <v>148</v>
      </c>
    </row>
    <row r="1700" s="13" customFormat="1">
      <c r="A1700" s="13"/>
      <c r="B1700" s="232"/>
      <c r="C1700" s="233"/>
      <c r="D1700" s="234" t="s">
        <v>159</v>
      </c>
      <c r="E1700" s="235" t="s">
        <v>19</v>
      </c>
      <c r="F1700" s="236" t="s">
        <v>2142</v>
      </c>
      <c r="G1700" s="233"/>
      <c r="H1700" s="235" t="s">
        <v>19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159</v>
      </c>
      <c r="AU1700" s="242" t="s">
        <v>82</v>
      </c>
      <c r="AV1700" s="13" t="s">
        <v>80</v>
      </c>
      <c r="AW1700" s="13" t="s">
        <v>33</v>
      </c>
      <c r="AX1700" s="13" t="s">
        <v>72</v>
      </c>
      <c r="AY1700" s="242" t="s">
        <v>148</v>
      </c>
    </row>
    <row r="1701" s="14" customFormat="1">
      <c r="A1701" s="14"/>
      <c r="B1701" s="243"/>
      <c r="C1701" s="244"/>
      <c r="D1701" s="234" t="s">
        <v>159</v>
      </c>
      <c r="E1701" s="245" t="s">
        <v>19</v>
      </c>
      <c r="F1701" s="246" t="s">
        <v>2143</v>
      </c>
      <c r="G1701" s="244"/>
      <c r="H1701" s="247">
        <v>189.422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159</v>
      </c>
      <c r="AU1701" s="253" t="s">
        <v>82</v>
      </c>
      <c r="AV1701" s="14" t="s">
        <v>82</v>
      </c>
      <c r="AW1701" s="14" t="s">
        <v>33</v>
      </c>
      <c r="AX1701" s="14" t="s">
        <v>72</v>
      </c>
      <c r="AY1701" s="253" t="s">
        <v>148</v>
      </c>
    </row>
    <row r="1702" s="14" customFormat="1">
      <c r="A1702" s="14"/>
      <c r="B1702" s="243"/>
      <c r="C1702" s="244"/>
      <c r="D1702" s="234" t="s">
        <v>159</v>
      </c>
      <c r="E1702" s="245" t="s">
        <v>19</v>
      </c>
      <c r="F1702" s="246" t="s">
        <v>2144</v>
      </c>
      <c r="G1702" s="244"/>
      <c r="H1702" s="247">
        <v>24.847999999999999</v>
      </c>
      <c r="I1702" s="248"/>
      <c r="J1702" s="244"/>
      <c r="K1702" s="244"/>
      <c r="L1702" s="249"/>
      <c r="M1702" s="250"/>
      <c r="N1702" s="251"/>
      <c r="O1702" s="251"/>
      <c r="P1702" s="251"/>
      <c r="Q1702" s="251"/>
      <c r="R1702" s="251"/>
      <c r="S1702" s="251"/>
      <c r="T1702" s="25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3" t="s">
        <v>159</v>
      </c>
      <c r="AU1702" s="253" t="s">
        <v>82</v>
      </c>
      <c r="AV1702" s="14" t="s">
        <v>82</v>
      </c>
      <c r="AW1702" s="14" t="s">
        <v>33</v>
      </c>
      <c r="AX1702" s="14" t="s">
        <v>72</v>
      </c>
      <c r="AY1702" s="253" t="s">
        <v>148</v>
      </c>
    </row>
    <row r="1703" s="14" customFormat="1">
      <c r="A1703" s="14"/>
      <c r="B1703" s="243"/>
      <c r="C1703" s="244"/>
      <c r="D1703" s="234" t="s">
        <v>159</v>
      </c>
      <c r="E1703" s="245" t="s">
        <v>19</v>
      </c>
      <c r="F1703" s="246" t="s">
        <v>2145</v>
      </c>
      <c r="G1703" s="244"/>
      <c r="H1703" s="247">
        <v>94.840000000000003</v>
      </c>
      <c r="I1703" s="248"/>
      <c r="J1703" s="244"/>
      <c r="K1703" s="244"/>
      <c r="L1703" s="249"/>
      <c r="M1703" s="250"/>
      <c r="N1703" s="251"/>
      <c r="O1703" s="251"/>
      <c r="P1703" s="251"/>
      <c r="Q1703" s="251"/>
      <c r="R1703" s="251"/>
      <c r="S1703" s="251"/>
      <c r="T1703" s="25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3" t="s">
        <v>159</v>
      </c>
      <c r="AU1703" s="253" t="s">
        <v>82</v>
      </c>
      <c r="AV1703" s="14" t="s">
        <v>82</v>
      </c>
      <c r="AW1703" s="14" t="s">
        <v>33</v>
      </c>
      <c r="AX1703" s="14" t="s">
        <v>72</v>
      </c>
      <c r="AY1703" s="253" t="s">
        <v>148</v>
      </c>
    </row>
    <row r="1704" s="14" customFormat="1">
      <c r="A1704" s="14"/>
      <c r="B1704" s="243"/>
      <c r="C1704" s="244"/>
      <c r="D1704" s="234" t="s">
        <v>159</v>
      </c>
      <c r="E1704" s="245" t="s">
        <v>19</v>
      </c>
      <c r="F1704" s="246" t="s">
        <v>2146</v>
      </c>
      <c r="G1704" s="244"/>
      <c r="H1704" s="247">
        <v>199.24000000000001</v>
      </c>
      <c r="I1704" s="248"/>
      <c r="J1704" s="244"/>
      <c r="K1704" s="244"/>
      <c r="L1704" s="249"/>
      <c r="M1704" s="250"/>
      <c r="N1704" s="251"/>
      <c r="O1704" s="251"/>
      <c r="P1704" s="251"/>
      <c r="Q1704" s="251"/>
      <c r="R1704" s="251"/>
      <c r="S1704" s="251"/>
      <c r="T1704" s="25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3" t="s">
        <v>159</v>
      </c>
      <c r="AU1704" s="253" t="s">
        <v>82</v>
      </c>
      <c r="AV1704" s="14" t="s">
        <v>82</v>
      </c>
      <c r="AW1704" s="14" t="s">
        <v>33</v>
      </c>
      <c r="AX1704" s="14" t="s">
        <v>72</v>
      </c>
      <c r="AY1704" s="253" t="s">
        <v>148</v>
      </c>
    </row>
    <row r="1705" s="14" customFormat="1">
      <c r="A1705" s="14"/>
      <c r="B1705" s="243"/>
      <c r="C1705" s="244"/>
      <c r="D1705" s="234" t="s">
        <v>159</v>
      </c>
      <c r="E1705" s="245" t="s">
        <v>19</v>
      </c>
      <c r="F1705" s="246" t="s">
        <v>2147</v>
      </c>
      <c r="G1705" s="244"/>
      <c r="H1705" s="247">
        <v>29.135999999999999</v>
      </c>
      <c r="I1705" s="248"/>
      <c r="J1705" s="244"/>
      <c r="K1705" s="244"/>
      <c r="L1705" s="249"/>
      <c r="M1705" s="250"/>
      <c r="N1705" s="251"/>
      <c r="O1705" s="251"/>
      <c r="P1705" s="251"/>
      <c r="Q1705" s="251"/>
      <c r="R1705" s="251"/>
      <c r="S1705" s="251"/>
      <c r="T1705" s="25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3" t="s">
        <v>159</v>
      </c>
      <c r="AU1705" s="253" t="s">
        <v>82</v>
      </c>
      <c r="AV1705" s="14" t="s">
        <v>82</v>
      </c>
      <c r="AW1705" s="14" t="s">
        <v>33</v>
      </c>
      <c r="AX1705" s="14" t="s">
        <v>72</v>
      </c>
      <c r="AY1705" s="253" t="s">
        <v>148</v>
      </c>
    </row>
    <row r="1706" s="14" customFormat="1">
      <c r="A1706" s="14"/>
      <c r="B1706" s="243"/>
      <c r="C1706" s="244"/>
      <c r="D1706" s="234" t="s">
        <v>159</v>
      </c>
      <c r="E1706" s="245" t="s">
        <v>19</v>
      </c>
      <c r="F1706" s="246" t="s">
        <v>569</v>
      </c>
      <c r="G1706" s="244"/>
      <c r="H1706" s="247">
        <v>92.670000000000002</v>
      </c>
      <c r="I1706" s="248"/>
      <c r="J1706" s="244"/>
      <c r="K1706" s="244"/>
      <c r="L1706" s="249"/>
      <c r="M1706" s="250"/>
      <c r="N1706" s="251"/>
      <c r="O1706" s="251"/>
      <c r="P1706" s="251"/>
      <c r="Q1706" s="251"/>
      <c r="R1706" s="251"/>
      <c r="S1706" s="251"/>
      <c r="T1706" s="25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3" t="s">
        <v>159</v>
      </c>
      <c r="AU1706" s="253" t="s">
        <v>82</v>
      </c>
      <c r="AV1706" s="14" t="s">
        <v>82</v>
      </c>
      <c r="AW1706" s="14" t="s">
        <v>33</v>
      </c>
      <c r="AX1706" s="14" t="s">
        <v>72</v>
      </c>
      <c r="AY1706" s="253" t="s">
        <v>148</v>
      </c>
    </row>
    <row r="1707" s="13" customFormat="1">
      <c r="A1707" s="13"/>
      <c r="B1707" s="232"/>
      <c r="C1707" s="233"/>
      <c r="D1707" s="234" t="s">
        <v>159</v>
      </c>
      <c r="E1707" s="235" t="s">
        <v>19</v>
      </c>
      <c r="F1707" s="236" t="s">
        <v>2148</v>
      </c>
      <c r="G1707" s="233"/>
      <c r="H1707" s="235" t="s">
        <v>19</v>
      </c>
      <c r="I1707" s="237"/>
      <c r="J1707" s="233"/>
      <c r="K1707" s="233"/>
      <c r="L1707" s="238"/>
      <c r="M1707" s="239"/>
      <c r="N1707" s="240"/>
      <c r="O1707" s="240"/>
      <c r="P1707" s="240"/>
      <c r="Q1707" s="240"/>
      <c r="R1707" s="240"/>
      <c r="S1707" s="240"/>
      <c r="T1707" s="24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2" t="s">
        <v>159</v>
      </c>
      <c r="AU1707" s="242" t="s">
        <v>82</v>
      </c>
      <c r="AV1707" s="13" t="s">
        <v>80</v>
      </c>
      <c r="AW1707" s="13" t="s">
        <v>33</v>
      </c>
      <c r="AX1707" s="13" t="s">
        <v>72</v>
      </c>
      <c r="AY1707" s="242" t="s">
        <v>148</v>
      </c>
    </row>
    <row r="1708" s="14" customFormat="1">
      <c r="A1708" s="14"/>
      <c r="B1708" s="243"/>
      <c r="C1708" s="244"/>
      <c r="D1708" s="234" t="s">
        <v>159</v>
      </c>
      <c r="E1708" s="245" t="s">
        <v>19</v>
      </c>
      <c r="F1708" s="246" t="s">
        <v>2149</v>
      </c>
      <c r="G1708" s="244"/>
      <c r="H1708" s="247">
        <v>100.45</v>
      </c>
      <c r="I1708" s="248"/>
      <c r="J1708" s="244"/>
      <c r="K1708" s="244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3" t="s">
        <v>159</v>
      </c>
      <c r="AU1708" s="253" t="s">
        <v>82</v>
      </c>
      <c r="AV1708" s="14" t="s">
        <v>82</v>
      </c>
      <c r="AW1708" s="14" t="s">
        <v>33</v>
      </c>
      <c r="AX1708" s="14" t="s">
        <v>72</v>
      </c>
      <c r="AY1708" s="253" t="s">
        <v>148</v>
      </c>
    </row>
    <row r="1709" s="13" customFormat="1">
      <c r="A1709" s="13"/>
      <c r="B1709" s="232"/>
      <c r="C1709" s="233"/>
      <c r="D1709" s="234" t="s">
        <v>159</v>
      </c>
      <c r="E1709" s="235" t="s">
        <v>19</v>
      </c>
      <c r="F1709" s="236" t="s">
        <v>925</v>
      </c>
      <c r="G1709" s="233"/>
      <c r="H1709" s="235" t="s">
        <v>19</v>
      </c>
      <c r="I1709" s="237"/>
      <c r="J1709" s="233"/>
      <c r="K1709" s="233"/>
      <c r="L1709" s="238"/>
      <c r="M1709" s="239"/>
      <c r="N1709" s="240"/>
      <c r="O1709" s="240"/>
      <c r="P1709" s="240"/>
      <c r="Q1709" s="240"/>
      <c r="R1709" s="240"/>
      <c r="S1709" s="240"/>
      <c r="T1709" s="24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2" t="s">
        <v>159</v>
      </c>
      <c r="AU1709" s="242" t="s">
        <v>82</v>
      </c>
      <c r="AV1709" s="13" t="s">
        <v>80</v>
      </c>
      <c r="AW1709" s="13" t="s">
        <v>33</v>
      </c>
      <c r="AX1709" s="13" t="s">
        <v>72</v>
      </c>
      <c r="AY1709" s="242" t="s">
        <v>148</v>
      </c>
    </row>
    <row r="1710" s="14" customFormat="1">
      <c r="A1710" s="14"/>
      <c r="B1710" s="243"/>
      <c r="C1710" s="244"/>
      <c r="D1710" s="234" t="s">
        <v>159</v>
      </c>
      <c r="E1710" s="245" t="s">
        <v>19</v>
      </c>
      <c r="F1710" s="246" t="s">
        <v>2150</v>
      </c>
      <c r="G1710" s="244"/>
      <c r="H1710" s="247">
        <v>115.83</v>
      </c>
      <c r="I1710" s="248"/>
      <c r="J1710" s="244"/>
      <c r="K1710" s="244"/>
      <c r="L1710" s="249"/>
      <c r="M1710" s="250"/>
      <c r="N1710" s="251"/>
      <c r="O1710" s="251"/>
      <c r="P1710" s="251"/>
      <c r="Q1710" s="251"/>
      <c r="R1710" s="251"/>
      <c r="S1710" s="251"/>
      <c r="T1710" s="25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3" t="s">
        <v>159</v>
      </c>
      <c r="AU1710" s="253" t="s">
        <v>82</v>
      </c>
      <c r="AV1710" s="14" t="s">
        <v>82</v>
      </c>
      <c r="AW1710" s="14" t="s">
        <v>33</v>
      </c>
      <c r="AX1710" s="14" t="s">
        <v>72</v>
      </c>
      <c r="AY1710" s="253" t="s">
        <v>148</v>
      </c>
    </row>
    <row r="1711" s="15" customFormat="1">
      <c r="A1711" s="15"/>
      <c r="B1711" s="254"/>
      <c r="C1711" s="255"/>
      <c r="D1711" s="234" t="s">
        <v>159</v>
      </c>
      <c r="E1711" s="256" t="s">
        <v>19</v>
      </c>
      <c r="F1711" s="257" t="s">
        <v>163</v>
      </c>
      <c r="G1711" s="255"/>
      <c r="H1711" s="258">
        <v>1924.204</v>
      </c>
      <c r="I1711" s="259"/>
      <c r="J1711" s="255"/>
      <c r="K1711" s="255"/>
      <c r="L1711" s="260"/>
      <c r="M1711" s="261"/>
      <c r="N1711" s="262"/>
      <c r="O1711" s="262"/>
      <c r="P1711" s="262"/>
      <c r="Q1711" s="262"/>
      <c r="R1711" s="262"/>
      <c r="S1711" s="262"/>
      <c r="T1711" s="263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4" t="s">
        <v>159</v>
      </c>
      <c r="AU1711" s="264" t="s">
        <v>82</v>
      </c>
      <c r="AV1711" s="15" t="s">
        <v>149</v>
      </c>
      <c r="AW1711" s="15" t="s">
        <v>33</v>
      </c>
      <c r="AX1711" s="15" t="s">
        <v>80</v>
      </c>
      <c r="AY1711" s="264" t="s">
        <v>148</v>
      </c>
    </row>
    <row r="1712" s="2" customFormat="1" ht="16.5" customHeight="1">
      <c r="A1712" s="40"/>
      <c r="B1712" s="41"/>
      <c r="C1712" s="214" t="s">
        <v>2151</v>
      </c>
      <c r="D1712" s="214" t="s">
        <v>151</v>
      </c>
      <c r="E1712" s="215" t="s">
        <v>2152</v>
      </c>
      <c r="F1712" s="216" t="s">
        <v>2153</v>
      </c>
      <c r="G1712" s="217" t="s">
        <v>154</v>
      </c>
      <c r="H1712" s="218">
        <v>1924.204</v>
      </c>
      <c r="I1712" s="219"/>
      <c r="J1712" s="220">
        <f>ROUND(I1712*H1712,2)</f>
        <v>0</v>
      </c>
      <c r="K1712" s="216" t="s">
        <v>616</v>
      </c>
      <c r="L1712" s="46"/>
      <c r="M1712" s="221" t="s">
        <v>19</v>
      </c>
      <c r="N1712" s="222" t="s">
        <v>43</v>
      </c>
      <c r="O1712" s="86"/>
      <c r="P1712" s="223">
        <f>O1712*H1712</f>
        <v>0</v>
      </c>
      <c r="Q1712" s="223">
        <v>0.00025000000000000001</v>
      </c>
      <c r="R1712" s="223">
        <f>Q1712*H1712</f>
        <v>0.48105100000000001</v>
      </c>
      <c r="S1712" s="223">
        <v>0</v>
      </c>
      <c r="T1712" s="224">
        <f>S1712*H1712</f>
        <v>0</v>
      </c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R1712" s="225" t="s">
        <v>245</v>
      </c>
      <c r="AT1712" s="225" t="s">
        <v>151</v>
      </c>
      <c r="AU1712" s="225" t="s">
        <v>82</v>
      </c>
      <c r="AY1712" s="19" t="s">
        <v>148</v>
      </c>
      <c r="BE1712" s="226">
        <f>IF(N1712="základní",J1712,0)</f>
        <v>0</v>
      </c>
      <c r="BF1712" s="226">
        <f>IF(N1712="snížená",J1712,0)</f>
        <v>0</v>
      </c>
      <c r="BG1712" s="226">
        <f>IF(N1712="zákl. přenesená",J1712,0)</f>
        <v>0</v>
      </c>
      <c r="BH1712" s="226">
        <f>IF(N1712="sníž. přenesená",J1712,0)</f>
        <v>0</v>
      </c>
      <c r="BI1712" s="226">
        <f>IF(N1712="nulová",J1712,0)</f>
        <v>0</v>
      </c>
      <c r="BJ1712" s="19" t="s">
        <v>80</v>
      </c>
      <c r="BK1712" s="226">
        <f>ROUND(I1712*H1712,2)</f>
        <v>0</v>
      </c>
      <c r="BL1712" s="19" t="s">
        <v>245</v>
      </c>
      <c r="BM1712" s="225" t="s">
        <v>2154</v>
      </c>
    </row>
    <row r="1713" s="2" customFormat="1">
      <c r="A1713" s="40"/>
      <c r="B1713" s="41"/>
      <c r="C1713" s="42"/>
      <c r="D1713" s="227" t="s">
        <v>157</v>
      </c>
      <c r="E1713" s="42"/>
      <c r="F1713" s="228" t="s">
        <v>2155</v>
      </c>
      <c r="G1713" s="42"/>
      <c r="H1713" s="42"/>
      <c r="I1713" s="229"/>
      <c r="J1713" s="42"/>
      <c r="K1713" s="42"/>
      <c r="L1713" s="46"/>
      <c r="M1713" s="230"/>
      <c r="N1713" s="231"/>
      <c r="O1713" s="86"/>
      <c r="P1713" s="86"/>
      <c r="Q1713" s="86"/>
      <c r="R1713" s="86"/>
      <c r="S1713" s="86"/>
      <c r="T1713" s="87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T1713" s="19" t="s">
        <v>157</v>
      </c>
      <c r="AU1713" s="19" t="s">
        <v>82</v>
      </c>
    </row>
    <row r="1714" s="13" customFormat="1">
      <c r="A1714" s="13"/>
      <c r="B1714" s="232"/>
      <c r="C1714" s="233"/>
      <c r="D1714" s="234" t="s">
        <v>159</v>
      </c>
      <c r="E1714" s="235" t="s">
        <v>19</v>
      </c>
      <c r="F1714" s="236" t="s">
        <v>2136</v>
      </c>
      <c r="G1714" s="233"/>
      <c r="H1714" s="235" t="s">
        <v>19</v>
      </c>
      <c r="I1714" s="237"/>
      <c r="J1714" s="233"/>
      <c r="K1714" s="233"/>
      <c r="L1714" s="238"/>
      <c r="M1714" s="239"/>
      <c r="N1714" s="240"/>
      <c r="O1714" s="240"/>
      <c r="P1714" s="240"/>
      <c r="Q1714" s="240"/>
      <c r="R1714" s="240"/>
      <c r="S1714" s="240"/>
      <c r="T1714" s="24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2" t="s">
        <v>159</v>
      </c>
      <c r="AU1714" s="242" t="s">
        <v>82</v>
      </c>
      <c r="AV1714" s="13" t="s">
        <v>80</v>
      </c>
      <c r="AW1714" s="13" t="s">
        <v>33</v>
      </c>
      <c r="AX1714" s="13" t="s">
        <v>72</v>
      </c>
      <c r="AY1714" s="242" t="s">
        <v>148</v>
      </c>
    </row>
    <row r="1715" s="14" customFormat="1">
      <c r="A1715" s="14"/>
      <c r="B1715" s="243"/>
      <c r="C1715" s="244"/>
      <c r="D1715" s="234" t="s">
        <v>159</v>
      </c>
      <c r="E1715" s="245" t="s">
        <v>19</v>
      </c>
      <c r="F1715" s="246" t="s">
        <v>2137</v>
      </c>
      <c r="G1715" s="244"/>
      <c r="H1715" s="247">
        <v>484.71800000000002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159</v>
      </c>
      <c r="AU1715" s="253" t="s">
        <v>82</v>
      </c>
      <c r="AV1715" s="14" t="s">
        <v>82</v>
      </c>
      <c r="AW1715" s="14" t="s">
        <v>33</v>
      </c>
      <c r="AX1715" s="14" t="s">
        <v>72</v>
      </c>
      <c r="AY1715" s="253" t="s">
        <v>148</v>
      </c>
    </row>
    <row r="1716" s="13" customFormat="1">
      <c r="A1716" s="13"/>
      <c r="B1716" s="232"/>
      <c r="C1716" s="233"/>
      <c r="D1716" s="234" t="s">
        <v>159</v>
      </c>
      <c r="E1716" s="235" t="s">
        <v>19</v>
      </c>
      <c r="F1716" s="236" t="s">
        <v>2138</v>
      </c>
      <c r="G1716" s="233"/>
      <c r="H1716" s="235" t="s">
        <v>19</v>
      </c>
      <c r="I1716" s="237"/>
      <c r="J1716" s="233"/>
      <c r="K1716" s="233"/>
      <c r="L1716" s="238"/>
      <c r="M1716" s="239"/>
      <c r="N1716" s="240"/>
      <c r="O1716" s="240"/>
      <c r="P1716" s="240"/>
      <c r="Q1716" s="240"/>
      <c r="R1716" s="240"/>
      <c r="S1716" s="240"/>
      <c r="T1716" s="24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2" t="s">
        <v>159</v>
      </c>
      <c r="AU1716" s="242" t="s">
        <v>82</v>
      </c>
      <c r="AV1716" s="13" t="s">
        <v>80</v>
      </c>
      <c r="AW1716" s="13" t="s">
        <v>33</v>
      </c>
      <c r="AX1716" s="13" t="s">
        <v>72</v>
      </c>
      <c r="AY1716" s="242" t="s">
        <v>148</v>
      </c>
    </row>
    <row r="1717" s="14" customFormat="1">
      <c r="A1717" s="14"/>
      <c r="B1717" s="243"/>
      <c r="C1717" s="244"/>
      <c r="D1717" s="234" t="s">
        <v>159</v>
      </c>
      <c r="E1717" s="245" t="s">
        <v>19</v>
      </c>
      <c r="F1717" s="246" t="s">
        <v>2139</v>
      </c>
      <c r="G1717" s="244"/>
      <c r="H1717" s="247">
        <v>184.25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3" t="s">
        <v>159</v>
      </c>
      <c r="AU1717" s="253" t="s">
        <v>82</v>
      </c>
      <c r="AV1717" s="14" t="s">
        <v>82</v>
      </c>
      <c r="AW1717" s="14" t="s">
        <v>33</v>
      </c>
      <c r="AX1717" s="14" t="s">
        <v>72</v>
      </c>
      <c r="AY1717" s="253" t="s">
        <v>148</v>
      </c>
    </row>
    <row r="1718" s="13" customFormat="1">
      <c r="A1718" s="13"/>
      <c r="B1718" s="232"/>
      <c r="C1718" s="233"/>
      <c r="D1718" s="234" t="s">
        <v>159</v>
      </c>
      <c r="E1718" s="235" t="s">
        <v>19</v>
      </c>
      <c r="F1718" s="236" t="s">
        <v>2140</v>
      </c>
      <c r="G1718" s="233"/>
      <c r="H1718" s="235" t="s">
        <v>19</v>
      </c>
      <c r="I1718" s="237"/>
      <c r="J1718" s="233"/>
      <c r="K1718" s="233"/>
      <c r="L1718" s="238"/>
      <c r="M1718" s="239"/>
      <c r="N1718" s="240"/>
      <c r="O1718" s="240"/>
      <c r="P1718" s="240"/>
      <c r="Q1718" s="240"/>
      <c r="R1718" s="240"/>
      <c r="S1718" s="240"/>
      <c r="T1718" s="24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2" t="s">
        <v>159</v>
      </c>
      <c r="AU1718" s="242" t="s">
        <v>82</v>
      </c>
      <c r="AV1718" s="13" t="s">
        <v>80</v>
      </c>
      <c r="AW1718" s="13" t="s">
        <v>33</v>
      </c>
      <c r="AX1718" s="13" t="s">
        <v>72</v>
      </c>
      <c r="AY1718" s="242" t="s">
        <v>148</v>
      </c>
    </row>
    <row r="1719" s="14" customFormat="1">
      <c r="A1719" s="14"/>
      <c r="B1719" s="243"/>
      <c r="C1719" s="244"/>
      <c r="D1719" s="234" t="s">
        <v>159</v>
      </c>
      <c r="E1719" s="245" t="s">
        <v>19</v>
      </c>
      <c r="F1719" s="246" t="s">
        <v>2141</v>
      </c>
      <c r="G1719" s="244"/>
      <c r="H1719" s="247">
        <v>408.80000000000001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159</v>
      </c>
      <c r="AU1719" s="253" t="s">
        <v>82</v>
      </c>
      <c r="AV1719" s="14" t="s">
        <v>82</v>
      </c>
      <c r="AW1719" s="14" t="s">
        <v>33</v>
      </c>
      <c r="AX1719" s="14" t="s">
        <v>72</v>
      </c>
      <c r="AY1719" s="253" t="s">
        <v>148</v>
      </c>
    </row>
    <row r="1720" s="13" customFormat="1">
      <c r="A1720" s="13"/>
      <c r="B1720" s="232"/>
      <c r="C1720" s="233"/>
      <c r="D1720" s="234" t="s">
        <v>159</v>
      </c>
      <c r="E1720" s="235" t="s">
        <v>19</v>
      </c>
      <c r="F1720" s="236" t="s">
        <v>2142</v>
      </c>
      <c r="G1720" s="233"/>
      <c r="H1720" s="235" t="s">
        <v>19</v>
      </c>
      <c r="I1720" s="237"/>
      <c r="J1720" s="233"/>
      <c r="K1720" s="233"/>
      <c r="L1720" s="238"/>
      <c r="M1720" s="239"/>
      <c r="N1720" s="240"/>
      <c r="O1720" s="240"/>
      <c r="P1720" s="240"/>
      <c r="Q1720" s="240"/>
      <c r="R1720" s="240"/>
      <c r="S1720" s="240"/>
      <c r="T1720" s="24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2" t="s">
        <v>159</v>
      </c>
      <c r="AU1720" s="242" t="s">
        <v>82</v>
      </c>
      <c r="AV1720" s="13" t="s">
        <v>80</v>
      </c>
      <c r="AW1720" s="13" t="s">
        <v>33</v>
      </c>
      <c r="AX1720" s="13" t="s">
        <v>72</v>
      </c>
      <c r="AY1720" s="242" t="s">
        <v>148</v>
      </c>
    </row>
    <row r="1721" s="14" customFormat="1">
      <c r="A1721" s="14"/>
      <c r="B1721" s="243"/>
      <c r="C1721" s="244"/>
      <c r="D1721" s="234" t="s">
        <v>159</v>
      </c>
      <c r="E1721" s="245" t="s">
        <v>19</v>
      </c>
      <c r="F1721" s="246" t="s">
        <v>2143</v>
      </c>
      <c r="G1721" s="244"/>
      <c r="H1721" s="247">
        <v>189.422</v>
      </c>
      <c r="I1721" s="248"/>
      <c r="J1721" s="244"/>
      <c r="K1721" s="244"/>
      <c r="L1721" s="249"/>
      <c r="M1721" s="250"/>
      <c r="N1721" s="251"/>
      <c r="O1721" s="251"/>
      <c r="P1721" s="251"/>
      <c r="Q1721" s="251"/>
      <c r="R1721" s="251"/>
      <c r="S1721" s="251"/>
      <c r="T1721" s="252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3" t="s">
        <v>159</v>
      </c>
      <c r="AU1721" s="253" t="s">
        <v>82</v>
      </c>
      <c r="AV1721" s="14" t="s">
        <v>82</v>
      </c>
      <c r="AW1721" s="14" t="s">
        <v>33</v>
      </c>
      <c r="AX1721" s="14" t="s">
        <v>72</v>
      </c>
      <c r="AY1721" s="253" t="s">
        <v>148</v>
      </c>
    </row>
    <row r="1722" s="14" customFormat="1">
      <c r="A1722" s="14"/>
      <c r="B1722" s="243"/>
      <c r="C1722" s="244"/>
      <c r="D1722" s="234" t="s">
        <v>159</v>
      </c>
      <c r="E1722" s="245" t="s">
        <v>19</v>
      </c>
      <c r="F1722" s="246" t="s">
        <v>2144</v>
      </c>
      <c r="G1722" s="244"/>
      <c r="H1722" s="247">
        <v>24.847999999999999</v>
      </c>
      <c r="I1722" s="248"/>
      <c r="J1722" s="244"/>
      <c r="K1722" s="244"/>
      <c r="L1722" s="249"/>
      <c r="M1722" s="250"/>
      <c r="N1722" s="251"/>
      <c r="O1722" s="251"/>
      <c r="P1722" s="251"/>
      <c r="Q1722" s="251"/>
      <c r="R1722" s="251"/>
      <c r="S1722" s="251"/>
      <c r="T1722" s="252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3" t="s">
        <v>159</v>
      </c>
      <c r="AU1722" s="253" t="s">
        <v>82</v>
      </c>
      <c r="AV1722" s="14" t="s">
        <v>82</v>
      </c>
      <c r="AW1722" s="14" t="s">
        <v>33</v>
      </c>
      <c r="AX1722" s="14" t="s">
        <v>72</v>
      </c>
      <c r="AY1722" s="253" t="s">
        <v>148</v>
      </c>
    </row>
    <row r="1723" s="14" customFormat="1">
      <c r="A1723" s="14"/>
      <c r="B1723" s="243"/>
      <c r="C1723" s="244"/>
      <c r="D1723" s="234" t="s">
        <v>159</v>
      </c>
      <c r="E1723" s="245" t="s">
        <v>19</v>
      </c>
      <c r="F1723" s="246" t="s">
        <v>2145</v>
      </c>
      <c r="G1723" s="244"/>
      <c r="H1723" s="247">
        <v>94.840000000000003</v>
      </c>
      <c r="I1723" s="248"/>
      <c r="J1723" s="244"/>
      <c r="K1723" s="244"/>
      <c r="L1723" s="249"/>
      <c r="M1723" s="250"/>
      <c r="N1723" s="251"/>
      <c r="O1723" s="251"/>
      <c r="P1723" s="251"/>
      <c r="Q1723" s="251"/>
      <c r="R1723" s="251"/>
      <c r="S1723" s="251"/>
      <c r="T1723" s="252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3" t="s">
        <v>159</v>
      </c>
      <c r="AU1723" s="253" t="s">
        <v>82</v>
      </c>
      <c r="AV1723" s="14" t="s">
        <v>82</v>
      </c>
      <c r="AW1723" s="14" t="s">
        <v>33</v>
      </c>
      <c r="AX1723" s="14" t="s">
        <v>72</v>
      </c>
      <c r="AY1723" s="253" t="s">
        <v>148</v>
      </c>
    </row>
    <row r="1724" s="14" customFormat="1">
      <c r="A1724" s="14"/>
      <c r="B1724" s="243"/>
      <c r="C1724" s="244"/>
      <c r="D1724" s="234" t="s">
        <v>159</v>
      </c>
      <c r="E1724" s="245" t="s">
        <v>19</v>
      </c>
      <c r="F1724" s="246" t="s">
        <v>2146</v>
      </c>
      <c r="G1724" s="244"/>
      <c r="H1724" s="247">
        <v>199.24000000000001</v>
      </c>
      <c r="I1724" s="248"/>
      <c r="J1724" s="244"/>
      <c r="K1724" s="244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3" t="s">
        <v>159</v>
      </c>
      <c r="AU1724" s="253" t="s">
        <v>82</v>
      </c>
      <c r="AV1724" s="14" t="s">
        <v>82</v>
      </c>
      <c r="AW1724" s="14" t="s">
        <v>33</v>
      </c>
      <c r="AX1724" s="14" t="s">
        <v>72</v>
      </c>
      <c r="AY1724" s="253" t="s">
        <v>148</v>
      </c>
    </row>
    <row r="1725" s="14" customFormat="1">
      <c r="A1725" s="14"/>
      <c r="B1725" s="243"/>
      <c r="C1725" s="244"/>
      <c r="D1725" s="234" t="s">
        <v>159</v>
      </c>
      <c r="E1725" s="245" t="s">
        <v>19</v>
      </c>
      <c r="F1725" s="246" t="s">
        <v>2147</v>
      </c>
      <c r="G1725" s="244"/>
      <c r="H1725" s="247">
        <v>29.135999999999999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159</v>
      </c>
      <c r="AU1725" s="253" t="s">
        <v>82</v>
      </c>
      <c r="AV1725" s="14" t="s">
        <v>82</v>
      </c>
      <c r="AW1725" s="14" t="s">
        <v>33</v>
      </c>
      <c r="AX1725" s="14" t="s">
        <v>72</v>
      </c>
      <c r="AY1725" s="253" t="s">
        <v>148</v>
      </c>
    </row>
    <row r="1726" s="14" customFormat="1">
      <c r="A1726" s="14"/>
      <c r="B1726" s="243"/>
      <c r="C1726" s="244"/>
      <c r="D1726" s="234" t="s">
        <v>159</v>
      </c>
      <c r="E1726" s="245" t="s">
        <v>19</v>
      </c>
      <c r="F1726" s="246" t="s">
        <v>569</v>
      </c>
      <c r="G1726" s="244"/>
      <c r="H1726" s="247">
        <v>92.670000000000002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159</v>
      </c>
      <c r="AU1726" s="253" t="s">
        <v>82</v>
      </c>
      <c r="AV1726" s="14" t="s">
        <v>82</v>
      </c>
      <c r="AW1726" s="14" t="s">
        <v>33</v>
      </c>
      <c r="AX1726" s="14" t="s">
        <v>72</v>
      </c>
      <c r="AY1726" s="253" t="s">
        <v>148</v>
      </c>
    </row>
    <row r="1727" s="13" customFormat="1">
      <c r="A1727" s="13"/>
      <c r="B1727" s="232"/>
      <c r="C1727" s="233"/>
      <c r="D1727" s="234" t="s">
        <v>159</v>
      </c>
      <c r="E1727" s="235" t="s">
        <v>19</v>
      </c>
      <c r="F1727" s="236" t="s">
        <v>2148</v>
      </c>
      <c r="G1727" s="233"/>
      <c r="H1727" s="235" t="s">
        <v>19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159</v>
      </c>
      <c r="AU1727" s="242" t="s">
        <v>82</v>
      </c>
      <c r="AV1727" s="13" t="s">
        <v>80</v>
      </c>
      <c r="AW1727" s="13" t="s">
        <v>33</v>
      </c>
      <c r="AX1727" s="13" t="s">
        <v>72</v>
      </c>
      <c r="AY1727" s="242" t="s">
        <v>148</v>
      </c>
    </row>
    <row r="1728" s="14" customFormat="1">
      <c r="A1728" s="14"/>
      <c r="B1728" s="243"/>
      <c r="C1728" s="244"/>
      <c r="D1728" s="234" t="s">
        <v>159</v>
      </c>
      <c r="E1728" s="245" t="s">
        <v>19</v>
      </c>
      <c r="F1728" s="246" t="s">
        <v>2149</v>
      </c>
      <c r="G1728" s="244"/>
      <c r="H1728" s="247">
        <v>100.45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159</v>
      </c>
      <c r="AU1728" s="253" t="s">
        <v>82</v>
      </c>
      <c r="AV1728" s="14" t="s">
        <v>82</v>
      </c>
      <c r="AW1728" s="14" t="s">
        <v>33</v>
      </c>
      <c r="AX1728" s="14" t="s">
        <v>72</v>
      </c>
      <c r="AY1728" s="253" t="s">
        <v>148</v>
      </c>
    </row>
    <row r="1729" s="13" customFormat="1">
      <c r="A1729" s="13"/>
      <c r="B1729" s="232"/>
      <c r="C1729" s="233"/>
      <c r="D1729" s="234" t="s">
        <v>159</v>
      </c>
      <c r="E1729" s="235" t="s">
        <v>19</v>
      </c>
      <c r="F1729" s="236" t="s">
        <v>925</v>
      </c>
      <c r="G1729" s="233"/>
      <c r="H1729" s="235" t="s">
        <v>19</v>
      </c>
      <c r="I1729" s="237"/>
      <c r="J1729" s="233"/>
      <c r="K1729" s="233"/>
      <c r="L1729" s="238"/>
      <c r="M1729" s="239"/>
      <c r="N1729" s="240"/>
      <c r="O1729" s="240"/>
      <c r="P1729" s="240"/>
      <c r="Q1729" s="240"/>
      <c r="R1729" s="240"/>
      <c r="S1729" s="240"/>
      <c r="T1729" s="24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2" t="s">
        <v>159</v>
      </c>
      <c r="AU1729" s="242" t="s">
        <v>82</v>
      </c>
      <c r="AV1729" s="13" t="s">
        <v>80</v>
      </c>
      <c r="AW1729" s="13" t="s">
        <v>33</v>
      </c>
      <c r="AX1729" s="13" t="s">
        <v>72</v>
      </c>
      <c r="AY1729" s="242" t="s">
        <v>148</v>
      </c>
    </row>
    <row r="1730" s="14" customFormat="1">
      <c r="A1730" s="14"/>
      <c r="B1730" s="243"/>
      <c r="C1730" s="244"/>
      <c r="D1730" s="234" t="s">
        <v>159</v>
      </c>
      <c r="E1730" s="245" t="s">
        <v>19</v>
      </c>
      <c r="F1730" s="246" t="s">
        <v>2150</v>
      </c>
      <c r="G1730" s="244"/>
      <c r="H1730" s="247">
        <v>115.83</v>
      </c>
      <c r="I1730" s="248"/>
      <c r="J1730" s="244"/>
      <c r="K1730" s="244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3" t="s">
        <v>159</v>
      </c>
      <c r="AU1730" s="253" t="s">
        <v>82</v>
      </c>
      <c r="AV1730" s="14" t="s">
        <v>82</v>
      </c>
      <c r="AW1730" s="14" t="s">
        <v>33</v>
      </c>
      <c r="AX1730" s="14" t="s">
        <v>72</v>
      </c>
      <c r="AY1730" s="253" t="s">
        <v>148</v>
      </c>
    </row>
    <row r="1731" s="15" customFormat="1">
      <c r="A1731" s="15"/>
      <c r="B1731" s="254"/>
      <c r="C1731" s="255"/>
      <c r="D1731" s="234" t="s">
        <v>159</v>
      </c>
      <c r="E1731" s="256" t="s">
        <v>19</v>
      </c>
      <c r="F1731" s="257" t="s">
        <v>163</v>
      </c>
      <c r="G1731" s="255"/>
      <c r="H1731" s="258">
        <v>1924.204</v>
      </c>
      <c r="I1731" s="259"/>
      <c r="J1731" s="255"/>
      <c r="K1731" s="255"/>
      <c r="L1731" s="260"/>
      <c r="M1731" s="261"/>
      <c r="N1731" s="262"/>
      <c r="O1731" s="262"/>
      <c r="P1731" s="262"/>
      <c r="Q1731" s="262"/>
      <c r="R1731" s="262"/>
      <c r="S1731" s="262"/>
      <c r="T1731" s="263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64" t="s">
        <v>159</v>
      </c>
      <c r="AU1731" s="264" t="s">
        <v>82</v>
      </c>
      <c r="AV1731" s="15" t="s">
        <v>149</v>
      </c>
      <c r="AW1731" s="15" t="s">
        <v>33</v>
      </c>
      <c r="AX1731" s="15" t="s">
        <v>80</v>
      </c>
      <c r="AY1731" s="264" t="s">
        <v>148</v>
      </c>
    </row>
    <row r="1732" s="2" customFormat="1" ht="24.15" customHeight="1">
      <c r="A1732" s="40"/>
      <c r="B1732" s="41"/>
      <c r="C1732" s="214" t="s">
        <v>2156</v>
      </c>
      <c r="D1732" s="214" t="s">
        <v>151</v>
      </c>
      <c r="E1732" s="215" t="s">
        <v>2157</v>
      </c>
      <c r="F1732" s="216" t="s">
        <v>2158</v>
      </c>
      <c r="G1732" s="217" t="s">
        <v>154</v>
      </c>
      <c r="H1732" s="218">
        <v>50</v>
      </c>
      <c r="I1732" s="219"/>
      <c r="J1732" s="220">
        <f>ROUND(I1732*H1732,2)</f>
        <v>0</v>
      </c>
      <c r="K1732" s="216" t="s">
        <v>616</v>
      </c>
      <c r="L1732" s="46"/>
      <c r="M1732" s="221" t="s">
        <v>19</v>
      </c>
      <c r="N1732" s="222" t="s">
        <v>43</v>
      </c>
      <c r="O1732" s="86"/>
      <c r="P1732" s="223">
        <f>O1732*H1732</f>
        <v>0</v>
      </c>
      <c r="Q1732" s="223">
        <v>1.0000000000000001E-05</v>
      </c>
      <c r="R1732" s="223">
        <f>Q1732*H1732</f>
        <v>0.00050000000000000001</v>
      </c>
      <c r="S1732" s="223">
        <v>0</v>
      </c>
      <c r="T1732" s="224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25" t="s">
        <v>245</v>
      </c>
      <c r="AT1732" s="225" t="s">
        <v>151</v>
      </c>
      <c r="AU1732" s="225" t="s">
        <v>82</v>
      </c>
      <c r="AY1732" s="19" t="s">
        <v>148</v>
      </c>
      <c r="BE1732" s="226">
        <f>IF(N1732="základní",J1732,0)</f>
        <v>0</v>
      </c>
      <c r="BF1732" s="226">
        <f>IF(N1732="snížená",J1732,0)</f>
        <v>0</v>
      </c>
      <c r="BG1732" s="226">
        <f>IF(N1732="zákl. přenesená",J1732,0)</f>
        <v>0</v>
      </c>
      <c r="BH1732" s="226">
        <f>IF(N1732="sníž. přenesená",J1732,0)</f>
        <v>0</v>
      </c>
      <c r="BI1732" s="226">
        <f>IF(N1732="nulová",J1732,0)</f>
        <v>0</v>
      </c>
      <c r="BJ1732" s="19" t="s">
        <v>80</v>
      </c>
      <c r="BK1732" s="226">
        <f>ROUND(I1732*H1732,2)</f>
        <v>0</v>
      </c>
      <c r="BL1732" s="19" t="s">
        <v>245</v>
      </c>
      <c r="BM1732" s="225" t="s">
        <v>2159</v>
      </c>
    </row>
    <row r="1733" s="2" customFormat="1">
      <c r="A1733" s="40"/>
      <c r="B1733" s="41"/>
      <c r="C1733" s="42"/>
      <c r="D1733" s="227" t="s">
        <v>157</v>
      </c>
      <c r="E1733" s="42"/>
      <c r="F1733" s="228" t="s">
        <v>2160</v>
      </c>
      <c r="G1733" s="42"/>
      <c r="H1733" s="42"/>
      <c r="I1733" s="229"/>
      <c r="J1733" s="42"/>
      <c r="K1733" s="42"/>
      <c r="L1733" s="46"/>
      <c r="M1733" s="230"/>
      <c r="N1733" s="231"/>
      <c r="O1733" s="86"/>
      <c r="P1733" s="86"/>
      <c r="Q1733" s="86"/>
      <c r="R1733" s="86"/>
      <c r="S1733" s="86"/>
      <c r="T1733" s="87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T1733" s="19" t="s">
        <v>157</v>
      </c>
      <c r="AU1733" s="19" t="s">
        <v>82</v>
      </c>
    </row>
    <row r="1734" s="14" customFormat="1">
      <c r="A1734" s="14"/>
      <c r="B1734" s="243"/>
      <c r="C1734" s="244"/>
      <c r="D1734" s="234" t="s">
        <v>159</v>
      </c>
      <c r="E1734" s="245" t="s">
        <v>19</v>
      </c>
      <c r="F1734" s="246" t="s">
        <v>1215</v>
      </c>
      <c r="G1734" s="244"/>
      <c r="H1734" s="247">
        <v>50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159</v>
      </c>
      <c r="AU1734" s="253" t="s">
        <v>82</v>
      </c>
      <c r="AV1734" s="14" t="s">
        <v>82</v>
      </c>
      <c r="AW1734" s="14" t="s">
        <v>33</v>
      </c>
      <c r="AX1734" s="14" t="s">
        <v>80</v>
      </c>
      <c r="AY1734" s="253" t="s">
        <v>148</v>
      </c>
    </row>
    <row r="1735" s="2" customFormat="1" ht="16.5" customHeight="1">
      <c r="A1735" s="40"/>
      <c r="B1735" s="41"/>
      <c r="C1735" s="214" t="s">
        <v>2161</v>
      </c>
      <c r="D1735" s="214" t="s">
        <v>151</v>
      </c>
      <c r="E1735" s="215" t="s">
        <v>2162</v>
      </c>
      <c r="F1735" s="216" t="s">
        <v>2163</v>
      </c>
      <c r="G1735" s="217" t="s">
        <v>154</v>
      </c>
      <c r="H1735" s="218">
        <v>588.45000000000005</v>
      </c>
      <c r="I1735" s="219"/>
      <c r="J1735" s="220">
        <f>ROUND(I1735*H1735,2)</f>
        <v>0</v>
      </c>
      <c r="K1735" s="216" t="s">
        <v>616</v>
      </c>
      <c r="L1735" s="46"/>
      <c r="M1735" s="221" t="s">
        <v>19</v>
      </c>
      <c r="N1735" s="222" t="s">
        <v>43</v>
      </c>
      <c r="O1735" s="86"/>
      <c r="P1735" s="223">
        <f>O1735*H1735</f>
        <v>0</v>
      </c>
      <c r="Q1735" s="223">
        <v>1.0000000000000001E-05</v>
      </c>
      <c r="R1735" s="223">
        <f>Q1735*H1735</f>
        <v>0.0058845000000000008</v>
      </c>
      <c r="S1735" s="223">
        <v>0</v>
      </c>
      <c r="T1735" s="224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25" t="s">
        <v>245</v>
      </c>
      <c r="AT1735" s="225" t="s">
        <v>151</v>
      </c>
      <c r="AU1735" s="225" t="s">
        <v>82</v>
      </c>
      <c r="AY1735" s="19" t="s">
        <v>148</v>
      </c>
      <c r="BE1735" s="226">
        <f>IF(N1735="základní",J1735,0)</f>
        <v>0</v>
      </c>
      <c r="BF1735" s="226">
        <f>IF(N1735="snížená",J1735,0)</f>
        <v>0</v>
      </c>
      <c r="BG1735" s="226">
        <f>IF(N1735="zákl. přenesená",J1735,0)</f>
        <v>0</v>
      </c>
      <c r="BH1735" s="226">
        <f>IF(N1735="sníž. přenesená",J1735,0)</f>
        <v>0</v>
      </c>
      <c r="BI1735" s="226">
        <f>IF(N1735="nulová",J1735,0)</f>
        <v>0</v>
      </c>
      <c r="BJ1735" s="19" t="s">
        <v>80</v>
      </c>
      <c r="BK1735" s="226">
        <f>ROUND(I1735*H1735,2)</f>
        <v>0</v>
      </c>
      <c r="BL1735" s="19" t="s">
        <v>245</v>
      </c>
      <c r="BM1735" s="225" t="s">
        <v>2164</v>
      </c>
    </row>
    <row r="1736" s="2" customFormat="1">
      <c r="A1736" s="40"/>
      <c r="B1736" s="41"/>
      <c r="C1736" s="42"/>
      <c r="D1736" s="227" t="s">
        <v>157</v>
      </c>
      <c r="E1736" s="42"/>
      <c r="F1736" s="228" t="s">
        <v>2165</v>
      </c>
      <c r="G1736" s="42"/>
      <c r="H1736" s="42"/>
      <c r="I1736" s="229"/>
      <c r="J1736" s="42"/>
      <c r="K1736" s="42"/>
      <c r="L1736" s="46"/>
      <c r="M1736" s="230"/>
      <c r="N1736" s="231"/>
      <c r="O1736" s="86"/>
      <c r="P1736" s="86"/>
      <c r="Q1736" s="86"/>
      <c r="R1736" s="86"/>
      <c r="S1736" s="86"/>
      <c r="T1736" s="87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T1736" s="19" t="s">
        <v>157</v>
      </c>
      <c r="AU1736" s="19" t="s">
        <v>82</v>
      </c>
    </row>
    <row r="1737" s="14" customFormat="1">
      <c r="A1737" s="14"/>
      <c r="B1737" s="243"/>
      <c r="C1737" s="244"/>
      <c r="D1737" s="234" t="s">
        <v>159</v>
      </c>
      <c r="E1737" s="245" t="s">
        <v>19</v>
      </c>
      <c r="F1737" s="246" t="s">
        <v>2166</v>
      </c>
      <c r="G1737" s="244"/>
      <c r="H1737" s="247">
        <v>588.45000000000005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3" t="s">
        <v>159</v>
      </c>
      <c r="AU1737" s="253" t="s">
        <v>82</v>
      </c>
      <c r="AV1737" s="14" t="s">
        <v>82</v>
      </c>
      <c r="AW1737" s="14" t="s">
        <v>33</v>
      </c>
      <c r="AX1737" s="14" t="s">
        <v>80</v>
      </c>
      <c r="AY1737" s="253" t="s">
        <v>148</v>
      </c>
    </row>
    <row r="1738" s="2" customFormat="1" ht="24.15" customHeight="1">
      <c r="A1738" s="40"/>
      <c r="B1738" s="41"/>
      <c r="C1738" s="214" t="s">
        <v>2167</v>
      </c>
      <c r="D1738" s="214" t="s">
        <v>151</v>
      </c>
      <c r="E1738" s="215" t="s">
        <v>2168</v>
      </c>
      <c r="F1738" s="216" t="s">
        <v>2169</v>
      </c>
      <c r="G1738" s="217" t="s">
        <v>154</v>
      </c>
      <c r="H1738" s="218">
        <v>1924.204</v>
      </c>
      <c r="I1738" s="219"/>
      <c r="J1738" s="220">
        <f>ROUND(I1738*H1738,2)</f>
        <v>0</v>
      </c>
      <c r="K1738" s="216" t="s">
        <v>19</v>
      </c>
      <c r="L1738" s="46"/>
      <c r="M1738" s="221" t="s">
        <v>19</v>
      </c>
      <c r="N1738" s="222" t="s">
        <v>43</v>
      </c>
      <c r="O1738" s="86"/>
      <c r="P1738" s="223">
        <f>O1738*H1738</f>
        <v>0</v>
      </c>
      <c r="Q1738" s="223">
        <v>0.00025999999999999998</v>
      </c>
      <c r="R1738" s="223">
        <f>Q1738*H1738</f>
        <v>0.50029303999999997</v>
      </c>
      <c r="S1738" s="223">
        <v>0</v>
      </c>
      <c r="T1738" s="224">
        <f>S1738*H1738</f>
        <v>0</v>
      </c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R1738" s="225" t="s">
        <v>245</v>
      </c>
      <c r="AT1738" s="225" t="s">
        <v>151</v>
      </c>
      <c r="AU1738" s="225" t="s">
        <v>82</v>
      </c>
      <c r="AY1738" s="19" t="s">
        <v>148</v>
      </c>
      <c r="BE1738" s="226">
        <f>IF(N1738="základní",J1738,0)</f>
        <v>0</v>
      </c>
      <c r="BF1738" s="226">
        <f>IF(N1738="snížená",J1738,0)</f>
        <v>0</v>
      </c>
      <c r="BG1738" s="226">
        <f>IF(N1738="zákl. přenesená",J1738,0)</f>
        <v>0</v>
      </c>
      <c r="BH1738" s="226">
        <f>IF(N1738="sníž. přenesená",J1738,0)</f>
        <v>0</v>
      </c>
      <c r="BI1738" s="226">
        <f>IF(N1738="nulová",J1738,0)</f>
        <v>0</v>
      </c>
      <c r="BJ1738" s="19" t="s">
        <v>80</v>
      </c>
      <c r="BK1738" s="226">
        <f>ROUND(I1738*H1738,2)</f>
        <v>0</v>
      </c>
      <c r="BL1738" s="19" t="s">
        <v>245</v>
      </c>
      <c r="BM1738" s="225" t="s">
        <v>2170</v>
      </c>
    </row>
    <row r="1739" s="13" customFormat="1">
      <c r="A1739" s="13"/>
      <c r="B1739" s="232"/>
      <c r="C1739" s="233"/>
      <c r="D1739" s="234" t="s">
        <v>159</v>
      </c>
      <c r="E1739" s="235" t="s">
        <v>19</v>
      </c>
      <c r="F1739" s="236" t="s">
        <v>2136</v>
      </c>
      <c r="G1739" s="233"/>
      <c r="H1739" s="235" t="s">
        <v>19</v>
      </c>
      <c r="I1739" s="237"/>
      <c r="J1739" s="233"/>
      <c r="K1739" s="233"/>
      <c r="L1739" s="238"/>
      <c r="M1739" s="239"/>
      <c r="N1739" s="240"/>
      <c r="O1739" s="240"/>
      <c r="P1739" s="240"/>
      <c r="Q1739" s="240"/>
      <c r="R1739" s="240"/>
      <c r="S1739" s="240"/>
      <c r="T1739" s="241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2" t="s">
        <v>159</v>
      </c>
      <c r="AU1739" s="242" t="s">
        <v>82</v>
      </c>
      <c r="AV1739" s="13" t="s">
        <v>80</v>
      </c>
      <c r="AW1739" s="13" t="s">
        <v>33</v>
      </c>
      <c r="AX1739" s="13" t="s">
        <v>72</v>
      </c>
      <c r="AY1739" s="242" t="s">
        <v>148</v>
      </c>
    </row>
    <row r="1740" s="14" customFormat="1">
      <c r="A1740" s="14"/>
      <c r="B1740" s="243"/>
      <c r="C1740" s="244"/>
      <c r="D1740" s="234" t="s">
        <v>159</v>
      </c>
      <c r="E1740" s="245" t="s">
        <v>19</v>
      </c>
      <c r="F1740" s="246" t="s">
        <v>2137</v>
      </c>
      <c r="G1740" s="244"/>
      <c r="H1740" s="247">
        <v>484.71800000000002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159</v>
      </c>
      <c r="AU1740" s="253" t="s">
        <v>82</v>
      </c>
      <c r="AV1740" s="14" t="s">
        <v>82</v>
      </c>
      <c r="AW1740" s="14" t="s">
        <v>33</v>
      </c>
      <c r="AX1740" s="14" t="s">
        <v>72</v>
      </c>
      <c r="AY1740" s="253" t="s">
        <v>148</v>
      </c>
    </row>
    <row r="1741" s="13" customFormat="1">
      <c r="A1741" s="13"/>
      <c r="B1741" s="232"/>
      <c r="C1741" s="233"/>
      <c r="D1741" s="234" t="s">
        <v>159</v>
      </c>
      <c r="E1741" s="235" t="s">
        <v>19</v>
      </c>
      <c r="F1741" s="236" t="s">
        <v>2138</v>
      </c>
      <c r="G1741" s="233"/>
      <c r="H1741" s="235" t="s">
        <v>19</v>
      </c>
      <c r="I1741" s="237"/>
      <c r="J1741" s="233"/>
      <c r="K1741" s="233"/>
      <c r="L1741" s="238"/>
      <c r="M1741" s="239"/>
      <c r="N1741" s="240"/>
      <c r="O1741" s="240"/>
      <c r="P1741" s="240"/>
      <c r="Q1741" s="240"/>
      <c r="R1741" s="240"/>
      <c r="S1741" s="240"/>
      <c r="T1741" s="24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2" t="s">
        <v>159</v>
      </c>
      <c r="AU1741" s="242" t="s">
        <v>82</v>
      </c>
      <c r="AV1741" s="13" t="s">
        <v>80</v>
      </c>
      <c r="AW1741" s="13" t="s">
        <v>33</v>
      </c>
      <c r="AX1741" s="13" t="s">
        <v>72</v>
      </c>
      <c r="AY1741" s="242" t="s">
        <v>148</v>
      </c>
    </row>
    <row r="1742" s="14" customFormat="1">
      <c r="A1742" s="14"/>
      <c r="B1742" s="243"/>
      <c r="C1742" s="244"/>
      <c r="D1742" s="234" t="s">
        <v>159</v>
      </c>
      <c r="E1742" s="245" t="s">
        <v>19</v>
      </c>
      <c r="F1742" s="246" t="s">
        <v>2139</v>
      </c>
      <c r="G1742" s="244"/>
      <c r="H1742" s="247">
        <v>184.25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159</v>
      </c>
      <c r="AU1742" s="253" t="s">
        <v>82</v>
      </c>
      <c r="AV1742" s="14" t="s">
        <v>82</v>
      </c>
      <c r="AW1742" s="14" t="s">
        <v>33</v>
      </c>
      <c r="AX1742" s="14" t="s">
        <v>72</v>
      </c>
      <c r="AY1742" s="253" t="s">
        <v>148</v>
      </c>
    </row>
    <row r="1743" s="13" customFormat="1">
      <c r="A1743" s="13"/>
      <c r="B1743" s="232"/>
      <c r="C1743" s="233"/>
      <c r="D1743" s="234" t="s">
        <v>159</v>
      </c>
      <c r="E1743" s="235" t="s">
        <v>19</v>
      </c>
      <c r="F1743" s="236" t="s">
        <v>2140</v>
      </c>
      <c r="G1743" s="233"/>
      <c r="H1743" s="235" t="s">
        <v>19</v>
      </c>
      <c r="I1743" s="237"/>
      <c r="J1743" s="233"/>
      <c r="K1743" s="233"/>
      <c r="L1743" s="238"/>
      <c r="M1743" s="239"/>
      <c r="N1743" s="240"/>
      <c r="O1743" s="240"/>
      <c r="P1743" s="240"/>
      <c r="Q1743" s="240"/>
      <c r="R1743" s="240"/>
      <c r="S1743" s="240"/>
      <c r="T1743" s="24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2" t="s">
        <v>159</v>
      </c>
      <c r="AU1743" s="242" t="s">
        <v>82</v>
      </c>
      <c r="AV1743" s="13" t="s">
        <v>80</v>
      </c>
      <c r="AW1743" s="13" t="s">
        <v>33</v>
      </c>
      <c r="AX1743" s="13" t="s">
        <v>72</v>
      </c>
      <c r="AY1743" s="242" t="s">
        <v>148</v>
      </c>
    </row>
    <row r="1744" s="14" customFormat="1">
      <c r="A1744" s="14"/>
      <c r="B1744" s="243"/>
      <c r="C1744" s="244"/>
      <c r="D1744" s="234" t="s">
        <v>159</v>
      </c>
      <c r="E1744" s="245" t="s">
        <v>19</v>
      </c>
      <c r="F1744" s="246" t="s">
        <v>2141</v>
      </c>
      <c r="G1744" s="244"/>
      <c r="H1744" s="247">
        <v>408.80000000000001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159</v>
      </c>
      <c r="AU1744" s="253" t="s">
        <v>82</v>
      </c>
      <c r="AV1744" s="14" t="s">
        <v>82</v>
      </c>
      <c r="AW1744" s="14" t="s">
        <v>33</v>
      </c>
      <c r="AX1744" s="14" t="s">
        <v>72</v>
      </c>
      <c r="AY1744" s="253" t="s">
        <v>148</v>
      </c>
    </row>
    <row r="1745" s="13" customFormat="1">
      <c r="A1745" s="13"/>
      <c r="B1745" s="232"/>
      <c r="C1745" s="233"/>
      <c r="D1745" s="234" t="s">
        <v>159</v>
      </c>
      <c r="E1745" s="235" t="s">
        <v>19</v>
      </c>
      <c r="F1745" s="236" t="s">
        <v>2142</v>
      </c>
      <c r="G1745" s="233"/>
      <c r="H1745" s="235" t="s">
        <v>19</v>
      </c>
      <c r="I1745" s="237"/>
      <c r="J1745" s="233"/>
      <c r="K1745" s="233"/>
      <c r="L1745" s="238"/>
      <c r="M1745" s="239"/>
      <c r="N1745" s="240"/>
      <c r="O1745" s="240"/>
      <c r="P1745" s="240"/>
      <c r="Q1745" s="240"/>
      <c r="R1745" s="240"/>
      <c r="S1745" s="240"/>
      <c r="T1745" s="24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2" t="s">
        <v>159</v>
      </c>
      <c r="AU1745" s="242" t="s">
        <v>82</v>
      </c>
      <c r="AV1745" s="13" t="s">
        <v>80</v>
      </c>
      <c r="AW1745" s="13" t="s">
        <v>33</v>
      </c>
      <c r="AX1745" s="13" t="s">
        <v>72</v>
      </c>
      <c r="AY1745" s="242" t="s">
        <v>148</v>
      </c>
    </row>
    <row r="1746" s="14" customFormat="1">
      <c r="A1746" s="14"/>
      <c r="B1746" s="243"/>
      <c r="C1746" s="244"/>
      <c r="D1746" s="234" t="s">
        <v>159</v>
      </c>
      <c r="E1746" s="245" t="s">
        <v>19</v>
      </c>
      <c r="F1746" s="246" t="s">
        <v>2143</v>
      </c>
      <c r="G1746" s="244"/>
      <c r="H1746" s="247">
        <v>189.422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159</v>
      </c>
      <c r="AU1746" s="253" t="s">
        <v>82</v>
      </c>
      <c r="AV1746" s="14" t="s">
        <v>82</v>
      </c>
      <c r="AW1746" s="14" t="s">
        <v>33</v>
      </c>
      <c r="AX1746" s="14" t="s">
        <v>72</v>
      </c>
      <c r="AY1746" s="253" t="s">
        <v>148</v>
      </c>
    </row>
    <row r="1747" s="14" customFormat="1">
      <c r="A1747" s="14"/>
      <c r="B1747" s="243"/>
      <c r="C1747" s="244"/>
      <c r="D1747" s="234" t="s">
        <v>159</v>
      </c>
      <c r="E1747" s="245" t="s">
        <v>19</v>
      </c>
      <c r="F1747" s="246" t="s">
        <v>2144</v>
      </c>
      <c r="G1747" s="244"/>
      <c r="H1747" s="247">
        <v>24.847999999999999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159</v>
      </c>
      <c r="AU1747" s="253" t="s">
        <v>82</v>
      </c>
      <c r="AV1747" s="14" t="s">
        <v>82</v>
      </c>
      <c r="AW1747" s="14" t="s">
        <v>33</v>
      </c>
      <c r="AX1747" s="14" t="s">
        <v>72</v>
      </c>
      <c r="AY1747" s="253" t="s">
        <v>148</v>
      </c>
    </row>
    <row r="1748" s="14" customFormat="1">
      <c r="A1748" s="14"/>
      <c r="B1748" s="243"/>
      <c r="C1748" s="244"/>
      <c r="D1748" s="234" t="s">
        <v>159</v>
      </c>
      <c r="E1748" s="245" t="s">
        <v>19</v>
      </c>
      <c r="F1748" s="246" t="s">
        <v>2145</v>
      </c>
      <c r="G1748" s="244"/>
      <c r="H1748" s="247">
        <v>94.840000000000003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159</v>
      </c>
      <c r="AU1748" s="253" t="s">
        <v>82</v>
      </c>
      <c r="AV1748" s="14" t="s">
        <v>82</v>
      </c>
      <c r="AW1748" s="14" t="s">
        <v>33</v>
      </c>
      <c r="AX1748" s="14" t="s">
        <v>72</v>
      </c>
      <c r="AY1748" s="253" t="s">
        <v>148</v>
      </c>
    </row>
    <row r="1749" s="14" customFormat="1">
      <c r="A1749" s="14"/>
      <c r="B1749" s="243"/>
      <c r="C1749" s="244"/>
      <c r="D1749" s="234" t="s">
        <v>159</v>
      </c>
      <c r="E1749" s="245" t="s">
        <v>19</v>
      </c>
      <c r="F1749" s="246" t="s">
        <v>2146</v>
      </c>
      <c r="G1749" s="244"/>
      <c r="H1749" s="247">
        <v>199.24000000000001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159</v>
      </c>
      <c r="AU1749" s="253" t="s">
        <v>82</v>
      </c>
      <c r="AV1749" s="14" t="s">
        <v>82</v>
      </c>
      <c r="AW1749" s="14" t="s">
        <v>33</v>
      </c>
      <c r="AX1749" s="14" t="s">
        <v>72</v>
      </c>
      <c r="AY1749" s="253" t="s">
        <v>148</v>
      </c>
    </row>
    <row r="1750" s="14" customFormat="1">
      <c r="A1750" s="14"/>
      <c r="B1750" s="243"/>
      <c r="C1750" s="244"/>
      <c r="D1750" s="234" t="s">
        <v>159</v>
      </c>
      <c r="E1750" s="245" t="s">
        <v>19</v>
      </c>
      <c r="F1750" s="246" t="s">
        <v>2147</v>
      </c>
      <c r="G1750" s="244"/>
      <c r="H1750" s="247">
        <v>29.135999999999999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159</v>
      </c>
      <c r="AU1750" s="253" t="s">
        <v>82</v>
      </c>
      <c r="AV1750" s="14" t="s">
        <v>82</v>
      </c>
      <c r="AW1750" s="14" t="s">
        <v>33</v>
      </c>
      <c r="AX1750" s="14" t="s">
        <v>72</v>
      </c>
      <c r="AY1750" s="253" t="s">
        <v>148</v>
      </c>
    </row>
    <row r="1751" s="14" customFormat="1">
      <c r="A1751" s="14"/>
      <c r="B1751" s="243"/>
      <c r="C1751" s="244"/>
      <c r="D1751" s="234" t="s">
        <v>159</v>
      </c>
      <c r="E1751" s="245" t="s">
        <v>19</v>
      </c>
      <c r="F1751" s="246" t="s">
        <v>569</v>
      </c>
      <c r="G1751" s="244"/>
      <c r="H1751" s="247">
        <v>92.670000000000002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159</v>
      </c>
      <c r="AU1751" s="253" t="s">
        <v>82</v>
      </c>
      <c r="AV1751" s="14" t="s">
        <v>82</v>
      </c>
      <c r="AW1751" s="14" t="s">
        <v>33</v>
      </c>
      <c r="AX1751" s="14" t="s">
        <v>72</v>
      </c>
      <c r="AY1751" s="253" t="s">
        <v>148</v>
      </c>
    </row>
    <row r="1752" s="13" customFormat="1">
      <c r="A1752" s="13"/>
      <c r="B1752" s="232"/>
      <c r="C1752" s="233"/>
      <c r="D1752" s="234" t="s">
        <v>159</v>
      </c>
      <c r="E1752" s="235" t="s">
        <v>19</v>
      </c>
      <c r="F1752" s="236" t="s">
        <v>2148</v>
      </c>
      <c r="G1752" s="233"/>
      <c r="H1752" s="235" t="s">
        <v>19</v>
      </c>
      <c r="I1752" s="237"/>
      <c r="J1752" s="233"/>
      <c r="K1752" s="233"/>
      <c r="L1752" s="238"/>
      <c r="M1752" s="239"/>
      <c r="N1752" s="240"/>
      <c r="O1752" s="240"/>
      <c r="P1752" s="240"/>
      <c r="Q1752" s="240"/>
      <c r="R1752" s="240"/>
      <c r="S1752" s="240"/>
      <c r="T1752" s="24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2" t="s">
        <v>159</v>
      </c>
      <c r="AU1752" s="242" t="s">
        <v>82</v>
      </c>
      <c r="AV1752" s="13" t="s">
        <v>80</v>
      </c>
      <c r="AW1752" s="13" t="s">
        <v>33</v>
      </c>
      <c r="AX1752" s="13" t="s">
        <v>72</v>
      </c>
      <c r="AY1752" s="242" t="s">
        <v>148</v>
      </c>
    </row>
    <row r="1753" s="14" customFormat="1">
      <c r="A1753" s="14"/>
      <c r="B1753" s="243"/>
      <c r="C1753" s="244"/>
      <c r="D1753" s="234" t="s">
        <v>159</v>
      </c>
      <c r="E1753" s="245" t="s">
        <v>19</v>
      </c>
      <c r="F1753" s="246" t="s">
        <v>2149</v>
      </c>
      <c r="G1753" s="244"/>
      <c r="H1753" s="247">
        <v>100.45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159</v>
      </c>
      <c r="AU1753" s="253" t="s">
        <v>82</v>
      </c>
      <c r="AV1753" s="14" t="s">
        <v>82</v>
      </c>
      <c r="AW1753" s="14" t="s">
        <v>33</v>
      </c>
      <c r="AX1753" s="14" t="s">
        <v>72</v>
      </c>
      <c r="AY1753" s="253" t="s">
        <v>148</v>
      </c>
    </row>
    <row r="1754" s="13" customFormat="1">
      <c r="A1754" s="13"/>
      <c r="B1754" s="232"/>
      <c r="C1754" s="233"/>
      <c r="D1754" s="234" t="s">
        <v>159</v>
      </c>
      <c r="E1754" s="235" t="s">
        <v>19</v>
      </c>
      <c r="F1754" s="236" t="s">
        <v>925</v>
      </c>
      <c r="G1754" s="233"/>
      <c r="H1754" s="235" t="s">
        <v>19</v>
      </c>
      <c r="I1754" s="237"/>
      <c r="J1754" s="233"/>
      <c r="K1754" s="233"/>
      <c r="L1754" s="238"/>
      <c r="M1754" s="239"/>
      <c r="N1754" s="240"/>
      <c r="O1754" s="240"/>
      <c r="P1754" s="240"/>
      <c r="Q1754" s="240"/>
      <c r="R1754" s="240"/>
      <c r="S1754" s="240"/>
      <c r="T1754" s="24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2" t="s">
        <v>159</v>
      </c>
      <c r="AU1754" s="242" t="s">
        <v>82</v>
      </c>
      <c r="AV1754" s="13" t="s">
        <v>80</v>
      </c>
      <c r="AW1754" s="13" t="s">
        <v>33</v>
      </c>
      <c r="AX1754" s="13" t="s">
        <v>72</v>
      </c>
      <c r="AY1754" s="242" t="s">
        <v>148</v>
      </c>
    </row>
    <row r="1755" s="14" customFormat="1">
      <c r="A1755" s="14"/>
      <c r="B1755" s="243"/>
      <c r="C1755" s="244"/>
      <c r="D1755" s="234" t="s">
        <v>159</v>
      </c>
      <c r="E1755" s="245" t="s">
        <v>19</v>
      </c>
      <c r="F1755" s="246" t="s">
        <v>2150</v>
      </c>
      <c r="G1755" s="244"/>
      <c r="H1755" s="247">
        <v>115.83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159</v>
      </c>
      <c r="AU1755" s="253" t="s">
        <v>82</v>
      </c>
      <c r="AV1755" s="14" t="s">
        <v>82</v>
      </c>
      <c r="AW1755" s="14" t="s">
        <v>33</v>
      </c>
      <c r="AX1755" s="14" t="s">
        <v>72</v>
      </c>
      <c r="AY1755" s="253" t="s">
        <v>148</v>
      </c>
    </row>
    <row r="1756" s="15" customFormat="1">
      <c r="A1756" s="15"/>
      <c r="B1756" s="254"/>
      <c r="C1756" s="255"/>
      <c r="D1756" s="234" t="s">
        <v>159</v>
      </c>
      <c r="E1756" s="256" t="s">
        <v>19</v>
      </c>
      <c r="F1756" s="257" t="s">
        <v>163</v>
      </c>
      <c r="G1756" s="255"/>
      <c r="H1756" s="258">
        <v>1924.204</v>
      </c>
      <c r="I1756" s="259"/>
      <c r="J1756" s="255"/>
      <c r="K1756" s="255"/>
      <c r="L1756" s="260"/>
      <c r="M1756" s="261"/>
      <c r="N1756" s="262"/>
      <c r="O1756" s="262"/>
      <c r="P1756" s="262"/>
      <c r="Q1756" s="262"/>
      <c r="R1756" s="262"/>
      <c r="S1756" s="262"/>
      <c r="T1756" s="263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4" t="s">
        <v>159</v>
      </c>
      <c r="AU1756" s="264" t="s">
        <v>82</v>
      </c>
      <c r="AV1756" s="15" t="s">
        <v>149</v>
      </c>
      <c r="AW1756" s="15" t="s">
        <v>33</v>
      </c>
      <c r="AX1756" s="15" t="s">
        <v>80</v>
      </c>
      <c r="AY1756" s="264" t="s">
        <v>148</v>
      </c>
    </row>
    <row r="1757" s="12" customFormat="1" ht="25.92" customHeight="1">
      <c r="A1757" s="12"/>
      <c r="B1757" s="198"/>
      <c r="C1757" s="199"/>
      <c r="D1757" s="200" t="s">
        <v>71</v>
      </c>
      <c r="E1757" s="201" t="s">
        <v>2171</v>
      </c>
      <c r="F1757" s="201" t="s">
        <v>2172</v>
      </c>
      <c r="G1757" s="199"/>
      <c r="H1757" s="199"/>
      <c r="I1757" s="202"/>
      <c r="J1757" s="203">
        <f>BK1757</f>
        <v>0</v>
      </c>
      <c r="K1757" s="199"/>
      <c r="L1757" s="204"/>
      <c r="M1757" s="205"/>
      <c r="N1757" s="206"/>
      <c r="O1757" s="206"/>
      <c r="P1757" s="207">
        <f>SUM(P1758:P1760)</f>
        <v>0</v>
      </c>
      <c r="Q1757" s="206"/>
      <c r="R1757" s="207">
        <f>SUM(R1758:R1760)</f>
        <v>0</v>
      </c>
      <c r="S1757" s="206"/>
      <c r="T1757" s="208">
        <f>SUM(T1758:T1760)</f>
        <v>0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09" t="s">
        <v>149</v>
      </c>
      <c r="AT1757" s="210" t="s">
        <v>71</v>
      </c>
      <c r="AU1757" s="210" t="s">
        <v>72</v>
      </c>
      <c r="AY1757" s="209" t="s">
        <v>148</v>
      </c>
      <c r="BK1757" s="211">
        <f>SUM(BK1758:BK1760)</f>
        <v>0</v>
      </c>
    </row>
    <row r="1758" s="2" customFormat="1" ht="16.5" customHeight="1">
      <c r="A1758" s="40"/>
      <c r="B1758" s="41"/>
      <c r="C1758" s="214" t="s">
        <v>2173</v>
      </c>
      <c r="D1758" s="214" t="s">
        <v>151</v>
      </c>
      <c r="E1758" s="215" t="s">
        <v>1293</v>
      </c>
      <c r="F1758" s="216" t="s">
        <v>1294</v>
      </c>
      <c r="G1758" s="217" t="s">
        <v>1295</v>
      </c>
      <c r="H1758" s="218">
        <v>20</v>
      </c>
      <c r="I1758" s="219"/>
      <c r="J1758" s="220">
        <f>ROUND(I1758*H1758,2)</f>
        <v>0</v>
      </c>
      <c r="K1758" s="216" t="s">
        <v>19</v>
      </c>
      <c r="L1758" s="46"/>
      <c r="M1758" s="221" t="s">
        <v>19</v>
      </c>
      <c r="N1758" s="222" t="s">
        <v>43</v>
      </c>
      <c r="O1758" s="86"/>
      <c r="P1758" s="223">
        <f>O1758*H1758</f>
        <v>0</v>
      </c>
      <c r="Q1758" s="223">
        <v>0</v>
      </c>
      <c r="R1758" s="223">
        <f>Q1758*H1758</f>
        <v>0</v>
      </c>
      <c r="S1758" s="223">
        <v>0</v>
      </c>
      <c r="T1758" s="224">
        <f>S1758*H1758</f>
        <v>0</v>
      </c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R1758" s="225" t="s">
        <v>2174</v>
      </c>
      <c r="AT1758" s="225" t="s">
        <v>151</v>
      </c>
      <c r="AU1758" s="225" t="s">
        <v>80</v>
      </c>
      <c r="AY1758" s="19" t="s">
        <v>148</v>
      </c>
      <c r="BE1758" s="226">
        <f>IF(N1758="základní",J1758,0)</f>
        <v>0</v>
      </c>
      <c r="BF1758" s="226">
        <f>IF(N1758="snížená",J1758,0)</f>
        <v>0</v>
      </c>
      <c r="BG1758" s="226">
        <f>IF(N1758="zákl. přenesená",J1758,0)</f>
        <v>0</v>
      </c>
      <c r="BH1758" s="226">
        <f>IF(N1758="sníž. přenesená",J1758,0)</f>
        <v>0</v>
      </c>
      <c r="BI1758" s="226">
        <f>IF(N1758="nulová",J1758,0)</f>
        <v>0</v>
      </c>
      <c r="BJ1758" s="19" t="s">
        <v>80</v>
      </c>
      <c r="BK1758" s="226">
        <f>ROUND(I1758*H1758,2)</f>
        <v>0</v>
      </c>
      <c r="BL1758" s="19" t="s">
        <v>2174</v>
      </c>
      <c r="BM1758" s="225" t="s">
        <v>2175</v>
      </c>
    </row>
    <row r="1759" s="2" customFormat="1" ht="16.5" customHeight="1">
      <c r="A1759" s="40"/>
      <c r="B1759" s="41"/>
      <c r="C1759" s="214" t="s">
        <v>2176</v>
      </c>
      <c r="D1759" s="214" t="s">
        <v>151</v>
      </c>
      <c r="E1759" s="215" t="s">
        <v>2177</v>
      </c>
      <c r="F1759" s="216" t="s">
        <v>2178</v>
      </c>
      <c r="G1759" s="217" t="s">
        <v>1295</v>
      </c>
      <c r="H1759" s="218">
        <v>50</v>
      </c>
      <c r="I1759" s="219"/>
      <c r="J1759" s="220">
        <f>ROUND(I1759*H1759,2)</f>
        <v>0</v>
      </c>
      <c r="K1759" s="216" t="s">
        <v>616</v>
      </c>
      <c r="L1759" s="46"/>
      <c r="M1759" s="221" t="s">
        <v>19</v>
      </c>
      <c r="N1759" s="222" t="s">
        <v>43</v>
      </c>
      <c r="O1759" s="86"/>
      <c r="P1759" s="223">
        <f>O1759*H1759</f>
        <v>0</v>
      </c>
      <c r="Q1759" s="223">
        <v>0</v>
      </c>
      <c r="R1759" s="223">
        <f>Q1759*H1759</f>
        <v>0</v>
      </c>
      <c r="S1759" s="223">
        <v>0</v>
      </c>
      <c r="T1759" s="224">
        <f>S1759*H1759</f>
        <v>0</v>
      </c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R1759" s="225" t="s">
        <v>2174</v>
      </c>
      <c r="AT1759" s="225" t="s">
        <v>151</v>
      </c>
      <c r="AU1759" s="225" t="s">
        <v>80</v>
      </c>
      <c r="AY1759" s="19" t="s">
        <v>148</v>
      </c>
      <c r="BE1759" s="226">
        <f>IF(N1759="základní",J1759,0)</f>
        <v>0</v>
      </c>
      <c r="BF1759" s="226">
        <f>IF(N1759="snížená",J1759,0)</f>
        <v>0</v>
      </c>
      <c r="BG1759" s="226">
        <f>IF(N1759="zákl. přenesená",J1759,0)</f>
        <v>0</v>
      </c>
      <c r="BH1759" s="226">
        <f>IF(N1759="sníž. přenesená",J1759,0)</f>
        <v>0</v>
      </c>
      <c r="BI1759" s="226">
        <f>IF(N1759="nulová",J1759,0)</f>
        <v>0</v>
      </c>
      <c r="BJ1759" s="19" t="s">
        <v>80</v>
      </c>
      <c r="BK1759" s="226">
        <f>ROUND(I1759*H1759,2)</f>
        <v>0</v>
      </c>
      <c r="BL1759" s="19" t="s">
        <v>2174</v>
      </c>
      <c r="BM1759" s="225" t="s">
        <v>2179</v>
      </c>
    </row>
    <row r="1760" s="2" customFormat="1">
      <c r="A1760" s="40"/>
      <c r="B1760" s="41"/>
      <c r="C1760" s="42"/>
      <c r="D1760" s="227" t="s">
        <v>157</v>
      </c>
      <c r="E1760" s="42"/>
      <c r="F1760" s="228" t="s">
        <v>2180</v>
      </c>
      <c r="G1760" s="42"/>
      <c r="H1760" s="42"/>
      <c r="I1760" s="229"/>
      <c r="J1760" s="42"/>
      <c r="K1760" s="42"/>
      <c r="L1760" s="46"/>
      <c r="M1760" s="279"/>
      <c r="N1760" s="280"/>
      <c r="O1760" s="281"/>
      <c r="P1760" s="281"/>
      <c r="Q1760" s="281"/>
      <c r="R1760" s="281"/>
      <c r="S1760" s="281"/>
      <c r="T1760" s="282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T1760" s="19" t="s">
        <v>157</v>
      </c>
      <c r="AU1760" s="19" t="s">
        <v>80</v>
      </c>
    </row>
    <row r="1761" s="2" customFormat="1" ht="6.96" customHeight="1">
      <c r="A1761" s="40"/>
      <c r="B1761" s="61"/>
      <c r="C1761" s="62"/>
      <c r="D1761" s="62"/>
      <c r="E1761" s="62"/>
      <c r="F1761" s="62"/>
      <c r="G1761" s="62"/>
      <c r="H1761" s="62"/>
      <c r="I1761" s="62"/>
      <c r="J1761" s="62"/>
      <c r="K1761" s="62"/>
      <c r="L1761" s="46"/>
      <c r="M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</row>
  </sheetData>
  <sheetProtection sheet="1" autoFilter="0" formatColumns="0" formatRows="0" objects="1" scenarios="1" spinCount="100000" saltValue="ux6qYhpQw6C4jb8IIzV6tHzYsqm+Viy33ZY43NXuIbuGmIZxpWNgm+dH8Ztd2TiLfyfSxJOQejxlk549rR64uQ==" hashValue="70VNo7P/lSvKGUkVHekALwCBhgELfwjc+8YBIz99KTdNS25PCpcEhwjryipId3o3UPMu8Fxc83mg1PGQDZLahg==" algorithmName="SHA-512" password="CC35"/>
  <autoFilter ref="C108:K17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3" r:id="rId1" display="https://podminky.urs.cz/item/CS_URS_2023_01/122211101"/>
    <hyperlink ref="F117" r:id="rId2" display="https://podminky.urs.cz/item/CS_URS_2023_01/162251102"/>
    <hyperlink ref="F120" r:id="rId3" display="https://podminky.urs.cz/item/CS_URS_2023_01/162751117"/>
    <hyperlink ref="F122" r:id="rId4" display="https://podminky.urs.cz/item/CS_URS_2023_01/162751119"/>
    <hyperlink ref="F125" r:id="rId5" display="https://podminky.urs.cz/item/CS_URS_2023_01/167151101"/>
    <hyperlink ref="F151" r:id="rId6" display="https://podminky.urs.cz/item/CS_URS_2023_01/171201221"/>
    <hyperlink ref="F154" r:id="rId7" display="https://podminky.urs.cz/item/CS_URS_2023_01/181912112"/>
    <hyperlink ref="F159" r:id="rId8" display="https://podminky.urs.cz/item/CS_URS_2023_01/271562211"/>
    <hyperlink ref="F164" r:id="rId9" display="https://podminky.urs.cz/item/CS_URS_2023_01/271572211"/>
    <hyperlink ref="F169" r:id="rId10" display="https://podminky.urs.cz/item/CS_URS_2023_01/273322511"/>
    <hyperlink ref="F174" r:id="rId11" display="https://podminky.urs.cz/item/CS_URS_2023_01/273362021"/>
    <hyperlink ref="F179" r:id="rId12" display="https://podminky.urs.cz/item/CS_URS_2023_01/311272131"/>
    <hyperlink ref="F190" r:id="rId13" display="https://podminky.urs.cz/item/CS_URS_2023_01/317941123"/>
    <hyperlink ref="F200" r:id="rId14" display="https://podminky.urs.cz/item/CS_URS_2023_01/346244381"/>
    <hyperlink ref="F207" r:id="rId15" display="https://podminky.urs.cz/item/CS_URS_2023_01/346481111"/>
    <hyperlink ref="F215" r:id="rId16" display="https://podminky.urs.cz/item/CS_URS_2023_01/611131121"/>
    <hyperlink ref="F248" r:id="rId17" display="https://podminky.urs.cz/item/CS_URS_2023_01/611311131"/>
    <hyperlink ref="F281" r:id="rId18" display="https://podminky.urs.cz/item/CS_URS_2023_01/611325402"/>
    <hyperlink ref="F314" r:id="rId19" display="https://podminky.urs.cz/item/CS_URS_2023_01/612131121"/>
    <hyperlink ref="F347" r:id="rId20" display="https://podminky.urs.cz/item/CS_URS_2023_01/612142001"/>
    <hyperlink ref="F351" r:id="rId21" display="https://podminky.urs.cz/item/CS_URS_2023_01/612311131"/>
    <hyperlink ref="F382" r:id="rId22" display="https://podminky.urs.cz/item/CS_URS_2023_01/612325402"/>
    <hyperlink ref="F413" r:id="rId23" display="https://podminky.urs.cz/item/CS_URS_2023_01/622125101"/>
    <hyperlink ref="F420" r:id="rId24" display="https://podminky.urs.cz/item/CS_URS_2023_01/629995101"/>
    <hyperlink ref="F424" r:id="rId25" display="https://podminky.urs.cz/item/CS_URS_2023_01/631319012"/>
    <hyperlink ref="F429" r:id="rId26" display="https://podminky.urs.cz/item/CS_URS_2023_01/631362021"/>
    <hyperlink ref="F433" r:id="rId27" display="https://podminky.urs.cz/item/CS_URS_2023_01/632481213"/>
    <hyperlink ref="F453" r:id="rId28" display="https://podminky.urs.cz/item/CS_URS_2023_01/632481215"/>
    <hyperlink ref="F492" r:id="rId29" display="https://podminky.urs.cz/item/CS_URS_2023_01/635211121"/>
    <hyperlink ref="F542" r:id="rId30" display="https://podminky.urs.cz/item/CS_URS_2023_01/962031133"/>
    <hyperlink ref="F559" r:id="rId31" display="https://podminky.urs.cz/item/CS_URS_2023_01/962032241"/>
    <hyperlink ref="F586" r:id="rId32" display="https://podminky.urs.cz/item/CS_URS_2023_01/962081141"/>
    <hyperlink ref="F589" r:id="rId33" display="https://podminky.urs.cz/item/CS_URS_2023_01/963031434"/>
    <hyperlink ref="F593" r:id="rId34" display="https://podminky.urs.cz/item/CS_URS_2023_01/963042819"/>
    <hyperlink ref="F597" r:id="rId35" display="https://podminky.urs.cz/item/CS_URS_2023_01/965042241"/>
    <hyperlink ref="F601" r:id="rId36" display="https://podminky.urs.cz/item/CS_URS_2023_01/965043441"/>
    <hyperlink ref="F637" r:id="rId37" display="https://podminky.urs.cz/item/CS_URS_2022_01/965082941"/>
    <hyperlink ref="F644" r:id="rId38" display="https://podminky.urs.cz/item/CS_URS_2023_01/968072355"/>
    <hyperlink ref="F653" r:id="rId39" display="https://podminky.urs.cz/item/CS_URS_2023_01/968072356"/>
    <hyperlink ref="F661" r:id="rId40" display="https://podminky.urs.cz/item/CS_URS_2023_01/968072357"/>
    <hyperlink ref="F665" r:id="rId41" display="https://podminky.urs.cz/item/CS_URS_2023_01/968072455"/>
    <hyperlink ref="F677" r:id="rId42" display="https://podminky.urs.cz/item/CS_URS_2023_01/974032165"/>
    <hyperlink ref="F680" r:id="rId43" display="https://podminky.urs.cz/item/CS_URS_2023_01/975021311"/>
    <hyperlink ref="F688" r:id="rId44" display="https://podminky.urs.cz/item/CS_URS_2023_01/978012191"/>
    <hyperlink ref="F692" r:id="rId45" display="https://podminky.urs.cz/item/CS_URS_2023_01/978035117"/>
    <hyperlink ref="F756" r:id="rId46" display="https://podminky.urs.cz/item/CS_URS_2023_01/997013112"/>
    <hyperlink ref="F758" r:id="rId47" display="https://podminky.urs.cz/item/CS_URS_2023_01/997013501"/>
    <hyperlink ref="F760" r:id="rId48" display="https://podminky.urs.cz/item/CS_URS_2023_01/997013509"/>
    <hyperlink ref="F763" r:id="rId49" display="https://podminky.urs.cz/item/CS_URS_2023_01/997013601"/>
    <hyperlink ref="F769" r:id="rId50" display="https://podminky.urs.cz/item/CS_URS_2023_01/997013603"/>
    <hyperlink ref="F775" r:id="rId51" display="https://podminky.urs.cz/item/CS_URS_2023_01/997013607"/>
    <hyperlink ref="F778" r:id="rId52" display="https://podminky.urs.cz/item/CS_URS_2023_01/997013631"/>
    <hyperlink ref="F781" r:id="rId53" display="https://podminky.urs.cz/item/CS_URS_2023_01/997013655"/>
    <hyperlink ref="F784" r:id="rId54" display="https://podminky.urs.cz/item/CS_URS_2023_01/997013811"/>
    <hyperlink ref="F787" r:id="rId55" display="https://podminky.urs.cz/item/CS_URS_2023_01/997013821"/>
    <hyperlink ref="F791" r:id="rId56" display="https://podminky.urs.cz/item/CS_URS_2023_01/998011003"/>
    <hyperlink ref="F795" r:id="rId57" display="https://podminky.urs.cz/item/CS_URS_2023_01/711471053"/>
    <hyperlink ref="F819" r:id="rId58" display="https://podminky.urs.cz/item/CS_URS_2023_01/998711103"/>
    <hyperlink ref="F822" r:id="rId59" display="https://podminky.urs.cz/item/CS_URS_2023_01/721242105"/>
    <hyperlink ref="F824" r:id="rId60" display="https://podminky.urs.cz/item/CS_URS_2023_01/998721103"/>
    <hyperlink ref="F827" r:id="rId61" display="https://podminky.urs.cz/item/CS_URS_2023_01/725110814"/>
    <hyperlink ref="F830" r:id="rId62" display="https://podminky.urs.cz/item/CS_URS_2023_01/725210821"/>
    <hyperlink ref="F833" r:id="rId63" display="https://podminky.urs.cz/item/CS_URS_2023_01/725310823"/>
    <hyperlink ref="F836" r:id="rId64" display="https://podminky.urs.cz/item/CS_URS_2022_01/725590813"/>
    <hyperlink ref="F838" r:id="rId65" display="https://podminky.urs.cz/item/CS_URS_2023_01/725820802"/>
    <hyperlink ref="F842" r:id="rId66" display="https://podminky.urs.cz/item/CS_URS_2023_01/762331813"/>
    <hyperlink ref="F846" r:id="rId67" display="https://podminky.urs.cz/item/CS_URS_2023_01/762341821"/>
    <hyperlink ref="F907" r:id="rId68" display="https://podminky.urs.cz/item/CS_URS_2023_01/762512261"/>
    <hyperlink ref="F920" r:id="rId69" display="https://podminky.urs.cz/item/CS_URS_2023_01/762521812"/>
    <hyperlink ref="F927" r:id="rId70" display="https://podminky.urs.cz/item/CS_URS_2023_01/762795000"/>
    <hyperlink ref="F933" r:id="rId71" display="https://podminky.urs.cz/item/CS_URS_2023_01/762811811"/>
    <hyperlink ref="F937" r:id="rId72" display="https://podminky.urs.cz/item/CS_URS_2023_01/762822820"/>
    <hyperlink ref="F943" r:id="rId73" display="https://podminky.urs.cz/item/CS_URS_2023_01/762822840"/>
    <hyperlink ref="F947" r:id="rId74" display="https://podminky.urs.cz/item/CS_URS_2023_01/762822850"/>
    <hyperlink ref="F951" r:id="rId75" display="https://podminky.urs.cz/item/CS_URS_2023_01/998762103"/>
    <hyperlink ref="F954" r:id="rId76" display="https://podminky.urs.cz/item/CS_URS_2023_01/763111411"/>
    <hyperlink ref="F977" r:id="rId77" display="https://podminky.urs.cz/item/CS_URS_2023_01/763111414"/>
    <hyperlink ref="F983" r:id="rId78" display="https://podminky.urs.cz/item/CS_URS_2023_01/763111431"/>
    <hyperlink ref="F1005" r:id="rId79" display="https://podminky.urs.cz/item/CS_URS_2023_01/763111741"/>
    <hyperlink ref="F1019" r:id="rId80" display="https://podminky.urs.cz/item/CS_URS_2023_01/763113323"/>
    <hyperlink ref="F1027" r:id="rId81" display="https://podminky.urs.cz/item/CS_URS_2023_01/763113341"/>
    <hyperlink ref="F1034" r:id="rId82" display="https://podminky.urs.cz/item/CS_URS_2023_01/763121411"/>
    <hyperlink ref="F1046" r:id="rId83" display="https://podminky.urs.cz/item/CS_URS_2023_01/763131431"/>
    <hyperlink ref="F1050" r:id="rId84" display="https://podminky.urs.cz/item/CS_URS_2023_01/763131452"/>
    <hyperlink ref="F1061" r:id="rId85" display="https://podminky.urs.cz/item/CS_URS_2023_01/763131751"/>
    <hyperlink ref="F1076" r:id="rId86" display="https://podminky.urs.cz/item/CS_URS_2023_01/763161721"/>
    <hyperlink ref="F1080" r:id="rId87" display="https://podminky.urs.cz/item/CS_URS_2023_01/763411111"/>
    <hyperlink ref="F1084" r:id="rId88" display="https://podminky.urs.cz/item/CS_URS_2023_01/763411121"/>
    <hyperlink ref="F1088" r:id="rId89" display="https://podminky.urs.cz/item/CS_URS_2023_01/998763303"/>
    <hyperlink ref="F1091" r:id="rId90" display="https://podminky.urs.cz/item/CS_URS_2023_01/764002801"/>
    <hyperlink ref="F1094" r:id="rId91" display="https://podminky.urs.cz/item/CS_URS_2023_01/764002812"/>
    <hyperlink ref="F1096" r:id="rId92" display="https://podminky.urs.cz/item/CS_URS_2022_01/764002851"/>
    <hyperlink ref="F1101" r:id="rId93" display="https://podminky.urs.cz/item/CS_URS_2023_01/764002871"/>
    <hyperlink ref="F1103" r:id="rId94" display="https://podminky.urs.cz/item/CS_URS_2023_01/764004801"/>
    <hyperlink ref="F1106" r:id="rId95" display="https://podminky.urs.cz/item/CS_URS_2023_01/764004861"/>
    <hyperlink ref="F1109" r:id="rId96" display="https://podminky.urs.cz/item/CS_URS_2023_01/764246446"/>
    <hyperlink ref="F1113" r:id="rId97" display="https://podminky.urs.cz/item/CS_URS_2023_01/998764103"/>
    <hyperlink ref="F1116" r:id="rId98" display="https://podminky.urs.cz/item/CS_URS_2023_01/765131857"/>
    <hyperlink ref="F1120" r:id="rId99" display="https://podminky.urs.cz/item/CS_URS_2023_01/765231851"/>
    <hyperlink ref="F1124" r:id="rId100" display="https://podminky.urs.cz/item/CS_URS_2023_01/998765103"/>
    <hyperlink ref="F1127" r:id="rId101" display="https://podminky.urs.cz/item/CS_URS_2023_01/766221811"/>
    <hyperlink ref="F1131" r:id="rId102" display="https://podminky.urs.cz/item/CS_URS_2023_01/766691914"/>
    <hyperlink ref="F1134" r:id="rId103" display="https://podminky.urs.cz/item/CS_URS_2023_01/766812840"/>
    <hyperlink ref="F1148" r:id="rId104" display="https://podminky.urs.cz/item/CS_URS_2023_01/998766103"/>
    <hyperlink ref="F1151" r:id="rId105" display="https://podminky.urs.cz/item/CS_URS_2023_01/767161813"/>
    <hyperlink ref="F1178" r:id="rId106" display="https://podminky.urs.cz/item/CS_URS_2023_01/998767103"/>
    <hyperlink ref="F1181" r:id="rId107" display="https://podminky.urs.cz/item/CS_URS_2023_01/771111011"/>
    <hyperlink ref="F1202" r:id="rId108" display="https://podminky.urs.cz/item/CS_URS_2023_01/771121011"/>
    <hyperlink ref="F1223" r:id="rId109" display="https://podminky.urs.cz/item/CS_URS_2023_01/771474112"/>
    <hyperlink ref="F1236" r:id="rId110" display="https://podminky.urs.cz/item/CS_URS_2023_01/771571810"/>
    <hyperlink ref="F1249" r:id="rId111" display="https://podminky.urs.cz/item/CS_URS_2023_01/771574111"/>
    <hyperlink ref="F1272" r:id="rId112" display="https://podminky.urs.cz/item/CS_URS_2023_01/771591112"/>
    <hyperlink ref="F1287" r:id="rId113" display="https://podminky.urs.cz/item/CS_URS_2023_01/771592011"/>
    <hyperlink ref="F1308" r:id="rId114" display="https://podminky.urs.cz/item/CS_URS_2023_01/998771103"/>
    <hyperlink ref="F1311" r:id="rId115" display="https://podminky.urs.cz/item/CS_URS_2023_01/776111311"/>
    <hyperlink ref="F1346" r:id="rId116" display="https://podminky.urs.cz/item/CS_URS_2023_01/776121112"/>
    <hyperlink ref="F1381" r:id="rId117" display="https://podminky.urs.cz/item/CS_URS_2023_01/776141122"/>
    <hyperlink ref="F1416" r:id="rId118" display="https://podminky.urs.cz/item/CS_URS_2023_01/776201812"/>
    <hyperlink ref="F1441" r:id="rId119" display="https://podminky.urs.cz/item/CS_URS_2023_01/776251111"/>
    <hyperlink ref="F1478" r:id="rId120" display="https://podminky.urs.cz/item/CS_URS_2023_01/776410811"/>
    <hyperlink ref="F1503" r:id="rId121" display="https://podminky.urs.cz/item/CS_URS_2023_01/776411111"/>
    <hyperlink ref="F1540" r:id="rId122" display="https://podminky.urs.cz/item/CS_URS_2023_01/776421312"/>
    <hyperlink ref="F1548" r:id="rId123" display="https://podminky.urs.cz/item/CS_URS_2023_01/776991121"/>
    <hyperlink ref="F1583" r:id="rId124" display="https://podminky.urs.cz/item/CS_URS_2023_01/998776103"/>
    <hyperlink ref="F1586" r:id="rId125" display="https://podminky.urs.cz/item/CS_URS_2023_01/781111011"/>
    <hyperlink ref="F1599" r:id="rId126" display="https://podminky.urs.cz/item/CS_URS_2023_01/781121011"/>
    <hyperlink ref="F1612" r:id="rId127" display="https://podminky.urs.cz/item/CS_URS_2023_01/781151031"/>
    <hyperlink ref="F1623" r:id="rId128" display="https://podminky.urs.cz/item/CS_URS_2023_01/781471810"/>
    <hyperlink ref="F1636" r:id="rId129" display="https://podminky.urs.cz/item/CS_URS_2023_01/781474111"/>
    <hyperlink ref="F1651" r:id="rId130" display="https://podminky.urs.cz/item/CS_URS_2023_01/781494111"/>
    <hyperlink ref="F1656" r:id="rId131" display="https://podminky.urs.cz/item/CS_URS_2023_01/781495211"/>
    <hyperlink ref="F1669" r:id="rId132" display="https://podminky.urs.cz/item/CS_URS_2023_01/998781103"/>
    <hyperlink ref="F1672" r:id="rId133" display="https://podminky.urs.cz/item/CS_URS_2023_01/783301303"/>
    <hyperlink ref="F1676" r:id="rId134" display="https://podminky.urs.cz/item/CS_URS_2023_01/783301313"/>
    <hyperlink ref="F1680" r:id="rId135" display="https://podminky.urs.cz/item/CS_URS_2023_01/783314101"/>
    <hyperlink ref="F1684" r:id="rId136" display="https://podminky.urs.cz/item/CS_URS_2023_01/783315101"/>
    <hyperlink ref="F1688" r:id="rId137" display="https://podminky.urs.cz/item/CS_URS_2023_01/783317101"/>
    <hyperlink ref="F1693" r:id="rId138" display="https://podminky.urs.cz/item/CS_URS_2023_01/784111001"/>
    <hyperlink ref="F1713" r:id="rId139" display="https://podminky.urs.cz/item/CS_URS_2023_01/784181112"/>
    <hyperlink ref="F1733" r:id="rId140" display="https://podminky.urs.cz/item/CS_URS_2023_01/784191001"/>
    <hyperlink ref="F1736" r:id="rId141" display="https://podminky.urs.cz/item/CS_URS_2023_01/784191007"/>
    <hyperlink ref="F1760" r:id="rId142" display="https://podminky.urs.cz/item/CS_URS_2023_01/HZS13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2181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2182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Chomutov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SM Projekt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Jaroslav Kudláček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ROUND((SUM(BE95:BE146)),  2)</f>
        <v>0</v>
      </c>
      <c r="G35" s="40"/>
      <c r="H35" s="40"/>
      <c r="I35" s="159">
        <v>0.20999999999999999</v>
      </c>
      <c r="J35" s="158">
        <f>ROUND(((SUM(BE95:BE146))*I35),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ROUND((SUM(BF95:BF146)),  2)</f>
        <v>0</v>
      </c>
      <c r="G36" s="40"/>
      <c r="H36" s="40"/>
      <c r="I36" s="159">
        <v>0.12</v>
      </c>
      <c r="J36" s="158">
        <f>ROUND(((SUM(BF95:BF146))*I36),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ROUND((SUM(BG95:BG146)),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ROUND((SUM(BH95:BH146)),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ROUND((SUM(BI95:BI146)),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04.b - Elektro -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2183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2184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129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2185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2186</v>
      </c>
      <c r="E68" s="179"/>
      <c r="F68" s="179"/>
      <c r="G68" s="179"/>
      <c r="H68" s="179"/>
      <c r="I68" s="179"/>
      <c r="J68" s="180">
        <f>J104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2187</v>
      </c>
      <c r="E69" s="184"/>
      <c r="F69" s="184"/>
      <c r="G69" s="184"/>
      <c r="H69" s="184"/>
      <c r="I69" s="184"/>
      <c r="J69" s="185">
        <f>J105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2188</v>
      </c>
      <c r="E70" s="184"/>
      <c r="F70" s="184"/>
      <c r="G70" s="184"/>
      <c r="H70" s="184"/>
      <c r="I70" s="184"/>
      <c r="J70" s="185">
        <f>J125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886</v>
      </c>
      <c r="E71" s="179"/>
      <c r="F71" s="179"/>
      <c r="G71" s="179"/>
      <c r="H71" s="179"/>
      <c r="I71" s="179"/>
      <c r="J71" s="180">
        <f>J134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2189</v>
      </c>
      <c r="E72" s="179"/>
      <c r="F72" s="179"/>
      <c r="G72" s="179"/>
      <c r="H72" s="179"/>
      <c r="I72" s="179"/>
      <c r="J72" s="180">
        <f>J140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2190</v>
      </c>
      <c r="E73" s="184"/>
      <c r="F73" s="184"/>
      <c r="G73" s="184"/>
      <c r="H73" s="184"/>
      <c r="I73" s="184"/>
      <c r="J73" s="185">
        <f>J141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Rekonstrukce č.p. 224, Hálkova ulice, Chomutov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872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873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04.b - Elektro - práce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5. 5. 2022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Chomutov</v>
      </c>
      <c r="G91" s="42"/>
      <c r="H91" s="42"/>
      <c r="I91" s="34" t="s">
        <v>31</v>
      </c>
      <c r="J91" s="38" t="str">
        <f>E23</f>
        <v>SM Projekt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Jaroslav Kudláček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134</v>
      </c>
      <c r="D94" s="190" t="s">
        <v>57</v>
      </c>
      <c r="E94" s="190" t="s">
        <v>53</v>
      </c>
      <c r="F94" s="190" t="s">
        <v>54</v>
      </c>
      <c r="G94" s="190" t="s">
        <v>135</v>
      </c>
      <c r="H94" s="190" t="s">
        <v>136</v>
      </c>
      <c r="I94" s="190" t="s">
        <v>137</v>
      </c>
      <c r="J94" s="190" t="s">
        <v>122</v>
      </c>
      <c r="K94" s="191" t="s">
        <v>138</v>
      </c>
      <c r="L94" s="192"/>
      <c r="M94" s="94" t="s">
        <v>19</v>
      </c>
      <c r="N94" s="95" t="s">
        <v>42</v>
      </c>
      <c r="O94" s="95" t="s">
        <v>139</v>
      </c>
      <c r="P94" s="95" t="s">
        <v>140</v>
      </c>
      <c r="Q94" s="95" t="s">
        <v>141</v>
      </c>
      <c r="R94" s="95" t="s">
        <v>142</v>
      </c>
      <c r="S94" s="95" t="s">
        <v>143</v>
      </c>
      <c r="T94" s="96" t="s">
        <v>144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145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P96+P99+P104+P134+P140</f>
        <v>0</v>
      </c>
      <c r="Q95" s="98"/>
      <c r="R95" s="195">
        <f>R96+R99+R104+R134+R140</f>
        <v>0</v>
      </c>
      <c r="S95" s="98"/>
      <c r="T95" s="196">
        <f>T96+T99+T104+T134+T140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123</v>
      </c>
      <c r="BK95" s="197">
        <f>BK96+BK99+BK104+BK134+BK140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146</v>
      </c>
      <c r="F96" s="201" t="s">
        <v>146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</f>
        <v>0</v>
      </c>
      <c r="Q96" s="206"/>
      <c r="R96" s="207">
        <f>R97</f>
        <v>0</v>
      </c>
      <c r="S96" s="206"/>
      <c r="T96" s="208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71</v>
      </c>
      <c r="AU96" s="210" t="s">
        <v>72</v>
      </c>
      <c r="AY96" s="209" t="s">
        <v>148</v>
      </c>
      <c r="BK96" s="211">
        <f>BK97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1560</v>
      </c>
      <c r="F97" s="212" t="s">
        <v>278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71</v>
      </c>
      <c r="AU97" s="210" t="s">
        <v>80</v>
      </c>
      <c r="AY97" s="209" t="s">
        <v>148</v>
      </c>
      <c r="BK97" s="211">
        <f>BK98</f>
        <v>0</v>
      </c>
    </row>
    <row r="98" s="2" customFormat="1" ht="24.15" customHeight="1">
      <c r="A98" s="40"/>
      <c r="B98" s="41"/>
      <c r="C98" s="214" t="s">
        <v>1502</v>
      </c>
      <c r="D98" s="214" t="s">
        <v>151</v>
      </c>
      <c r="E98" s="215" t="s">
        <v>2191</v>
      </c>
      <c r="F98" s="216" t="s">
        <v>2192</v>
      </c>
      <c r="G98" s="217" t="s">
        <v>208</v>
      </c>
      <c r="H98" s="218">
        <v>5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149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149</v>
      </c>
      <c r="BM98" s="225" t="s">
        <v>245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284</v>
      </c>
      <c r="F99" s="201" t="s">
        <v>285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</f>
        <v>0</v>
      </c>
      <c r="Q99" s="206"/>
      <c r="R99" s="207">
        <f>R100</f>
        <v>0</v>
      </c>
      <c r="S99" s="206"/>
      <c r="T99" s="20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82</v>
      </c>
      <c r="AT99" s="210" t="s">
        <v>71</v>
      </c>
      <c r="AU99" s="210" t="s">
        <v>72</v>
      </c>
      <c r="AY99" s="209" t="s">
        <v>148</v>
      </c>
      <c r="BK99" s="211">
        <f>BK100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2193</v>
      </c>
      <c r="F100" s="212" t="s">
        <v>2194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SUM(P101:P103)</f>
        <v>0</v>
      </c>
      <c r="Q100" s="206"/>
      <c r="R100" s="207">
        <f>SUM(R101:R103)</f>
        <v>0</v>
      </c>
      <c r="S100" s="206"/>
      <c r="T100" s="20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82</v>
      </c>
      <c r="AT100" s="210" t="s">
        <v>71</v>
      </c>
      <c r="AU100" s="210" t="s">
        <v>80</v>
      </c>
      <c r="AY100" s="209" t="s">
        <v>148</v>
      </c>
      <c r="BK100" s="211">
        <f>SUM(BK101:BK103)</f>
        <v>0</v>
      </c>
    </row>
    <row r="101" s="2" customFormat="1" ht="16.5" customHeight="1">
      <c r="A101" s="40"/>
      <c r="B101" s="41"/>
      <c r="C101" s="214" t="s">
        <v>1510</v>
      </c>
      <c r="D101" s="214" t="s">
        <v>151</v>
      </c>
      <c r="E101" s="215" t="s">
        <v>2195</v>
      </c>
      <c r="F101" s="216" t="s">
        <v>2196</v>
      </c>
      <c r="G101" s="217" t="s">
        <v>298</v>
      </c>
      <c r="H101" s="218">
        <v>500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245</v>
      </c>
      <c r="AT101" s="225" t="s">
        <v>151</v>
      </c>
      <c r="AU101" s="225" t="s">
        <v>82</v>
      </c>
      <c r="AY101" s="19" t="s">
        <v>148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245</v>
      </c>
      <c r="BM101" s="225" t="s">
        <v>255</v>
      </c>
    </row>
    <row r="102" s="2" customFormat="1" ht="16.5" customHeight="1">
      <c r="A102" s="40"/>
      <c r="B102" s="41"/>
      <c r="C102" s="214" t="s">
        <v>1523</v>
      </c>
      <c r="D102" s="214" t="s">
        <v>151</v>
      </c>
      <c r="E102" s="215" t="s">
        <v>2197</v>
      </c>
      <c r="F102" s="216" t="s">
        <v>2198</v>
      </c>
      <c r="G102" s="217" t="s">
        <v>765</v>
      </c>
      <c r="H102" s="218">
        <v>175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245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245</v>
      </c>
      <c r="BM102" s="225" t="s">
        <v>268</v>
      </c>
    </row>
    <row r="103" s="2" customFormat="1" ht="16.5" customHeight="1">
      <c r="A103" s="40"/>
      <c r="B103" s="41"/>
      <c r="C103" s="214" t="s">
        <v>1529</v>
      </c>
      <c r="D103" s="214" t="s">
        <v>151</v>
      </c>
      <c r="E103" s="215" t="s">
        <v>2199</v>
      </c>
      <c r="F103" s="216" t="s">
        <v>2200</v>
      </c>
      <c r="G103" s="217" t="s">
        <v>765</v>
      </c>
      <c r="H103" s="218">
        <v>80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245</v>
      </c>
      <c r="AT103" s="225" t="s">
        <v>151</v>
      </c>
      <c r="AU103" s="225" t="s">
        <v>82</v>
      </c>
      <c r="AY103" s="19" t="s">
        <v>148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245</v>
      </c>
      <c r="BM103" s="225" t="s">
        <v>279</v>
      </c>
    </row>
    <row r="104" s="12" customFormat="1" ht="25.92" customHeight="1">
      <c r="A104" s="12"/>
      <c r="B104" s="198"/>
      <c r="C104" s="199"/>
      <c r="D104" s="200" t="s">
        <v>71</v>
      </c>
      <c r="E104" s="201" t="s">
        <v>363</v>
      </c>
      <c r="F104" s="201" t="s">
        <v>2201</v>
      </c>
      <c r="G104" s="199"/>
      <c r="H104" s="199"/>
      <c r="I104" s="202"/>
      <c r="J104" s="203">
        <f>BK104</f>
        <v>0</v>
      </c>
      <c r="K104" s="199"/>
      <c r="L104" s="204"/>
      <c r="M104" s="205"/>
      <c r="N104" s="206"/>
      <c r="O104" s="206"/>
      <c r="P104" s="207">
        <f>P105+P125</f>
        <v>0</v>
      </c>
      <c r="Q104" s="206"/>
      <c r="R104" s="207">
        <f>R105+R125</f>
        <v>0</v>
      </c>
      <c r="S104" s="206"/>
      <c r="T104" s="208">
        <f>T105+T125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170</v>
      </c>
      <c r="AT104" s="210" t="s">
        <v>71</v>
      </c>
      <c r="AU104" s="210" t="s">
        <v>72</v>
      </c>
      <c r="AY104" s="209" t="s">
        <v>148</v>
      </c>
      <c r="BK104" s="211">
        <f>BK105+BK125</f>
        <v>0</v>
      </c>
    </row>
    <row r="105" s="12" customFormat="1" ht="22.8" customHeight="1">
      <c r="A105" s="12"/>
      <c r="B105" s="198"/>
      <c r="C105" s="199"/>
      <c r="D105" s="200" t="s">
        <v>71</v>
      </c>
      <c r="E105" s="212" t="s">
        <v>2202</v>
      </c>
      <c r="F105" s="212" t="s">
        <v>2203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SUM(P106:P124)</f>
        <v>0</v>
      </c>
      <c r="Q105" s="206"/>
      <c r="R105" s="207">
        <f>SUM(R106:R124)</f>
        <v>0</v>
      </c>
      <c r="S105" s="206"/>
      <c r="T105" s="208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170</v>
      </c>
      <c r="AT105" s="210" t="s">
        <v>71</v>
      </c>
      <c r="AU105" s="210" t="s">
        <v>80</v>
      </c>
      <c r="AY105" s="209" t="s">
        <v>148</v>
      </c>
      <c r="BK105" s="211">
        <f>SUM(BK106:BK124)</f>
        <v>0</v>
      </c>
    </row>
    <row r="106" s="2" customFormat="1" ht="16.5" customHeight="1">
      <c r="A106" s="40"/>
      <c r="B106" s="41"/>
      <c r="C106" s="214" t="s">
        <v>1534</v>
      </c>
      <c r="D106" s="214" t="s">
        <v>151</v>
      </c>
      <c r="E106" s="215" t="s">
        <v>2204</v>
      </c>
      <c r="F106" s="216" t="s">
        <v>2205</v>
      </c>
      <c r="G106" s="217" t="s">
        <v>765</v>
      </c>
      <c r="H106" s="218">
        <v>200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1309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1309</v>
      </c>
      <c r="BM106" s="225" t="s">
        <v>295</v>
      </c>
    </row>
    <row r="107" s="2" customFormat="1" ht="24.15" customHeight="1">
      <c r="A107" s="40"/>
      <c r="B107" s="41"/>
      <c r="C107" s="214" t="s">
        <v>1610</v>
      </c>
      <c r="D107" s="214" t="s">
        <v>151</v>
      </c>
      <c r="E107" s="215" t="s">
        <v>2206</v>
      </c>
      <c r="F107" s="216" t="s">
        <v>2207</v>
      </c>
      <c r="G107" s="217" t="s">
        <v>298</v>
      </c>
      <c r="H107" s="218">
        <v>370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1309</v>
      </c>
      <c r="AT107" s="225" t="s">
        <v>151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1309</v>
      </c>
      <c r="BM107" s="225" t="s">
        <v>306</v>
      </c>
    </row>
    <row r="108" s="2" customFormat="1" ht="16.5" customHeight="1">
      <c r="A108" s="40"/>
      <c r="B108" s="41"/>
      <c r="C108" s="214" t="s">
        <v>1600</v>
      </c>
      <c r="D108" s="214" t="s">
        <v>151</v>
      </c>
      <c r="E108" s="215" t="s">
        <v>2208</v>
      </c>
      <c r="F108" s="216" t="s">
        <v>2209</v>
      </c>
      <c r="G108" s="217" t="s">
        <v>298</v>
      </c>
      <c r="H108" s="218">
        <v>5670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1309</v>
      </c>
      <c r="AT108" s="225" t="s">
        <v>151</v>
      </c>
      <c r="AU108" s="225" t="s">
        <v>82</v>
      </c>
      <c r="AY108" s="19" t="s">
        <v>148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1309</v>
      </c>
      <c r="BM108" s="225" t="s">
        <v>322</v>
      </c>
    </row>
    <row r="109" s="2" customFormat="1" ht="16.5" customHeight="1">
      <c r="A109" s="40"/>
      <c r="B109" s="41"/>
      <c r="C109" s="214" t="s">
        <v>1808</v>
      </c>
      <c r="D109" s="214" t="s">
        <v>151</v>
      </c>
      <c r="E109" s="215" t="s">
        <v>2210</v>
      </c>
      <c r="F109" s="216" t="s">
        <v>2211</v>
      </c>
      <c r="G109" s="217" t="s">
        <v>298</v>
      </c>
      <c r="H109" s="218">
        <v>210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1309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1309</v>
      </c>
      <c r="BM109" s="225" t="s">
        <v>546</v>
      </c>
    </row>
    <row r="110" s="2" customFormat="1" ht="16.5" customHeight="1">
      <c r="A110" s="40"/>
      <c r="B110" s="41"/>
      <c r="C110" s="214" t="s">
        <v>1820</v>
      </c>
      <c r="D110" s="214" t="s">
        <v>151</v>
      </c>
      <c r="E110" s="215" t="s">
        <v>2212</v>
      </c>
      <c r="F110" s="216" t="s">
        <v>2213</v>
      </c>
      <c r="G110" s="217" t="s">
        <v>298</v>
      </c>
      <c r="H110" s="218">
        <v>3130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1309</v>
      </c>
      <c r="AT110" s="225" t="s">
        <v>151</v>
      </c>
      <c r="AU110" s="225" t="s">
        <v>82</v>
      </c>
      <c r="AY110" s="19" t="s">
        <v>148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1309</v>
      </c>
      <c r="BM110" s="225" t="s">
        <v>506</v>
      </c>
    </row>
    <row r="111" s="2" customFormat="1" ht="16.5" customHeight="1">
      <c r="A111" s="40"/>
      <c r="B111" s="41"/>
      <c r="C111" s="214" t="s">
        <v>245</v>
      </c>
      <c r="D111" s="214" t="s">
        <v>151</v>
      </c>
      <c r="E111" s="215" t="s">
        <v>2214</v>
      </c>
      <c r="F111" s="216" t="s">
        <v>2215</v>
      </c>
      <c r="G111" s="217" t="s">
        <v>765</v>
      </c>
      <c r="H111" s="218">
        <v>121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1309</v>
      </c>
      <c r="AT111" s="225" t="s">
        <v>151</v>
      </c>
      <c r="AU111" s="225" t="s">
        <v>82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1309</v>
      </c>
      <c r="BM111" s="225" t="s">
        <v>576</v>
      </c>
    </row>
    <row r="112" s="2" customFormat="1" ht="16.5" customHeight="1">
      <c r="A112" s="40"/>
      <c r="B112" s="41"/>
      <c r="C112" s="214" t="s">
        <v>1674</v>
      </c>
      <c r="D112" s="214" t="s">
        <v>151</v>
      </c>
      <c r="E112" s="215" t="s">
        <v>2216</v>
      </c>
      <c r="F112" s="216" t="s">
        <v>2217</v>
      </c>
      <c r="G112" s="217" t="s">
        <v>765</v>
      </c>
      <c r="H112" s="218">
        <v>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1309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1309</v>
      </c>
      <c r="BM112" s="225" t="s">
        <v>593</v>
      </c>
    </row>
    <row r="113" s="2" customFormat="1" ht="16.5" customHeight="1">
      <c r="A113" s="40"/>
      <c r="B113" s="41"/>
      <c r="C113" s="214" t="s">
        <v>1595</v>
      </c>
      <c r="D113" s="214" t="s">
        <v>151</v>
      </c>
      <c r="E113" s="215" t="s">
        <v>2218</v>
      </c>
      <c r="F113" s="216" t="s">
        <v>2219</v>
      </c>
      <c r="G113" s="217" t="s">
        <v>765</v>
      </c>
      <c r="H113" s="218">
        <v>132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1309</v>
      </c>
      <c r="AT113" s="225" t="s">
        <v>151</v>
      </c>
      <c r="AU113" s="225" t="s">
        <v>82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1309</v>
      </c>
      <c r="BM113" s="225" t="s">
        <v>603</v>
      </c>
    </row>
    <row r="114" s="2" customFormat="1" ht="16.5" customHeight="1">
      <c r="A114" s="40"/>
      <c r="B114" s="41"/>
      <c r="C114" s="214" t="s">
        <v>1622</v>
      </c>
      <c r="D114" s="214" t="s">
        <v>151</v>
      </c>
      <c r="E114" s="215" t="s">
        <v>2220</v>
      </c>
      <c r="F114" s="216" t="s">
        <v>2221</v>
      </c>
      <c r="G114" s="217" t="s">
        <v>765</v>
      </c>
      <c r="H114" s="218">
        <v>25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1309</v>
      </c>
      <c r="AT114" s="225" t="s">
        <v>151</v>
      </c>
      <c r="AU114" s="225" t="s">
        <v>82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1309</v>
      </c>
      <c r="BM114" s="225" t="s">
        <v>825</v>
      </c>
    </row>
    <row r="115" s="2" customFormat="1" ht="16.5" customHeight="1">
      <c r="A115" s="40"/>
      <c r="B115" s="41"/>
      <c r="C115" s="214" t="s">
        <v>1541</v>
      </c>
      <c r="D115" s="214" t="s">
        <v>151</v>
      </c>
      <c r="E115" s="215" t="s">
        <v>2222</v>
      </c>
      <c r="F115" s="216" t="s">
        <v>2223</v>
      </c>
      <c r="G115" s="217" t="s">
        <v>765</v>
      </c>
      <c r="H115" s="218">
        <v>14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1309</v>
      </c>
      <c r="AT115" s="225" t="s">
        <v>151</v>
      </c>
      <c r="AU115" s="225" t="s">
        <v>82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1309</v>
      </c>
      <c r="BM115" s="225" t="s">
        <v>841</v>
      </c>
    </row>
    <row r="116" s="2" customFormat="1" ht="16.5" customHeight="1">
      <c r="A116" s="40"/>
      <c r="B116" s="41"/>
      <c r="C116" s="214" t="s">
        <v>1812</v>
      </c>
      <c r="D116" s="214" t="s">
        <v>151</v>
      </c>
      <c r="E116" s="215" t="s">
        <v>2224</v>
      </c>
      <c r="F116" s="216" t="s">
        <v>2225</v>
      </c>
      <c r="G116" s="217" t="s">
        <v>765</v>
      </c>
      <c r="H116" s="218">
        <v>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1309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1309</v>
      </c>
      <c r="BM116" s="225" t="s">
        <v>851</v>
      </c>
    </row>
    <row r="117" s="2" customFormat="1" ht="16.5" customHeight="1">
      <c r="A117" s="40"/>
      <c r="B117" s="41"/>
      <c r="C117" s="214" t="s">
        <v>1816</v>
      </c>
      <c r="D117" s="214" t="s">
        <v>151</v>
      </c>
      <c r="E117" s="215" t="s">
        <v>2226</v>
      </c>
      <c r="F117" s="216" t="s">
        <v>2227</v>
      </c>
      <c r="G117" s="217" t="s">
        <v>765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1309</v>
      </c>
      <c r="AT117" s="225" t="s">
        <v>151</v>
      </c>
      <c r="AU117" s="225" t="s">
        <v>82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1309</v>
      </c>
      <c r="BM117" s="225" t="s">
        <v>860</v>
      </c>
    </row>
    <row r="118" s="2" customFormat="1" ht="21.75" customHeight="1">
      <c r="A118" s="40"/>
      <c r="B118" s="41"/>
      <c r="C118" s="214" t="s">
        <v>306</v>
      </c>
      <c r="D118" s="214" t="s">
        <v>151</v>
      </c>
      <c r="E118" s="215" t="s">
        <v>2228</v>
      </c>
      <c r="F118" s="216" t="s">
        <v>2229</v>
      </c>
      <c r="G118" s="217" t="s">
        <v>765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1309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1309</v>
      </c>
      <c r="BM118" s="225" t="s">
        <v>868</v>
      </c>
    </row>
    <row r="119" s="2" customFormat="1" ht="16.5" customHeight="1">
      <c r="A119" s="40"/>
      <c r="B119" s="41"/>
      <c r="C119" s="214" t="s">
        <v>1697</v>
      </c>
      <c r="D119" s="214" t="s">
        <v>151</v>
      </c>
      <c r="E119" s="215" t="s">
        <v>2230</v>
      </c>
      <c r="F119" s="216" t="s">
        <v>2231</v>
      </c>
      <c r="G119" s="217" t="s">
        <v>765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1309</v>
      </c>
      <c r="AT119" s="225" t="s">
        <v>151</v>
      </c>
      <c r="AU119" s="225" t="s">
        <v>82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1309</v>
      </c>
      <c r="BM119" s="225" t="s">
        <v>1215</v>
      </c>
    </row>
    <row r="120" s="2" customFormat="1" ht="16.5" customHeight="1">
      <c r="A120" s="40"/>
      <c r="B120" s="41"/>
      <c r="C120" s="214" t="s">
        <v>322</v>
      </c>
      <c r="D120" s="214" t="s">
        <v>151</v>
      </c>
      <c r="E120" s="215" t="s">
        <v>2232</v>
      </c>
      <c r="F120" s="216" t="s">
        <v>2233</v>
      </c>
      <c r="G120" s="217" t="s">
        <v>1402</v>
      </c>
      <c r="H120" s="218">
        <v>3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1309</v>
      </c>
      <c r="AT120" s="225" t="s">
        <v>151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1309</v>
      </c>
      <c r="BM120" s="225" t="s">
        <v>1230</v>
      </c>
    </row>
    <row r="121" s="2" customFormat="1" ht="16.5" customHeight="1">
      <c r="A121" s="40"/>
      <c r="B121" s="41"/>
      <c r="C121" s="214" t="s">
        <v>1828</v>
      </c>
      <c r="D121" s="214" t="s">
        <v>151</v>
      </c>
      <c r="E121" s="215" t="s">
        <v>2234</v>
      </c>
      <c r="F121" s="216" t="s">
        <v>2235</v>
      </c>
      <c r="G121" s="217" t="s">
        <v>298</v>
      </c>
      <c r="H121" s="218">
        <v>90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1309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1309</v>
      </c>
      <c r="BM121" s="225" t="s">
        <v>1238</v>
      </c>
    </row>
    <row r="122" s="2" customFormat="1" ht="16.5" customHeight="1">
      <c r="A122" s="40"/>
      <c r="B122" s="41"/>
      <c r="C122" s="214" t="s">
        <v>1832</v>
      </c>
      <c r="D122" s="214" t="s">
        <v>151</v>
      </c>
      <c r="E122" s="215" t="s">
        <v>2236</v>
      </c>
      <c r="F122" s="216" t="s">
        <v>2237</v>
      </c>
      <c r="G122" s="217" t="s">
        <v>298</v>
      </c>
      <c r="H122" s="218">
        <v>190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1309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1309</v>
      </c>
      <c r="BM122" s="225" t="s">
        <v>1250</v>
      </c>
    </row>
    <row r="123" s="2" customFormat="1" ht="16.5" customHeight="1">
      <c r="A123" s="40"/>
      <c r="B123" s="41"/>
      <c r="C123" s="214" t="s">
        <v>1836</v>
      </c>
      <c r="D123" s="214" t="s">
        <v>151</v>
      </c>
      <c r="E123" s="215" t="s">
        <v>2238</v>
      </c>
      <c r="F123" s="216" t="s">
        <v>2239</v>
      </c>
      <c r="G123" s="217" t="s">
        <v>765</v>
      </c>
      <c r="H123" s="218">
        <v>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1309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1309</v>
      </c>
      <c r="BM123" s="225" t="s">
        <v>1258</v>
      </c>
    </row>
    <row r="124" s="2" customFormat="1" ht="16.5" customHeight="1">
      <c r="A124" s="40"/>
      <c r="B124" s="41"/>
      <c r="C124" s="214" t="s">
        <v>1840</v>
      </c>
      <c r="D124" s="214" t="s">
        <v>151</v>
      </c>
      <c r="E124" s="215" t="s">
        <v>2240</v>
      </c>
      <c r="F124" s="216" t="s">
        <v>2241</v>
      </c>
      <c r="G124" s="217" t="s">
        <v>765</v>
      </c>
      <c r="H124" s="218">
        <v>108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1309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1309</v>
      </c>
      <c r="BM124" s="225" t="s">
        <v>671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2242</v>
      </c>
      <c r="F125" s="212" t="s">
        <v>2243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SUM(P126:P133)</f>
        <v>0</v>
      </c>
      <c r="Q125" s="206"/>
      <c r="R125" s="207">
        <f>SUM(R126:R133)</f>
        <v>0</v>
      </c>
      <c r="S125" s="206"/>
      <c r="T125" s="208">
        <f>SUM(T126:T133)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170</v>
      </c>
      <c r="AT125" s="210" t="s">
        <v>71</v>
      </c>
      <c r="AU125" s="210" t="s">
        <v>80</v>
      </c>
      <c r="AY125" s="209" t="s">
        <v>148</v>
      </c>
      <c r="BK125" s="211">
        <f>SUM(BK126:BK133)</f>
        <v>0</v>
      </c>
    </row>
    <row r="126" s="2" customFormat="1" ht="16.5" customHeight="1">
      <c r="A126" s="40"/>
      <c r="B126" s="41"/>
      <c r="C126" s="214" t="s">
        <v>1309</v>
      </c>
      <c r="D126" s="214" t="s">
        <v>151</v>
      </c>
      <c r="E126" s="215" t="s">
        <v>2244</v>
      </c>
      <c r="F126" s="216" t="s">
        <v>2245</v>
      </c>
      <c r="G126" s="217" t="s">
        <v>208</v>
      </c>
      <c r="H126" s="218">
        <v>5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1309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1309</v>
      </c>
      <c r="BM126" s="225" t="s">
        <v>1301</v>
      </c>
    </row>
    <row r="127" s="2" customFormat="1" ht="16.5" customHeight="1">
      <c r="A127" s="40"/>
      <c r="B127" s="41"/>
      <c r="C127" s="214" t="s">
        <v>161</v>
      </c>
      <c r="D127" s="214" t="s">
        <v>151</v>
      </c>
      <c r="E127" s="215" t="s">
        <v>2246</v>
      </c>
      <c r="F127" s="216" t="s">
        <v>2247</v>
      </c>
      <c r="G127" s="217" t="s">
        <v>186</v>
      </c>
      <c r="H127" s="218">
        <v>50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1309</v>
      </c>
      <c r="AT127" s="225" t="s">
        <v>151</v>
      </c>
      <c r="AU127" s="225" t="s">
        <v>82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1309</v>
      </c>
      <c r="BM127" s="225" t="s">
        <v>1309</v>
      </c>
    </row>
    <row r="128" s="2" customFormat="1" ht="16.5" customHeight="1">
      <c r="A128" s="40"/>
      <c r="B128" s="41"/>
      <c r="C128" s="214" t="s">
        <v>714</v>
      </c>
      <c r="D128" s="214" t="s">
        <v>151</v>
      </c>
      <c r="E128" s="215" t="s">
        <v>2248</v>
      </c>
      <c r="F128" s="216" t="s">
        <v>2249</v>
      </c>
      <c r="G128" s="217" t="s">
        <v>765</v>
      </c>
      <c r="H128" s="218">
        <v>30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1309</v>
      </c>
      <c r="AT128" s="225" t="s">
        <v>151</v>
      </c>
      <c r="AU128" s="225" t="s">
        <v>82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1309</v>
      </c>
      <c r="BM128" s="225" t="s">
        <v>1318</v>
      </c>
    </row>
    <row r="129" s="2" customFormat="1" ht="21.75" customHeight="1">
      <c r="A129" s="40"/>
      <c r="B129" s="41"/>
      <c r="C129" s="214" t="s">
        <v>825</v>
      </c>
      <c r="D129" s="214" t="s">
        <v>151</v>
      </c>
      <c r="E129" s="215" t="s">
        <v>2250</v>
      </c>
      <c r="F129" s="216" t="s">
        <v>2251</v>
      </c>
      <c r="G129" s="217" t="s">
        <v>765</v>
      </c>
      <c r="H129" s="218">
        <v>255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1309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1309</v>
      </c>
      <c r="BM129" s="225" t="s">
        <v>1332</v>
      </c>
    </row>
    <row r="130" s="2" customFormat="1" ht="16.5" customHeight="1">
      <c r="A130" s="40"/>
      <c r="B130" s="41"/>
      <c r="C130" s="214" t="s">
        <v>833</v>
      </c>
      <c r="D130" s="214" t="s">
        <v>151</v>
      </c>
      <c r="E130" s="215" t="s">
        <v>2252</v>
      </c>
      <c r="F130" s="216" t="s">
        <v>2253</v>
      </c>
      <c r="G130" s="217" t="s">
        <v>186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1309</v>
      </c>
      <c r="AT130" s="225" t="s">
        <v>151</v>
      </c>
      <c r="AU130" s="225" t="s">
        <v>82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1309</v>
      </c>
      <c r="BM130" s="225" t="s">
        <v>1346</v>
      </c>
    </row>
    <row r="131" s="2" customFormat="1" ht="21.75" customHeight="1">
      <c r="A131" s="40"/>
      <c r="B131" s="41"/>
      <c r="C131" s="214" t="s">
        <v>1824</v>
      </c>
      <c r="D131" s="214" t="s">
        <v>151</v>
      </c>
      <c r="E131" s="215" t="s">
        <v>2254</v>
      </c>
      <c r="F131" s="216" t="s">
        <v>2255</v>
      </c>
      <c r="G131" s="217" t="s">
        <v>298</v>
      </c>
      <c r="H131" s="218">
        <v>150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1309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1309</v>
      </c>
      <c r="BM131" s="225" t="s">
        <v>1357</v>
      </c>
    </row>
    <row r="132" s="2" customFormat="1" ht="21.75" customHeight="1">
      <c r="A132" s="40"/>
      <c r="B132" s="41"/>
      <c r="C132" s="214" t="s">
        <v>1381</v>
      </c>
      <c r="D132" s="214" t="s">
        <v>151</v>
      </c>
      <c r="E132" s="215" t="s">
        <v>2256</v>
      </c>
      <c r="F132" s="216" t="s">
        <v>2257</v>
      </c>
      <c r="G132" s="217" t="s">
        <v>298</v>
      </c>
      <c r="H132" s="218">
        <v>750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1309</v>
      </c>
      <c r="AT132" s="225" t="s">
        <v>151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1309</v>
      </c>
      <c r="BM132" s="225" t="s">
        <v>1367</v>
      </c>
    </row>
    <row r="133" s="2" customFormat="1" ht="16.5" customHeight="1">
      <c r="A133" s="40"/>
      <c r="B133" s="41"/>
      <c r="C133" s="214" t="s">
        <v>1781</v>
      </c>
      <c r="D133" s="214" t="s">
        <v>151</v>
      </c>
      <c r="E133" s="215" t="s">
        <v>2258</v>
      </c>
      <c r="F133" s="216" t="s">
        <v>2259</v>
      </c>
      <c r="G133" s="217" t="s">
        <v>298</v>
      </c>
      <c r="H133" s="218">
        <v>250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1309</v>
      </c>
      <c r="AT133" s="225" t="s">
        <v>151</v>
      </c>
      <c r="AU133" s="225" t="s">
        <v>82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1309</v>
      </c>
      <c r="BM133" s="225" t="s">
        <v>1376</v>
      </c>
    </row>
    <row r="134" s="12" customFormat="1" ht="25.92" customHeight="1">
      <c r="A134" s="12"/>
      <c r="B134" s="198"/>
      <c r="C134" s="199"/>
      <c r="D134" s="200" t="s">
        <v>71</v>
      </c>
      <c r="E134" s="201" t="s">
        <v>2171</v>
      </c>
      <c r="F134" s="201" t="s">
        <v>2172</v>
      </c>
      <c r="G134" s="199"/>
      <c r="H134" s="199"/>
      <c r="I134" s="202"/>
      <c r="J134" s="203">
        <f>BK134</f>
        <v>0</v>
      </c>
      <c r="K134" s="199"/>
      <c r="L134" s="204"/>
      <c r="M134" s="205"/>
      <c r="N134" s="206"/>
      <c r="O134" s="206"/>
      <c r="P134" s="207">
        <f>SUM(P135:P139)</f>
        <v>0</v>
      </c>
      <c r="Q134" s="206"/>
      <c r="R134" s="207">
        <f>SUM(R135:R139)</f>
        <v>0</v>
      </c>
      <c r="S134" s="206"/>
      <c r="T134" s="208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149</v>
      </c>
      <c r="AT134" s="210" t="s">
        <v>71</v>
      </c>
      <c r="AU134" s="210" t="s">
        <v>72</v>
      </c>
      <c r="AY134" s="209" t="s">
        <v>148</v>
      </c>
      <c r="BK134" s="211">
        <f>SUM(BK135:BK139)</f>
        <v>0</v>
      </c>
    </row>
    <row r="135" s="2" customFormat="1" ht="16.5" customHeight="1">
      <c r="A135" s="40"/>
      <c r="B135" s="41"/>
      <c r="C135" s="214" t="s">
        <v>1714</v>
      </c>
      <c r="D135" s="214" t="s">
        <v>151</v>
      </c>
      <c r="E135" s="215" t="s">
        <v>1293</v>
      </c>
      <c r="F135" s="216" t="s">
        <v>2260</v>
      </c>
      <c r="G135" s="217" t="s">
        <v>1295</v>
      </c>
      <c r="H135" s="218">
        <v>12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2261</v>
      </c>
      <c r="AT135" s="225" t="s">
        <v>151</v>
      </c>
      <c r="AU135" s="225" t="s">
        <v>80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2261</v>
      </c>
      <c r="BM135" s="225" t="s">
        <v>907</v>
      </c>
    </row>
    <row r="136" s="2" customFormat="1" ht="16.5" customHeight="1">
      <c r="A136" s="40"/>
      <c r="B136" s="41"/>
      <c r="C136" s="269" t="s">
        <v>1755</v>
      </c>
      <c r="D136" s="269" t="s">
        <v>363</v>
      </c>
      <c r="E136" s="270" t="s">
        <v>2262</v>
      </c>
      <c r="F136" s="271" t="s">
        <v>2263</v>
      </c>
      <c r="G136" s="272" t="s">
        <v>694</v>
      </c>
      <c r="H136" s="273">
        <v>50</v>
      </c>
      <c r="I136" s="274"/>
      <c r="J136" s="275">
        <f>ROUND(I136*H136,2)</f>
        <v>0</v>
      </c>
      <c r="K136" s="271" t="s">
        <v>19</v>
      </c>
      <c r="L136" s="276"/>
      <c r="M136" s="277" t="s">
        <v>19</v>
      </c>
      <c r="N136" s="278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2261</v>
      </c>
      <c r="AT136" s="225" t="s">
        <v>363</v>
      </c>
      <c r="AU136" s="225" t="s">
        <v>80</v>
      </c>
      <c r="AY136" s="19" t="s">
        <v>148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2261</v>
      </c>
      <c r="BM136" s="225" t="s">
        <v>1399</v>
      </c>
    </row>
    <row r="137" s="2" customFormat="1" ht="16.5" customHeight="1">
      <c r="A137" s="40"/>
      <c r="B137" s="41"/>
      <c r="C137" s="214" t="s">
        <v>1230</v>
      </c>
      <c r="D137" s="214" t="s">
        <v>151</v>
      </c>
      <c r="E137" s="215" t="s">
        <v>2264</v>
      </c>
      <c r="F137" s="216" t="s">
        <v>2265</v>
      </c>
      <c r="G137" s="217" t="s">
        <v>1295</v>
      </c>
      <c r="H137" s="218">
        <v>32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2261</v>
      </c>
      <c r="AT137" s="225" t="s">
        <v>151</v>
      </c>
      <c r="AU137" s="225" t="s">
        <v>80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2261</v>
      </c>
      <c r="BM137" s="225" t="s">
        <v>1410</v>
      </c>
    </row>
    <row r="138" s="2" customFormat="1" ht="16.5" customHeight="1">
      <c r="A138" s="40"/>
      <c r="B138" s="41"/>
      <c r="C138" s="214" t="s">
        <v>1234</v>
      </c>
      <c r="D138" s="214" t="s">
        <v>151</v>
      </c>
      <c r="E138" s="215" t="s">
        <v>2266</v>
      </c>
      <c r="F138" s="216" t="s">
        <v>2267</v>
      </c>
      <c r="G138" s="217" t="s">
        <v>1295</v>
      </c>
      <c r="H138" s="218">
        <v>48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2261</v>
      </c>
      <c r="AT138" s="225" t="s">
        <v>151</v>
      </c>
      <c r="AU138" s="225" t="s">
        <v>80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2261</v>
      </c>
      <c r="BM138" s="225" t="s">
        <v>1420</v>
      </c>
    </row>
    <row r="139" s="2" customFormat="1" ht="16.5" customHeight="1">
      <c r="A139" s="40"/>
      <c r="B139" s="41"/>
      <c r="C139" s="214" t="s">
        <v>1788</v>
      </c>
      <c r="D139" s="214" t="s">
        <v>151</v>
      </c>
      <c r="E139" s="215" t="s">
        <v>2268</v>
      </c>
      <c r="F139" s="216" t="s">
        <v>2269</v>
      </c>
      <c r="G139" s="217" t="s">
        <v>1295</v>
      </c>
      <c r="H139" s="218">
        <v>80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2261</v>
      </c>
      <c r="AT139" s="225" t="s">
        <v>151</v>
      </c>
      <c r="AU139" s="225" t="s">
        <v>80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2261</v>
      </c>
      <c r="BM139" s="225" t="s">
        <v>1431</v>
      </c>
    </row>
    <row r="140" s="12" customFormat="1" ht="25.92" customHeight="1">
      <c r="A140" s="12"/>
      <c r="B140" s="198"/>
      <c r="C140" s="199"/>
      <c r="D140" s="200" t="s">
        <v>71</v>
      </c>
      <c r="E140" s="201" t="s">
        <v>114</v>
      </c>
      <c r="F140" s="201" t="s">
        <v>2270</v>
      </c>
      <c r="G140" s="199"/>
      <c r="H140" s="199"/>
      <c r="I140" s="202"/>
      <c r="J140" s="203">
        <f>BK140</f>
        <v>0</v>
      </c>
      <c r="K140" s="199"/>
      <c r="L140" s="204"/>
      <c r="M140" s="205"/>
      <c r="N140" s="206"/>
      <c r="O140" s="206"/>
      <c r="P140" s="207">
        <f>P141</f>
        <v>0</v>
      </c>
      <c r="Q140" s="206"/>
      <c r="R140" s="207">
        <f>R141</f>
        <v>0</v>
      </c>
      <c r="S140" s="206"/>
      <c r="T140" s="208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183</v>
      </c>
      <c r="AT140" s="210" t="s">
        <v>71</v>
      </c>
      <c r="AU140" s="210" t="s">
        <v>72</v>
      </c>
      <c r="AY140" s="209" t="s">
        <v>148</v>
      </c>
      <c r="BK140" s="211">
        <f>BK141</f>
        <v>0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72</v>
      </c>
      <c r="F141" s="212" t="s">
        <v>2270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SUM(P142:P146)</f>
        <v>0</v>
      </c>
      <c r="Q141" s="206"/>
      <c r="R141" s="207">
        <f>SUM(R142:R146)</f>
        <v>0</v>
      </c>
      <c r="S141" s="206"/>
      <c r="T141" s="208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80</v>
      </c>
      <c r="AT141" s="210" t="s">
        <v>71</v>
      </c>
      <c r="AU141" s="210" t="s">
        <v>80</v>
      </c>
      <c r="AY141" s="209" t="s">
        <v>148</v>
      </c>
      <c r="BK141" s="211">
        <f>SUM(BK142:BK146)</f>
        <v>0</v>
      </c>
    </row>
    <row r="142" s="2" customFormat="1" ht="16.5" customHeight="1">
      <c r="A142" s="40"/>
      <c r="B142" s="41"/>
      <c r="C142" s="214" t="s">
        <v>851</v>
      </c>
      <c r="D142" s="214" t="s">
        <v>151</v>
      </c>
      <c r="E142" s="215" t="s">
        <v>2271</v>
      </c>
      <c r="F142" s="216" t="s">
        <v>2272</v>
      </c>
      <c r="G142" s="217" t="s">
        <v>2273</v>
      </c>
      <c r="H142" s="218">
        <v>1</v>
      </c>
      <c r="I142" s="219"/>
      <c r="J142" s="220">
        <f>ROUND(I142*H142,2)</f>
        <v>0</v>
      </c>
      <c r="K142" s="216" t="s">
        <v>19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149</v>
      </c>
      <c r="AT142" s="225" t="s">
        <v>151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1459</v>
      </c>
    </row>
    <row r="143" s="2" customFormat="1" ht="16.5" customHeight="1">
      <c r="A143" s="40"/>
      <c r="B143" s="41"/>
      <c r="C143" s="214" t="s">
        <v>1318</v>
      </c>
      <c r="D143" s="214" t="s">
        <v>151</v>
      </c>
      <c r="E143" s="215" t="s">
        <v>2274</v>
      </c>
      <c r="F143" s="216" t="s">
        <v>2275</v>
      </c>
      <c r="G143" s="217" t="s">
        <v>2273</v>
      </c>
      <c r="H143" s="218">
        <v>1</v>
      </c>
      <c r="I143" s="219"/>
      <c r="J143" s="220">
        <f>ROUND(I143*H143,2)</f>
        <v>0</v>
      </c>
      <c r="K143" s="216" t="s">
        <v>19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149</v>
      </c>
      <c r="AT143" s="225" t="s">
        <v>151</v>
      </c>
      <c r="AU143" s="225" t="s">
        <v>82</v>
      </c>
      <c r="AY143" s="19" t="s">
        <v>148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149</v>
      </c>
      <c r="BM143" s="225" t="s">
        <v>1489</v>
      </c>
    </row>
    <row r="144" s="2" customFormat="1" ht="16.5" customHeight="1">
      <c r="A144" s="40"/>
      <c r="B144" s="41"/>
      <c r="C144" s="214" t="s">
        <v>1324</v>
      </c>
      <c r="D144" s="214" t="s">
        <v>151</v>
      </c>
      <c r="E144" s="215" t="s">
        <v>2276</v>
      </c>
      <c r="F144" s="216" t="s">
        <v>2277</v>
      </c>
      <c r="G144" s="217" t="s">
        <v>2273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149</v>
      </c>
      <c r="AT144" s="225" t="s">
        <v>151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1502</v>
      </c>
    </row>
    <row r="145" s="2" customFormat="1" ht="16.5" customHeight="1">
      <c r="A145" s="40"/>
      <c r="B145" s="41"/>
      <c r="C145" s="214" t="s">
        <v>1332</v>
      </c>
      <c r="D145" s="214" t="s">
        <v>151</v>
      </c>
      <c r="E145" s="215" t="s">
        <v>2278</v>
      </c>
      <c r="F145" s="216" t="s">
        <v>2279</v>
      </c>
      <c r="G145" s="217" t="s">
        <v>2273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149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1515</v>
      </c>
    </row>
    <row r="146" s="2" customFormat="1" ht="16.5" customHeight="1">
      <c r="A146" s="40"/>
      <c r="B146" s="41"/>
      <c r="C146" s="214" t="s">
        <v>1340</v>
      </c>
      <c r="D146" s="214" t="s">
        <v>151</v>
      </c>
      <c r="E146" s="215" t="s">
        <v>2280</v>
      </c>
      <c r="F146" s="216" t="s">
        <v>2281</v>
      </c>
      <c r="G146" s="217" t="s">
        <v>2273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83" t="s">
        <v>19</v>
      </c>
      <c r="N146" s="284" t="s">
        <v>43</v>
      </c>
      <c r="O146" s="281"/>
      <c r="P146" s="285">
        <f>O146*H146</f>
        <v>0</v>
      </c>
      <c r="Q146" s="285">
        <v>0</v>
      </c>
      <c r="R146" s="285">
        <f>Q146*H146</f>
        <v>0</v>
      </c>
      <c r="S146" s="285">
        <v>0</v>
      </c>
      <c r="T146" s="28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149</v>
      </c>
      <c r="AT146" s="225" t="s">
        <v>151</v>
      </c>
      <c r="AU146" s="225" t="s">
        <v>82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1529</v>
      </c>
    </row>
    <row r="147" s="2" customFormat="1" ht="6.96" customHeight="1">
      <c r="A147" s="40"/>
      <c r="B147" s="61"/>
      <c r="C147" s="62"/>
      <c r="D147" s="62"/>
      <c r="E147" s="62"/>
      <c r="F147" s="62"/>
      <c r="G147" s="62"/>
      <c r="H147" s="62"/>
      <c r="I147" s="62"/>
      <c r="J147" s="62"/>
      <c r="K147" s="62"/>
      <c r="L147" s="46"/>
      <c r="M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</sheetData>
  <sheetProtection sheet="1" autoFilter="0" formatColumns="0" formatRows="0" objects="1" scenarios="1" spinCount="100000" saltValue="ug3qtd6FV2PkvHELFFtqwLgHHymE+qVMfhSP3nG+rYsOPT1DRUTiCm+TOK7kYaMGAX3trCTHl4tnxfuYp7z2iA==" hashValue="xUsOzLi2znBUh8i915lbzC606XrYr5KtSUywMlnQLO2d/5lK48Efba6ma/UKmhmK5J1ZoF22JPY1zrrLNgbX6g==" algorithmName="SHA-512" password="CC35"/>
  <autoFilter ref="C94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2282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2182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Statutární město Chomutov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SM Projekt s.r.o.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Jaroslav Kudláček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ROUND((SUM(BE101:BE270)),  2)</f>
        <v>0</v>
      </c>
      <c r="G35" s="40"/>
      <c r="H35" s="40"/>
      <c r="I35" s="159">
        <v>0.20999999999999999</v>
      </c>
      <c r="J35" s="158">
        <f>ROUND(((SUM(BE101:BE270))*I35),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ROUND((SUM(BF101:BF270)),  2)</f>
        <v>0</v>
      </c>
      <c r="G36" s="40"/>
      <c r="H36" s="40"/>
      <c r="I36" s="159">
        <v>0.12</v>
      </c>
      <c r="J36" s="158">
        <f>ROUND(((SUM(BF101:BF270))*I36),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ROUND((SUM(BG101:BG270)),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ROUND((SUM(BH101:BH270)),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ROUND((SUM(BI101:BI270)),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04.c - Elektro - materiál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2183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129</v>
      </c>
      <c r="E65" s="179"/>
      <c r="F65" s="179"/>
      <c r="G65" s="179"/>
      <c r="H65" s="179"/>
      <c r="I65" s="179"/>
      <c r="J65" s="180">
        <f>J103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2283</v>
      </c>
      <c r="E66" s="184"/>
      <c r="F66" s="184"/>
      <c r="G66" s="184"/>
      <c r="H66" s="184"/>
      <c r="I66" s="184"/>
      <c r="J66" s="185">
        <f>J104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2284</v>
      </c>
      <c r="E67" s="184"/>
      <c r="F67" s="184"/>
      <c r="G67" s="184"/>
      <c r="H67" s="184"/>
      <c r="I67" s="184"/>
      <c r="J67" s="185">
        <f>J105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2285</v>
      </c>
      <c r="E68" s="184"/>
      <c r="F68" s="184"/>
      <c r="G68" s="184"/>
      <c r="H68" s="184"/>
      <c r="I68" s="184"/>
      <c r="J68" s="185">
        <f>J108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2286</v>
      </c>
      <c r="E69" s="184"/>
      <c r="F69" s="184"/>
      <c r="G69" s="184"/>
      <c r="H69" s="184"/>
      <c r="I69" s="184"/>
      <c r="J69" s="185">
        <f>J136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2"/>
      <c r="C70" s="127"/>
      <c r="D70" s="183" t="s">
        <v>2287</v>
      </c>
      <c r="E70" s="184"/>
      <c r="F70" s="184"/>
      <c r="G70" s="184"/>
      <c r="H70" s="184"/>
      <c r="I70" s="184"/>
      <c r="J70" s="185">
        <f>J154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2"/>
      <c r="C71" s="127"/>
      <c r="D71" s="183" t="s">
        <v>2288</v>
      </c>
      <c r="E71" s="184"/>
      <c r="F71" s="184"/>
      <c r="G71" s="184"/>
      <c r="H71" s="184"/>
      <c r="I71" s="184"/>
      <c r="J71" s="185">
        <f>J172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2"/>
      <c r="C72" s="127"/>
      <c r="D72" s="183" t="s">
        <v>2289</v>
      </c>
      <c r="E72" s="184"/>
      <c r="F72" s="184"/>
      <c r="G72" s="184"/>
      <c r="H72" s="184"/>
      <c r="I72" s="184"/>
      <c r="J72" s="185">
        <f>J188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2"/>
      <c r="C73" s="127"/>
      <c r="D73" s="183" t="s">
        <v>2290</v>
      </c>
      <c r="E73" s="184"/>
      <c r="F73" s="184"/>
      <c r="G73" s="184"/>
      <c r="H73" s="184"/>
      <c r="I73" s="184"/>
      <c r="J73" s="185">
        <f>J209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2"/>
      <c r="C74" s="127"/>
      <c r="D74" s="183" t="s">
        <v>2291</v>
      </c>
      <c r="E74" s="184"/>
      <c r="F74" s="184"/>
      <c r="G74" s="184"/>
      <c r="H74" s="184"/>
      <c r="I74" s="184"/>
      <c r="J74" s="185">
        <f>J223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2"/>
      <c r="C75" s="127"/>
      <c r="D75" s="183" t="s">
        <v>2292</v>
      </c>
      <c r="E75" s="184"/>
      <c r="F75" s="184"/>
      <c r="G75" s="184"/>
      <c r="H75" s="184"/>
      <c r="I75" s="184"/>
      <c r="J75" s="185">
        <f>J232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2293</v>
      </c>
      <c r="E76" s="184"/>
      <c r="F76" s="184"/>
      <c r="G76" s="184"/>
      <c r="H76" s="184"/>
      <c r="I76" s="184"/>
      <c r="J76" s="185">
        <f>J241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2"/>
      <c r="C77" s="127"/>
      <c r="D77" s="183" t="s">
        <v>2294</v>
      </c>
      <c r="E77" s="184"/>
      <c r="F77" s="184"/>
      <c r="G77" s="184"/>
      <c r="H77" s="184"/>
      <c r="I77" s="184"/>
      <c r="J77" s="185">
        <f>J242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2"/>
      <c r="C78" s="127"/>
      <c r="D78" s="183" t="s">
        <v>2295</v>
      </c>
      <c r="E78" s="184"/>
      <c r="F78" s="184"/>
      <c r="G78" s="184"/>
      <c r="H78" s="184"/>
      <c r="I78" s="184"/>
      <c r="J78" s="185">
        <f>J255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2"/>
      <c r="C79" s="127"/>
      <c r="D79" s="183" t="s">
        <v>2296</v>
      </c>
      <c r="E79" s="184"/>
      <c r="F79" s="184"/>
      <c r="G79" s="184"/>
      <c r="H79" s="184"/>
      <c r="I79" s="184"/>
      <c r="J79" s="185">
        <f>J263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133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1" t="str">
        <f>E7</f>
        <v>Rekonstrukce č.p. 224, Hálkova ulice, Chomutov</v>
      </c>
      <c r="F89" s="34"/>
      <c r="G89" s="34"/>
      <c r="H89" s="34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118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1" t="s">
        <v>872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873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SO 04.c - Elektro - materiál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 xml:space="preserve"> </v>
      </c>
      <c r="G95" s="42"/>
      <c r="H95" s="42"/>
      <c r="I95" s="34" t="s">
        <v>23</v>
      </c>
      <c r="J95" s="74" t="str">
        <f>IF(J14="","",J14)</f>
        <v>5. 5. 2022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Chomutov</v>
      </c>
      <c r="G97" s="42"/>
      <c r="H97" s="42"/>
      <c r="I97" s="34" t="s">
        <v>31</v>
      </c>
      <c r="J97" s="38" t="str">
        <f>E23</f>
        <v>SM Projekt s.r.o.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34</v>
      </c>
      <c r="J98" s="38" t="str">
        <f>E26</f>
        <v>Jaroslav Kudláček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7"/>
      <c r="B100" s="188"/>
      <c r="C100" s="189" t="s">
        <v>134</v>
      </c>
      <c r="D100" s="190" t="s">
        <v>57</v>
      </c>
      <c r="E100" s="190" t="s">
        <v>53</v>
      </c>
      <c r="F100" s="190" t="s">
        <v>54</v>
      </c>
      <c r="G100" s="190" t="s">
        <v>135</v>
      </c>
      <c r="H100" s="190" t="s">
        <v>136</v>
      </c>
      <c r="I100" s="190" t="s">
        <v>137</v>
      </c>
      <c r="J100" s="190" t="s">
        <v>122</v>
      </c>
      <c r="K100" s="191" t="s">
        <v>138</v>
      </c>
      <c r="L100" s="192"/>
      <c r="M100" s="94" t="s">
        <v>19</v>
      </c>
      <c r="N100" s="95" t="s">
        <v>42</v>
      </c>
      <c r="O100" s="95" t="s">
        <v>139</v>
      </c>
      <c r="P100" s="95" t="s">
        <v>140</v>
      </c>
      <c r="Q100" s="95" t="s">
        <v>141</v>
      </c>
      <c r="R100" s="95" t="s">
        <v>142</v>
      </c>
      <c r="S100" s="95" t="s">
        <v>143</v>
      </c>
      <c r="T100" s="96" t="s">
        <v>144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40"/>
      <c r="B101" s="41"/>
      <c r="C101" s="101" t="s">
        <v>145</v>
      </c>
      <c r="D101" s="42"/>
      <c r="E101" s="42"/>
      <c r="F101" s="42"/>
      <c r="G101" s="42"/>
      <c r="H101" s="42"/>
      <c r="I101" s="42"/>
      <c r="J101" s="193">
        <f>BK101</f>
        <v>0</v>
      </c>
      <c r="K101" s="42"/>
      <c r="L101" s="46"/>
      <c r="M101" s="97"/>
      <c r="N101" s="194"/>
      <c r="O101" s="98"/>
      <c r="P101" s="195">
        <f>P102+P103</f>
        <v>0</v>
      </c>
      <c r="Q101" s="98"/>
      <c r="R101" s="195">
        <f>R102+R103</f>
        <v>0</v>
      </c>
      <c r="S101" s="98"/>
      <c r="T101" s="196">
        <f>T102+T103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123</v>
      </c>
      <c r="BK101" s="197">
        <f>BK102+BK103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146</v>
      </c>
      <c r="F102" s="201" t="s">
        <v>146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v>0</v>
      </c>
      <c r="Q102" s="206"/>
      <c r="R102" s="207">
        <v>0</v>
      </c>
      <c r="S102" s="206"/>
      <c r="T102" s="208"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148</v>
      </c>
      <c r="BK102" s="211"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284</v>
      </c>
      <c r="F103" s="201" t="s">
        <v>285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P104+P241</f>
        <v>0</v>
      </c>
      <c r="Q103" s="206"/>
      <c r="R103" s="207">
        <f>R104+R241</f>
        <v>0</v>
      </c>
      <c r="S103" s="206"/>
      <c r="T103" s="208">
        <f>T104+T241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82</v>
      </c>
      <c r="AT103" s="210" t="s">
        <v>71</v>
      </c>
      <c r="AU103" s="210" t="s">
        <v>72</v>
      </c>
      <c r="AY103" s="209" t="s">
        <v>148</v>
      </c>
      <c r="BK103" s="211">
        <f>BK104+BK241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2297</v>
      </c>
      <c r="F104" s="212" t="s">
        <v>2298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P105+P108+P136+P154+P172+P188+P209+P223+P232</f>
        <v>0</v>
      </c>
      <c r="Q104" s="206"/>
      <c r="R104" s="207">
        <f>R105+R108+R136+R154+R172+R188+R209+R223+R232</f>
        <v>0</v>
      </c>
      <c r="S104" s="206"/>
      <c r="T104" s="208">
        <f>T105+T108+T136+T154+T172+T188+T209+T223+T232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82</v>
      </c>
      <c r="AT104" s="210" t="s">
        <v>71</v>
      </c>
      <c r="AU104" s="210" t="s">
        <v>80</v>
      </c>
      <c r="AY104" s="209" t="s">
        <v>148</v>
      </c>
      <c r="BK104" s="211">
        <f>BK105+BK108+BK136+BK154+BK172+BK188+BK209+BK223+BK232</f>
        <v>0</v>
      </c>
    </row>
    <row r="105" s="12" customFormat="1" ht="20.88" customHeight="1">
      <c r="A105" s="12"/>
      <c r="B105" s="198"/>
      <c r="C105" s="199"/>
      <c r="D105" s="200" t="s">
        <v>71</v>
      </c>
      <c r="E105" s="212" t="s">
        <v>2299</v>
      </c>
      <c r="F105" s="212" t="s">
        <v>2300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SUM(P106:P107)</f>
        <v>0</v>
      </c>
      <c r="Q105" s="206"/>
      <c r="R105" s="207">
        <f>SUM(R106:R107)</f>
        <v>0</v>
      </c>
      <c r="S105" s="206"/>
      <c r="T105" s="208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80</v>
      </c>
      <c r="AT105" s="210" t="s">
        <v>71</v>
      </c>
      <c r="AU105" s="210" t="s">
        <v>82</v>
      </c>
      <c r="AY105" s="209" t="s">
        <v>148</v>
      </c>
      <c r="BK105" s="211">
        <f>SUM(BK106:BK107)</f>
        <v>0</v>
      </c>
    </row>
    <row r="106" s="2" customFormat="1" ht="16.5" customHeight="1">
      <c r="A106" s="40"/>
      <c r="B106" s="41"/>
      <c r="C106" s="269" t="s">
        <v>80</v>
      </c>
      <c r="D106" s="269" t="s">
        <v>363</v>
      </c>
      <c r="E106" s="270" t="s">
        <v>2301</v>
      </c>
      <c r="F106" s="271" t="s">
        <v>2302</v>
      </c>
      <c r="G106" s="272" t="s">
        <v>765</v>
      </c>
      <c r="H106" s="273">
        <v>1</v>
      </c>
      <c r="I106" s="274"/>
      <c r="J106" s="275">
        <f>ROUND(I106*H106,2)</f>
        <v>0</v>
      </c>
      <c r="K106" s="271" t="s">
        <v>19</v>
      </c>
      <c r="L106" s="276"/>
      <c r="M106" s="277" t="s">
        <v>19</v>
      </c>
      <c r="N106" s="278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205</v>
      </c>
      <c r="AT106" s="225" t="s">
        <v>363</v>
      </c>
      <c r="AU106" s="225" t="s">
        <v>170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149</v>
      </c>
      <c r="BM106" s="225" t="s">
        <v>215</v>
      </c>
    </row>
    <row r="107" s="2" customFormat="1" ht="16.5" customHeight="1">
      <c r="A107" s="40"/>
      <c r="B107" s="41"/>
      <c r="C107" s="269" t="s">
        <v>82</v>
      </c>
      <c r="D107" s="269" t="s">
        <v>363</v>
      </c>
      <c r="E107" s="270" t="s">
        <v>2303</v>
      </c>
      <c r="F107" s="271" t="s">
        <v>2304</v>
      </c>
      <c r="G107" s="272" t="s">
        <v>765</v>
      </c>
      <c r="H107" s="273">
        <v>3</v>
      </c>
      <c r="I107" s="274"/>
      <c r="J107" s="275">
        <f>ROUND(I107*H107,2)</f>
        <v>0</v>
      </c>
      <c r="K107" s="271" t="s">
        <v>19</v>
      </c>
      <c r="L107" s="276"/>
      <c r="M107" s="277" t="s">
        <v>19</v>
      </c>
      <c r="N107" s="278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205</v>
      </c>
      <c r="AT107" s="225" t="s">
        <v>363</v>
      </c>
      <c r="AU107" s="225" t="s">
        <v>170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8</v>
      </c>
    </row>
    <row r="108" s="12" customFormat="1" ht="20.88" customHeight="1">
      <c r="A108" s="12"/>
      <c r="B108" s="198"/>
      <c r="C108" s="199"/>
      <c r="D108" s="200" t="s">
        <v>71</v>
      </c>
      <c r="E108" s="212" t="s">
        <v>2305</v>
      </c>
      <c r="F108" s="212" t="s">
        <v>2306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SUM(P109:P135)</f>
        <v>0</v>
      </c>
      <c r="Q108" s="206"/>
      <c r="R108" s="207">
        <f>SUM(R109:R135)</f>
        <v>0</v>
      </c>
      <c r="S108" s="206"/>
      <c r="T108" s="208">
        <f>SUM(T109:T135)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80</v>
      </c>
      <c r="AT108" s="210" t="s">
        <v>71</v>
      </c>
      <c r="AU108" s="210" t="s">
        <v>82</v>
      </c>
      <c r="AY108" s="209" t="s">
        <v>148</v>
      </c>
      <c r="BK108" s="211">
        <f>SUM(BK109:BK135)</f>
        <v>0</v>
      </c>
    </row>
    <row r="109" s="2" customFormat="1" ht="16.5" customHeight="1">
      <c r="A109" s="40"/>
      <c r="B109" s="41"/>
      <c r="C109" s="269" t="s">
        <v>170</v>
      </c>
      <c r="D109" s="269" t="s">
        <v>363</v>
      </c>
      <c r="E109" s="270" t="s">
        <v>2307</v>
      </c>
      <c r="F109" s="271" t="s">
        <v>2308</v>
      </c>
      <c r="G109" s="272" t="s">
        <v>765</v>
      </c>
      <c r="H109" s="273">
        <v>1</v>
      </c>
      <c r="I109" s="274"/>
      <c r="J109" s="275">
        <f>ROUND(I109*H109,2)</f>
        <v>0</v>
      </c>
      <c r="K109" s="271" t="s">
        <v>19</v>
      </c>
      <c r="L109" s="276"/>
      <c r="M109" s="277" t="s">
        <v>19</v>
      </c>
      <c r="N109" s="278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205</v>
      </c>
      <c r="AT109" s="225" t="s">
        <v>363</v>
      </c>
      <c r="AU109" s="225" t="s">
        <v>170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149</v>
      </c>
      <c r="BM109" s="225" t="s">
        <v>235</v>
      </c>
    </row>
    <row r="110" s="2" customFormat="1" ht="16.5" customHeight="1">
      <c r="A110" s="40"/>
      <c r="B110" s="41"/>
      <c r="C110" s="269" t="s">
        <v>149</v>
      </c>
      <c r="D110" s="269" t="s">
        <v>363</v>
      </c>
      <c r="E110" s="270" t="s">
        <v>2309</v>
      </c>
      <c r="F110" s="271" t="s">
        <v>2310</v>
      </c>
      <c r="G110" s="272" t="s">
        <v>765</v>
      </c>
      <c r="H110" s="273">
        <v>1</v>
      </c>
      <c r="I110" s="274"/>
      <c r="J110" s="275">
        <f>ROUND(I110*H110,2)</f>
        <v>0</v>
      </c>
      <c r="K110" s="271" t="s">
        <v>19</v>
      </c>
      <c r="L110" s="276"/>
      <c r="M110" s="277" t="s">
        <v>19</v>
      </c>
      <c r="N110" s="278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205</v>
      </c>
      <c r="AT110" s="225" t="s">
        <v>363</v>
      </c>
      <c r="AU110" s="225" t="s">
        <v>170</v>
      </c>
      <c r="AY110" s="19" t="s">
        <v>148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80</v>
      </c>
      <c r="BK110" s="226">
        <f>ROUND(I110*H110,2)</f>
        <v>0</v>
      </c>
      <c r="BL110" s="19" t="s">
        <v>149</v>
      </c>
      <c r="BM110" s="225" t="s">
        <v>245</v>
      </c>
    </row>
    <row r="111" s="2" customFormat="1" ht="16.5" customHeight="1">
      <c r="A111" s="40"/>
      <c r="B111" s="41"/>
      <c r="C111" s="269" t="s">
        <v>183</v>
      </c>
      <c r="D111" s="269" t="s">
        <v>363</v>
      </c>
      <c r="E111" s="270" t="s">
        <v>2311</v>
      </c>
      <c r="F111" s="271" t="s">
        <v>2312</v>
      </c>
      <c r="G111" s="272" t="s">
        <v>765</v>
      </c>
      <c r="H111" s="273">
        <v>1</v>
      </c>
      <c r="I111" s="274"/>
      <c r="J111" s="275">
        <f>ROUND(I111*H111,2)</f>
        <v>0</v>
      </c>
      <c r="K111" s="271" t="s">
        <v>19</v>
      </c>
      <c r="L111" s="276"/>
      <c r="M111" s="277" t="s">
        <v>19</v>
      </c>
      <c r="N111" s="278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205</v>
      </c>
      <c r="AT111" s="225" t="s">
        <v>363</v>
      </c>
      <c r="AU111" s="225" t="s">
        <v>170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149</v>
      </c>
      <c r="BM111" s="225" t="s">
        <v>255</v>
      </c>
    </row>
    <row r="112" s="2" customFormat="1" ht="16.5" customHeight="1">
      <c r="A112" s="40"/>
      <c r="B112" s="41"/>
      <c r="C112" s="269" t="s">
        <v>190</v>
      </c>
      <c r="D112" s="269" t="s">
        <v>363</v>
      </c>
      <c r="E112" s="270" t="s">
        <v>2313</v>
      </c>
      <c r="F112" s="271" t="s">
        <v>2314</v>
      </c>
      <c r="G112" s="272" t="s">
        <v>765</v>
      </c>
      <c r="H112" s="273">
        <v>5</v>
      </c>
      <c r="I112" s="274"/>
      <c r="J112" s="275">
        <f>ROUND(I112*H112,2)</f>
        <v>0</v>
      </c>
      <c r="K112" s="271" t="s">
        <v>19</v>
      </c>
      <c r="L112" s="276"/>
      <c r="M112" s="277" t="s">
        <v>19</v>
      </c>
      <c r="N112" s="278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205</v>
      </c>
      <c r="AT112" s="225" t="s">
        <v>363</v>
      </c>
      <c r="AU112" s="225" t="s">
        <v>170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149</v>
      </c>
      <c r="BM112" s="225" t="s">
        <v>268</v>
      </c>
    </row>
    <row r="113" s="2" customFormat="1" ht="16.5" customHeight="1">
      <c r="A113" s="40"/>
      <c r="B113" s="41"/>
      <c r="C113" s="269" t="s">
        <v>198</v>
      </c>
      <c r="D113" s="269" t="s">
        <v>363</v>
      </c>
      <c r="E113" s="270" t="s">
        <v>2315</v>
      </c>
      <c r="F113" s="271" t="s">
        <v>2316</v>
      </c>
      <c r="G113" s="272" t="s">
        <v>765</v>
      </c>
      <c r="H113" s="273">
        <v>1</v>
      </c>
      <c r="I113" s="274"/>
      <c r="J113" s="275">
        <f>ROUND(I113*H113,2)</f>
        <v>0</v>
      </c>
      <c r="K113" s="271" t="s">
        <v>19</v>
      </c>
      <c r="L113" s="276"/>
      <c r="M113" s="277" t="s">
        <v>19</v>
      </c>
      <c r="N113" s="278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205</v>
      </c>
      <c r="AT113" s="225" t="s">
        <v>363</v>
      </c>
      <c r="AU113" s="225" t="s">
        <v>170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149</v>
      </c>
      <c r="BM113" s="225" t="s">
        <v>279</v>
      </c>
    </row>
    <row r="114" s="2" customFormat="1" ht="16.5" customHeight="1">
      <c r="A114" s="40"/>
      <c r="B114" s="41"/>
      <c r="C114" s="269" t="s">
        <v>205</v>
      </c>
      <c r="D114" s="269" t="s">
        <v>363</v>
      </c>
      <c r="E114" s="270" t="s">
        <v>2317</v>
      </c>
      <c r="F114" s="271" t="s">
        <v>2318</v>
      </c>
      <c r="G114" s="272" t="s">
        <v>765</v>
      </c>
      <c r="H114" s="273">
        <v>4</v>
      </c>
      <c r="I114" s="274"/>
      <c r="J114" s="275">
        <f>ROUND(I114*H114,2)</f>
        <v>0</v>
      </c>
      <c r="K114" s="271" t="s">
        <v>19</v>
      </c>
      <c r="L114" s="276"/>
      <c r="M114" s="277" t="s">
        <v>19</v>
      </c>
      <c r="N114" s="278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205</v>
      </c>
      <c r="AT114" s="225" t="s">
        <v>363</v>
      </c>
      <c r="AU114" s="225" t="s">
        <v>170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149</v>
      </c>
      <c r="BM114" s="225" t="s">
        <v>295</v>
      </c>
    </row>
    <row r="115" s="2" customFormat="1" ht="16.5" customHeight="1">
      <c r="A115" s="40"/>
      <c r="B115" s="41"/>
      <c r="C115" s="269" t="s">
        <v>168</v>
      </c>
      <c r="D115" s="269" t="s">
        <v>363</v>
      </c>
      <c r="E115" s="270" t="s">
        <v>2319</v>
      </c>
      <c r="F115" s="271" t="s">
        <v>2320</v>
      </c>
      <c r="G115" s="272" t="s">
        <v>765</v>
      </c>
      <c r="H115" s="273">
        <v>1</v>
      </c>
      <c r="I115" s="274"/>
      <c r="J115" s="275">
        <f>ROUND(I115*H115,2)</f>
        <v>0</v>
      </c>
      <c r="K115" s="271" t="s">
        <v>19</v>
      </c>
      <c r="L115" s="276"/>
      <c r="M115" s="277" t="s">
        <v>19</v>
      </c>
      <c r="N115" s="278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205</v>
      </c>
      <c r="AT115" s="225" t="s">
        <v>363</v>
      </c>
      <c r="AU115" s="225" t="s">
        <v>170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149</v>
      </c>
      <c r="BM115" s="225" t="s">
        <v>306</v>
      </c>
    </row>
    <row r="116" s="2" customFormat="1" ht="16.5" customHeight="1">
      <c r="A116" s="40"/>
      <c r="B116" s="41"/>
      <c r="C116" s="269" t="s">
        <v>215</v>
      </c>
      <c r="D116" s="269" t="s">
        <v>363</v>
      </c>
      <c r="E116" s="270" t="s">
        <v>2321</v>
      </c>
      <c r="F116" s="271" t="s">
        <v>2322</v>
      </c>
      <c r="G116" s="272" t="s">
        <v>765</v>
      </c>
      <c r="H116" s="273">
        <v>6</v>
      </c>
      <c r="I116" s="274"/>
      <c r="J116" s="275">
        <f>ROUND(I116*H116,2)</f>
        <v>0</v>
      </c>
      <c r="K116" s="271" t="s">
        <v>19</v>
      </c>
      <c r="L116" s="276"/>
      <c r="M116" s="277" t="s">
        <v>19</v>
      </c>
      <c r="N116" s="278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205</v>
      </c>
      <c r="AT116" s="225" t="s">
        <v>363</v>
      </c>
      <c r="AU116" s="225" t="s">
        <v>170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149</v>
      </c>
      <c r="BM116" s="225" t="s">
        <v>322</v>
      </c>
    </row>
    <row r="117" s="2" customFormat="1" ht="16.5" customHeight="1">
      <c r="A117" s="40"/>
      <c r="B117" s="41"/>
      <c r="C117" s="269" t="s">
        <v>220</v>
      </c>
      <c r="D117" s="269" t="s">
        <v>363</v>
      </c>
      <c r="E117" s="270" t="s">
        <v>2323</v>
      </c>
      <c r="F117" s="271" t="s">
        <v>2324</v>
      </c>
      <c r="G117" s="272" t="s">
        <v>765</v>
      </c>
      <c r="H117" s="273">
        <v>5</v>
      </c>
      <c r="I117" s="274"/>
      <c r="J117" s="275">
        <f>ROUND(I117*H117,2)</f>
        <v>0</v>
      </c>
      <c r="K117" s="271" t="s">
        <v>19</v>
      </c>
      <c r="L117" s="276"/>
      <c r="M117" s="277" t="s">
        <v>19</v>
      </c>
      <c r="N117" s="278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205</v>
      </c>
      <c r="AT117" s="225" t="s">
        <v>363</v>
      </c>
      <c r="AU117" s="225" t="s">
        <v>170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149</v>
      </c>
      <c r="BM117" s="225" t="s">
        <v>546</v>
      </c>
    </row>
    <row r="118" s="2" customFormat="1" ht="16.5" customHeight="1">
      <c r="A118" s="40"/>
      <c r="B118" s="41"/>
      <c r="C118" s="269" t="s">
        <v>8</v>
      </c>
      <c r="D118" s="269" t="s">
        <v>363</v>
      </c>
      <c r="E118" s="270" t="s">
        <v>2325</v>
      </c>
      <c r="F118" s="271" t="s">
        <v>2326</v>
      </c>
      <c r="G118" s="272" t="s">
        <v>765</v>
      </c>
      <c r="H118" s="273">
        <v>5</v>
      </c>
      <c r="I118" s="274"/>
      <c r="J118" s="275">
        <f>ROUND(I118*H118,2)</f>
        <v>0</v>
      </c>
      <c r="K118" s="271" t="s">
        <v>19</v>
      </c>
      <c r="L118" s="276"/>
      <c r="M118" s="277" t="s">
        <v>19</v>
      </c>
      <c r="N118" s="278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205</v>
      </c>
      <c r="AT118" s="225" t="s">
        <v>363</v>
      </c>
      <c r="AU118" s="225" t="s">
        <v>170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149</v>
      </c>
      <c r="BM118" s="225" t="s">
        <v>506</v>
      </c>
    </row>
    <row r="119" s="2" customFormat="1" ht="16.5" customHeight="1">
      <c r="A119" s="40"/>
      <c r="B119" s="41"/>
      <c r="C119" s="269" t="s">
        <v>230</v>
      </c>
      <c r="D119" s="269" t="s">
        <v>363</v>
      </c>
      <c r="E119" s="270" t="s">
        <v>2327</v>
      </c>
      <c r="F119" s="271" t="s">
        <v>2328</v>
      </c>
      <c r="G119" s="272" t="s">
        <v>765</v>
      </c>
      <c r="H119" s="273">
        <v>2</v>
      </c>
      <c r="I119" s="274"/>
      <c r="J119" s="275">
        <f>ROUND(I119*H119,2)</f>
        <v>0</v>
      </c>
      <c r="K119" s="271" t="s">
        <v>19</v>
      </c>
      <c r="L119" s="276"/>
      <c r="M119" s="277" t="s">
        <v>19</v>
      </c>
      <c r="N119" s="278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205</v>
      </c>
      <c r="AT119" s="225" t="s">
        <v>363</v>
      </c>
      <c r="AU119" s="225" t="s">
        <v>170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149</v>
      </c>
      <c r="BM119" s="225" t="s">
        <v>576</v>
      </c>
    </row>
    <row r="120" s="2" customFormat="1" ht="16.5" customHeight="1">
      <c r="A120" s="40"/>
      <c r="B120" s="41"/>
      <c r="C120" s="269" t="s">
        <v>235</v>
      </c>
      <c r="D120" s="269" t="s">
        <v>363</v>
      </c>
      <c r="E120" s="270" t="s">
        <v>2329</v>
      </c>
      <c r="F120" s="271" t="s">
        <v>2330</v>
      </c>
      <c r="G120" s="272" t="s">
        <v>765</v>
      </c>
      <c r="H120" s="273">
        <v>1</v>
      </c>
      <c r="I120" s="274"/>
      <c r="J120" s="275">
        <f>ROUND(I120*H120,2)</f>
        <v>0</v>
      </c>
      <c r="K120" s="271" t="s">
        <v>19</v>
      </c>
      <c r="L120" s="276"/>
      <c r="M120" s="277" t="s">
        <v>19</v>
      </c>
      <c r="N120" s="278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205</v>
      </c>
      <c r="AT120" s="225" t="s">
        <v>363</v>
      </c>
      <c r="AU120" s="225" t="s">
        <v>170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593</v>
      </c>
    </row>
    <row r="121" s="2" customFormat="1" ht="16.5" customHeight="1">
      <c r="A121" s="40"/>
      <c r="B121" s="41"/>
      <c r="C121" s="269" t="s">
        <v>240</v>
      </c>
      <c r="D121" s="269" t="s">
        <v>363</v>
      </c>
      <c r="E121" s="270" t="s">
        <v>2331</v>
      </c>
      <c r="F121" s="271" t="s">
        <v>2332</v>
      </c>
      <c r="G121" s="272" t="s">
        <v>765</v>
      </c>
      <c r="H121" s="273">
        <v>2</v>
      </c>
      <c r="I121" s="274"/>
      <c r="J121" s="275">
        <f>ROUND(I121*H121,2)</f>
        <v>0</v>
      </c>
      <c r="K121" s="271" t="s">
        <v>19</v>
      </c>
      <c r="L121" s="276"/>
      <c r="M121" s="277" t="s">
        <v>19</v>
      </c>
      <c r="N121" s="278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205</v>
      </c>
      <c r="AT121" s="225" t="s">
        <v>363</v>
      </c>
      <c r="AU121" s="225" t="s">
        <v>170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149</v>
      </c>
      <c r="BM121" s="225" t="s">
        <v>603</v>
      </c>
    </row>
    <row r="122" s="2" customFormat="1" ht="16.5" customHeight="1">
      <c r="A122" s="40"/>
      <c r="B122" s="41"/>
      <c r="C122" s="269" t="s">
        <v>245</v>
      </c>
      <c r="D122" s="269" t="s">
        <v>363</v>
      </c>
      <c r="E122" s="270" t="s">
        <v>2333</v>
      </c>
      <c r="F122" s="271" t="s">
        <v>2334</v>
      </c>
      <c r="G122" s="272" t="s">
        <v>765</v>
      </c>
      <c r="H122" s="273">
        <v>2</v>
      </c>
      <c r="I122" s="274"/>
      <c r="J122" s="275">
        <f>ROUND(I122*H122,2)</f>
        <v>0</v>
      </c>
      <c r="K122" s="271" t="s">
        <v>19</v>
      </c>
      <c r="L122" s="276"/>
      <c r="M122" s="277" t="s">
        <v>19</v>
      </c>
      <c r="N122" s="278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205</v>
      </c>
      <c r="AT122" s="225" t="s">
        <v>363</v>
      </c>
      <c r="AU122" s="225" t="s">
        <v>170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825</v>
      </c>
    </row>
    <row r="123" s="2" customFormat="1" ht="16.5" customHeight="1">
      <c r="A123" s="40"/>
      <c r="B123" s="41"/>
      <c r="C123" s="269" t="s">
        <v>250</v>
      </c>
      <c r="D123" s="269" t="s">
        <v>363</v>
      </c>
      <c r="E123" s="270" t="s">
        <v>2335</v>
      </c>
      <c r="F123" s="271" t="s">
        <v>2336</v>
      </c>
      <c r="G123" s="272" t="s">
        <v>765</v>
      </c>
      <c r="H123" s="273">
        <v>1</v>
      </c>
      <c r="I123" s="274"/>
      <c r="J123" s="275">
        <f>ROUND(I123*H123,2)</f>
        <v>0</v>
      </c>
      <c r="K123" s="271" t="s">
        <v>19</v>
      </c>
      <c r="L123" s="276"/>
      <c r="M123" s="277" t="s">
        <v>19</v>
      </c>
      <c r="N123" s="278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205</v>
      </c>
      <c r="AT123" s="225" t="s">
        <v>363</v>
      </c>
      <c r="AU123" s="225" t="s">
        <v>170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149</v>
      </c>
      <c r="BM123" s="225" t="s">
        <v>841</v>
      </c>
    </row>
    <row r="124" s="2" customFormat="1" ht="16.5" customHeight="1">
      <c r="A124" s="40"/>
      <c r="B124" s="41"/>
      <c r="C124" s="269" t="s">
        <v>255</v>
      </c>
      <c r="D124" s="269" t="s">
        <v>363</v>
      </c>
      <c r="E124" s="270" t="s">
        <v>2337</v>
      </c>
      <c r="F124" s="271" t="s">
        <v>2338</v>
      </c>
      <c r="G124" s="272" t="s">
        <v>765</v>
      </c>
      <c r="H124" s="273">
        <v>3</v>
      </c>
      <c r="I124" s="274"/>
      <c r="J124" s="275">
        <f>ROUND(I124*H124,2)</f>
        <v>0</v>
      </c>
      <c r="K124" s="271" t="s">
        <v>19</v>
      </c>
      <c r="L124" s="276"/>
      <c r="M124" s="277" t="s">
        <v>19</v>
      </c>
      <c r="N124" s="278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205</v>
      </c>
      <c r="AT124" s="225" t="s">
        <v>363</v>
      </c>
      <c r="AU124" s="225" t="s">
        <v>170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149</v>
      </c>
      <c r="BM124" s="225" t="s">
        <v>851</v>
      </c>
    </row>
    <row r="125" s="2" customFormat="1" ht="16.5" customHeight="1">
      <c r="A125" s="40"/>
      <c r="B125" s="41"/>
      <c r="C125" s="269" t="s">
        <v>262</v>
      </c>
      <c r="D125" s="269" t="s">
        <v>363</v>
      </c>
      <c r="E125" s="270" t="s">
        <v>2339</v>
      </c>
      <c r="F125" s="271" t="s">
        <v>2340</v>
      </c>
      <c r="G125" s="272" t="s">
        <v>765</v>
      </c>
      <c r="H125" s="273">
        <v>1</v>
      </c>
      <c r="I125" s="274"/>
      <c r="J125" s="275">
        <f>ROUND(I125*H125,2)</f>
        <v>0</v>
      </c>
      <c r="K125" s="271" t="s">
        <v>19</v>
      </c>
      <c r="L125" s="276"/>
      <c r="M125" s="277" t="s">
        <v>19</v>
      </c>
      <c r="N125" s="278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205</v>
      </c>
      <c r="AT125" s="225" t="s">
        <v>363</v>
      </c>
      <c r="AU125" s="225" t="s">
        <v>170</v>
      </c>
      <c r="AY125" s="19" t="s">
        <v>148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149</v>
      </c>
      <c r="BM125" s="225" t="s">
        <v>860</v>
      </c>
    </row>
    <row r="126" s="2" customFormat="1" ht="16.5" customHeight="1">
      <c r="A126" s="40"/>
      <c r="B126" s="41"/>
      <c r="C126" s="269" t="s">
        <v>268</v>
      </c>
      <c r="D126" s="269" t="s">
        <v>363</v>
      </c>
      <c r="E126" s="270" t="s">
        <v>2341</v>
      </c>
      <c r="F126" s="271" t="s">
        <v>2342</v>
      </c>
      <c r="G126" s="272" t="s">
        <v>765</v>
      </c>
      <c r="H126" s="273">
        <v>24</v>
      </c>
      <c r="I126" s="274"/>
      <c r="J126" s="275">
        <f>ROUND(I126*H126,2)</f>
        <v>0</v>
      </c>
      <c r="K126" s="271" t="s">
        <v>19</v>
      </c>
      <c r="L126" s="276"/>
      <c r="M126" s="277" t="s">
        <v>19</v>
      </c>
      <c r="N126" s="278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205</v>
      </c>
      <c r="AT126" s="225" t="s">
        <v>363</v>
      </c>
      <c r="AU126" s="225" t="s">
        <v>170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149</v>
      </c>
      <c r="BM126" s="225" t="s">
        <v>868</v>
      </c>
    </row>
    <row r="127" s="2" customFormat="1" ht="16.5" customHeight="1">
      <c r="A127" s="40"/>
      <c r="B127" s="41"/>
      <c r="C127" s="269" t="s">
        <v>7</v>
      </c>
      <c r="D127" s="269" t="s">
        <v>363</v>
      </c>
      <c r="E127" s="270" t="s">
        <v>2343</v>
      </c>
      <c r="F127" s="271" t="s">
        <v>2344</v>
      </c>
      <c r="G127" s="272" t="s">
        <v>765</v>
      </c>
      <c r="H127" s="273">
        <v>1</v>
      </c>
      <c r="I127" s="274"/>
      <c r="J127" s="275">
        <f>ROUND(I127*H127,2)</f>
        <v>0</v>
      </c>
      <c r="K127" s="271" t="s">
        <v>19</v>
      </c>
      <c r="L127" s="276"/>
      <c r="M127" s="277" t="s">
        <v>19</v>
      </c>
      <c r="N127" s="278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205</v>
      </c>
      <c r="AT127" s="225" t="s">
        <v>363</v>
      </c>
      <c r="AU127" s="225" t="s">
        <v>170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149</v>
      </c>
      <c r="BM127" s="225" t="s">
        <v>1215</v>
      </c>
    </row>
    <row r="128" s="2" customFormat="1" ht="16.5" customHeight="1">
      <c r="A128" s="40"/>
      <c r="B128" s="41"/>
      <c r="C128" s="269" t="s">
        <v>279</v>
      </c>
      <c r="D128" s="269" t="s">
        <v>363</v>
      </c>
      <c r="E128" s="270" t="s">
        <v>2345</v>
      </c>
      <c r="F128" s="271" t="s">
        <v>2346</v>
      </c>
      <c r="G128" s="272" t="s">
        <v>765</v>
      </c>
      <c r="H128" s="273">
        <v>1</v>
      </c>
      <c r="I128" s="274"/>
      <c r="J128" s="275">
        <f>ROUND(I128*H128,2)</f>
        <v>0</v>
      </c>
      <c r="K128" s="271" t="s">
        <v>19</v>
      </c>
      <c r="L128" s="276"/>
      <c r="M128" s="277" t="s">
        <v>19</v>
      </c>
      <c r="N128" s="278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205</v>
      </c>
      <c r="AT128" s="225" t="s">
        <v>363</v>
      </c>
      <c r="AU128" s="225" t="s">
        <v>170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149</v>
      </c>
      <c r="BM128" s="225" t="s">
        <v>1230</v>
      </c>
    </row>
    <row r="129" s="2" customFormat="1" ht="16.5" customHeight="1">
      <c r="A129" s="40"/>
      <c r="B129" s="41"/>
      <c r="C129" s="269" t="s">
        <v>288</v>
      </c>
      <c r="D129" s="269" t="s">
        <v>363</v>
      </c>
      <c r="E129" s="270" t="s">
        <v>2347</v>
      </c>
      <c r="F129" s="271" t="s">
        <v>2348</v>
      </c>
      <c r="G129" s="272" t="s">
        <v>765</v>
      </c>
      <c r="H129" s="273">
        <v>1</v>
      </c>
      <c r="I129" s="274"/>
      <c r="J129" s="275">
        <f>ROUND(I129*H129,2)</f>
        <v>0</v>
      </c>
      <c r="K129" s="271" t="s">
        <v>19</v>
      </c>
      <c r="L129" s="276"/>
      <c r="M129" s="277" t="s">
        <v>19</v>
      </c>
      <c r="N129" s="278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205</v>
      </c>
      <c r="AT129" s="225" t="s">
        <v>363</v>
      </c>
      <c r="AU129" s="225" t="s">
        <v>170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1238</v>
      </c>
    </row>
    <row r="130" s="2" customFormat="1" ht="16.5" customHeight="1">
      <c r="A130" s="40"/>
      <c r="B130" s="41"/>
      <c r="C130" s="269" t="s">
        <v>295</v>
      </c>
      <c r="D130" s="269" t="s">
        <v>363</v>
      </c>
      <c r="E130" s="270" t="s">
        <v>2349</v>
      </c>
      <c r="F130" s="271" t="s">
        <v>2350</v>
      </c>
      <c r="G130" s="272" t="s">
        <v>765</v>
      </c>
      <c r="H130" s="273">
        <v>1</v>
      </c>
      <c r="I130" s="274"/>
      <c r="J130" s="275">
        <f>ROUND(I130*H130,2)</f>
        <v>0</v>
      </c>
      <c r="K130" s="271" t="s">
        <v>19</v>
      </c>
      <c r="L130" s="276"/>
      <c r="M130" s="277" t="s">
        <v>19</v>
      </c>
      <c r="N130" s="278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205</v>
      </c>
      <c r="AT130" s="225" t="s">
        <v>363</v>
      </c>
      <c r="AU130" s="225" t="s">
        <v>170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149</v>
      </c>
      <c r="BM130" s="225" t="s">
        <v>1250</v>
      </c>
    </row>
    <row r="131" s="2" customFormat="1" ht="16.5" customHeight="1">
      <c r="A131" s="40"/>
      <c r="B131" s="41"/>
      <c r="C131" s="269" t="s">
        <v>301</v>
      </c>
      <c r="D131" s="269" t="s">
        <v>363</v>
      </c>
      <c r="E131" s="270" t="s">
        <v>2351</v>
      </c>
      <c r="F131" s="271" t="s">
        <v>2352</v>
      </c>
      <c r="G131" s="272" t="s">
        <v>765</v>
      </c>
      <c r="H131" s="273">
        <v>1</v>
      </c>
      <c r="I131" s="274"/>
      <c r="J131" s="275">
        <f>ROUND(I131*H131,2)</f>
        <v>0</v>
      </c>
      <c r="K131" s="271" t="s">
        <v>19</v>
      </c>
      <c r="L131" s="276"/>
      <c r="M131" s="277" t="s">
        <v>19</v>
      </c>
      <c r="N131" s="278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205</v>
      </c>
      <c r="AT131" s="225" t="s">
        <v>363</v>
      </c>
      <c r="AU131" s="225" t="s">
        <v>170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149</v>
      </c>
      <c r="BM131" s="225" t="s">
        <v>1258</v>
      </c>
    </row>
    <row r="132" s="2" customFormat="1" ht="16.5" customHeight="1">
      <c r="A132" s="40"/>
      <c r="B132" s="41"/>
      <c r="C132" s="269" t="s">
        <v>306</v>
      </c>
      <c r="D132" s="269" t="s">
        <v>363</v>
      </c>
      <c r="E132" s="270" t="s">
        <v>2353</v>
      </c>
      <c r="F132" s="271" t="s">
        <v>2354</v>
      </c>
      <c r="G132" s="272" t="s">
        <v>765</v>
      </c>
      <c r="H132" s="273">
        <v>1</v>
      </c>
      <c r="I132" s="274"/>
      <c r="J132" s="275">
        <f>ROUND(I132*H132,2)</f>
        <v>0</v>
      </c>
      <c r="K132" s="271" t="s">
        <v>19</v>
      </c>
      <c r="L132" s="276"/>
      <c r="M132" s="277" t="s">
        <v>19</v>
      </c>
      <c r="N132" s="278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205</v>
      </c>
      <c r="AT132" s="225" t="s">
        <v>363</v>
      </c>
      <c r="AU132" s="225" t="s">
        <v>170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149</v>
      </c>
      <c r="BM132" s="225" t="s">
        <v>671</v>
      </c>
    </row>
    <row r="133" s="2" customFormat="1" ht="16.5" customHeight="1">
      <c r="A133" s="40"/>
      <c r="B133" s="41"/>
      <c r="C133" s="269" t="s">
        <v>313</v>
      </c>
      <c r="D133" s="269" t="s">
        <v>363</v>
      </c>
      <c r="E133" s="270" t="s">
        <v>2355</v>
      </c>
      <c r="F133" s="271" t="s">
        <v>2356</v>
      </c>
      <c r="G133" s="272" t="s">
        <v>765</v>
      </c>
      <c r="H133" s="273">
        <v>1</v>
      </c>
      <c r="I133" s="274"/>
      <c r="J133" s="275">
        <f>ROUND(I133*H133,2)</f>
        <v>0</v>
      </c>
      <c r="K133" s="271" t="s">
        <v>19</v>
      </c>
      <c r="L133" s="276"/>
      <c r="M133" s="277" t="s">
        <v>19</v>
      </c>
      <c r="N133" s="278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205</v>
      </c>
      <c r="AT133" s="225" t="s">
        <v>363</v>
      </c>
      <c r="AU133" s="225" t="s">
        <v>170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149</v>
      </c>
      <c r="BM133" s="225" t="s">
        <v>1301</v>
      </c>
    </row>
    <row r="134" s="2" customFormat="1" ht="16.5" customHeight="1">
      <c r="A134" s="40"/>
      <c r="B134" s="41"/>
      <c r="C134" s="269" t="s">
        <v>322</v>
      </c>
      <c r="D134" s="269" t="s">
        <v>363</v>
      </c>
      <c r="E134" s="270" t="s">
        <v>2357</v>
      </c>
      <c r="F134" s="271" t="s">
        <v>2358</v>
      </c>
      <c r="G134" s="272" t="s">
        <v>201</v>
      </c>
      <c r="H134" s="273">
        <v>1</v>
      </c>
      <c r="I134" s="274"/>
      <c r="J134" s="275">
        <f>ROUND(I134*H134,2)</f>
        <v>0</v>
      </c>
      <c r="K134" s="271" t="s">
        <v>19</v>
      </c>
      <c r="L134" s="276"/>
      <c r="M134" s="277" t="s">
        <v>19</v>
      </c>
      <c r="N134" s="278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205</v>
      </c>
      <c r="AT134" s="225" t="s">
        <v>363</v>
      </c>
      <c r="AU134" s="225" t="s">
        <v>170</v>
      </c>
      <c r="AY134" s="19" t="s">
        <v>148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149</v>
      </c>
      <c r="BM134" s="225" t="s">
        <v>1309</v>
      </c>
    </row>
    <row r="135" s="2" customFormat="1" ht="16.5" customHeight="1">
      <c r="A135" s="40"/>
      <c r="B135" s="41"/>
      <c r="C135" s="214" t="s">
        <v>539</v>
      </c>
      <c r="D135" s="214" t="s">
        <v>151</v>
      </c>
      <c r="E135" s="215" t="s">
        <v>2359</v>
      </c>
      <c r="F135" s="216" t="s">
        <v>2360</v>
      </c>
      <c r="G135" s="217" t="s">
        <v>201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170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2361</v>
      </c>
    </row>
    <row r="136" s="12" customFormat="1" ht="20.88" customHeight="1">
      <c r="A136" s="12"/>
      <c r="B136" s="198"/>
      <c r="C136" s="199"/>
      <c r="D136" s="200" t="s">
        <v>71</v>
      </c>
      <c r="E136" s="212" t="s">
        <v>2362</v>
      </c>
      <c r="F136" s="212" t="s">
        <v>2363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SUM(P137:P153)</f>
        <v>0</v>
      </c>
      <c r="Q136" s="206"/>
      <c r="R136" s="207">
        <f>SUM(R137:R153)</f>
        <v>0</v>
      </c>
      <c r="S136" s="206"/>
      <c r="T136" s="208">
        <f>SUM(T137:T153)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80</v>
      </c>
      <c r="AT136" s="210" t="s">
        <v>71</v>
      </c>
      <c r="AU136" s="210" t="s">
        <v>82</v>
      </c>
      <c r="AY136" s="209" t="s">
        <v>148</v>
      </c>
      <c r="BK136" s="211">
        <f>SUM(BK137:BK153)</f>
        <v>0</v>
      </c>
    </row>
    <row r="137" s="2" customFormat="1" ht="16.5" customHeight="1">
      <c r="A137" s="40"/>
      <c r="B137" s="41"/>
      <c r="C137" s="269" t="s">
        <v>546</v>
      </c>
      <c r="D137" s="269" t="s">
        <v>363</v>
      </c>
      <c r="E137" s="270" t="s">
        <v>2364</v>
      </c>
      <c r="F137" s="271" t="s">
        <v>2365</v>
      </c>
      <c r="G137" s="272" t="s">
        <v>765</v>
      </c>
      <c r="H137" s="273">
        <v>1</v>
      </c>
      <c r="I137" s="274"/>
      <c r="J137" s="275">
        <f>ROUND(I137*H137,2)</f>
        <v>0</v>
      </c>
      <c r="K137" s="271" t="s">
        <v>19</v>
      </c>
      <c r="L137" s="276"/>
      <c r="M137" s="277" t="s">
        <v>19</v>
      </c>
      <c r="N137" s="278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205</v>
      </c>
      <c r="AT137" s="225" t="s">
        <v>363</v>
      </c>
      <c r="AU137" s="225" t="s">
        <v>170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149</v>
      </c>
      <c r="BM137" s="225" t="s">
        <v>1318</v>
      </c>
    </row>
    <row r="138" s="2" customFormat="1" ht="16.5" customHeight="1">
      <c r="A138" s="40"/>
      <c r="B138" s="41"/>
      <c r="C138" s="269" t="s">
        <v>551</v>
      </c>
      <c r="D138" s="269" t="s">
        <v>363</v>
      </c>
      <c r="E138" s="270" t="s">
        <v>2366</v>
      </c>
      <c r="F138" s="271" t="s">
        <v>2367</v>
      </c>
      <c r="G138" s="272" t="s">
        <v>765</v>
      </c>
      <c r="H138" s="273">
        <v>1</v>
      </c>
      <c r="I138" s="274"/>
      <c r="J138" s="275">
        <f>ROUND(I138*H138,2)</f>
        <v>0</v>
      </c>
      <c r="K138" s="271" t="s">
        <v>19</v>
      </c>
      <c r="L138" s="276"/>
      <c r="M138" s="277" t="s">
        <v>19</v>
      </c>
      <c r="N138" s="278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205</v>
      </c>
      <c r="AT138" s="225" t="s">
        <v>363</v>
      </c>
      <c r="AU138" s="225" t="s">
        <v>170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149</v>
      </c>
      <c r="BM138" s="225" t="s">
        <v>1332</v>
      </c>
    </row>
    <row r="139" s="2" customFormat="1" ht="16.5" customHeight="1">
      <c r="A139" s="40"/>
      <c r="B139" s="41"/>
      <c r="C139" s="269" t="s">
        <v>506</v>
      </c>
      <c r="D139" s="269" t="s">
        <v>363</v>
      </c>
      <c r="E139" s="270" t="s">
        <v>2368</v>
      </c>
      <c r="F139" s="271" t="s">
        <v>2369</v>
      </c>
      <c r="G139" s="272" t="s">
        <v>765</v>
      </c>
      <c r="H139" s="273">
        <v>4</v>
      </c>
      <c r="I139" s="274"/>
      <c r="J139" s="275">
        <f>ROUND(I139*H139,2)</f>
        <v>0</v>
      </c>
      <c r="K139" s="271" t="s">
        <v>19</v>
      </c>
      <c r="L139" s="276"/>
      <c r="M139" s="277" t="s">
        <v>19</v>
      </c>
      <c r="N139" s="278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205</v>
      </c>
      <c r="AT139" s="225" t="s">
        <v>363</v>
      </c>
      <c r="AU139" s="225" t="s">
        <v>170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149</v>
      </c>
      <c r="BM139" s="225" t="s">
        <v>1346</v>
      </c>
    </row>
    <row r="140" s="2" customFormat="1" ht="16.5" customHeight="1">
      <c r="A140" s="40"/>
      <c r="B140" s="41"/>
      <c r="C140" s="269" t="s">
        <v>571</v>
      </c>
      <c r="D140" s="269" t="s">
        <v>363</v>
      </c>
      <c r="E140" s="270" t="s">
        <v>2313</v>
      </c>
      <c r="F140" s="271" t="s">
        <v>2314</v>
      </c>
      <c r="G140" s="272" t="s">
        <v>765</v>
      </c>
      <c r="H140" s="273">
        <v>3</v>
      </c>
      <c r="I140" s="274"/>
      <c r="J140" s="275">
        <f>ROUND(I140*H140,2)</f>
        <v>0</v>
      </c>
      <c r="K140" s="271" t="s">
        <v>19</v>
      </c>
      <c r="L140" s="276"/>
      <c r="M140" s="277" t="s">
        <v>19</v>
      </c>
      <c r="N140" s="278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205</v>
      </c>
      <c r="AT140" s="225" t="s">
        <v>363</v>
      </c>
      <c r="AU140" s="225" t="s">
        <v>170</v>
      </c>
      <c r="AY140" s="19" t="s">
        <v>148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149</v>
      </c>
      <c r="BM140" s="225" t="s">
        <v>1357</v>
      </c>
    </row>
    <row r="141" s="2" customFormat="1" ht="16.5" customHeight="1">
      <c r="A141" s="40"/>
      <c r="B141" s="41"/>
      <c r="C141" s="269" t="s">
        <v>576</v>
      </c>
      <c r="D141" s="269" t="s">
        <v>363</v>
      </c>
      <c r="E141" s="270" t="s">
        <v>2321</v>
      </c>
      <c r="F141" s="271" t="s">
        <v>2322</v>
      </c>
      <c r="G141" s="272" t="s">
        <v>765</v>
      </c>
      <c r="H141" s="273">
        <v>2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205</v>
      </c>
      <c r="AT141" s="225" t="s">
        <v>363</v>
      </c>
      <c r="AU141" s="225" t="s">
        <v>170</v>
      </c>
      <c r="AY141" s="19" t="s">
        <v>148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149</v>
      </c>
      <c r="BM141" s="225" t="s">
        <v>1367</v>
      </c>
    </row>
    <row r="142" s="2" customFormat="1" ht="16.5" customHeight="1">
      <c r="A142" s="40"/>
      <c r="B142" s="41"/>
      <c r="C142" s="269" t="s">
        <v>588</v>
      </c>
      <c r="D142" s="269" t="s">
        <v>363</v>
      </c>
      <c r="E142" s="270" t="s">
        <v>2323</v>
      </c>
      <c r="F142" s="271" t="s">
        <v>2324</v>
      </c>
      <c r="G142" s="272" t="s">
        <v>765</v>
      </c>
      <c r="H142" s="273">
        <v>6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205</v>
      </c>
      <c r="AT142" s="225" t="s">
        <v>363</v>
      </c>
      <c r="AU142" s="225" t="s">
        <v>170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1376</v>
      </c>
    </row>
    <row r="143" s="2" customFormat="1" ht="16.5" customHeight="1">
      <c r="A143" s="40"/>
      <c r="B143" s="41"/>
      <c r="C143" s="269" t="s">
        <v>593</v>
      </c>
      <c r="D143" s="269" t="s">
        <v>363</v>
      </c>
      <c r="E143" s="270" t="s">
        <v>2325</v>
      </c>
      <c r="F143" s="271" t="s">
        <v>2326</v>
      </c>
      <c r="G143" s="272" t="s">
        <v>765</v>
      </c>
      <c r="H143" s="273">
        <v>14</v>
      </c>
      <c r="I143" s="274"/>
      <c r="J143" s="275">
        <f>ROUND(I143*H143,2)</f>
        <v>0</v>
      </c>
      <c r="K143" s="271" t="s">
        <v>19</v>
      </c>
      <c r="L143" s="276"/>
      <c r="M143" s="277" t="s">
        <v>19</v>
      </c>
      <c r="N143" s="278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205</v>
      </c>
      <c r="AT143" s="225" t="s">
        <v>363</v>
      </c>
      <c r="AU143" s="225" t="s">
        <v>170</v>
      </c>
      <c r="AY143" s="19" t="s">
        <v>148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149</v>
      </c>
      <c r="BM143" s="225" t="s">
        <v>907</v>
      </c>
    </row>
    <row r="144" s="2" customFormat="1" ht="16.5" customHeight="1">
      <c r="A144" s="40"/>
      <c r="B144" s="41"/>
      <c r="C144" s="269" t="s">
        <v>598</v>
      </c>
      <c r="D144" s="269" t="s">
        <v>363</v>
      </c>
      <c r="E144" s="270" t="s">
        <v>2347</v>
      </c>
      <c r="F144" s="271" t="s">
        <v>2348</v>
      </c>
      <c r="G144" s="272" t="s">
        <v>765</v>
      </c>
      <c r="H144" s="273">
        <v>1</v>
      </c>
      <c r="I144" s="274"/>
      <c r="J144" s="275">
        <f>ROUND(I144*H144,2)</f>
        <v>0</v>
      </c>
      <c r="K144" s="271" t="s">
        <v>19</v>
      </c>
      <c r="L144" s="276"/>
      <c r="M144" s="277" t="s">
        <v>19</v>
      </c>
      <c r="N144" s="278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205</v>
      </c>
      <c r="AT144" s="225" t="s">
        <v>363</v>
      </c>
      <c r="AU144" s="225" t="s">
        <v>170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1399</v>
      </c>
    </row>
    <row r="145" s="2" customFormat="1" ht="16.5" customHeight="1">
      <c r="A145" s="40"/>
      <c r="B145" s="41"/>
      <c r="C145" s="269" t="s">
        <v>603</v>
      </c>
      <c r="D145" s="269" t="s">
        <v>363</v>
      </c>
      <c r="E145" s="270" t="s">
        <v>2341</v>
      </c>
      <c r="F145" s="271" t="s">
        <v>2342</v>
      </c>
      <c r="G145" s="272" t="s">
        <v>765</v>
      </c>
      <c r="H145" s="273">
        <v>18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205</v>
      </c>
      <c r="AT145" s="225" t="s">
        <v>363</v>
      </c>
      <c r="AU145" s="225" t="s">
        <v>170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1410</v>
      </c>
    </row>
    <row r="146" s="2" customFormat="1" ht="16.5" customHeight="1">
      <c r="A146" s="40"/>
      <c r="B146" s="41"/>
      <c r="C146" s="269" t="s">
        <v>714</v>
      </c>
      <c r="D146" s="269" t="s">
        <v>363</v>
      </c>
      <c r="E146" s="270" t="s">
        <v>2370</v>
      </c>
      <c r="F146" s="271" t="s">
        <v>2371</v>
      </c>
      <c r="G146" s="272" t="s">
        <v>765</v>
      </c>
      <c r="H146" s="273">
        <v>1</v>
      </c>
      <c r="I146" s="274"/>
      <c r="J146" s="275">
        <f>ROUND(I146*H146,2)</f>
        <v>0</v>
      </c>
      <c r="K146" s="271" t="s">
        <v>19</v>
      </c>
      <c r="L146" s="276"/>
      <c r="M146" s="277" t="s">
        <v>19</v>
      </c>
      <c r="N146" s="278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205</v>
      </c>
      <c r="AT146" s="225" t="s">
        <v>363</v>
      </c>
      <c r="AU146" s="225" t="s">
        <v>170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1420</v>
      </c>
    </row>
    <row r="147" s="2" customFormat="1" ht="16.5" customHeight="1">
      <c r="A147" s="40"/>
      <c r="B147" s="41"/>
      <c r="C147" s="269" t="s">
        <v>825</v>
      </c>
      <c r="D147" s="269" t="s">
        <v>363</v>
      </c>
      <c r="E147" s="270" t="s">
        <v>2345</v>
      </c>
      <c r="F147" s="271" t="s">
        <v>2346</v>
      </c>
      <c r="G147" s="272" t="s">
        <v>765</v>
      </c>
      <c r="H147" s="273">
        <v>1</v>
      </c>
      <c r="I147" s="274"/>
      <c r="J147" s="275">
        <f>ROUND(I147*H147,2)</f>
        <v>0</v>
      </c>
      <c r="K147" s="271" t="s">
        <v>19</v>
      </c>
      <c r="L147" s="276"/>
      <c r="M147" s="277" t="s">
        <v>19</v>
      </c>
      <c r="N147" s="278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205</v>
      </c>
      <c r="AT147" s="225" t="s">
        <v>363</v>
      </c>
      <c r="AU147" s="225" t="s">
        <v>170</v>
      </c>
      <c r="AY147" s="19" t="s">
        <v>148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149</v>
      </c>
      <c r="BM147" s="225" t="s">
        <v>1431</v>
      </c>
    </row>
    <row r="148" s="2" customFormat="1" ht="16.5" customHeight="1">
      <c r="A148" s="40"/>
      <c r="B148" s="41"/>
      <c r="C148" s="269" t="s">
        <v>833</v>
      </c>
      <c r="D148" s="269" t="s">
        <v>363</v>
      </c>
      <c r="E148" s="270" t="s">
        <v>2349</v>
      </c>
      <c r="F148" s="271" t="s">
        <v>2350</v>
      </c>
      <c r="G148" s="272" t="s">
        <v>765</v>
      </c>
      <c r="H148" s="273">
        <v>1</v>
      </c>
      <c r="I148" s="274"/>
      <c r="J148" s="275">
        <f>ROUND(I148*H148,2)</f>
        <v>0</v>
      </c>
      <c r="K148" s="271" t="s">
        <v>19</v>
      </c>
      <c r="L148" s="276"/>
      <c r="M148" s="277" t="s">
        <v>19</v>
      </c>
      <c r="N148" s="278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205</v>
      </c>
      <c r="AT148" s="225" t="s">
        <v>363</v>
      </c>
      <c r="AU148" s="225" t="s">
        <v>170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1459</v>
      </c>
    </row>
    <row r="149" s="2" customFormat="1" ht="16.5" customHeight="1">
      <c r="A149" s="40"/>
      <c r="B149" s="41"/>
      <c r="C149" s="269" t="s">
        <v>841</v>
      </c>
      <c r="D149" s="269" t="s">
        <v>363</v>
      </c>
      <c r="E149" s="270" t="s">
        <v>2351</v>
      </c>
      <c r="F149" s="271" t="s">
        <v>2352</v>
      </c>
      <c r="G149" s="272" t="s">
        <v>765</v>
      </c>
      <c r="H149" s="273">
        <v>1</v>
      </c>
      <c r="I149" s="274"/>
      <c r="J149" s="275">
        <f>ROUND(I149*H149,2)</f>
        <v>0</v>
      </c>
      <c r="K149" s="271" t="s">
        <v>19</v>
      </c>
      <c r="L149" s="276"/>
      <c r="M149" s="277" t="s">
        <v>19</v>
      </c>
      <c r="N149" s="278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205</v>
      </c>
      <c r="AT149" s="225" t="s">
        <v>363</v>
      </c>
      <c r="AU149" s="225" t="s">
        <v>170</v>
      </c>
      <c r="AY149" s="19" t="s">
        <v>148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149</v>
      </c>
      <c r="BM149" s="225" t="s">
        <v>1489</v>
      </c>
    </row>
    <row r="150" s="2" customFormat="1" ht="16.5" customHeight="1">
      <c r="A150" s="40"/>
      <c r="B150" s="41"/>
      <c r="C150" s="269" t="s">
        <v>846</v>
      </c>
      <c r="D150" s="269" t="s">
        <v>363</v>
      </c>
      <c r="E150" s="270" t="s">
        <v>2353</v>
      </c>
      <c r="F150" s="271" t="s">
        <v>2354</v>
      </c>
      <c r="G150" s="272" t="s">
        <v>765</v>
      </c>
      <c r="H150" s="273">
        <v>1</v>
      </c>
      <c r="I150" s="274"/>
      <c r="J150" s="275">
        <f>ROUND(I150*H150,2)</f>
        <v>0</v>
      </c>
      <c r="K150" s="271" t="s">
        <v>19</v>
      </c>
      <c r="L150" s="276"/>
      <c r="M150" s="277" t="s">
        <v>19</v>
      </c>
      <c r="N150" s="278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205</v>
      </c>
      <c r="AT150" s="225" t="s">
        <v>363</v>
      </c>
      <c r="AU150" s="225" t="s">
        <v>170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1502</v>
      </c>
    </row>
    <row r="151" s="2" customFormat="1" ht="16.5" customHeight="1">
      <c r="A151" s="40"/>
      <c r="B151" s="41"/>
      <c r="C151" s="269" t="s">
        <v>851</v>
      </c>
      <c r="D151" s="269" t="s">
        <v>363</v>
      </c>
      <c r="E151" s="270" t="s">
        <v>2372</v>
      </c>
      <c r="F151" s="271" t="s">
        <v>2356</v>
      </c>
      <c r="G151" s="272" t="s">
        <v>765</v>
      </c>
      <c r="H151" s="273">
        <v>1</v>
      </c>
      <c r="I151" s="274"/>
      <c r="J151" s="275">
        <f>ROUND(I151*H151,2)</f>
        <v>0</v>
      </c>
      <c r="K151" s="271" t="s">
        <v>19</v>
      </c>
      <c r="L151" s="276"/>
      <c r="M151" s="277" t="s">
        <v>19</v>
      </c>
      <c r="N151" s="278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205</v>
      </c>
      <c r="AT151" s="225" t="s">
        <v>363</v>
      </c>
      <c r="AU151" s="225" t="s">
        <v>170</v>
      </c>
      <c r="AY151" s="19" t="s">
        <v>148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149</v>
      </c>
      <c r="BM151" s="225" t="s">
        <v>1515</v>
      </c>
    </row>
    <row r="152" s="2" customFormat="1" ht="16.5" customHeight="1">
      <c r="A152" s="40"/>
      <c r="B152" s="41"/>
      <c r="C152" s="269" t="s">
        <v>856</v>
      </c>
      <c r="D152" s="269" t="s">
        <v>363</v>
      </c>
      <c r="E152" s="270" t="s">
        <v>2357</v>
      </c>
      <c r="F152" s="271" t="s">
        <v>2358</v>
      </c>
      <c r="G152" s="272" t="s">
        <v>201</v>
      </c>
      <c r="H152" s="273">
        <v>1</v>
      </c>
      <c r="I152" s="274"/>
      <c r="J152" s="275">
        <f>ROUND(I152*H152,2)</f>
        <v>0</v>
      </c>
      <c r="K152" s="271" t="s">
        <v>19</v>
      </c>
      <c r="L152" s="276"/>
      <c r="M152" s="277" t="s">
        <v>19</v>
      </c>
      <c r="N152" s="278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205</v>
      </c>
      <c r="AT152" s="225" t="s">
        <v>363</v>
      </c>
      <c r="AU152" s="225" t="s">
        <v>170</v>
      </c>
      <c r="AY152" s="19" t="s">
        <v>148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149</v>
      </c>
      <c r="BM152" s="225" t="s">
        <v>1529</v>
      </c>
    </row>
    <row r="153" s="2" customFormat="1" ht="16.5" customHeight="1">
      <c r="A153" s="40"/>
      <c r="B153" s="41"/>
      <c r="C153" s="214" t="s">
        <v>860</v>
      </c>
      <c r="D153" s="214" t="s">
        <v>151</v>
      </c>
      <c r="E153" s="215" t="s">
        <v>2373</v>
      </c>
      <c r="F153" s="216" t="s">
        <v>2374</v>
      </c>
      <c r="G153" s="217" t="s">
        <v>201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149</v>
      </c>
      <c r="AT153" s="225" t="s">
        <v>151</v>
      </c>
      <c r="AU153" s="225" t="s">
        <v>170</v>
      </c>
      <c r="AY153" s="19" t="s">
        <v>148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149</v>
      </c>
      <c r="BM153" s="225" t="s">
        <v>2375</v>
      </c>
    </row>
    <row r="154" s="12" customFormat="1" ht="20.88" customHeight="1">
      <c r="A154" s="12"/>
      <c r="B154" s="198"/>
      <c r="C154" s="199"/>
      <c r="D154" s="200" t="s">
        <v>71</v>
      </c>
      <c r="E154" s="212" t="s">
        <v>2376</v>
      </c>
      <c r="F154" s="212" t="s">
        <v>2377</v>
      </c>
      <c r="G154" s="199"/>
      <c r="H154" s="199"/>
      <c r="I154" s="202"/>
      <c r="J154" s="213">
        <f>BK154</f>
        <v>0</v>
      </c>
      <c r="K154" s="199"/>
      <c r="L154" s="204"/>
      <c r="M154" s="205"/>
      <c r="N154" s="206"/>
      <c r="O154" s="206"/>
      <c r="P154" s="207">
        <f>SUM(P155:P171)</f>
        <v>0</v>
      </c>
      <c r="Q154" s="206"/>
      <c r="R154" s="207">
        <f>SUM(R155:R171)</f>
        <v>0</v>
      </c>
      <c r="S154" s="206"/>
      <c r="T154" s="208">
        <f>SUM(T155:T171)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80</v>
      </c>
      <c r="AT154" s="210" t="s">
        <v>71</v>
      </c>
      <c r="AU154" s="210" t="s">
        <v>82</v>
      </c>
      <c r="AY154" s="209" t="s">
        <v>148</v>
      </c>
      <c r="BK154" s="211">
        <f>SUM(BK155:BK171)</f>
        <v>0</v>
      </c>
    </row>
    <row r="155" s="2" customFormat="1" ht="16.5" customHeight="1">
      <c r="A155" s="40"/>
      <c r="B155" s="41"/>
      <c r="C155" s="269" t="s">
        <v>864</v>
      </c>
      <c r="D155" s="269" t="s">
        <v>363</v>
      </c>
      <c r="E155" s="270" t="s">
        <v>2364</v>
      </c>
      <c r="F155" s="271" t="s">
        <v>2365</v>
      </c>
      <c r="G155" s="272" t="s">
        <v>765</v>
      </c>
      <c r="H155" s="273">
        <v>1</v>
      </c>
      <c r="I155" s="274"/>
      <c r="J155" s="275">
        <f>ROUND(I155*H155,2)</f>
        <v>0</v>
      </c>
      <c r="K155" s="271" t="s">
        <v>19</v>
      </c>
      <c r="L155" s="276"/>
      <c r="M155" s="277" t="s">
        <v>19</v>
      </c>
      <c r="N155" s="278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205</v>
      </c>
      <c r="AT155" s="225" t="s">
        <v>363</v>
      </c>
      <c r="AU155" s="225" t="s">
        <v>170</v>
      </c>
      <c r="AY155" s="19" t="s">
        <v>148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80</v>
      </c>
      <c r="BK155" s="226">
        <f>ROUND(I155*H155,2)</f>
        <v>0</v>
      </c>
      <c r="BL155" s="19" t="s">
        <v>149</v>
      </c>
      <c r="BM155" s="225" t="s">
        <v>1541</v>
      </c>
    </row>
    <row r="156" s="2" customFormat="1" ht="16.5" customHeight="1">
      <c r="A156" s="40"/>
      <c r="B156" s="41"/>
      <c r="C156" s="269" t="s">
        <v>868</v>
      </c>
      <c r="D156" s="269" t="s">
        <v>363</v>
      </c>
      <c r="E156" s="270" t="s">
        <v>2366</v>
      </c>
      <c r="F156" s="271" t="s">
        <v>2367</v>
      </c>
      <c r="G156" s="272" t="s">
        <v>765</v>
      </c>
      <c r="H156" s="273">
        <v>1</v>
      </c>
      <c r="I156" s="274"/>
      <c r="J156" s="275">
        <f>ROUND(I156*H156,2)</f>
        <v>0</v>
      </c>
      <c r="K156" s="271" t="s">
        <v>19</v>
      </c>
      <c r="L156" s="276"/>
      <c r="M156" s="277" t="s">
        <v>19</v>
      </c>
      <c r="N156" s="278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205</v>
      </c>
      <c r="AT156" s="225" t="s">
        <v>363</v>
      </c>
      <c r="AU156" s="225" t="s">
        <v>170</v>
      </c>
      <c r="AY156" s="19" t="s">
        <v>148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149</v>
      </c>
      <c r="BM156" s="225" t="s">
        <v>1567</v>
      </c>
    </row>
    <row r="157" s="2" customFormat="1" ht="16.5" customHeight="1">
      <c r="A157" s="40"/>
      <c r="B157" s="41"/>
      <c r="C157" s="269" t="s">
        <v>1207</v>
      </c>
      <c r="D157" s="269" t="s">
        <v>363</v>
      </c>
      <c r="E157" s="270" t="s">
        <v>2368</v>
      </c>
      <c r="F157" s="271" t="s">
        <v>2369</v>
      </c>
      <c r="G157" s="272" t="s">
        <v>765</v>
      </c>
      <c r="H157" s="273">
        <v>4</v>
      </c>
      <c r="I157" s="274"/>
      <c r="J157" s="275">
        <f>ROUND(I157*H157,2)</f>
        <v>0</v>
      </c>
      <c r="K157" s="271" t="s">
        <v>19</v>
      </c>
      <c r="L157" s="276"/>
      <c r="M157" s="277" t="s">
        <v>19</v>
      </c>
      <c r="N157" s="278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205</v>
      </c>
      <c r="AT157" s="225" t="s">
        <v>363</v>
      </c>
      <c r="AU157" s="225" t="s">
        <v>170</v>
      </c>
      <c r="AY157" s="19" t="s">
        <v>148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80</v>
      </c>
      <c r="BK157" s="226">
        <f>ROUND(I157*H157,2)</f>
        <v>0</v>
      </c>
      <c r="BL157" s="19" t="s">
        <v>149</v>
      </c>
      <c r="BM157" s="225" t="s">
        <v>1595</v>
      </c>
    </row>
    <row r="158" s="2" customFormat="1" ht="16.5" customHeight="1">
      <c r="A158" s="40"/>
      <c r="B158" s="41"/>
      <c r="C158" s="269" t="s">
        <v>1215</v>
      </c>
      <c r="D158" s="269" t="s">
        <v>363</v>
      </c>
      <c r="E158" s="270" t="s">
        <v>2313</v>
      </c>
      <c r="F158" s="271" t="s">
        <v>2314</v>
      </c>
      <c r="G158" s="272" t="s">
        <v>765</v>
      </c>
      <c r="H158" s="273">
        <v>3</v>
      </c>
      <c r="I158" s="274"/>
      <c r="J158" s="275">
        <f>ROUND(I158*H158,2)</f>
        <v>0</v>
      </c>
      <c r="K158" s="271" t="s">
        <v>19</v>
      </c>
      <c r="L158" s="276"/>
      <c r="M158" s="277" t="s">
        <v>19</v>
      </c>
      <c r="N158" s="278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205</v>
      </c>
      <c r="AT158" s="225" t="s">
        <v>363</v>
      </c>
      <c r="AU158" s="225" t="s">
        <v>170</v>
      </c>
      <c r="AY158" s="19" t="s">
        <v>148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149</v>
      </c>
      <c r="BM158" s="225" t="s">
        <v>1610</v>
      </c>
    </row>
    <row r="159" s="2" customFormat="1" ht="16.5" customHeight="1">
      <c r="A159" s="40"/>
      <c r="B159" s="41"/>
      <c r="C159" s="269" t="s">
        <v>1221</v>
      </c>
      <c r="D159" s="269" t="s">
        <v>363</v>
      </c>
      <c r="E159" s="270" t="s">
        <v>2321</v>
      </c>
      <c r="F159" s="271" t="s">
        <v>2322</v>
      </c>
      <c r="G159" s="272" t="s">
        <v>765</v>
      </c>
      <c r="H159" s="273">
        <v>3</v>
      </c>
      <c r="I159" s="274"/>
      <c r="J159" s="275">
        <f>ROUND(I159*H159,2)</f>
        <v>0</v>
      </c>
      <c r="K159" s="271" t="s">
        <v>19</v>
      </c>
      <c r="L159" s="276"/>
      <c r="M159" s="277" t="s">
        <v>19</v>
      </c>
      <c r="N159" s="278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205</v>
      </c>
      <c r="AT159" s="225" t="s">
        <v>363</v>
      </c>
      <c r="AU159" s="225" t="s">
        <v>170</v>
      </c>
      <c r="AY159" s="19" t="s">
        <v>148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149</v>
      </c>
      <c r="BM159" s="225" t="s">
        <v>1622</v>
      </c>
    </row>
    <row r="160" s="2" customFormat="1" ht="16.5" customHeight="1">
      <c r="A160" s="40"/>
      <c r="B160" s="41"/>
      <c r="C160" s="269" t="s">
        <v>1230</v>
      </c>
      <c r="D160" s="269" t="s">
        <v>363</v>
      </c>
      <c r="E160" s="270" t="s">
        <v>2323</v>
      </c>
      <c r="F160" s="271" t="s">
        <v>2324</v>
      </c>
      <c r="G160" s="272" t="s">
        <v>765</v>
      </c>
      <c r="H160" s="273">
        <v>6</v>
      </c>
      <c r="I160" s="274"/>
      <c r="J160" s="275">
        <f>ROUND(I160*H160,2)</f>
        <v>0</v>
      </c>
      <c r="K160" s="271" t="s">
        <v>19</v>
      </c>
      <c r="L160" s="276"/>
      <c r="M160" s="277" t="s">
        <v>19</v>
      </c>
      <c r="N160" s="278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205</v>
      </c>
      <c r="AT160" s="225" t="s">
        <v>363</v>
      </c>
      <c r="AU160" s="225" t="s">
        <v>170</v>
      </c>
      <c r="AY160" s="19" t="s">
        <v>148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80</v>
      </c>
      <c r="BK160" s="226">
        <f>ROUND(I160*H160,2)</f>
        <v>0</v>
      </c>
      <c r="BL160" s="19" t="s">
        <v>149</v>
      </c>
      <c r="BM160" s="225" t="s">
        <v>1633</v>
      </c>
    </row>
    <row r="161" s="2" customFormat="1" ht="16.5" customHeight="1">
      <c r="A161" s="40"/>
      <c r="B161" s="41"/>
      <c r="C161" s="269" t="s">
        <v>1234</v>
      </c>
      <c r="D161" s="269" t="s">
        <v>363</v>
      </c>
      <c r="E161" s="270" t="s">
        <v>2325</v>
      </c>
      <c r="F161" s="271" t="s">
        <v>2326</v>
      </c>
      <c r="G161" s="272" t="s">
        <v>765</v>
      </c>
      <c r="H161" s="273">
        <v>16</v>
      </c>
      <c r="I161" s="274"/>
      <c r="J161" s="275">
        <f>ROUND(I161*H161,2)</f>
        <v>0</v>
      </c>
      <c r="K161" s="271" t="s">
        <v>19</v>
      </c>
      <c r="L161" s="276"/>
      <c r="M161" s="277" t="s">
        <v>19</v>
      </c>
      <c r="N161" s="278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205</v>
      </c>
      <c r="AT161" s="225" t="s">
        <v>363</v>
      </c>
      <c r="AU161" s="225" t="s">
        <v>170</v>
      </c>
      <c r="AY161" s="19" t="s">
        <v>148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149</v>
      </c>
      <c r="BM161" s="225" t="s">
        <v>1644</v>
      </c>
    </row>
    <row r="162" s="2" customFormat="1" ht="16.5" customHeight="1">
      <c r="A162" s="40"/>
      <c r="B162" s="41"/>
      <c r="C162" s="269" t="s">
        <v>1238</v>
      </c>
      <c r="D162" s="269" t="s">
        <v>363</v>
      </c>
      <c r="E162" s="270" t="s">
        <v>2378</v>
      </c>
      <c r="F162" s="271" t="s">
        <v>2379</v>
      </c>
      <c r="G162" s="272" t="s">
        <v>765</v>
      </c>
      <c r="H162" s="273">
        <v>1</v>
      </c>
      <c r="I162" s="274"/>
      <c r="J162" s="275">
        <f>ROUND(I162*H162,2)</f>
        <v>0</v>
      </c>
      <c r="K162" s="271" t="s">
        <v>19</v>
      </c>
      <c r="L162" s="276"/>
      <c r="M162" s="277" t="s">
        <v>19</v>
      </c>
      <c r="N162" s="278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205</v>
      </c>
      <c r="AT162" s="225" t="s">
        <v>363</v>
      </c>
      <c r="AU162" s="225" t="s">
        <v>170</v>
      </c>
      <c r="AY162" s="19" t="s">
        <v>148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149</v>
      </c>
      <c r="BM162" s="225" t="s">
        <v>182</v>
      </c>
    </row>
    <row r="163" s="2" customFormat="1" ht="16.5" customHeight="1">
      <c r="A163" s="40"/>
      <c r="B163" s="41"/>
      <c r="C163" s="269" t="s">
        <v>1243</v>
      </c>
      <c r="D163" s="269" t="s">
        <v>363</v>
      </c>
      <c r="E163" s="270" t="s">
        <v>2341</v>
      </c>
      <c r="F163" s="271" t="s">
        <v>2342</v>
      </c>
      <c r="G163" s="272" t="s">
        <v>765</v>
      </c>
      <c r="H163" s="273">
        <v>21</v>
      </c>
      <c r="I163" s="274"/>
      <c r="J163" s="275">
        <f>ROUND(I163*H163,2)</f>
        <v>0</v>
      </c>
      <c r="K163" s="271" t="s">
        <v>19</v>
      </c>
      <c r="L163" s="276"/>
      <c r="M163" s="277" t="s">
        <v>19</v>
      </c>
      <c r="N163" s="278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205</v>
      </c>
      <c r="AT163" s="225" t="s">
        <v>363</v>
      </c>
      <c r="AU163" s="225" t="s">
        <v>170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149</v>
      </c>
      <c r="BM163" s="225" t="s">
        <v>1679</v>
      </c>
    </row>
    <row r="164" s="2" customFormat="1" ht="16.5" customHeight="1">
      <c r="A164" s="40"/>
      <c r="B164" s="41"/>
      <c r="C164" s="269" t="s">
        <v>1250</v>
      </c>
      <c r="D164" s="269" t="s">
        <v>363</v>
      </c>
      <c r="E164" s="270" t="s">
        <v>2370</v>
      </c>
      <c r="F164" s="271" t="s">
        <v>2371</v>
      </c>
      <c r="G164" s="272" t="s">
        <v>765</v>
      </c>
      <c r="H164" s="273">
        <v>1</v>
      </c>
      <c r="I164" s="274"/>
      <c r="J164" s="275">
        <f>ROUND(I164*H164,2)</f>
        <v>0</v>
      </c>
      <c r="K164" s="271" t="s">
        <v>19</v>
      </c>
      <c r="L164" s="276"/>
      <c r="M164" s="277" t="s">
        <v>19</v>
      </c>
      <c r="N164" s="278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205</v>
      </c>
      <c r="AT164" s="225" t="s">
        <v>363</v>
      </c>
      <c r="AU164" s="225" t="s">
        <v>170</v>
      </c>
      <c r="AY164" s="19" t="s">
        <v>148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149</v>
      </c>
      <c r="BM164" s="225" t="s">
        <v>1691</v>
      </c>
    </row>
    <row r="165" s="2" customFormat="1" ht="16.5" customHeight="1">
      <c r="A165" s="40"/>
      <c r="B165" s="41"/>
      <c r="C165" s="269" t="s">
        <v>1254</v>
      </c>
      <c r="D165" s="269" t="s">
        <v>363</v>
      </c>
      <c r="E165" s="270" t="s">
        <v>2345</v>
      </c>
      <c r="F165" s="271" t="s">
        <v>2346</v>
      </c>
      <c r="G165" s="272" t="s">
        <v>765</v>
      </c>
      <c r="H165" s="273">
        <v>2</v>
      </c>
      <c r="I165" s="274"/>
      <c r="J165" s="275">
        <f>ROUND(I165*H165,2)</f>
        <v>0</v>
      </c>
      <c r="K165" s="271" t="s">
        <v>19</v>
      </c>
      <c r="L165" s="276"/>
      <c r="M165" s="277" t="s">
        <v>19</v>
      </c>
      <c r="N165" s="278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205</v>
      </c>
      <c r="AT165" s="225" t="s">
        <v>363</v>
      </c>
      <c r="AU165" s="225" t="s">
        <v>170</v>
      </c>
      <c r="AY165" s="19" t="s">
        <v>148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149</v>
      </c>
      <c r="BM165" s="225" t="s">
        <v>1703</v>
      </c>
    </row>
    <row r="166" s="2" customFormat="1" ht="16.5" customHeight="1">
      <c r="A166" s="40"/>
      <c r="B166" s="41"/>
      <c r="C166" s="269" t="s">
        <v>1258</v>
      </c>
      <c r="D166" s="269" t="s">
        <v>363</v>
      </c>
      <c r="E166" s="270" t="s">
        <v>2349</v>
      </c>
      <c r="F166" s="271" t="s">
        <v>2350</v>
      </c>
      <c r="G166" s="272" t="s">
        <v>765</v>
      </c>
      <c r="H166" s="273">
        <v>2</v>
      </c>
      <c r="I166" s="274"/>
      <c r="J166" s="275">
        <f>ROUND(I166*H166,2)</f>
        <v>0</v>
      </c>
      <c r="K166" s="271" t="s">
        <v>19</v>
      </c>
      <c r="L166" s="276"/>
      <c r="M166" s="277" t="s">
        <v>19</v>
      </c>
      <c r="N166" s="278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205</v>
      </c>
      <c r="AT166" s="225" t="s">
        <v>363</v>
      </c>
      <c r="AU166" s="225" t="s">
        <v>170</v>
      </c>
      <c r="AY166" s="19" t="s">
        <v>148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80</v>
      </c>
      <c r="BK166" s="226">
        <f>ROUND(I166*H166,2)</f>
        <v>0</v>
      </c>
      <c r="BL166" s="19" t="s">
        <v>149</v>
      </c>
      <c r="BM166" s="225" t="s">
        <v>1714</v>
      </c>
    </row>
    <row r="167" s="2" customFormat="1" ht="16.5" customHeight="1">
      <c r="A167" s="40"/>
      <c r="B167" s="41"/>
      <c r="C167" s="269" t="s">
        <v>1265</v>
      </c>
      <c r="D167" s="269" t="s">
        <v>363</v>
      </c>
      <c r="E167" s="270" t="s">
        <v>2351</v>
      </c>
      <c r="F167" s="271" t="s">
        <v>2352</v>
      </c>
      <c r="G167" s="272" t="s">
        <v>765</v>
      </c>
      <c r="H167" s="273">
        <v>1</v>
      </c>
      <c r="I167" s="274"/>
      <c r="J167" s="275">
        <f>ROUND(I167*H167,2)</f>
        <v>0</v>
      </c>
      <c r="K167" s="271" t="s">
        <v>19</v>
      </c>
      <c r="L167" s="276"/>
      <c r="M167" s="277" t="s">
        <v>19</v>
      </c>
      <c r="N167" s="278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205</v>
      </c>
      <c r="AT167" s="225" t="s">
        <v>363</v>
      </c>
      <c r="AU167" s="225" t="s">
        <v>170</v>
      </c>
      <c r="AY167" s="19" t="s">
        <v>148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80</v>
      </c>
      <c r="BK167" s="226">
        <f>ROUND(I167*H167,2)</f>
        <v>0</v>
      </c>
      <c r="BL167" s="19" t="s">
        <v>149</v>
      </c>
      <c r="BM167" s="225" t="s">
        <v>1725</v>
      </c>
    </row>
    <row r="168" s="2" customFormat="1" ht="16.5" customHeight="1">
      <c r="A168" s="40"/>
      <c r="B168" s="41"/>
      <c r="C168" s="269" t="s">
        <v>671</v>
      </c>
      <c r="D168" s="269" t="s">
        <v>363</v>
      </c>
      <c r="E168" s="270" t="s">
        <v>2353</v>
      </c>
      <c r="F168" s="271" t="s">
        <v>2354</v>
      </c>
      <c r="G168" s="272" t="s">
        <v>765</v>
      </c>
      <c r="H168" s="273">
        <v>1</v>
      </c>
      <c r="I168" s="274"/>
      <c r="J168" s="275">
        <f>ROUND(I168*H168,2)</f>
        <v>0</v>
      </c>
      <c r="K168" s="271" t="s">
        <v>19</v>
      </c>
      <c r="L168" s="276"/>
      <c r="M168" s="277" t="s">
        <v>19</v>
      </c>
      <c r="N168" s="278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205</v>
      </c>
      <c r="AT168" s="225" t="s">
        <v>363</v>
      </c>
      <c r="AU168" s="225" t="s">
        <v>170</v>
      </c>
      <c r="AY168" s="19" t="s">
        <v>148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149</v>
      </c>
      <c r="BM168" s="225" t="s">
        <v>1738</v>
      </c>
    </row>
    <row r="169" s="2" customFormat="1" ht="16.5" customHeight="1">
      <c r="A169" s="40"/>
      <c r="B169" s="41"/>
      <c r="C169" s="269" t="s">
        <v>1297</v>
      </c>
      <c r="D169" s="269" t="s">
        <v>363</v>
      </c>
      <c r="E169" s="270" t="s">
        <v>2372</v>
      </c>
      <c r="F169" s="271" t="s">
        <v>2356</v>
      </c>
      <c r="G169" s="272" t="s">
        <v>765</v>
      </c>
      <c r="H169" s="273">
        <v>1</v>
      </c>
      <c r="I169" s="274"/>
      <c r="J169" s="275">
        <f>ROUND(I169*H169,2)</f>
        <v>0</v>
      </c>
      <c r="K169" s="271" t="s">
        <v>19</v>
      </c>
      <c r="L169" s="276"/>
      <c r="M169" s="277" t="s">
        <v>19</v>
      </c>
      <c r="N169" s="278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205</v>
      </c>
      <c r="AT169" s="225" t="s">
        <v>363</v>
      </c>
      <c r="AU169" s="225" t="s">
        <v>170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1748</v>
      </c>
    </row>
    <row r="170" s="2" customFormat="1" ht="16.5" customHeight="1">
      <c r="A170" s="40"/>
      <c r="B170" s="41"/>
      <c r="C170" s="269" t="s">
        <v>1301</v>
      </c>
      <c r="D170" s="269" t="s">
        <v>363</v>
      </c>
      <c r="E170" s="270" t="s">
        <v>2357</v>
      </c>
      <c r="F170" s="271" t="s">
        <v>2358</v>
      </c>
      <c r="G170" s="272" t="s">
        <v>201</v>
      </c>
      <c r="H170" s="273">
        <v>1</v>
      </c>
      <c r="I170" s="274"/>
      <c r="J170" s="275">
        <f>ROUND(I170*H170,2)</f>
        <v>0</v>
      </c>
      <c r="K170" s="271" t="s">
        <v>19</v>
      </c>
      <c r="L170" s="276"/>
      <c r="M170" s="277" t="s">
        <v>19</v>
      </c>
      <c r="N170" s="278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205</v>
      </c>
      <c r="AT170" s="225" t="s">
        <v>363</v>
      </c>
      <c r="AU170" s="225" t="s">
        <v>170</v>
      </c>
      <c r="AY170" s="19" t="s">
        <v>148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149</v>
      </c>
      <c r="BM170" s="225" t="s">
        <v>1755</v>
      </c>
    </row>
    <row r="171" s="2" customFormat="1" ht="16.5" customHeight="1">
      <c r="A171" s="40"/>
      <c r="B171" s="41"/>
      <c r="C171" s="214" t="s">
        <v>1305</v>
      </c>
      <c r="D171" s="214" t="s">
        <v>151</v>
      </c>
      <c r="E171" s="215" t="s">
        <v>2380</v>
      </c>
      <c r="F171" s="216" t="s">
        <v>2381</v>
      </c>
      <c r="G171" s="217" t="s">
        <v>201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149</v>
      </c>
      <c r="AT171" s="225" t="s">
        <v>151</v>
      </c>
      <c r="AU171" s="225" t="s">
        <v>170</v>
      </c>
      <c r="AY171" s="19" t="s">
        <v>148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80</v>
      </c>
      <c r="BK171" s="226">
        <f>ROUND(I171*H171,2)</f>
        <v>0</v>
      </c>
      <c r="BL171" s="19" t="s">
        <v>149</v>
      </c>
      <c r="BM171" s="225" t="s">
        <v>2382</v>
      </c>
    </row>
    <row r="172" s="12" customFormat="1" ht="20.88" customHeight="1">
      <c r="A172" s="12"/>
      <c r="B172" s="198"/>
      <c r="C172" s="199"/>
      <c r="D172" s="200" t="s">
        <v>71</v>
      </c>
      <c r="E172" s="212" t="s">
        <v>2383</v>
      </c>
      <c r="F172" s="212" t="s">
        <v>2384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SUM(P173:P187)</f>
        <v>0</v>
      </c>
      <c r="Q172" s="206"/>
      <c r="R172" s="207">
        <f>SUM(R173:R187)</f>
        <v>0</v>
      </c>
      <c r="S172" s="206"/>
      <c r="T172" s="208">
        <f>SUM(T173:T187)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80</v>
      </c>
      <c r="AT172" s="210" t="s">
        <v>71</v>
      </c>
      <c r="AU172" s="210" t="s">
        <v>82</v>
      </c>
      <c r="AY172" s="209" t="s">
        <v>148</v>
      </c>
      <c r="BK172" s="211">
        <f>SUM(BK173:BK187)</f>
        <v>0</v>
      </c>
    </row>
    <row r="173" s="2" customFormat="1" ht="16.5" customHeight="1">
      <c r="A173" s="40"/>
      <c r="B173" s="41"/>
      <c r="C173" s="269" t="s">
        <v>1309</v>
      </c>
      <c r="D173" s="269" t="s">
        <v>363</v>
      </c>
      <c r="E173" s="270" t="s">
        <v>2385</v>
      </c>
      <c r="F173" s="271" t="s">
        <v>2386</v>
      </c>
      <c r="G173" s="272" t="s">
        <v>765</v>
      </c>
      <c r="H173" s="273">
        <v>25</v>
      </c>
      <c r="I173" s="274"/>
      <c r="J173" s="275">
        <f>ROUND(I173*H173,2)</f>
        <v>0</v>
      </c>
      <c r="K173" s="271" t="s">
        <v>19</v>
      </c>
      <c r="L173" s="276"/>
      <c r="M173" s="277" t="s">
        <v>19</v>
      </c>
      <c r="N173" s="278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205</v>
      </c>
      <c r="AT173" s="225" t="s">
        <v>363</v>
      </c>
      <c r="AU173" s="225" t="s">
        <v>170</v>
      </c>
      <c r="AY173" s="19" t="s">
        <v>148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80</v>
      </c>
      <c r="BK173" s="226">
        <f>ROUND(I173*H173,2)</f>
        <v>0</v>
      </c>
      <c r="BL173" s="19" t="s">
        <v>149</v>
      </c>
      <c r="BM173" s="225" t="s">
        <v>1763</v>
      </c>
    </row>
    <row r="174" s="2" customFormat="1" ht="16.5" customHeight="1">
      <c r="A174" s="40"/>
      <c r="B174" s="41"/>
      <c r="C174" s="269" t="s">
        <v>161</v>
      </c>
      <c r="D174" s="269" t="s">
        <v>363</v>
      </c>
      <c r="E174" s="270" t="s">
        <v>2387</v>
      </c>
      <c r="F174" s="271" t="s">
        <v>2388</v>
      </c>
      <c r="G174" s="272" t="s">
        <v>765</v>
      </c>
      <c r="H174" s="273">
        <v>10</v>
      </c>
      <c r="I174" s="274"/>
      <c r="J174" s="275">
        <f>ROUND(I174*H174,2)</f>
        <v>0</v>
      </c>
      <c r="K174" s="271" t="s">
        <v>19</v>
      </c>
      <c r="L174" s="276"/>
      <c r="M174" s="277" t="s">
        <v>19</v>
      </c>
      <c r="N174" s="278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205</v>
      </c>
      <c r="AT174" s="225" t="s">
        <v>363</v>
      </c>
      <c r="AU174" s="225" t="s">
        <v>170</v>
      </c>
      <c r="AY174" s="19" t="s">
        <v>148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80</v>
      </c>
      <c r="BK174" s="226">
        <f>ROUND(I174*H174,2)</f>
        <v>0</v>
      </c>
      <c r="BL174" s="19" t="s">
        <v>149</v>
      </c>
      <c r="BM174" s="225" t="s">
        <v>1770</v>
      </c>
    </row>
    <row r="175" s="2" customFormat="1" ht="16.5" customHeight="1">
      <c r="A175" s="40"/>
      <c r="B175" s="41"/>
      <c r="C175" s="269" t="s">
        <v>1318</v>
      </c>
      <c r="D175" s="269" t="s">
        <v>363</v>
      </c>
      <c r="E175" s="270" t="s">
        <v>2389</v>
      </c>
      <c r="F175" s="271" t="s">
        <v>2390</v>
      </c>
      <c r="G175" s="272" t="s">
        <v>765</v>
      </c>
      <c r="H175" s="273">
        <v>9</v>
      </c>
      <c r="I175" s="274"/>
      <c r="J175" s="275">
        <f>ROUND(I175*H175,2)</f>
        <v>0</v>
      </c>
      <c r="K175" s="271" t="s">
        <v>19</v>
      </c>
      <c r="L175" s="276"/>
      <c r="M175" s="277" t="s">
        <v>19</v>
      </c>
      <c r="N175" s="278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205</v>
      </c>
      <c r="AT175" s="225" t="s">
        <v>363</v>
      </c>
      <c r="AU175" s="225" t="s">
        <v>170</v>
      </c>
      <c r="AY175" s="19" t="s">
        <v>148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149</v>
      </c>
      <c r="BM175" s="225" t="s">
        <v>1777</v>
      </c>
    </row>
    <row r="176" s="2" customFormat="1" ht="16.5" customHeight="1">
      <c r="A176" s="40"/>
      <c r="B176" s="41"/>
      <c r="C176" s="269" t="s">
        <v>1324</v>
      </c>
      <c r="D176" s="269" t="s">
        <v>363</v>
      </c>
      <c r="E176" s="270" t="s">
        <v>2391</v>
      </c>
      <c r="F176" s="271" t="s">
        <v>2392</v>
      </c>
      <c r="G176" s="272" t="s">
        <v>765</v>
      </c>
      <c r="H176" s="273">
        <v>18</v>
      </c>
      <c r="I176" s="274"/>
      <c r="J176" s="275">
        <f>ROUND(I176*H176,2)</f>
        <v>0</v>
      </c>
      <c r="K176" s="271" t="s">
        <v>19</v>
      </c>
      <c r="L176" s="276"/>
      <c r="M176" s="277" t="s">
        <v>19</v>
      </c>
      <c r="N176" s="278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205</v>
      </c>
      <c r="AT176" s="225" t="s">
        <v>363</v>
      </c>
      <c r="AU176" s="225" t="s">
        <v>170</v>
      </c>
      <c r="AY176" s="19" t="s">
        <v>148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80</v>
      </c>
      <c r="BK176" s="226">
        <f>ROUND(I176*H176,2)</f>
        <v>0</v>
      </c>
      <c r="BL176" s="19" t="s">
        <v>149</v>
      </c>
      <c r="BM176" s="225" t="s">
        <v>1784</v>
      </c>
    </row>
    <row r="177" s="2" customFormat="1" ht="16.5" customHeight="1">
      <c r="A177" s="40"/>
      <c r="B177" s="41"/>
      <c r="C177" s="269" t="s">
        <v>1332</v>
      </c>
      <c r="D177" s="269" t="s">
        <v>363</v>
      </c>
      <c r="E177" s="270" t="s">
        <v>2393</v>
      </c>
      <c r="F177" s="271" t="s">
        <v>2394</v>
      </c>
      <c r="G177" s="272" t="s">
        <v>765</v>
      </c>
      <c r="H177" s="273">
        <v>8</v>
      </c>
      <c r="I177" s="274"/>
      <c r="J177" s="275">
        <f>ROUND(I177*H177,2)</f>
        <v>0</v>
      </c>
      <c r="K177" s="271" t="s">
        <v>19</v>
      </c>
      <c r="L177" s="276"/>
      <c r="M177" s="277" t="s">
        <v>19</v>
      </c>
      <c r="N177" s="278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205</v>
      </c>
      <c r="AT177" s="225" t="s">
        <v>363</v>
      </c>
      <c r="AU177" s="225" t="s">
        <v>170</v>
      </c>
      <c r="AY177" s="19" t="s">
        <v>148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80</v>
      </c>
      <c r="BK177" s="226">
        <f>ROUND(I177*H177,2)</f>
        <v>0</v>
      </c>
      <c r="BL177" s="19" t="s">
        <v>149</v>
      </c>
      <c r="BM177" s="225" t="s">
        <v>1788</v>
      </c>
    </row>
    <row r="178" s="2" customFormat="1" ht="16.5" customHeight="1">
      <c r="A178" s="40"/>
      <c r="B178" s="41"/>
      <c r="C178" s="269" t="s">
        <v>1340</v>
      </c>
      <c r="D178" s="269" t="s">
        <v>363</v>
      </c>
      <c r="E178" s="270" t="s">
        <v>2395</v>
      </c>
      <c r="F178" s="271" t="s">
        <v>2396</v>
      </c>
      <c r="G178" s="272" t="s">
        <v>765</v>
      </c>
      <c r="H178" s="273">
        <v>6</v>
      </c>
      <c r="I178" s="274"/>
      <c r="J178" s="275">
        <f>ROUND(I178*H178,2)</f>
        <v>0</v>
      </c>
      <c r="K178" s="271" t="s">
        <v>19</v>
      </c>
      <c r="L178" s="276"/>
      <c r="M178" s="277" t="s">
        <v>19</v>
      </c>
      <c r="N178" s="278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205</v>
      </c>
      <c r="AT178" s="225" t="s">
        <v>363</v>
      </c>
      <c r="AU178" s="225" t="s">
        <v>170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1800</v>
      </c>
    </row>
    <row r="179" s="2" customFormat="1" ht="16.5" customHeight="1">
      <c r="A179" s="40"/>
      <c r="B179" s="41"/>
      <c r="C179" s="269" t="s">
        <v>1346</v>
      </c>
      <c r="D179" s="269" t="s">
        <v>363</v>
      </c>
      <c r="E179" s="270" t="s">
        <v>2397</v>
      </c>
      <c r="F179" s="271" t="s">
        <v>2398</v>
      </c>
      <c r="G179" s="272" t="s">
        <v>765</v>
      </c>
      <c r="H179" s="273">
        <v>25</v>
      </c>
      <c r="I179" s="274"/>
      <c r="J179" s="275">
        <f>ROUND(I179*H179,2)</f>
        <v>0</v>
      </c>
      <c r="K179" s="271" t="s">
        <v>19</v>
      </c>
      <c r="L179" s="276"/>
      <c r="M179" s="277" t="s">
        <v>19</v>
      </c>
      <c r="N179" s="278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205</v>
      </c>
      <c r="AT179" s="225" t="s">
        <v>363</v>
      </c>
      <c r="AU179" s="225" t="s">
        <v>170</v>
      </c>
      <c r="AY179" s="19" t="s">
        <v>148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80</v>
      </c>
      <c r="BK179" s="226">
        <f>ROUND(I179*H179,2)</f>
        <v>0</v>
      </c>
      <c r="BL179" s="19" t="s">
        <v>149</v>
      </c>
      <c r="BM179" s="225" t="s">
        <v>1808</v>
      </c>
    </row>
    <row r="180" s="2" customFormat="1" ht="16.5" customHeight="1">
      <c r="A180" s="40"/>
      <c r="B180" s="41"/>
      <c r="C180" s="269" t="s">
        <v>1352</v>
      </c>
      <c r="D180" s="269" t="s">
        <v>363</v>
      </c>
      <c r="E180" s="270" t="s">
        <v>2399</v>
      </c>
      <c r="F180" s="271" t="s">
        <v>2400</v>
      </c>
      <c r="G180" s="272" t="s">
        <v>765</v>
      </c>
      <c r="H180" s="273">
        <v>4</v>
      </c>
      <c r="I180" s="274"/>
      <c r="J180" s="275">
        <f>ROUND(I180*H180,2)</f>
        <v>0</v>
      </c>
      <c r="K180" s="271" t="s">
        <v>19</v>
      </c>
      <c r="L180" s="276"/>
      <c r="M180" s="277" t="s">
        <v>19</v>
      </c>
      <c r="N180" s="278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205</v>
      </c>
      <c r="AT180" s="225" t="s">
        <v>363</v>
      </c>
      <c r="AU180" s="225" t="s">
        <v>170</v>
      </c>
      <c r="AY180" s="19" t="s">
        <v>148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80</v>
      </c>
      <c r="BK180" s="226">
        <f>ROUND(I180*H180,2)</f>
        <v>0</v>
      </c>
      <c r="BL180" s="19" t="s">
        <v>149</v>
      </c>
      <c r="BM180" s="225" t="s">
        <v>1816</v>
      </c>
    </row>
    <row r="181" s="2" customFormat="1" ht="16.5" customHeight="1">
      <c r="A181" s="40"/>
      <c r="B181" s="41"/>
      <c r="C181" s="269" t="s">
        <v>1357</v>
      </c>
      <c r="D181" s="269" t="s">
        <v>363</v>
      </c>
      <c r="E181" s="270" t="s">
        <v>2401</v>
      </c>
      <c r="F181" s="271" t="s">
        <v>2402</v>
      </c>
      <c r="G181" s="272" t="s">
        <v>765</v>
      </c>
      <c r="H181" s="273">
        <v>15</v>
      </c>
      <c r="I181" s="274"/>
      <c r="J181" s="275">
        <f>ROUND(I181*H181,2)</f>
        <v>0</v>
      </c>
      <c r="K181" s="271" t="s">
        <v>19</v>
      </c>
      <c r="L181" s="276"/>
      <c r="M181" s="277" t="s">
        <v>19</v>
      </c>
      <c r="N181" s="278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205</v>
      </c>
      <c r="AT181" s="225" t="s">
        <v>363</v>
      </c>
      <c r="AU181" s="225" t="s">
        <v>170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149</v>
      </c>
      <c r="BM181" s="225" t="s">
        <v>1824</v>
      </c>
    </row>
    <row r="182" s="2" customFormat="1" ht="16.5" customHeight="1">
      <c r="A182" s="40"/>
      <c r="B182" s="41"/>
      <c r="C182" s="269" t="s">
        <v>1361</v>
      </c>
      <c r="D182" s="269" t="s">
        <v>363</v>
      </c>
      <c r="E182" s="270" t="s">
        <v>2403</v>
      </c>
      <c r="F182" s="271" t="s">
        <v>2404</v>
      </c>
      <c r="G182" s="272" t="s">
        <v>765</v>
      </c>
      <c r="H182" s="273">
        <v>3</v>
      </c>
      <c r="I182" s="274"/>
      <c r="J182" s="275">
        <f>ROUND(I182*H182,2)</f>
        <v>0</v>
      </c>
      <c r="K182" s="271" t="s">
        <v>19</v>
      </c>
      <c r="L182" s="276"/>
      <c r="M182" s="277" t="s">
        <v>19</v>
      </c>
      <c r="N182" s="278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205</v>
      </c>
      <c r="AT182" s="225" t="s">
        <v>363</v>
      </c>
      <c r="AU182" s="225" t="s">
        <v>170</v>
      </c>
      <c r="AY182" s="19" t="s">
        <v>148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80</v>
      </c>
      <c r="BK182" s="226">
        <f>ROUND(I182*H182,2)</f>
        <v>0</v>
      </c>
      <c r="BL182" s="19" t="s">
        <v>149</v>
      </c>
      <c r="BM182" s="225" t="s">
        <v>1832</v>
      </c>
    </row>
    <row r="183" s="2" customFormat="1" ht="16.5" customHeight="1">
      <c r="A183" s="40"/>
      <c r="B183" s="41"/>
      <c r="C183" s="269" t="s">
        <v>1367</v>
      </c>
      <c r="D183" s="269" t="s">
        <v>363</v>
      </c>
      <c r="E183" s="270" t="s">
        <v>2405</v>
      </c>
      <c r="F183" s="271" t="s">
        <v>2406</v>
      </c>
      <c r="G183" s="272" t="s">
        <v>765</v>
      </c>
      <c r="H183" s="273">
        <v>6</v>
      </c>
      <c r="I183" s="274"/>
      <c r="J183" s="275">
        <f>ROUND(I183*H183,2)</f>
        <v>0</v>
      </c>
      <c r="K183" s="271" t="s">
        <v>19</v>
      </c>
      <c r="L183" s="276"/>
      <c r="M183" s="277" t="s">
        <v>19</v>
      </c>
      <c r="N183" s="278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205</v>
      </c>
      <c r="AT183" s="225" t="s">
        <v>363</v>
      </c>
      <c r="AU183" s="225" t="s">
        <v>170</v>
      </c>
      <c r="AY183" s="19" t="s">
        <v>148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149</v>
      </c>
      <c r="BM183" s="225" t="s">
        <v>1840</v>
      </c>
    </row>
    <row r="184" s="2" customFormat="1" ht="16.5" customHeight="1">
      <c r="A184" s="40"/>
      <c r="B184" s="41"/>
      <c r="C184" s="269" t="s">
        <v>620</v>
      </c>
      <c r="D184" s="269" t="s">
        <v>363</v>
      </c>
      <c r="E184" s="270" t="s">
        <v>2407</v>
      </c>
      <c r="F184" s="271" t="s">
        <v>2408</v>
      </c>
      <c r="G184" s="272" t="s">
        <v>765</v>
      </c>
      <c r="H184" s="273">
        <v>3</v>
      </c>
      <c r="I184" s="274"/>
      <c r="J184" s="275">
        <f>ROUND(I184*H184,2)</f>
        <v>0</v>
      </c>
      <c r="K184" s="271" t="s">
        <v>19</v>
      </c>
      <c r="L184" s="276"/>
      <c r="M184" s="277" t="s">
        <v>19</v>
      </c>
      <c r="N184" s="278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205</v>
      </c>
      <c r="AT184" s="225" t="s">
        <v>363</v>
      </c>
      <c r="AU184" s="225" t="s">
        <v>170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149</v>
      </c>
      <c r="BM184" s="225" t="s">
        <v>1848</v>
      </c>
    </row>
    <row r="185" s="2" customFormat="1" ht="16.5" customHeight="1">
      <c r="A185" s="40"/>
      <c r="B185" s="41"/>
      <c r="C185" s="214" t="s">
        <v>1376</v>
      </c>
      <c r="D185" s="214" t="s">
        <v>151</v>
      </c>
      <c r="E185" s="215" t="s">
        <v>2409</v>
      </c>
      <c r="F185" s="216" t="s">
        <v>2410</v>
      </c>
      <c r="G185" s="217" t="s">
        <v>2411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149</v>
      </c>
      <c r="AT185" s="225" t="s">
        <v>151</v>
      </c>
      <c r="AU185" s="225" t="s">
        <v>170</v>
      </c>
      <c r="AY185" s="19" t="s">
        <v>148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80</v>
      </c>
      <c r="BK185" s="226">
        <f>ROUND(I185*H185,2)</f>
        <v>0</v>
      </c>
      <c r="BL185" s="19" t="s">
        <v>149</v>
      </c>
      <c r="BM185" s="225" t="s">
        <v>2412</v>
      </c>
    </row>
    <row r="186" s="2" customFormat="1" ht="16.5" customHeight="1">
      <c r="A186" s="40"/>
      <c r="B186" s="41"/>
      <c r="C186" s="214" t="s">
        <v>1381</v>
      </c>
      <c r="D186" s="214" t="s">
        <v>151</v>
      </c>
      <c r="E186" s="215" t="s">
        <v>2413</v>
      </c>
      <c r="F186" s="216" t="s">
        <v>2414</v>
      </c>
      <c r="G186" s="217" t="s">
        <v>2411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149</v>
      </c>
      <c r="AT186" s="225" t="s">
        <v>151</v>
      </c>
      <c r="AU186" s="225" t="s">
        <v>170</v>
      </c>
      <c r="AY186" s="19" t="s">
        <v>148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149</v>
      </c>
      <c r="BM186" s="225" t="s">
        <v>2415</v>
      </c>
    </row>
    <row r="187" s="2" customFormat="1" ht="16.5" customHeight="1">
      <c r="A187" s="40"/>
      <c r="B187" s="41"/>
      <c r="C187" s="214" t="s">
        <v>907</v>
      </c>
      <c r="D187" s="214" t="s">
        <v>151</v>
      </c>
      <c r="E187" s="215" t="s">
        <v>2416</v>
      </c>
      <c r="F187" s="216" t="s">
        <v>2417</v>
      </c>
      <c r="G187" s="217" t="s">
        <v>201</v>
      </c>
      <c r="H187" s="218">
        <v>1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149</v>
      </c>
      <c r="AT187" s="225" t="s">
        <v>151</v>
      </c>
      <c r="AU187" s="225" t="s">
        <v>170</v>
      </c>
      <c r="AY187" s="19" t="s">
        <v>148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149</v>
      </c>
      <c r="BM187" s="225" t="s">
        <v>2418</v>
      </c>
    </row>
    <row r="188" s="12" customFormat="1" ht="20.88" customHeight="1">
      <c r="A188" s="12"/>
      <c r="B188" s="198"/>
      <c r="C188" s="199"/>
      <c r="D188" s="200" t="s">
        <v>71</v>
      </c>
      <c r="E188" s="212" t="s">
        <v>2419</v>
      </c>
      <c r="F188" s="212" t="s">
        <v>2420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SUM(P189:P208)</f>
        <v>0</v>
      </c>
      <c r="Q188" s="206"/>
      <c r="R188" s="207">
        <f>SUM(R189:R208)</f>
        <v>0</v>
      </c>
      <c r="S188" s="206"/>
      <c r="T188" s="208">
        <f>SUM(T189:T208)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80</v>
      </c>
      <c r="AT188" s="210" t="s">
        <v>71</v>
      </c>
      <c r="AU188" s="210" t="s">
        <v>82</v>
      </c>
      <c r="AY188" s="209" t="s">
        <v>148</v>
      </c>
      <c r="BK188" s="211">
        <f>SUM(BK189:BK208)</f>
        <v>0</v>
      </c>
    </row>
    <row r="189" s="2" customFormat="1" ht="16.5" customHeight="1">
      <c r="A189" s="40"/>
      <c r="B189" s="41"/>
      <c r="C189" s="269" t="s">
        <v>1392</v>
      </c>
      <c r="D189" s="269" t="s">
        <v>363</v>
      </c>
      <c r="E189" s="270" t="s">
        <v>2421</v>
      </c>
      <c r="F189" s="271" t="s">
        <v>2422</v>
      </c>
      <c r="G189" s="272" t="s">
        <v>765</v>
      </c>
      <c r="H189" s="273">
        <v>16</v>
      </c>
      <c r="I189" s="274"/>
      <c r="J189" s="275">
        <f>ROUND(I189*H189,2)</f>
        <v>0</v>
      </c>
      <c r="K189" s="271" t="s">
        <v>19</v>
      </c>
      <c r="L189" s="276"/>
      <c r="M189" s="277" t="s">
        <v>19</v>
      </c>
      <c r="N189" s="278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205</v>
      </c>
      <c r="AT189" s="225" t="s">
        <v>363</v>
      </c>
      <c r="AU189" s="225" t="s">
        <v>170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149</v>
      </c>
      <c r="BM189" s="225" t="s">
        <v>1856</v>
      </c>
    </row>
    <row r="190" s="2" customFormat="1" ht="16.5" customHeight="1">
      <c r="A190" s="40"/>
      <c r="B190" s="41"/>
      <c r="C190" s="269" t="s">
        <v>1399</v>
      </c>
      <c r="D190" s="269" t="s">
        <v>363</v>
      </c>
      <c r="E190" s="270" t="s">
        <v>2423</v>
      </c>
      <c r="F190" s="271" t="s">
        <v>2424</v>
      </c>
      <c r="G190" s="272" t="s">
        <v>765</v>
      </c>
      <c r="H190" s="273">
        <v>3</v>
      </c>
      <c r="I190" s="274"/>
      <c r="J190" s="275">
        <f>ROUND(I190*H190,2)</f>
        <v>0</v>
      </c>
      <c r="K190" s="271" t="s">
        <v>19</v>
      </c>
      <c r="L190" s="276"/>
      <c r="M190" s="277" t="s">
        <v>19</v>
      </c>
      <c r="N190" s="278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205</v>
      </c>
      <c r="AT190" s="225" t="s">
        <v>363</v>
      </c>
      <c r="AU190" s="225" t="s">
        <v>170</v>
      </c>
      <c r="AY190" s="19" t="s">
        <v>148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80</v>
      </c>
      <c r="BK190" s="226">
        <f>ROUND(I190*H190,2)</f>
        <v>0</v>
      </c>
      <c r="BL190" s="19" t="s">
        <v>149</v>
      </c>
      <c r="BM190" s="225" t="s">
        <v>1864</v>
      </c>
    </row>
    <row r="191" s="2" customFormat="1" ht="16.5" customHeight="1">
      <c r="A191" s="40"/>
      <c r="B191" s="41"/>
      <c r="C191" s="269" t="s">
        <v>1405</v>
      </c>
      <c r="D191" s="269" t="s">
        <v>363</v>
      </c>
      <c r="E191" s="270" t="s">
        <v>2425</v>
      </c>
      <c r="F191" s="271" t="s">
        <v>2426</v>
      </c>
      <c r="G191" s="272" t="s">
        <v>765</v>
      </c>
      <c r="H191" s="273">
        <v>10</v>
      </c>
      <c r="I191" s="274"/>
      <c r="J191" s="275">
        <f>ROUND(I191*H191,2)</f>
        <v>0</v>
      </c>
      <c r="K191" s="271" t="s">
        <v>19</v>
      </c>
      <c r="L191" s="276"/>
      <c r="M191" s="277" t="s">
        <v>19</v>
      </c>
      <c r="N191" s="278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205</v>
      </c>
      <c r="AT191" s="225" t="s">
        <v>363</v>
      </c>
      <c r="AU191" s="225" t="s">
        <v>170</v>
      </c>
      <c r="AY191" s="19" t="s">
        <v>148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80</v>
      </c>
      <c r="BK191" s="226">
        <f>ROUND(I191*H191,2)</f>
        <v>0</v>
      </c>
      <c r="BL191" s="19" t="s">
        <v>149</v>
      </c>
      <c r="BM191" s="225" t="s">
        <v>1871</v>
      </c>
    </row>
    <row r="192" s="2" customFormat="1" ht="16.5" customHeight="1">
      <c r="A192" s="40"/>
      <c r="B192" s="41"/>
      <c r="C192" s="269" t="s">
        <v>1410</v>
      </c>
      <c r="D192" s="269" t="s">
        <v>363</v>
      </c>
      <c r="E192" s="270" t="s">
        <v>2427</v>
      </c>
      <c r="F192" s="271" t="s">
        <v>2428</v>
      </c>
      <c r="G192" s="272" t="s">
        <v>765</v>
      </c>
      <c r="H192" s="273">
        <v>1</v>
      </c>
      <c r="I192" s="274"/>
      <c r="J192" s="275">
        <f>ROUND(I192*H192,2)</f>
        <v>0</v>
      </c>
      <c r="K192" s="271" t="s">
        <v>19</v>
      </c>
      <c r="L192" s="276"/>
      <c r="M192" s="277" t="s">
        <v>19</v>
      </c>
      <c r="N192" s="278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205</v>
      </c>
      <c r="AT192" s="225" t="s">
        <v>363</v>
      </c>
      <c r="AU192" s="225" t="s">
        <v>170</v>
      </c>
      <c r="AY192" s="19" t="s">
        <v>148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149</v>
      </c>
      <c r="BM192" s="225" t="s">
        <v>1879</v>
      </c>
    </row>
    <row r="193" s="2" customFormat="1" ht="16.5" customHeight="1">
      <c r="A193" s="40"/>
      <c r="B193" s="41"/>
      <c r="C193" s="269" t="s">
        <v>1415</v>
      </c>
      <c r="D193" s="269" t="s">
        <v>363</v>
      </c>
      <c r="E193" s="270" t="s">
        <v>2429</v>
      </c>
      <c r="F193" s="271" t="s">
        <v>2430</v>
      </c>
      <c r="G193" s="272" t="s">
        <v>765</v>
      </c>
      <c r="H193" s="273">
        <v>8</v>
      </c>
      <c r="I193" s="274"/>
      <c r="J193" s="275">
        <f>ROUND(I193*H193,2)</f>
        <v>0</v>
      </c>
      <c r="K193" s="271" t="s">
        <v>19</v>
      </c>
      <c r="L193" s="276"/>
      <c r="M193" s="277" t="s">
        <v>19</v>
      </c>
      <c r="N193" s="278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205</v>
      </c>
      <c r="AT193" s="225" t="s">
        <v>363</v>
      </c>
      <c r="AU193" s="225" t="s">
        <v>170</v>
      </c>
      <c r="AY193" s="19" t="s">
        <v>148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80</v>
      </c>
      <c r="BK193" s="226">
        <f>ROUND(I193*H193,2)</f>
        <v>0</v>
      </c>
      <c r="BL193" s="19" t="s">
        <v>149</v>
      </c>
      <c r="BM193" s="225" t="s">
        <v>1887</v>
      </c>
    </row>
    <row r="194" s="2" customFormat="1" ht="16.5" customHeight="1">
      <c r="A194" s="40"/>
      <c r="B194" s="41"/>
      <c r="C194" s="269" t="s">
        <v>1420</v>
      </c>
      <c r="D194" s="269" t="s">
        <v>363</v>
      </c>
      <c r="E194" s="270" t="s">
        <v>2431</v>
      </c>
      <c r="F194" s="271" t="s">
        <v>2432</v>
      </c>
      <c r="G194" s="272" t="s">
        <v>765</v>
      </c>
      <c r="H194" s="273">
        <v>8</v>
      </c>
      <c r="I194" s="274"/>
      <c r="J194" s="275">
        <f>ROUND(I194*H194,2)</f>
        <v>0</v>
      </c>
      <c r="K194" s="271" t="s">
        <v>19</v>
      </c>
      <c r="L194" s="276"/>
      <c r="M194" s="277" t="s">
        <v>19</v>
      </c>
      <c r="N194" s="278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205</v>
      </c>
      <c r="AT194" s="225" t="s">
        <v>363</v>
      </c>
      <c r="AU194" s="225" t="s">
        <v>170</v>
      </c>
      <c r="AY194" s="19" t="s">
        <v>148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149</v>
      </c>
      <c r="BM194" s="225" t="s">
        <v>1898</v>
      </c>
    </row>
    <row r="195" s="2" customFormat="1" ht="16.5" customHeight="1">
      <c r="A195" s="40"/>
      <c r="B195" s="41"/>
      <c r="C195" s="269" t="s">
        <v>515</v>
      </c>
      <c r="D195" s="269" t="s">
        <v>363</v>
      </c>
      <c r="E195" s="270" t="s">
        <v>2433</v>
      </c>
      <c r="F195" s="271" t="s">
        <v>2434</v>
      </c>
      <c r="G195" s="272" t="s">
        <v>765</v>
      </c>
      <c r="H195" s="273">
        <v>8</v>
      </c>
      <c r="I195" s="274"/>
      <c r="J195" s="275">
        <f>ROUND(I195*H195,2)</f>
        <v>0</v>
      </c>
      <c r="K195" s="271" t="s">
        <v>19</v>
      </c>
      <c r="L195" s="276"/>
      <c r="M195" s="277" t="s">
        <v>19</v>
      </c>
      <c r="N195" s="278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205</v>
      </c>
      <c r="AT195" s="225" t="s">
        <v>363</v>
      </c>
      <c r="AU195" s="225" t="s">
        <v>170</v>
      </c>
      <c r="AY195" s="19" t="s">
        <v>148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80</v>
      </c>
      <c r="BK195" s="226">
        <f>ROUND(I195*H195,2)</f>
        <v>0</v>
      </c>
      <c r="BL195" s="19" t="s">
        <v>149</v>
      </c>
      <c r="BM195" s="225" t="s">
        <v>1909</v>
      </c>
    </row>
    <row r="196" s="2" customFormat="1" ht="16.5" customHeight="1">
      <c r="A196" s="40"/>
      <c r="B196" s="41"/>
      <c r="C196" s="269" t="s">
        <v>1431</v>
      </c>
      <c r="D196" s="269" t="s">
        <v>363</v>
      </c>
      <c r="E196" s="270" t="s">
        <v>2435</v>
      </c>
      <c r="F196" s="271" t="s">
        <v>2436</v>
      </c>
      <c r="G196" s="272" t="s">
        <v>765</v>
      </c>
      <c r="H196" s="273">
        <v>16</v>
      </c>
      <c r="I196" s="274"/>
      <c r="J196" s="275">
        <f>ROUND(I196*H196,2)</f>
        <v>0</v>
      </c>
      <c r="K196" s="271" t="s">
        <v>19</v>
      </c>
      <c r="L196" s="276"/>
      <c r="M196" s="277" t="s">
        <v>19</v>
      </c>
      <c r="N196" s="278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205</v>
      </c>
      <c r="AT196" s="225" t="s">
        <v>363</v>
      </c>
      <c r="AU196" s="225" t="s">
        <v>170</v>
      </c>
      <c r="AY196" s="19" t="s">
        <v>148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149</v>
      </c>
      <c r="BM196" s="225" t="s">
        <v>1920</v>
      </c>
    </row>
    <row r="197" s="2" customFormat="1" ht="16.5" customHeight="1">
      <c r="A197" s="40"/>
      <c r="B197" s="41"/>
      <c r="C197" s="269" t="s">
        <v>1437</v>
      </c>
      <c r="D197" s="269" t="s">
        <v>363</v>
      </c>
      <c r="E197" s="270" t="s">
        <v>2437</v>
      </c>
      <c r="F197" s="271" t="s">
        <v>2438</v>
      </c>
      <c r="G197" s="272" t="s">
        <v>765</v>
      </c>
      <c r="H197" s="273">
        <v>65</v>
      </c>
      <c r="I197" s="274"/>
      <c r="J197" s="275">
        <f>ROUND(I197*H197,2)</f>
        <v>0</v>
      </c>
      <c r="K197" s="271" t="s">
        <v>19</v>
      </c>
      <c r="L197" s="276"/>
      <c r="M197" s="277" t="s">
        <v>19</v>
      </c>
      <c r="N197" s="278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205</v>
      </c>
      <c r="AT197" s="225" t="s">
        <v>363</v>
      </c>
      <c r="AU197" s="225" t="s">
        <v>170</v>
      </c>
      <c r="AY197" s="19" t="s">
        <v>148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80</v>
      </c>
      <c r="BK197" s="226">
        <f>ROUND(I197*H197,2)</f>
        <v>0</v>
      </c>
      <c r="BL197" s="19" t="s">
        <v>149</v>
      </c>
      <c r="BM197" s="225" t="s">
        <v>1930</v>
      </c>
    </row>
    <row r="198" s="2" customFormat="1" ht="16.5" customHeight="1">
      <c r="A198" s="40"/>
      <c r="B198" s="41"/>
      <c r="C198" s="269" t="s">
        <v>1459</v>
      </c>
      <c r="D198" s="269" t="s">
        <v>363</v>
      </c>
      <c r="E198" s="270" t="s">
        <v>2439</v>
      </c>
      <c r="F198" s="271" t="s">
        <v>2440</v>
      </c>
      <c r="G198" s="272" t="s">
        <v>765</v>
      </c>
      <c r="H198" s="273">
        <v>16</v>
      </c>
      <c r="I198" s="274"/>
      <c r="J198" s="275">
        <f>ROUND(I198*H198,2)</f>
        <v>0</v>
      </c>
      <c r="K198" s="271" t="s">
        <v>19</v>
      </c>
      <c r="L198" s="276"/>
      <c r="M198" s="277" t="s">
        <v>19</v>
      </c>
      <c r="N198" s="278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205</v>
      </c>
      <c r="AT198" s="225" t="s">
        <v>363</v>
      </c>
      <c r="AU198" s="225" t="s">
        <v>170</v>
      </c>
      <c r="AY198" s="19" t="s">
        <v>148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149</v>
      </c>
      <c r="BM198" s="225" t="s">
        <v>1940</v>
      </c>
    </row>
    <row r="199" s="2" customFormat="1" ht="16.5" customHeight="1">
      <c r="A199" s="40"/>
      <c r="B199" s="41"/>
      <c r="C199" s="269" t="s">
        <v>1480</v>
      </c>
      <c r="D199" s="269" t="s">
        <v>363</v>
      </c>
      <c r="E199" s="270" t="s">
        <v>2441</v>
      </c>
      <c r="F199" s="271" t="s">
        <v>2442</v>
      </c>
      <c r="G199" s="272" t="s">
        <v>765</v>
      </c>
      <c r="H199" s="273">
        <v>16</v>
      </c>
      <c r="I199" s="274"/>
      <c r="J199" s="275">
        <f>ROUND(I199*H199,2)</f>
        <v>0</v>
      </c>
      <c r="K199" s="271" t="s">
        <v>19</v>
      </c>
      <c r="L199" s="276"/>
      <c r="M199" s="277" t="s">
        <v>19</v>
      </c>
      <c r="N199" s="278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205</v>
      </c>
      <c r="AT199" s="225" t="s">
        <v>363</v>
      </c>
      <c r="AU199" s="225" t="s">
        <v>170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149</v>
      </c>
      <c r="BM199" s="225" t="s">
        <v>1952</v>
      </c>
    </row>
    <row r="200" s="2" customFormat="1" ht="16.5" customHeight="1">
      <c r="A200" s="40"/>
      <c r="B200" s="41"/>
      <c r="C200" s="269" t="s">
        <v>1489</v>
      </c>
      <c r="D200" s="269" t="s">
        <v>363</v>
      </c>
      <c r="E200" s="270" t="s">
        <v>2443</v>
      </c>
      <c r="F200" s="271" t="s">
        <v>2444</v>
      </c>
      <c r="G200" s="272" t="s">
        <v>765</v>
      </c>
      <c r="H200" s="273">
        <v>8</v>
      </c>
      <c r="I200" s="274"/>
      <c r="J200" s="275">
        <f>ROUND(I200*H200,2)</f>
        <v>0</v>
      </c>
      <c r="K200" s="271" t="s">
        <v>19</v>
      </c>
      <c r="L200" s="276"/>
      <c r="M200" s="277" t="s">
        <v>19</v>
      </c>
      <c r="N200" s="278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205</v>
      </c>
      <c r="AT200" s="225" t="s">
        <v>363</v>
      </c>
      <c r="AU200" s="225" t="s">
        <v>170</v>
      </c>
      <c r="AY200" s="19" t="s">
        <v>148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149</v>
      </c>
      <c r="BM200" s="225" t="s">
        <v>1962</v>
      </c>
    </row>
    <row r="201" s="2" customFormat="1" ht="16.5" customHeight="1">
      <c r="A201" s="40"/>
      <c r="B201" s="41"/>
      <c r="C201" s="269" t="s">
        <v>1496</v>
      </c>
      <c r="D201" s="269" t="s">
        <v>363</v>
      </c>
      <c r="E201" s="270" t="s">
        <v>2445</v>
      </c>
      <c r="F201" s="271" t="s">
        <v>2446</v>
      </c>
      <c r="G201" s="272" t="s">
        <v>765</v>
      </c>
      <c r="H201" s="273">
        <v>1</v>
      </c>
      <c r="I201" s="274"/>
      <c r="J201" s="275">
        <f>ROUND(I201*H201,2)</f>
        <v>0</v>
      </c>
      <c r="K201" s="271" t="s">
        <v>19</v>
      </c>
      <c r="L201" s="276"/>
      <c r="M201" s="277" t="s">
        <v>19</v>
      </c>
      <c r="N201" s="278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205</v>
      </c>
      <c r="AT201" s="225" t="s">
        <v>363</v>
      </c>
      <c r="AU201" s="225" t="s">
        <v>170</v>
      </c>
      <c r="AY201" s="19" t="s">
        <v>148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149</v>
      </c>
      <c r="BM201" s="225" t="s">
        <v>1972</v>
      </c>
    </row>
    <row r="202" s="2" customFormat="1" ht="16.5" customHeight="1">
      <c r="A202" s="40"/>
      <c r="B202" s="41"/>
      <c r="C202" s="269" t="s">
        <v>1502</v>
      </c>
      <c r="D202" s="269" t="s">
        <v>363</v>
      </c>
      <c r="E202" s="270" t="s">
        <v>2447</v>
      </c>
      <c r="F202" s="271" t="s">
        <v>2448</v>
      </c>
      <c r="G202" s="272" t="s">
        <v>765</v>
      </c>
      <c r="H202" s="273">
        <v>175</v>
      </c>
      <c r="I202" s="274"/>
      <c r="J202" s="275">
        <f>ROUND(I202*H202,2)</f>
        <v>0</v>
      </c>
      <c r="K202" s="271" t="s">
        <v>19</v>
      </c>
      <c r="L202" s="276"/>
      <c r="M202" s="277" t="s">
        <v>19</v>
      </c>
      <c r="N202" s="278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205</v>
      </c>
      <c r="AT202" s="225" t="s">
        <v>363</v>
      </c>
      <c r="AU202" s="225" t="s">
        <v>170</v>
      </c>
      <c r="AY202" s="19" t="s">
        <v>148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149</v>
      </c>
      <c r="BM202" s="225" t="s">
        <v>1982</v>
      </c>
    </row>
    <row r="203" s="2" customFormat="1" ht="16.5" customHeight="1">
      <c r="A203" s="40"/>
      <c r="B203" s="41"/>
      <c r="C203" s="269" t="s">
        <v>1510</v>
      </c>
      <c r="D203" s="269" t="s">
        <v>363</v>
      </c>
      <c r="E203" s="270" t="s">
        <v>2449</v>
      </c>
      <c r="F203" s="271" t="s">
        <v>2450</v>
      </c>
      <c r="G203" s="272" t="s">
        <v>765</v>
      </c>
      <c r="H203" s="273">
        <v>80</v>
      </c>
      <c r="I203" s="274"/>
      <c r="J203" s="275">
        <f>ROUND(I203*H203,2)</f>
        <v>0</v>
      </c>
      <c r="K203" s="271" t="s">
        <v>19</v>
      </c>
      <c r="L203" s="276"/>
      <c r="M203" s="277" t="s">
        <v>19</v>
      </c>
      <c r="N203" s="278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205</v>
      </c>
      <c r="AT203" s="225" t="s">
        <v>363</v>
      </c>
      <c r="AU203" s="225" t="s">
        <v>170</v>
      </c>
      <c r="AY203" s="19" t="s">
        <v>148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80</v>
      </c>
      <c r="BK203" s="226">
        <f>ROUND(I203*H203,2)</f>
        <v>0</v>
      </c>
      <c r="BL203" s="19" t="s">
        <v>149</v>
      </c>
      <c r="BM203" s="225" t="s">
        <v>2014</v>
      </c>
    </row>
    <row r="204" s="2" customFormat="1" ht="16.5" customHeight="1">
      <c r="A204" s="40"/>
      <c r="B204" s="41"/>
      <c r="C204" s="269" t="s">
        <v>1515</v>
      </c>
      <c r="D204" s="269" t="s">
        <v>363</v>
      </c>
      <c r="E204" s="270" t="s">
        <v>2451</v>
      </c>
      <c r="F204" s="271" t="s">
        <v>2452</v>
      </c>
      <c r="G204" s="272" t="s">
        <v>765</v>
      </c>
      <c r="H204" s="273">
        <v>4</v>
      </c>
      <c r="I204" s="274"/>
      <c r="J204" s="275">
        <f>ROUND(I204*H204,2)</f>
        <v>0</v>
      </c>
      <c r="K204" s="271" t="s">
        <v>19</v>
      </c>
      <c r="L204" s="276"/>
      <c r="M204" s="277" t="s">
        <v>19</v>
      </c>
      <c r="N204" s="278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205</v>
      </c>
      <c r="AT204" s="225" t="s">
        <v>363</v>
      </c>
      <c r="AU204" s="225" t="s">
        <v>170</v>
      </c>
      <c r="AY204" s="19" t="s">
        <v>148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149</v>
      </c>
      <c r="BM204" s="225" t="s">
        <v>2024</v>
      </c>
    </row>
    <row r="205" s="2" customFormat="1" ht="16.5" customHeight="1">
      <c r="A205" s="40"/>
      <c r="B205" s="41"/>
      <c r="C205" s="269" t="s">
        <v>1523</v>
      </c>
      <c r="D205" s="269" t="s">
        <v>363</v>
      </c>
      <c r="E205" s="270" t="s">
        <v>2453</v>
      </c>
      <c r="F205" s="271" t="s">
        <v>2454</v>
      </c>
      <c r="G205" s="272" t="s">
        <v>765</v>
      </c>
      <c r="H205" s="273">
        <v>1</v>
      </c>
      <c r="I205" s="274"/>
      <c r="J205" s="275">
        <f>ROUND(I205*H205,2)</f>
        <v>0</v>
      </c>
      <c r="K205" s="271" t="s">
        <v>19</v>
      </c>
      <c r="L205" s="276"/>
      <c r="M205" s="277" t="s">
        <v>19</v>
      </c>
      <c r="N205" s="278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205</v>
      </c>
      <c r="AT205" s="225" t="s">
        <v>363</v>
      </c>
      <c r="AU205" s="225" t="s">
        <v>170</v>
      </c>
      <c r="AY205" s="19" t="s">
        <v>148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149</v>
      </c>
      <c r="BM205" s="225" t="s">
        <v>2034</v>
      </c>
    </row>
    <row r="206" s="2" customFormat="1" ht="16.5" customHeight="1">
      <c r="A206" s="40"/>
      <c r="B206" s="41"/>
      <c r="C206" s="269" t="s">
        <v>1529</v>
      </c>
      <c r="D206" s="269" t="s">
        <v>363</v>
      </c>
      <c r="E206" s="270" t="s">
        <v>2455</v>
      </c>
      <c r="F206" s="271" t="s">
        <v>2456</v>
      </c>
      <c r="G206" s="272" t="s">
        <v>765</v>
      </c>
      <c r="H206" s="273">
        <v>500</v>
      </c>
      <c r="I206" s="274"/>
      <c r="J206" s="275">
        <f>ROUND(I206*H206,2)</f>
        <v>0</v>
      </c>
      <c r="K206" s="271" t="s">
        <v>19</v>
      </c>
      <c r="L206" s="276"/>
      <c r="M206" s="277" t="s">
        <v>19</v>
      </c>
      <c r="N206" s="278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205</v>
      </c>
      <c r="AT206" s="225" t="s">
        <v>363</v>
      </c>
      <c r="AU206" s="225" t="s">
        <v>170</v>
      </c>
      <c r="AY206" s="19" t="s">
        <v>148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149</v>
      </c>
      <c r="BM206" s="225" t="s">
        <v>2051</v>
      </c>
    </row>
    <row r="207" s="2" customFormat="1" ht="16.5" customHeight="1">
      <c r="A207" s="40"/>
      <c r="B207" s="41"/>
      <c r="C207" s="269" t="s">
        <v>1534</v>
      </c>
      <c r="D207" s="269" t="s">
        <v>363</v>
      </c>
      <c r="E207" s="270" t="s">
        <v>2457</v>
      </c>
      <c r="F207" s="271" t="s">
        <v>2458</v>
      </c>
      <c r="G207" s="272" t="s">
        <v>765</v>
      </c>
      <c r="H207" s="273">
        <v>1</v>
      </c>
      <c r="I207" s="274"/>
      <c r="J207" s="275">
        <f>ROUND(I207*H207,2)</f>
        <v>0</v>
      </c>
      <c r="K207" s="271" t="s">
        <v>19</v>
      </c>
      <c r="L207" s="276"/>
      <c r="M207" s="277" t="s">
        <v>19</v>
      </c>
      <c r="N207" s="278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205</v>
      </c>
      <c r="AT207" s="225" t="s">
        <v>363</v>
      </c>
      <c r="AU207" s="225" t="s">
        <v>170</v>
      </c>
      <c r="AY207" s="19" t="s">
        <v>148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80</v>
      </c>
      <c r="BK207" s="226">
        <f>ROUND(I207*H207,2)</f>
        <v>0</v>
      </c>
      <c r="BL207" s="19" t="s">
        <v>149</v>
      </c>
      <c r="BM207" s="225" t="s">
        <v>2065</v>
      </c>
    </row>
    <row r="208" s="2" customFormat="1" ht="16.5" customHeight="1">
      <c r="A208" s="40"/>
      <c r="B208" s="41"/>
      <c r="C208" s="269" t="s">
        <v>1541</v>
      </c>
      <c r="D208" s="269" t="s">
        <v>363</v>
      </c>
      <c r="E208" s="270" t="s">
        <v>2459</v>
      </c>
      <c r="F208" s="271" t="s">
        <v>2460</v>
      </c>
      <c r="G208" s="272" t="s">
        <v>765</v>
      </c>
      <c r="H208" s="273">
        <v>1</v>
      </c>
      <c r="I208" s="274"/>
      <c r="J208" s="275">
        <f>ROUND(I208*H208,2)</f>
        <v>0</v>
      </c>
      <c r="K208" s="271" t="s">
        <v>19</v>
      </c>
      <c r="L208" s="276"/>
      <c r="M208" s="277" t="s">
        <v>19</v>
      </c>
      <c r="N208" s="278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205</v>
      </c>
      <c r="AT208" s="225" t="s">
        <v>363</v>
      </c>
      <c r="AU208" s="225" t="s">
        <v>170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149</v>
      </c>
      <c r="BM208" s="225" t="s">
        <v>2080</v>
      </c>
    </row>
    <row r="209" s="12" customFormat="1" ht="20.88" customHeight="1">
      <c r="A209" s="12"/>
      <c r="B209" s="198"/>
      <c r="C209" s="199"/>
      <c r="D209" s="200" t="s">
        <v>71</v>
      </c>
      <c r="E209" s="212" t="s">
        <v>2461</v>
      </c>
      <c r="F209" s="212" t="s">
        <v>2462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SUM(P210:P222)</f>
        <v>0</v>
      </c>
      <c r="Q209" s="206"/>
      <c r="R209" s="207">
        <f>SUM(R210:R222)</f>
        <v>0</v>
      </c>
      <c r="S209" s="206"/>
      <c r="T209" s="208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80</v>
      </c>
      <c r="AT209" s="210" t="s">
        <v>71</v>
      </c>
      <c r="AU209" s="210" t="s">
        <v>82</v>
      </c>
      <c r="AY209" s="209" t="s">
        <v>148</v>
      </c>
      <c r="BK209" s="211">
        <f>SUM(BK210:BK222)</f>
        <v>0</v>
      </c>
    </row>
    <row r="210" s="2" customFormat="1" ht="16.5" customHeight="1">
      <c r="A210" s="40"/>
      <c r="B210" s="41"/>
      <c r="C210" s="269" t="s">
        <v>1560</v>
      </c>
      <c r="D210" s="269" t="s">
        <v>363</v>
      </c>
      <c r="E210" s="270" t="s">
        <v>2463</v>
      </c>
      <c r="F210" s="271" t="s">
        <v>2464</v>
      </c>
      <c r="G210" s="272" t="s">
        <v>298</v>
      </c>
      <c r="H210" s="273">
        <v>1550</v>
      </c>
      <c r="I210" s="274"/>
      <c r="J210" s="275">
        <f>ROUND(I210*H210,2)</f>
        <v>0</v>
      </c>
      <c r="K210" s="271" t="s">
        <v>19</v>
      </c>
      <c r="L210" s="276"/>
      <c r="M210" s="277" t="s">
        <v>19</v>
      </c>
      <c r="N210" s="278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205</v>
      </c>
      <c r="AT210" s="225" t="s">
        <v>363</v>
      </c>
      <c r="AU210" s="225" t="s">
        <v>170</v>
      </c>
      <c r="AY210" s="19" t="s">
        <v>148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80</v>
      </c>
      <c r="BK210" s="226">
        <f>ROUND(I210*H210,2)</f>
        <v>0</v>
      </c>
      <c r="BL210" s="19" t="s">
        <v>149</v>
      </c>
      <c r="BM210" s="225" t="s">
        <v>2091</v>
      </c>
    </row>
    <row r="211" s="2" customFormat="1" ht="16.5" customHeight="1">
      <c r="A211" s="40"/>
      <c r="B211" s="41"/>
      <c r="C211" s="269" t="s">
        <v>1567</v>
      </c>
      <c r="D211" s="269" t="s">
        <v>363</v>
      </c>
      <c r="E211" s="270" t="s">
        <v>2465</v>
      </c>
      <c r="F211" s="271" t="s">
        <v>2466</v>
      </c>
      <c r="G211" s="272" t="s">
        <v>298</v>
      </c>
      <c r="H211" s="273">
        <v>370</v>
      </c>
      <c r="I211" s="274"/>
      <c r="J211" s="275">
        <f>ROUND(I211*H211,2)</f>
        <v>0</v>
      </c>
      <c r="K211" s="271" t="s">
        <v>19</v>
      </c>
      <c r="L211" s="276"/>
      <c r="M211" s="277" t="s">
        <v>19</v>
      </c>
      <c r="N211" s="278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205</v>
      </c>
      <c r="AT211" s="225" t="s">
        <v>363</v>
      </c>
      <c r="AU211" s="225" t="s">
        <v>170</v>
      </c>
      <c r="AY211" s="19" t="s">
        <v>148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149</v>
      </c>
      <c r="BM211" s="225" t="s">
        <v>2103</v>
      </c>
    </row>
    <row r="212" s="2" customFormat="1" ht="16.5" customHeight="1">
      <c r="A212" s="40"/>
      <c r="B212" s="41"/>
      <c r="C212" s="269" t="s">
        <v>1583</v>
      </c>
      <c r="D212" s="269" t="s">
        <v>363</v>
      </c>
      <c r="E212" s="270" t="s">
        <v>2467</v>
      </c>
      <c r="F212" s="271" t="s">
        <v>2468</v>
      </c>
      <c r="G212" s="272" t="s">
        <v>298</v>
      </c>
      <c r="H212" s="273">
        <v>320</v>
      </c>
      <c r="I212" s="274"/>
      <c r="J212" s="275">
        <f>ROUND(I212*H212,2)</f>
        <v>0</v>
      </c>
      <c r="K212" s="271" t="s">
        <v>19</v>
      </c>
      <c r="L212" s="276"/>
      <c r="M212" s="277" t="s">
        <v>19</v>
      </c>
      <c r="N212" s="278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205</v>
      </c>
      <c r="AT212" s="225" t="s">
        <v>363</v>
      </c>
      <c r="AU212" s="225" t="s">
        <v>170</v>
      </c>
      <c r="AY212" s="19" t="s">
        <v>148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149</v>
      </c>
      <c r="BM212" s="225" t="s">
        <v>2114</v>
      </c>
    </row>
    <row r="213" s="2" customFormat="1" ht="16.5" customHeight="1">
      <c r="A213" s="40"/>
      <c r="B213" s="41"/>
      <c r="C213" s="269" t="s">
        <v>1595</v>
      </c>
      <c r="D213" s="269" t="s">
        <v>363</v>
      </c>
      <c r="E213" s="270" t="s">
        <v>2469</v>
      </c>
      <c r="F213" s="271" t="s">
        <v>2470</v>
      </c>
      <c r="G213" s="272" t="s">
        <v>298</v>
      </c>
      <c r="H213" s="273">
        <v>220</v>
      </c>
      <c r="I213" s="274"/>
      <c r="J213" s="275">
        <f>ROUND(I213*H213,2)</f>
        <v>0</v>
      </c>
      <c r="K213" s="271" t="s">
        <v>19</v>
      </c>
      <c r="L213" s="276"/>
      <c r="M213" s="277" t="s">
        <v>19</v>
      </c>
      <c r="N213" s="278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205</v>
      </c>
      <c r="AT213" s="225" t="s">
        <v>363</v>
      </c>
      <c r="AU213" s="225" t="s">
        <v>170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2124</v>
      </c>
    </row>
    <row r="214" s="2" customFormat="1" ht="16.5" customHeight="1">
      <c r="A214" s="40"/>
      <c r="B214" s="41"/>
      <c r="C214" s="269" t="s">
        <v>1600</v>
      </c>
      <c r="D214" s="269" t="s">
        <v>363</v>
      </c>
      <c r="E214" s="270" t="s">
        <v>2471</v>
      </c>
      <c r="F214" s="271" t="s">
        <v>2472</v>
      </c>
      <c r="G214" s="272" t="s">
        <v>298</v>
      </c>
      <c r="H214" s="273">
        <v>3200</v>
      </c>
      <c r="I214" s="274"/>
      <c r="J214" s="275">
        <f>ROUND(I214*H214,2)</f>
        <v>0</v>
      </c>
      <c r="K214" s="271" t="s">
        <v>19</v>
      </c>
      <c r="L214" s="276"/>
      <c r="M214" s="277" t="s">
        <v>19</v>
      </c>
      <c r="N214" s="278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205</v>
      </c>
      <c r="AT214" s="225" t="s">
        <v>363</v>
      </c>
      <c r="AU214" s="225" t="s">
        <v>170</v>
      </c>
      <c r="AY214" s="19" t="s">
        <v>148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149</v>
      </c>
      <c r="BM214" s="225" t="s">
        <v>2151</v>
      </c>
    </row>
    <row r="215" s="2" customFormat="1" ht="16.5" customHeight="1">
      <c r="A215" s="40"/>
      <c r="B215" s="41"/>
      <c r="C215" s="269" t="s">
        <v>1610</v>
      </c>
      <c r="D215" s="269" t="s">
        <v>363</v>
      </c>
      <c r="E215" s="270" t="s">
        <v>2473</v>
      </c>
      <c r="F215" s="271" t="s">
        <v>2474</v>
      </c>
      <c r="G215" s="272" t="s">
        <v>298</v>
      </c>
      <c r="H215" s="273">
        <v>90</v>
      </c>
      <c r="I215" s="274"/>
      <c r="J215" s="275">
        <f>ROUND(I215*H215,2)</f>
        <v>0</v>
      </c>
      <c r="K215" s="271" t="s">
        <v>19</v>
      </c>
      <c r="L215" s="276"/>
      <c r="M215" s="277" t="s">
        <v>19</v>
      </c>
      <c r="N215" s="278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205</v>
      </c>
      <c r="AT215" s="225" t="s">
        <v>363</v>
      </c>
      <c r="AU215" s="225" t="s">
        <v>170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149</v>
      </c>
      <c r="BM215" s="225" t="s">
        <v>2161</v>
      </c>
    </row>
    <row r="216" s="2" customFormat="1" ht="16.5" customHeight="1">
      <c r="A216" s="40"/>
      <c r="B216" s="41"/>
      <c r="C216" s="269" t="s">
        <v>1617</v>
      </c>
      <c r="D216" s="269" t="s">
        <v>363</v>
      </c>
      <c r="E216" s="270" t="s">
        <v>2475</v>
      </c>
      <c r="F216" s="271" t="s">
        <v>2476</v>
      </c>
      <c r="G216" s="272" t="s">
        <v>298</v>
      </c>
      <c r="H216" s="273">
        <v>30</v>
      </c>
      <c r="I216" s="274"/>
      <c r="J216" s="275">
        <f>ROUND(I216*H216,2)</f>
        <v>0</v>
      </c>
      <c r="K216" s="271" t="s">
        <v>19</v>
      </c>
      <c r="L216" s="276"/>
      <c r="M216" s="277" t="s">
        <v>19</v>
      </c>
      <c r="N216" s="278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205</v>
      </c>
      <c r="AT216" s="225" t="s">
        <v>363</v>
      </c>
      <c r="AU216" s="225" t="s">
        <v>170</v>
      </c>
      <c r="AY216" s="19" t="s">
        <v>148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149</v>
      </c>
      <c r="BM216" s="225" t="s">
        <v>2173</v>
      </c>
    </row>
    <row r="217" s="2" customFormat="1" ht="16.5" customHeight="1">
      <c r="A217" s="40"/>
      <c r="B217" s="41"/>
      <c r="C217" s="269" t="s">
        <v>1622</v>
      </c>
      <c r="D217" s="269" t="s">
        <v>363</v>
      </c>
      <c r="E217" s="270" t="s">
        <v>2477</v>
      </c>
      <c r="F217" s="271" t="s">
        <v>2478</v>
      </c>
      <c r="G217" s="272" t="s">
        <v>298</v>
      </c>
      <c r="H217" s="273">
        <v>75</v>
      </c>
      <c r="I217" s="274"/>
      <c r="J217" s="275">
        <f>ROUND(I217*H217,2)</f>
        <v>0</v>
      </c>
      <c r="K217" s="271" t="s">
        <v>19</v>
      </c>
      <c r="L217" s="276"/>
      <c r="M217" s="277" t="s">
        <v>19</v>
      </c>
      <c r="N217" s="278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205</v>
      </c>
      <c r="AT217" s="225" t="s">
        <v>363</v>
      </c>
      <c r="AU217" s="225" t="s">
        <v>170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149</v>
      </c>
      <c r="BM217" s="225" t="s">
        <v>1650</v>
      </c>
    </row>
    <row r="218" s="2" customFormat="1" ht="16.5" customHeight="1">
      <c r="A218" s="40"/>
      <c r="B218" s="41"/>
      <c r="C218" s="269" t="s">
        <v>1628</v>
      </c>
      <c r="D218" s="269" t="s">
        <v>363</v>
      </c>
      <c r="E218" s="270" t="s">
        <v>2479</v>
      </c>
      <c r="F218" s="271" t="s">
        <v>2480</v>
      </c>
      <c r="G218" s="272" t="s">
        <v>298</v>
      </c>
      <c r="H218" s="273">
        <v>15</v>
      </c>
      <c r="I218" s="274"/>
      <c r="J218" s="275">
        <f>ROUND(I218*H218,2)</f>
        <v>0</v>
      </c>
      <c r="K218" s="271" t="s">
        <v>19</v>
      </c>
      <c r="L218" s="276"/>
      <c r="M218" s="277" t="s">
        <v>19</v>
      </c>
      <c r="N218" s="278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205</v>
      </c>
      <c r="AT218" s="225" t="s">
        <v>363</v>
      </c>
      <c r="AU218" s="225" t="s">
        <v>170</v>
      </c>
      <c r="AY218" s="19" t="s">
        <v>148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149</v>
      </c>
      <c r="BM218" s="225" t="s">
        <v>2481</v>
      </c>
    </row>
    <row r="219" s="2" customFormat="1" ht="16.5" customHeight="1">
      <c r="A219" s="40"/>
      <c r="B219" s="41"/>
      <c r="C219" s="269" t="s">
        <v>1633</v>
      </c>
      <c r="D219" s="269" t="s">
        <v>363</v>
      </c>
      <c r="E219" s="270" t="s">
        <v>2482</v>
      </c>
      <c r="F219" s="271" t="s">
        <v>2483</v>
      </c>
      <c r="G219" s="272" t="s">
        <v>298</v>
      </c>
      <c r="H219" s="273">
        <v>150</v>
      </c>
      <c r="I219" s="274"/>
      <c r="J219" s="275">
        <f>ROUND(I219*H219,2)</f>
        <v>0</v>
      </c>
      <c r="K219" s="271" t="s">
        <v>19</v>
      </c>
      <c r="L219" s="276"/>
      <c r="M219" s="277" t="s">
        <v>19</v>
      </c>
      <c r="N219" s="278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205</v>
      </c>
      <c r="AT219" s="225" t="s">
        <v>363</v>
      </c>
      <c r="AU219" s="225" t="s">
        <v>170</v>
      </c>
      <c r="AY219" s="19" t="s">
        <v>148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149</v>
      </c>
      <c r="BM219" s="225" t="s">
        <v>2484</v>
      </c>
    </row>
    <row r="220" s="2" customFormat="1" ht="16.5" customHeight="1">
      <c r="A220" s="40"/>
      <c r="B220" s="41"/>
      <c r="C220" s="269" t="s">
        <v>1641</v>
      </c>
      <c r="D220" s="269" t="s">
        <v>363</v>
      </c>
      <c r="E220" s="270" t="s">
        <v>2485</v>
      </c>
      <c r="F220" s="271" t="s">
        <v>2486</v>
      </c>
      <c r="G220" s="272" t="s">
        <v>298</v>
      </c>
      <c r="H220" s="273">
        <v>200</v>
      </c>
      <c r="I220" s="274"/>
      <c r="J220" s="275">
        <f>ROUND(I220*H220,2)</f>
        <v>0</v>
      </c>
      <c r="K220" s="271" t="s">
        <v>19</v>
      </c>
      <c r="L220" s="276"/>
      <c r="M220" s="277" t="s">
        <v>19</v>
      </c>
      <c r="N220" s="278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205</v>
      </c>
      <c r="AT220" s="225" t="s">
        <v>363</v>
      </c>
      <c r="AU220" s="225" t="s">
        <v>170</v>
      </c>
      <c r="AY220" s="19" t="s">
        <v>148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149</v>
      </c>
      <c r="BM220" s="225" t="s">
        <v>2487</v>
      </c>
    </row>
    <row r="221" s="2" customFormat="1" ht="16.5" customHeight="1">
      <c r="A221" s="40"/>
      <c r="B221" s="41"/>
      <c r="C221" s="269" t="s">
        <v>1644</v>
      </c>
      <c r="D221" s="269" t="s">
        <v>363</v>
      </c>
      <c r="E221" s="270" t="s">
        <v>2488</v>
      </c>
      <c r="F221" s="271" t="s">
        <v>2489</v>
      </c>
      <c r="G221" s="272" t="s">
        <v>298</v>
      </c>
      <c r="H221" s="273">
        <v>20</v>
      </c>
      <c r="I221" s="274"/>
      <c r="J221" s="275">
        <f>ROUND(I221*H221,2)</f>
        <v>0</v>
      </c>
      <c r="K221" s="271" t="s">
        <v>19</v>
      </c>
      <c r="L221" s="276"/>
      <c r="M221" s="277" t="s">
        <v>19</v>
      </c>
      <c r="N221" s="278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205</v>
      </c>
      <c r="AT221" s="225" t="s">
        <v>363</v>
      </c>
      <c r="AU221" s="225" t="s">
        <v>170</v>
      </c>
      <c r="AY221" s="19" t="s">
        <v>148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80</v>
      </c>
      <c r="BK221" s="226">
        <f>ROUND(I221*H221,2)</f>
        <v>0</v>
      </c>
      <c r="BL221" s="19" t="s">
        <v>149</v>
      </c>
      <c r="BM221" s="225" t="s">
        <v>2490</v>
      </c>
    </row>
    <row r="222" s="2" customFormat="1" ht="16.5" customHeight="1">
      <c r="A222" s="40"/>
      <c r="B222" s="41"/>
      <c r="C222" s="269" t="s">
        <v>1662</v>
      </c>
      <c r="D222" s="269" t="s">
        <v>363</v>
      </c>
      <c r="E222" s="270" t="s">
        <v>2491</v>
      </c>
      <c r="F222" s="271" t="s">
        <v>2492</v>
      </c>
      <c r="G222" s="272" t="s">
        <v>298</v>
      </c>
      <c r="H222" s="273">
        <v>10</v>
      </c>
      <c r="I222" s="274"/>
      <c r="J222" s="275">
        <f>ROUND(I222*H222,2)</f>
        <v>0</v>
      </c>
      <c r="K222" s="271" t="s">
        <v>19</v>
      </c>
      <c r="L222" s="276"/>
      <c r="M222" s="277" t="s">
        <v>19</v>
      </c>
      <c r="N222" s="278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205</v>
      </c>
      <c r="AT222" s="225" t="s">
        <v>363</v>
      </c>
      <c r="AU222" s="225" t="s">
        <v>170</v>
      </c>
      <c r="AY222" s="19" t="s">
        <v>148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149</v>
      </c>
      <c r="BM222" s="225" t="s">
        <v>2493</v>
      </c>
    </row>
    <row r="223" s="12" customFormat="1" ht="20.88" customHeight="1">
      <c r="A223" s="12"/>
      <c r="B223" s="198"/>
      <c r="C223" s="199"/>
      <c r="D223" s="200" t="s">
        <v>71</v>
      </c>
      <c r="E223" s="212" t="s">
        <v>2494</v>
      </c>
      <c r="F223" s="212" t="s">
        <v>2495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SUM(P224:P231)</f>
        <v>0</v>
      </c>
      <c r="Q223" s="206"/>
      <c r="R223" s="207">
        <f>SUM(R224:R231)</f>
        <v>0</v>
      </c>
      <c r="S223" s="206"/>
      <c r="T223" s="208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80</v>
      </c>
      <c r="AT223" s="210" t="s">
        <v>71</v>
      </c>
      <c r="AU223" s="210" t="s">
        <v>82</v>
      </c>
      <c r="AY223" s="209" t="s">
        <v>148</v>
      </c>
      <c r="BK223" s="211">
        <f>SUM(BK224:BK231)</f>
        <v>0</v>
      </c>
    </row>
    <row r="224" s="2" customFormat="1" ht="16.5" customHeight="1">
      <c r="A224" s="40"/>
      <c r="B224" s="41"/>
      <c r="C224" s="269" t="s">
        <v>182</v>
      </c>
      <c r="D224" s="269" t="s">
        <v>363</v>
      </c>
      <c r="E224" s="270" t="s">
        <v>2496</v>
      </c>
      <c r="F224" s="271" t="s">
        <v>2497</v>
      </c>
      <c r="G224" s="272" t="s">
        <v>298</v>
      </c>
      <c r="H224" s="273">
        <v>190</v>
      </c>
      <c r="I224" s="274"/>
      <c r="J224" s="275">
        <f>ROUND(I224*H224,2)</f>
        <v>0</v>
      </c>
      <c r="K224" s="271" t="s">
        <v>19</v>
      </c>
      <c r="L224" s="276"/>
      <c r="M224" s="277" t="s">
        <v>19</v>
      </c>
      <c r="N224" s="278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205</v>
      </c>
      <c r="AT224" s="225" t="s">
        <v>363</v>
      </c>
      <c r="AU224" s="225" t="s">
        <v>170</v>
      </c>
      <c r="AY224" s="19" t="s">
        <v>148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80</v>
      </c>
      <c r="BK224" s="226">
        <f>ROUND(I224*H224,2)</f>
        <v>0</v>
      </c>
      <c r="BL224" s="19" t="s">
        <v>149</v>
      </c>
      <c r="BM224" s="225" t="s">
        <v>2498</v>
      </c>
    </row>
    <row r="225" s="2" customFormat="1" ht="16.5" customHeight="1">
      <c r="A225" s="40"/>
      <c r="B225" s="41"/>
      <c r="C225" s="269" t="s">
        <v>1674</v>
      </c>
      <c r="D225" s="269" t="s">
        <v>363</v>
      </c>
      <c r="E225" s="270" t="s">
        <v>2499</v>
      </c>
      <c r="F225" s="271" t="s">
        <v>2500</v>
      </c>
      <c r="G225" s="272" t="s">
        <v>765</v>
      </c>
      <c r="H225" s="273">
        <v>110</v>
      </c>
      <c r="I225" s="274"/>
      <c r="J225" s="275">
        <f>ROUND(I225*H225,2)</f>
        <v>0</v>
      </c>
      <c r="K225" s="271" t="s">
        <v>19</v>
      </c>
      <c r="L225" s="276"/>
      <c r="M225" s="277" t="s">
        <v>19</v>
      </c>
      <c r="N225" s="278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205</v>
      </c>
      <c r="AT225" s="225" t="s">
        <v>363</v>
      </c>
      <c r="AU225" s="225" t="s">
        <v>170</v>
      </c>
      <c r="AY225" s="19" t="s">
        <v>148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80</v>
      </c>
      <c r="BK225" s="226">
        <f>ROUND(I225*H225,2)</f>
        <v>0</v>
      </c>
      <c r="BL225" s="19" t="s">
        <v>149</v>
      </c>
      <c r="BM225" s="225" t="s">
        <v>2501</v>
      </c>
    </row>
    <row r="226" s="2" customFormat="1" ht="16.5" customHeight="1">
      <c r="A226" s="40"/>
      <c r="B226" s="41"/>
      <c r="C226" s="269" t="s">
        <v>1679</v>
      </c>
      <c r="D226" s="269" t="s">
        <v>363</v>
      </c>
      <c r="E226" s="270" t="s">
        <v>2502</v>
      </c>
      <c r="F226" s="271" t="s">
        <v>2503</v>
      </c>
      <c r="G226" s="272" t="s">
        <v>765</v>
      </c>
      <c r="H226" s="273">
        <v>80</v>
      </c>
      <c r="I226" s="274"/>
      <c r="J226" s="275">
        <f>ROUND(I226*H226,2)</f>
        <v>0</v>
      </c>
      <c r="K226" s="271" t="s">
        <v>19</v>
      </c>
      <c r="L226" s="276"/>
      <c r="M226" s="277" t="s">
        <v>19</v>
      </c>
      <c r="N226" s="278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205</v>
      </c>
      <c r="AT226" s="225" t="s">
        <v>363</v>
      </c>
      <c r="AU226" s="225" t="s">
        <v>170</v>
      </c>
      <c r="AY226" s="19" t="s">
        <v>148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149</v>
      </c>
      <c r="BM226" s="225" t="s">
        <v>2504</v>
      </c>
    </row>
    <row r="227" s="2" customFormat="1" ht="16.5" customHeight="1">
      <c r="A227" s="40"/>
      <c r="B227" s="41"/>
      <c r="C227" s="269" t="s">
        <v>1686</v>
      </c>
      <c r="D227" s="269" t="s">
        <v>363</v>
      </c>
      <c r="E227" s="270" t="s">
        <v>2505</v>
      </c>
      <c r="F227" s="271" t="s">
        <v>2506</v>
      </c>
      <c r="G227" s="272" t="s">
        <v>765</v>
      </c>
      <c r="H227" s="273">
        <v>8</v>
      </c>
      <c r="I227" s="274"/>
      <c r="J227" s="275">
        <f>ROUND(I227*H227,2)</f>
        <v>0</v>
      </c>
      <c r="K227" s="271" t="s">
        <v>19</v>
      </c>
      <c r="L227" s="276"/>
      <c r="M227" s="277" t="s">
        <v>19</v>
      </c>
      <c r="N227" s="278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205</v>
      </c>
      <c r="AT227" s="225" t="s">
        <v>363</v>
      </c>
      <c r="AU227" s="225" t="s">
        <v>170</v>
      </c>
      <c r="AY227" s="19" t="s">
        <v>148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149</v>
      </c>
      <c r="BM227" s="225" t="s">
        <v>2507</v>
      </c>
    </row>
    <row r="228" s="2" customFormat="1" ht="16.5" customHeight="1">
      <c r="A228" s="40"/>
      <c r="B228" s="41"/>
      <c r="C228" s="269" t="s">
        <v>1691</v>
      </c>
      <c r="D228" s="269" t="s">
        <v>363</v>
      </c>
      <c r="E228" s="270" t="s">
        <v>2508</v>
      </c>
      <c r="F228" s="271" t="s">
        <v>2509</v>
      </c>
      <c r="G228" s="272" t="s">
        <v>765</v>
      </c>
      <c r="H228" s="273">
        <v>40</v>
      </c>
      <c r="I228" s="274"/>
      <c r="J228" s="275">
        <f>ROUND(I228*H228,2)</f>
        <v>0</v>
      </c>
      <c r="K228" s="271" t="s">
        <v>19</v>
      </c>
      <c r="L228" s="276"/>
      <c r="M228" s="277" t="s">
        <v>19</v>
      </c>
      <c r="N228" s="278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205</v>
      </c>
      <c r="AT228" s="225" t="s">
        <v>363</v>
      </c>
      <c r="AU228" s="225" t="s">
        <v>170</v>
      </c>
      <c r="AY228" s="19" t="s">
        <v>148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149</v>
      </c>
      <c r="BM228" s="225" t="s">
        <v>2510</v>
      </c>
    </row>
    <row r="229" s="2" customFormat="1" ht="16.5" customHeight="1">
      <c r="A229" s="40"/>
      <c r="B229" s="41"/>
      <c r="C229" s="269" t="s">
        <v>1697</v>
      </c>
      <c r="D229" s="269" t="s">
        <v>363</v>
      </c>
      <c r="E229" s="270" t="s">
        <v>2511</v>
      </c>
      <c r="F229" s="271" t="s">
        <v>2512</v>
      </c>
      <c r="G229" s="272" t="s">
        <v>765</v>
      </c>
      <c r="H229" s="273">
        <v>10</v>
      </c>
      <c r="I229" s="274"/>
      <c r="J229" s="275">
        <f>ROUND(I229*H229,2)</f>
        <v>0</v>
      </c>
      <c r="K229" s="271" t="s">
        <v>19</v>
      </c>
      <c r="L229" s="276"/>
      <c r="M229" s="277" t="s">
        <v>19</v>
      </c>
      <c r="N229" s="278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205</v>
      </c>
      <c r="AT229" s="225" t="s">
        <v>363</v>
      </c>
      <c r="AU229" s="225" t="s">
        <v>170</v>
      </c>
      <c r="AY229" s="19" t="s">
        <v>148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149</v>
      </c>
      <c r="BM229" s="225" t="s">
        <v>2513</v>
      </c>
    </row>
    <row r="230" s="2" customFormat="1" ht="16.5" customHeight="1">
      <c r="A230" s="40"/>
      <c r="B230" s="41"/>
      <c r="C230" s="269" t="s">
        <v>1703</v>
      </c>
      <c r="D230" s="269" t="s">
        <v>363</v>
      </c>
      <c r="E230" s="270" t="s">
        <v>2514</v>
      </c>
      <c r="F230" s="271" t="s">
        <v>2515</v>
      </c>
      <c r="G230" s="272" t="s">
        <v>765</v>
      </c>
      <c r="H230" s="273">
        <v>8</v>
      </c>
      <c r="I230" s="274"/>
      <c r="J230" s="275">
        <f>ROUND(I230*H230,2)</f>
        <v>0</v>
      </c>
      <c r="K230" s="271" t="s">
        <v>19</v>
      </c>
      <c r="L230" s="276"/>
      <c r="M230" s="277" t="s">
        <v>19</v>
      </c>
      <c r="N230" s="278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205</v>
      </c>
      <c r="AT230" s="225" t="s">
        <v>363</v>
      </c>
      <c r="AU230" s="225" t="s">
        <v>170</v>
      </c>
      <c r="AY230" s="19" t="s">
        <v>148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80</v>
      </c>
      <c r="BK230" s="226">
        <f>ROUND(I230*H230,2)</f>
        <v>0</v>
      </c>
      <c r="BL230" s="19" t="s">
        <v>149</v>
      </c>
      <c r="BM230" s="225" t="s">
        <v>2516</v>
      </c>
    </row>
    <row r="231" s="2" customFormat="1" ht="16.5" customHeight="1">
      <c r="A231" s="40"/>
      <c r="B231" s="41"/>
      <c r="C231" s="269" t="s">
        <v>1709</v>
      </c>
      <c r="D231" s="269" t="s">
        <v>363</v>
      </c>
      <c r="E231" s="270" t="s">
        <v>2517</v>
      </c>
      <c r="F231" s="271" t="s">
        <v>2518</v>
      </c>
      <c r="G231" s="272" t="s">
        <v>765</v>
      </c>
      <c r="H231" s="273">
        <v>4</v>
      </c>
      <c r="I231" s="274"/>
      <c r="J231" s="275">
        <f>ROUND(I231*H231,2)</f>
        <v>0</v>
      </c>
      <c r="K231" s="271" t="s">
        <v>19</v>
      </c>
      <c r="L231" s="276"/>
      <c r="M231" s="277" t="s">
        <v>19</v>
      </c>
      <c r="N231" s="278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205</v>
      </c>
      <c r="AT231" s="225" t="s">
        <v>363</v>
      </c>
      <c r="AU231" s="225" t="s">
        <v>170</v>
      </c>
      <c r="AY231" s="19" t="s">
        <v>148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149</v>
      </c>
      <c r="BM231" s="225" t="s">
        <v>2519</v>
      </c>
    </row>
    <row r="232" s="12" customFormat="1" ht="20.88" customHeight="1">
      <c r="A232" s="12"/>
      <c r="B232" s="198"/>
      <c r="C232" s="199"/>
      <c r="D232" s="200" t="s">
        <v>71</v>
      </c>
      <c r="E232" s="212" t="s">
        <v>2520</v>
      </c>
      <c r="F232" s="212" t="s">
        <v>2521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SUM(P233:P240)</f>
        <v>0</v>
      </c>
      <c r="Q232" s="206"/>
      <c r="R232" s="207">
        <f>SUM(R233:R240)</f>
        <v>0</v>
      </c>
      <c r="S232" s="206"/>
      <c r="T232" s="208">
        <f>SUM(T233:T240)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80</v>
      </c>
      <c r="AT232" s="210" t="s">
        <v>71</v>
      </c>
      <c r="AU232" s="210" t="s">
        <v>82</v>
      </c>
      <c r="AY232" s="209" t="s">
        <v>148</v>
      </c>
      <c r="BK232" s="211">
        <f>SUM(BK233:BK240)</f>
        <v>0</v>
      </c>
    </row>
    <row r="233" s="2" customFormat="1" ht="16.5" customHeight="1">
      <c r="A233" s="40"/>
      <c r="B233" s="41"/>
      <c r="C233" s="269" t="s">
        <v>1714</v>
      </c>
      <c r="D233" s="269" t="s">
        <v>363</v>
      </c>
      <c r="E233" s="270" t="s">
        <v>2522</v>
      </c>
      <c r="F233" s="271" t="s">
        <v>2523</v>
      </c>
      <c r="G233" s="272" t="s">
        <v>298</v>
      </c>
      <c r="H233" s="273">
        <v>70</v>
      </c>
      <c r="I233" s="274"/>
      <c r="J233" s="275">
        <f>ROUND(I233*H233,2)</f>
        <v>0</v>
      </c>
      <c r="K233" s="271" t="s">
        <v>19</v>
      </c>
      <c r="L233" s="276"/>
      <c r="M233" s="277" t="s">
        <v>19</v>
      </c>
      <c r="N233" s="278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205</v>
      </c>
      <c r="AT233" s="225" t="s">
        <v>363</v>
      </c>
      <c r="AU233" s="225" t="s">
        <v>170</v>
      </c>
      <c r="AY233" s="19" t="s">
        <v>148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149</v>
      </c>
      <c r="BM233" s="225" t="s">
        <v>2524</v>
      </c>
    </row>
    <row r="234" s="2" customFormat="1" ht="16.5" customHeight="1">
      <c r="A234" s="40"/>
      <c r="B234" s="41"/>
      <c r="C234" s="269" t="s">
        <v>1719</v>
      </c>
      <c r="D234" s="269" t="s">
        <v>363</v>
      </c>
      <c r="E234" s="270" t="s">
        <v>2525</v>
      </c>
      <c r="F234" s="271" t="s">
        <v>2526</v>
      </c>
      <c r="G234" s="272" t="s">
        <v>298</v>
      </c>
      <c r="H234" s="273">
        <v>20</v>
      </c>
      <c r="I234" s="274"/>
      <c r="J234" s="275">
        <f>ROUND(I234*H234,2)</f>
        <v>0</v>
      </c>
      <c r="K234" s="271" t="s">
        <v>19</v>
      </c>
      <c r="L234" s="276"/>
      <c r="M234" s="277" t="s">
        <v>19</v>
      </c>
      <c r="N234" s="278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205</v>
      </c>
      <c r="AT234" s="225" t="s">
        <v>363</v>
      </c>
      <c r="AU234" s="225" t="s">
        <v>170</v>
      </c>
      <c r="AY234" s="19" t="s">
        <v>148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149</v>
      </c>
      <c r="BM234" s="225" t="s">
        <v>2527</v>
      </c>
    </row>
    <row r="235" s="2" customFormat="1" ht="16.5" customHeight="1">
      <c r="A235" s="40"/>
      <c r="B235" s="41"/>
      <c r="C235" s="269" t="s">
        <v>1725</v>
      </c>
      <c r="D235" s="269" t="s">
        <v>363</v>
      </c>
      <c r="E235" s="270" t="s">
        <v>2528</v>
      </c>
      <c r="F235" s="271" t="s">
        <v>2529</v>
      </c>
      <c r="G235" s="272" t="s">
        <v>765</v>
      </c>
      <c r="H235" s="273">
        <v>2</v>
      </c>
      <c r="I235" s="274"/>
      <c r="J235" s="275">
        <f>ROUND(I235*H235,2)</f>
        <v>0</v>
      </c>
      <c r="K235" s="271" t="s">
        <v>19</v>
      </c>
      <c r="L235" s="276"/>
      <c r="M235" s="277" t="s">
        <v>19</v>
      </c>
      <c r="N235" s="278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205</v>
      </c>
      <c r="AT235" s="225" t="s">
        <v>363</v>
      </c>
      <c r="AU235" s="225" t="s">
        <v>170</v>
      </c>
      <c r="AY235" s="19" t="s">
        <v>148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149</v>
      </c>
      <c r="BM235" s="225" t="s">
        <v>2530</v>
      </c>
    </row>
    <row r="236" s="2" customFormat="1" ht="16.5" customHeight="1">
      <c r="A236" s="40"/>
      <c r="B236" s="41"/>
      <c r="C236" s="269" t="s">
        <v>1732</v>
      </c>
      <c r="D236" s="269" t="s">
        <v>363</v>
      </c>
      <c r="E236" s="270" t="s">
        <v>2531</v>
      </c>
      <c r="F236" s="271" t="s">
        <v>2532</v>
      </c>
      <c r="G236" s="272" t="s">
        <v>765</v>
      </c>
      <c r="H236" s="273">
        <v>32</v>
      </c>
      <c r="I236" s="274"/>
      <c r="J236" s="275">
        <f>ROUND(I236*H236,2)</f>
        <v>0</v>
      </c>
      <c r="K236" s="271" t="s">
        <v>19</v>
      </c>
      <c r="L236" s="276"/>
      <c r="M236" s="277" t="s">
        <v>19</v>
      </c>
      <c r="N236" s="278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205</v>
      </c>
      <c r="AT236" s="225" t="s">
        <v>363</v>
      </c>
      <c r="AU236" s="225" t="s">
        <v>170</v>
      </c>
      <c r="AY236" s="19" t="s">
        <v>148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149</v>
      </c>
      <c r="BM236" s="225" t="s">
        <v>2533</v>
      </c>
    </row>
    <row r="237" s="2" customFormat="1" ht="16.5" customHeight="1">
      <c r="A237" s="40"/>
      <c r="B237" s="41"/>
      <c r="C237" s="269" t="s">
        <v>1738</v>
      </c>
      <c r="D237" s="269" t="s">
        <v>363</v>
      </c>
      <c r="E237" s="270" t="s">
        <v>2534</v>
      </c>
      <c r="F237" s="271" t="s">
        <v>2535</v>
      </c>
      <c r="G237" s="272" t="s">
        <v>765</v>
      </c>
      <c r="H237" s="273">
        <v>8</v>
      </c>
      <c r="I237" s="274"/>
      <c r="J237" s="275">
        <f>ROUND(I237*H237,2)</f>
        <v>0</v>
      </c>
      <c r="K237" s="271" t="s">
        <v>19</v>
      </c>
      <c r="L237" s="276"/>
      <c r="M237" s="277" t="s">
        <v>19</v>
      </c>
      <c r="N237" s="278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205</v>
      </c>
      <c r="AT237" s="225" t="s">
        <v>363</v>
      </c>
      <c r="AU237" s="225" t="s">
        <v>170</v>
      </c>
      <c r="AY237" s="19" t="s">
        <v>148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149</v>
      </c>
      <c r="BM237" s="225" t="s">
        <v>2536</v>
      </c>
    </row>
    <row r="238" s="2" customFormat="1" ht="16.5" customHeight="1">
      <c r="A238" s="40"/>
      <c r="B238" s="41"/>
      <c r="C238" s="269" t="s">
        <v>1743</v>
      </c>
      <c r="D238" s="269" t="s">
        <v>363</v>
      </c>
      <c r="E238" s="270" t="s">
        <v>2537</v>
      </c>
      <c r="F238" s="271" t="s">
        <v>2538</v>
      </c>
      <c r="G238" s="272" t="s">
        <v>765</v>
      </c>
      <c r="H238" s="273">
        <v>16</v>
      </c>
      <c r="I238" s="274"/>
      <c r="J238" s="275">
        <f>ROUND(I238*H238,2)</f>
        <v>0</v>
      </c>
      <c r="K238" s="271" t="s">
        <v>19</v>
      </c>
      <c r="L238" s="276"/>
      <c r="M238" s="277" t="s">
        <v>19</v>
      </c>
      <c r="N238" s="278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205</v>
      </c>
      <c r="AT238" s="225" t="s">
        <v>363</v>
      </c>
      <c r="AU238" s="225" t="s">
        <v>170</v>
      </c>
      <c r="AY238" s="19" t="s">
        <v>148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80</v>
      </c>
      <c r="BK238" s="226">
        <f>ROUND(I238*H238,2)</f>
        <v>0</v>
      </c>
      <c r="BL238" s="19" t="s">
        <v>149</v>
      </c>
      <c r="BM238" s="225" t="s">
        <v>2539</v>
      </c>
    </row>
    <row r="239" s="2" customFormat="1" ht="16.5" customHeight="1">
      <c r="A239" s="40"/>
      <c r="B239" s="41"/>
      <c r="C239" s="269" t="s">
        <v>1748</v>
      </c>
      <c r="D239" s="269" t="s">
        <v>363</v>
      </c>
      <c r="E239" s="270" t="s">
        <v>2540</v>
      </c>
      <c r="F239" s="271" t="s">
        <v>2541</v>
      </c>
      <c r="G239" s="272" t="s">
        <v>765</v>
      </c>
      <c r="H239" s="273">
        <v>8</v>
      </c>
      <c r="I239" s="274"/>
      <c r="J239" s="275">
        <f>ROUND(I239*H239,2)</f>
        <v>0</v>
      </c>
      <c r="K239" s="271" t="s">
        <v>19</v>
      </c>
      <c r="L239" s="276"/>
      <c r="M239" s="277" t="s">
        <v>19</v>
      </c>
      <c r="N239" s="278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205</v>
      </c>
      <c r="AT239" s="225" t="s">
        <v>363</v>
      </c>
      <c r="AU239" s="225" t="s">
        <v>170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149</v>
      </c>
      <c r="BM239" s="225" t="s">
        <v>2542</v>
      </c>
    </row>
    <row r="240" s="2" customFormat="1" ht="16.5" customHeight="1">
      <c r="A240" s="40"/>
      <c r="B240" s="41"/>
      <c r="C240" s="269" t="s">
        <v>1752</v>
      </c>
      <c r="D240" s="269" t="s">
        <v>363</v>
      </c>
      <c r="E240" s="270" t="s">
        <v>2543</v>
      </c>
      <c r="F240" s="271" t="s">
        <v>2544</v>
      </c>
      <c r="G240" s="272" t="s">
        <v>765</v>
      </c>
      <c r="H240" s="273">
        <v>1</v>
      </c>
      <c r="I240" s="274"/>
      <c r="J240" s="275">
        <f>ROUND(I240*H240,2)</f>
        <v>0</v>
      </c>
      <c r="K240" s="271" t="s">
        <v>19</v>
      </c>
      <c r="L240" s="276"/>
      <c r="M240" s="277" t="s">
        <v>19</v>
      </c>
      <c r="N240" s="278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205</v>
      </c>
      <c r="AT240" s="225" t="s">
        <v>363</v>
      </c>
      <c r="AU240" s="225" t="s">
        <v>170</v>
      </c>
      <c r="AY240" s="19" t="s">
        <v>148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149</v>
      </c>
      <c r="BM240" s="225" t="s">
        <v>2545</v>
      </c>
    </row>
    <row r="241" s="12" customFormat="1" ht="22.8" customHeight="1">
      <c r="A241" s="12"/>
      <c r="B241" s="198"/>
      <c r="C241" s="199"/>
      <c r="D241" s="200" t="s">
        <v>71</v>
      </c>
      <c r="E241" s="212" t="s">
        <v>2546</v>
      </c>
      <c r="F241" s="212" t="s">
        <v>2547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P242+P255+P263</f>
        <v>0</v>
      </c>
      <c r="Q241" s="206"/>
      <c r="R241" s="207">
        <f>R242+R255+R263</f>
        <v>0</v>
      </c>
      <c r="S241" s="206"/>
      <c r="T241" s="208">
        <f>T242+T255+T263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82</v>
      </c>
      <c r="AT241" s="210" t="s">
        <v>71</v>
      </c>
      <c r="AU241" s="210" t="s">
        <v>80</v>
      </c>
      <c r="AY241" s="209" t="s">
        <v>148</v>
      </c>
      <c r="BK241" s="211">
        <f>BK242+BK255+BK263</f>
        <v>0</v>
      </c>
    </row>
    <row r="242" s="12" customFormat="1" ht="20.88" customHeight="1">
      <c r="A242" s="12"/>
      <c r="B242" s="198"/>
      <c r="C242" s="199"/>
      <c r="D242" s="200" t="s">
        <v>71</v>
      </c>
      <c r="E242" s="212" t="s">
        <v>2548</v>
      </c>
      <c r="F242" s="212" t="s">
        <v>2549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SUM(P243:P254)</f>
        <v>0</v>
      </c>
      <c r="Q242" s="206"/>
      <c r="R242" s="207">
        <f>SUM(R243:R254)</f>
        <v>0</v>
      </c>
      <c r="S242" s="206"/>
      <c r="T242" s="208">
        <f>SUM(T243:T254)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80</v>
      </c>
      <c r="AT242" s="210" t="s">
        <v>71</v>
      </c>
      <c r="AU242" s="210" t="s">
        <v>82</v>
      </c>
      <c r="AY242" s="209" t="s">
        <v>148</v>
      </c>
      <c r="BK242" s="211">
        <f>SUM(BK243:BK254)</f>
        <v>0</v>
      </c>
    </row>
    <row r="243" s="2" customFormat="1" ht="16.5" customHeight="1">
      <c r="A243" s="40"/>
      <c r="B243" s="41"/>
      <c r="C243" s="269" t="s">
        <v>1755</v>
      </c>
      <c r="D243" s="269" t="s">
        <v>363</v>
      </c>
      <c r="E243" s="270" t="s">
        <v>2359</v>
      </c>
      <c r="F243" s="271" t="s">
        <v>2550</v>
      </c>
      <c r="G243" s="272" t="s">
        <v>765</v>
      </c>
      <c r="H243" s="273">
        <v>1</v>
      </c>
      <c r="I243" s="274"/>
      <c r="J243" s="275">
        <f>ROUND(I243*H243,2)</f>
        <v>0</v>
      </c>
      <c r="K243" s="271" t="s">
        <v>19</v>
      </c>
      <c r="L243" s="276"/>
      <c r="M243" s="277" t="s">
        <v>19</v>
      </c>
      <c r="N243" s="278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205</v>
      </c>
      <c r="AT243" s="225" t="s">
        <v>363</v>
      </c>
      <c r="AU243" s="225" t="s">
        <v>170</v>
      </c>
      <c r="AY243" s="19" t="s">
        <v>148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80</v>
      </c>
      <c r="BK243" s="226">
        <f>ROUND(I243*H243,2)</f>
        <v>0</v>
      </c>
      <c r="BL243" s="19" t="s">
        <v>149</v>
      </c>
      <c r="BM243" s="225" t="s">
        <v>2551</v>
      </c>
    </row>
    <row r="244" s="2" customFormat="1" ht="16.5" customHeight="1">
      <c r="A244" s="40"/>
      <c r="B244" s="41"/>
      <c r="C244" s="269" t="s">
        <v>1759</v>
      </c>
      <c r="D244" s="269" t="s">
        <v>363</v>
      </c>
      <c r="E244" s="270" t="s">
        <v>2552</v>
      </c>
      <c r="F244" s="271" t="s">
        <v>2553</v>
      </c>
      <c r="G244" s="272" t="s">
        <v>765</v>
      </c>
      <c r="H244" s="273">
        <v>1</v>
      </c>
      <c r="I244" s="274"/>
      <c r="J244" s="275">
        <f>ROUND(I244*H244,2)</f>
        <v>0</v>
      </c>
      <c r="K244" s="271" t="s">
        <v>19</v>
      </c>
      <c r="L244" s="276"/>
      <c r="M244" s="277" t="s">
        <v>19</v>
      </c>
      <c r="N244" s="278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205</v>
      </c>
      <c r="AT244" s="225" t="s">
        <v>363</v>
      </c>
      <c r="AU244" s="225" t="s">
        <v>170</v>
      </c>
      <c r="AY244" s="19" t="s">
        <v>148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149</v>
      </c>
      <c r="BM244" s="225" t="s">
        <v>2554</v>
      </c>
    </row>
    <row r="245" s="2" customFormat="1" ht="16.5" customHeight="1">
      <c r="A245" s="40"/>
      <c r="B245" s="41"/>
      <c r="C245" s="269" t="s">
        <v>1763</v>
      </c>
      <c r="D245" s="269" t="s">
        <v>363</v>
      </c>
      <c r="E245" s="270" t="s">
        <v>2555</v>
      </c>
      <c r="F245" s="271" t="s">
        <v>2556</v>
      </c>
      <c r="G245" s="272" t="s">
        <v>765</v>
      </c>
      <c r="H245" s="273">
        <v>1</v>
      </c>
      <c r="I245" s="274"/>
      <c r="J245" s="275">
        <f>ROUND(I245*H245,2)</f>
        <v>0</v>
      </c>
      <c r="K245" s="271" t="s">
        <v>19</v>
      </c>
      <c r="L245" s="276"/>
      <c r="M245" s="277" t="s">
        <v>19</v>
      </c>
      <c r="N245" s="278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205</v>
      </c>
      <c r="AT245" s="225" t="s">
        <v>363</v>
      </c>
      <c r="AU245" s="225" t="s">
        <v>170</v>
      </c>
      <c r="AY245" s="19" t="s">
        <v>148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80</v>
      </c>
      <c r="BK245" s="226">
        <f>ROUND(I245*H245,2)</f>
        <v>0</v>
      </c>
      <c r="BL245" s="19" t="s">
        <v>149</v>
      </c>
      <c r="BM245" s="225" t="s">
        <v>2557</v>
      </c>
    </row>
    <row r="246" s="2" customFormat="1" ht="16.5" customHeight="1">
      <c r="A246" s="40"/>
      <c r="B246" s="41"/>
      <c r="C246" s="269" t="s">
        <v>1766</v>
      </c>
      <c r="D246" s="269" t="s">
        <v>363</v>
      </c>
      <c r="E246" s="270" t="s">
        <v>2558</v>
      </c>
      <c r="F246" s="271" t="s">
        <v>2559</v>
      </c>
      <c r="G246" s="272" t="s">
        <v>765</v>
      </c>
      <c r="H246" s="273">
        <v>1</v>
      </c>
      <c r="I246" s="274"/>
      <c r="J246" s="275">
        <f>ROUND(I246*H246,2)</f>
        <v>0</v>
      </c>
      <c r="K246" s="271" t="s">
        <v>19</v>
      </c>
      <c r="L246" s="276"/>
      <c r="M246" s="277" t="s">
        <v>19</v>
      </c>
      <c r="N246" s="278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205</v>
      </c>
      <c r="AT246" s="225" t="s">
        <v>363</v>
      </c>
      <c r="AU246" s="225" t="s">
        <v>170</v>
      </c>
      <c r="AY246" s="19" t="s">
        <v>148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149</v>
      </c>
      <c r="BM246" s="225" t="s">
        <v>2560</v>
      </c>
    </row>
    <row r="247" s="2" customFormat="1" ht="16.5" customHeight="1">
      <c r="A247" s="40"/>
      <c r="B247" s="41"/>
      <c r="C247" s="269" t="s">
        <v>1770</v>
      </c>
      <c r="D247" s="269" t="s">
        <v>363</v>
      </c>
      <c r="E247" s="270" t="s">
        <v>2561</v>
      </c>
      <c r="F247" s="271" t="s">
        <v>2562</v>
      </c>
      <c r="G247" s="272" t="s">
        <v>765</v>
      </c>
      <c r="H247" s="273">
        <v>2</v>
      </c>
      <c r="I247" s="274"/>
      <c r="J247" s="275">
        <f>ROUND(I247*H247,2)</f>
        <v>0</v>
      </c>
      <c r="K247" s="271" t="s">
        <v>19</v>
      </c>
      <c r="L247" s="276"/>
      <c r="M247" s="277" t="s">
        <v>19</v>
      </c>
      <c r="N247" s="278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205</v>
      </c>
      <c r="AT247" s="225" t="s">
        <v>363</v>
      </c>
      <c r="AU247" s="225" t="s">
        <v>170</v>
      </c>
      <c r="AY247" s="19" t="s">
        <v>148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80</v>
      </c>
      <c r="BK247" s="226">
        <f>ROUND(I247*H247,2)</f>
        <v>0</v>
      </c>
      <c r="BL247" s="19" t="s">
        <v>149</v>
      </c>
      <c r="BM247" s="225" t="s">
        <v>2563</v>
      </c>
    </row>
    <row r="248" s="2" customFormat="1" ht="16.5" customHeight="1">
      <c r="A248" s="40"/>
      <c r="B248" s="41"/>
      <c r="C248" s="269" t="s">
        <v>1773</v>
      </c>
      <c r="D248" s="269" t="s">
        <v>363</v>
      </c>
      <c r="E248" s="270" t="s">
        <v>2564</v>
      </c>
      <c r="F248" s="271" t="s">
        <v>2565</v>
      </c>
      <c r="G248" s="272" t="s">
        <v>765</v>
      </c>
      <c r="H248" s="273">
        <v>18</v>
      </c>
      <c r="I248" s="274"/>
      <c r="J248" s="275">
        <f>ROUND(I248*H248,2)</f>
        <v>0</v>
      </c>
      <c r="K248" s="271" t="s">
        <v>19</v>
      </c>
      <c r="L248" s="276"/>
      <c r="M248" s="277" t="s">
        <v>19</v>
      </c>
      <c r="N248" s="278" t="s">
        <v>43</v>
      </c>
      <c r="O248" s="86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5" t="s">
        <v>205</v>
      </c>
      <c r="AT248" s="225" t="s">
        <v>363</v>
      </c>
      <c r="AU248" s="225" t="s">
        <v>170</v>
      </c>
      <c r="AY248" s="19" t="s">
        <v>148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9" t="s">
        <v>80</v>
      </c>
      <c r="BK248" s="226">
        <f>ROUND(I248*H248,2)</f>
        <v>0</v>
      </c>
      <c r="BL248" s="19" t="s">
        <v>149</v>
      </c>
      <c r="BM248" s="225" t="s">
        <v>2566</v>
      </c>
    </row>
    <row r="249" s="2" customFormat="1" ht="16.5" customHeight="1">
      <c r="A249" s="40"/>
      <c r="B249" s="41"/>
      <c r="C249" s="269" t="s">
        <v>1777</v>
      </c>
      <c r="D249" s="269" t="s">
        <v>363</v>
      </c>
      <c r="E249" s="270" t="s">
        <v>2567</v>
      </c>
      <c r="F249" s="271" t="s">
        <v>2568</v>
      </c>
      <c r="G249" s="272" t="s">
        <v>765</v>
      </c>
      <c r="H249" s="273">
        <v>1</v>
      </c>
      <c r="I249" s="274"/>
      <c r="J249" s="275">
        <f>ROUND(I249*H249,2)</f>
        <v>0</v>
      </c>
      <c r="K249" s="271" t="s">
        <v>19</v>
      </c>
      <c r="L249" s="276"/>
      <c r="M249" s="277" t="s">
        <v>19</v>
      </c>
      <c r="N249" s="278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205</v>
      </c>
      <c r="AT249" s="225" t="s">
        <v>363</v>
      </c>
      <c r="AU249" s="225" t="s">
        <v>170</v>
      </c>
      <c r="AY249" s="19" t="s">
        <v>148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80</v>
      </c>
      <c r="BK249" s="226">
        <f>ROUND(I249*H249,2)</f>
        <v>0</v>
      </c>
      <c r="BL249" s="19" t="s">
        <v>149</v>
      </c>
      <c r="BM249" s="225" t="s">
        <v>2569</v>
      </c>
    </row>
    <row r="250" s="2" customFormat="1" ht="16.5" customHeight="1">
      <c r="A250" s="40"/>
      <c r="B250" s="41"/>
      <c r="C250" s="269" t="s">
        <v>1781</v>
      </c>
      <c r="D250" s="269" t="s">
        <v>363</v>
      </c>
      <c r="E250" s="270" t="s">
        <v>2570</v>
      </c>
      <c r="F250" s="271" t="s">
        <v>2571</v>
      </c>
      <c r="G250" s="272" t="s">
        <v>765</v>
      </c>
      <c r="H250" s="273">
        <v>1</v>
      </c>
      <c r="I250" s="274"/>
      <c r="J250" s="275">
        <f>ROUND(I250*H250,2)</f>
        <v>0</v>
      </c>
      <c r="K250" s="271" t="s">
        <v>19</v>
      </c>
      <c r="L250" s="276"/>
      <c r="M250" s="277" t="s">
        <v>19</v>
      </c>
      <c r="N250" s="278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205</v>
      </c>
      <c r="AT250" s="225" t="s">
        <v>363</v>
      </c>
      <c r="AU250" s="225" t="s">
        <v>170</v>
      </c>
      <c r="AY250" s="19" t="s">
        <v>148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80</v>
      </c>
      <c r="BK250" s="226">
        <f>ROUND(I250*H250,2)</f>
        <v>0</v>
      </c>
      <c r="BL250" s="19" t="s">
        <v>149</v>
      </c>
      <c r="BM250" s="225" t="s">
        <v>2572</v>
      </c>
    </row>
    <row r="251" s="2" customFormat="1" ht="16.5" customHeight="1">
      <c r="A251" s="40"/>
      <c r="B251" s="41"/>
      <c r="C251" s="269" t="s">
        <v>1784</v>
      </c>
      <c r="D251" s="269" t="s">
        <v>363</v>
      </c>
      <c r="E251" s="270" t="s">
        <v>2573</v>
      </c>
      <c r="F251" s="271" t="s">
        <v>2574</v>
      </c>
      <c r="G251" s="272" t="s">
        <v>765</v>
      </c>
      <c r="H251" s="273">
        <v>3</v>
      </c>
      <c r="I251" s="274"/>
      <c r="J251" s="275">
        <f>ROUND(I251*H251,2)</f>
        <v>0</v>
      </c>
      <c r="K251" s="271" t="s">
        <v>19</v>
      </c>
      <c r="L251" s="276"/>
      <c r="M251" s="277" t="s">
        <v>19</v>
      </c>
      <c r="N251" s="278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205</v>
      </c>
      <c r="AT251" s="225" t="s">
        <v>363</v>
      </c>
      <c r="AU251" s="225" t="s">
        <v>170</v>
      </c>
      <c r="AY251" s="19" t="s">
        <v>148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80</v>
      </c>
      <c r="BK251" s="226">
        <f>ROUND(I251*H251,2)</f>
        <v>0</v>
      </c>
      <c r="BL251" s="19" t="s">
        <v>149</v>
      </c>
      <c r="BM251" s="225" t="s">
        <v>2575</v>
      </c>
    </row>
    <row r="252" s="2" customFormat="1" ht="16.5" customHeight="1">
      <c r="A252" s="40"/>
      <c r="B252" s="41"/>
      <c r="C252" s="269" t="s">
        <v>2576</v>
      </c>
      <c r="D252" s="269" t="s">
        <v>363</v>
      </c>
      <c r="E252" s="270" t="s">
        <v>2577</v>
      </c>
      <c r="F252" s="271" t="s">
        <v>2578</v>
      </c>
      <c r="G252" s="272" t="s">
        <v>765</v>
      </c>
      <c r="H252" s="273">
        <v>1</v>
      </c>
      <c r="I252" s="274"/>
      <c r="J252" s="275">
        <f>ROUND(I252*H252,2)</f>
        <v>0</v>
      </c>
      <c r="K252" s="271" t="s">
        <v>19</v>
      </c>
      <c r="L252" s="276"/>
      <c r="M252" s="277" t="s">
        <v>19</v>
      </c>
      <c r="N252" s="278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205</v>
      </c>
      <c r="AT252" s="225" t="s">
        <v>363</v>
      </c>
      <c r="AU252" s="225" t="s">
        <v>170</v>
      </c>
      <c r="AY252" s="19" t="s">
        <v>148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80</v>
      </c>
      <c r="BK252" s="226">
        <f>ROUND(I252*H252,2)</f>
        <v>0</v>
      </c>
      <c r="BL252" s="19" t="s">
        <v>149</v>
      </c>
      <c r="BM252" s="225" t="s">
        <v>2579</v>
      </c>
    </row>
    <row r="253" s="2" customFormat="1" ht="16.5" customHeight="1">
      <c r="A253" s="40"/>
      <c r="B253" s="41"/>
      <c r="C253" s="269" t="s">
        <v>1788</v>
      </c>
      <c r="D253" s="269" t="s">
        <v>363</v>
      </c>
      <c r="E253" s="270" t="s">
        <v>2580</v>
      </c>
      <c r="F253" s="271" t="s">
        <v>2581</v>
      </c>
      <c r="G253" s="272" t="s">
        <v>298</v>
      </c>
      <c r="H253" s="273">
        <v>660</v>
      </c>
      <c r="I253" s="274"/>
      <c r="J253" s="275">
        <f>ROUND(I253*H253,2)</f>
        <v>0</v>
      </c>
      <c r="K253" s="271" t="s">
        <v>19</v>
      </c>
      <c r="L253" s="276"/>
      <c r="M253" s="277" t="s">
        <v>19</v>
      </c>
      <c r="N253" s="278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205</v>
      </c>
      <c r="AT253" s="225" t="s">
        <v>363</v>
      </c>
      <c r="AU253" s="225" t="s">
        <v>170</v>
      </c>
      <c r="AY253" s="19" t="s">
        <v>148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80</v>
      </c>
      <c r="BK253" s="226">
        <f>ROUND(I253*H253,2)</f>
        <v>0</v>
      </c>
      <c r="BL253" s="19" t="s">
        <v>149</v>
      </c>
      <c r="BM253" s="225" t="s">
        <v>2582</v>
      </c>
    </row>
    <row r="254" s="2" customFormat="1" ht="16.5" customHeight="1">
      <c r="A254" s="40"/>
      <c r="B254" s="41"/>
      <c r="C254" s="269" t="s">
        <v>1793</v>
      </c>
      <c r="D254" s="269" t="s">
        <v>363</v>
      </c>
      <c r="E254" s="270" t="s">
        <v>2583</v>
      </c>
      <c r="F254" s="271" t="s">
        <v>2584</v>
      </c>
      <c r="G254" s="272" t="s">
        <v>201</v>
      </c>
      <c r="H254" s="273">
        <v>1</v>
      </c>
      <c r="I254" s="274"/>
      <c r="J254" s="275">
        <f>ROUND(I254*H254,2)</f>
        <v>0</v>
      </c>
      <c r="K254" s="271" t="s">
        <v>19</v>
      </c>
      <c r="L254" s="276"/>
      <c r="M254" s="277" t="s">
        <v>19</v>
      </c>
      <c r="N254" s="278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205</v>
      </c>
      <c r="AT254" s="225" t="s">
        <v>363</v>
      </c>
      <c r="AU254" s="225" t="s">
        <v>170</v>
      </c>
      <c r="AY254" s="19" t="s">
        <v>148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149</v>
      </c>
      <c r="BM254" s="225" t="s">
        <v>2585</v>
      </c>
    </row>
    <row r="255" s="12" customFormat="1" ht="20.88" customHeight="1">
      <c r="A255" s="12"/>
      <c r="B255" s="198"/>
      <c r="C255" s="199"/>
      <c r="D255" s="200" t="s">
        <v>71</v>
      </c>
      <c r="E255" s="212" t="s">
        <v>2586</v>
      </c>
      <c r="F255" s="212" t="s">
        <v>2587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SUM(P256:P262)</f>
        <v>0</v>
      </c>
      <c r="Q255" s="206"/>
      <c r="R255" s="207">
        <f>SUM(R256:R262)</f>
        <v>0</v>
      </c>
      <c r="S255" s="206"/>
      <c r="T255" s="208">
        <f>SUM(T256:T262)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80</v>
      </c>
      <c r="AT255" s="210" t="s">
        <v>71</v>
      </c>
      <c r="AU255" s="210" t="s">
        <v>82</v>
      </c>
      <c r="AY255" s="209" t="s">
        <v>148</v>
      </c>
      <c r="BK255" s="211">
        <f>SUM(BK256:BK262)</f>
        <v>0</v>
      </c>
    </row>
    <row r="256" s="2" customFormat="1" ht="16.5" customHeight="1">
      <c r="A256" s="40"/>
      <c r="B256" s="41"/>
      <c r="C256" s="269" t="s">
        <v>1800</v>
      </c>
      <c r="D256" s="269" t="s">
        <v>363</v>
      </c>
      <c r="E256" s="270" t="s">
        <v>2588</v>
      </c>
      <c r="F256" s="271" t="s">
        <v>2589</v>
      </c>
      <c r="G256" s="272" t="s">
        <v>765</v>
      </c>
      <c r="H256" s="273">
        <v>1</v>
      </c>
      <c r="I256" s="274"/>
      <c r="J256" s="275">
        <f>ROUND(I256*H256,2)</f>
        <v>0</v>
      </c>
      <c r="K256" s="271" t="s">
        <v>19</v>
      </c>
      <c r="L256" s="276"/>
      <c r="M256" s="277" t="s">
        <v>19</v>
      </c>
      <c r="N256" s="278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205</v>
      </c>
      <c r="AT256" s="225" t="s">
        <v>363</v>
      </c>
      <c r="AU256" s="225" t="s">
        <v>170</v>
      </c>
      <c r="AY256" s="19" t="s">
        <v>148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80</v>
      </c>
      <c r="BK256" s="226">
        <f>ROUND(I256*H256,2)</f>
        <v>0</v>
      </c>
      <c r="BL256" s="19" t="s">
        <v>149</v>
      </c>
      <c r="BM256" s="225" t="s">
        <v>2590</v>
      </c>
    </row>
    <row r="257" s="2" customFormat="1" ht="16.5" customHeight="1">
      <c r="A257" s="40"/>
      <c r="B257" s="41"/>
      <c r="C257" s="269" t="s">
        <v>1804</v>
      </c>
      <c r="D257" s="269" t="s">
        <v>363</v>
      </c>
      <c r="E257" s="270" t="s">
        <v>2591</v>
      </c>
      <c r="F257" s="271" t="s">
        <v>2592</v>
      </c>
      <c r="G257" s="272" t="s">
        <v>765</v>
      </c>
      <c r="H257" s="273">
        <v>17</v>
      </c>
      <c r="I257" s="274"/>
      <c r="J257" s="275">
        <f>ROUND(I257*H257,2)</f>
        <v>0</v>
      </c>
      <c r="K257" s="271" t="s">
        <v>19</v>
      </c>
      <c r="L257" s="276"/>
      <c r="M257" s="277" t="s">
        <v>19</v>
      </c>
      <c r="N257" s="278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205</v>
      </c>
      <c r="AT257" s="225" t="s">
        <v>363</v>
      </c>
      <c r="AU257" s="225" t="s">
        <v>170</v>
      </c>
      <c r="AY257" s="19" t="s">
        <v>148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80</v>
      </c>
      <c r="BK257" s="226">
        <f>ROUND(I257*H257,2)</f>
        <v>0</v>
      </c>
      <c r="BL257" s="19" t="s">
        <v>149</v>
      </c>
      <c r="BM257" s="225" t="s">
        <v>2593</v>
      </c>
    </row>
    <row r="258" s="2" customFormat="1" ht="16.5" customHeight="1">
      <c r="A258" s="40"/>
      <c r="B258" s="41"/>
      <c r="C258" s="269" t="s">
        <v>1808</v>
      </c>
      <c r="D258" s="269" t="s">
        <v>363</v>
      </c>
      <c r="E258" s="270" t="s">
        <v>2594</v>
      </c>
      <c r="F258" s="271" t="s">
        <v>2595</v>
      </c>
      <c r="G258" s="272" t="s">
        <v>298</v>
      </c>
      <c r="H258" s="273">
        <v>1800</v>
      </c>
      <c r="I258" s="274"/>
      <c r="J258" s="275">
        <f>ROUND(I258*H258,2)</f>
        <v>0</v>
      </c>
      <c r="K258" s="271" t="s">
        <v>19</v>
      </c>
      <c r="L258" s="276"/>
      <c r="M258" s="277" t="s">
        <v>19</v>
      </c>
      <c r="N258" s="278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205</v>
      </c>
      <c r="AT258" s="225" t="s">
        <v>363</v>
      </c>
      <c r="AU258" s="225" t="s">
        <v>170</v>
      </c>
      <c r="AY258" s="19" t="s">
        <v>148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80</v>
      </c>
      <c r="BK258" s="226">
        <f>ROUND(I258*H258,2)</f>
        <v>0</v>
      </c>
      <c r="BL258" s="19" t="s">
        <v>149</v>
      </c>
      <c r="BM258" s="225" t="s">
        <v>2596</v>
      </c>
    </row>
    <row r="259" s="2" customFormat="1" ht="16.5" customHeight="1">
      <c r="A259" s="40"/>
      <c r="B259" s="41"/>
      <c r="C259" s="269" t="s">
        <v>1812</v>
      </c>
      <c r="D259" s="269" t="s">
        <v>363</v>
      </c>
      <c r="E259" s="270" t="s">
        <v>2597</v>
      </c>
      <c r="F259" s="271" t="s">
        <v>2598</v>
      </c>
      <c r="G259" s="272" t="s">
        <v>765</v>
      </c>
      <c r="H259" s="273">
        <v>1</v>
      </c>
      <c r="I259" s="274"/>
      <c r="J259" s="275">
        <f>ROUND(I259*H259,2)</f>
        <v>0</v>
      </c>
      <c r="K259" s="271" t="s">
        <v>19</v>
      </c>
      <c r="L259" s="276"/>
      <c r="M259" s="277" t="s">
        <v>19</v>
      </c>
      <c r="N259" s="278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205</v>
      </c>
      <c r="AT259" s="225" t="s">
        <v>363</v>
      </c>
      <c r="AU259" s="225" t="s">
        <v>170</v>
      </c>
      <c r="AY259" s="19" t="s">
        <v>148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80</v>
      </c>
      <c r="BK259" s="226">
        <f>ROUND(I259*H259,2)</f>
        <v>0</v>
      </c>
      <c r="BL259" s="19" t="s">
        <v>149</v>
      </c>
      <c r="BM259" s="225" t="s">
        <v>2599</v>
      </c>
    </row>
    <row r="260" s="2" customFormat="1" ht="16.5" customHeight="1">
      <c r="A260" s="40"/>
      <c r="B260" s="41"/>
      <c r="C260" s="269" t="s">
        <v>1816</v>
      </c>
      <c r="D260" s="269" t="s">
        <v>363</v>
      </c>
      <c r="E260" s="270" t="s">
        <v>2583</v>
      </c>
      <c r="F260" s="271" t="s">
        <v>2584</v>
      </c>
      <c r="G260" s="272" t="s">
        <v>201</v>
      </c>
      <c r="H260" s="273">
        <v>1</v>
      </c>
      <c r="I260" s="274"/>
      <c r="J260" s="275">
        <f>ROUND(I260*H260,2)</f>
        <v>0</v>
      </c>
      <c r="K260" s="271" t="s">
        <v>19</v>
      </c>
      <c r="L260" s="276"/>
      <c r="M260" s="277" t="s">
        <v>19</v>
      </c>
      <c r="N260" s="278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205</v>
      </c>
      <c r="AT260" s="225" t="s">
        <v>363</v>
      </c>
      <c r="AU260" s="225" t="s">
        <v>170</v>
      </c>
      <c r="AY260" s="19" t="s">
        <v>148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80</v>
      </c>
      <c r="BK260" s="226">
        <f>ROUND(I260*H260,2)</f>
        <v>0</v>
      </c>
      <c r="BL260" s="19" t="s">
        <v>149</v>
      </c>
      <c r="BM260" s="225" t="s">
        <v>2600</v>
      </c>
    </row>
    <row r="261" s="2" customFormat="1" ht="16.5" customHeight="1">
      <c r="A261" s="40"/>
      <c r="B261" s="41"/>
      <c r="C261" s="269" t="s">
        <v>1820</v>
      </c>
      <c r="D261" s="269" t="s">
        <v>363</v>
      </c>
      <c r="E261" s="270" t="s">
        <v>2601</v>
      </c>
      <c r="F261" s="271" t="s">
        <v>2602</v>
      </c>
      <c r="G261" s="272" t="s">
        <v>298</v>
      </c>
      <c r="H261" s="273">
        <v>70</v>
      </c>
      <c r="I261" s="274"/>
      <c r="J261" s="275">
        <f>ROUND(I261*H261,2)</f>
        <v>0</v>
      </c>
      <c r="K261" s="271" t="s">
        <v>19</v>
      </c>
      <c r="L261" s="276"/>
      <c r="M261" s="277" t="s">
        <v>19</v>
      </c>
      <c r="N261" s="278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205</v>
      </c>
      <c r="AT261" s="225" t="s">
        <v>363</v>
      </c>
      <c r="AU261" s="225" t="s">
        <v>170</v>
      </c>
      <c r="AY261" s="19" t="s">
        <v>148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149</v>
      </c>
      <c r="BM261" s="225" t="s">
        <v>2603</v>
      </c>
    </row>
    <row r="262" s="2" customFormat="1" ht="16.5" customHeight="1">
      <c r="A262" s="40"/>
      <c r="B262" s="41"/>
      <c r="C262" s="269" t="s">
        <v>1824</v>
      </c>
      <c r="D262" s="269" t="s">
        <v>363</v>
      </c>
      <c r="E262" s="270" t="s">
        <v>2604</v>
      </c>
      <c r="F262" s="271" t="s">
        <v>2605</v>
      </c>
      <c r="G262" s="272" t="s">
        <v>765</v>
      </c>
      <c r="H262" s="273">
        <v>1</v>
      </c>
      <c r="I262" s="274"/>
      <c r="J262" s="275">
        <f>ROUND(I262*H262,2)</f>
        <v>0</v>
      </c>
      <c r="K262" s="271" t="s">
        <v>19</v>
      </c>
      <c r="L262" s="276"/>
      <c r="M262" s="277" t="s">
        <v>19</v>
      </c>
      <c r="N262" s="278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205</v>
      </c>
      <c r="AT262" s="225" t="s">
        <v>363</v>
      </c>
      <c r="AU262" s="225" t="s">
        <v>170</v>
      </c>
      <c r="AY262" s="19" t="s">
        <v>148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80</v>
      </c>
      <c r="BK262" s="226">
        <f>ROUND(I262*H262,2)</f>
        <v>0</v>
      </c>
      <c r="BL262" s="19" t="s">
        <v>149</v>
      </c>
      <c r="BM262" s="225" t="s">
        <v>2606</v>
      </c>
    </row>
    <row r="263" s="12" customFormat="1" ht="20.88" customHeight="1">
      <c r="A263" s="12"/>
      <c r="B263" s="198"/>
      <c r="C263" s="199"/>
      <c r="D263" s="200" t="s">
        <v>71</v>
      </c>
      <c r="E263" s="212" t="s">
        <v>2607</v>
      </c>
      <c r="F263" s="212" t="s">
        <v>2608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SUM(P264:P270)</f>
        <v>0</v>
      </c>
      <c r="Q263" s="206"/>
      <c r="R263" s="207">
        <f>SUM(R264:R270)</f>
        <v>0</v>
      </c>
      <c r="S263" s="206"/>
      <c r="T263" s="208">
        <f>SUM(T264:T270)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80</v>
      </c>
      <c r="AT263" s="210" t="s">
        <v>71</v>
      </c>
      <c r="AU263" s="210" t="s">
        <v>82</v>
      </c>
      <c r="AY263" s="209" t="s">
        <v>148</v>
      </c>
      <c r="BK263" s="211">
        <f>SUM(BK264:BK270)</f>
        <v>0</v>
      </c>
    </row>
    <row r="264" s="2" customFormat="1" ht="16.5" customHeight="1">
      <c r="A264" s="40"/>
      <c r="B264" s="41"/>
      <c r="C264" s="269" t="s">
        <v>1828</v>
      </c>
      <c r="D264" s="269" t="s">
        <v>363</v>
      </c>
      <c r="E264" s="270" t="s">
        <v>2609</v>
      </c>
      <c r="F264" s="271" t="s">
        <v>2610</v>
      </c>
      <c r="G264" s="272" t="s">
        <v>765</v>
      </c>
      <c r="H264" s="273">
        <v>2</v>
      </c>
      <c r="I264" s="274"/>
      <c r="J264" s="275">
        <f>ROUND(I264*H264,2)</f>
        <v>0</v>
      </c>
      <c r="K264" s="271" t="s">
        <v>19</v>
      </c>
      <c r="L264" s="276"/>
      <c r="M264" s="277" t="s">
        <v>19</v>
      </c>
      <c r="N264" s="278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205</v>
      </c>
      <c r="AT264" s="225" t="s">
        <v>363</v>
      </c>
      <c r="AU264" s="225" t="s">
        <v>170</v>
      </c>
      <c r="AY264" s="19" t="s">
        <v>148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80</v>
      </c>
      <c r="BK264" s="226">
        <f>ROUND(I264*H264,2)</f>
        <v>0</v>
      </c>
      <c r="BL264" s="19" t="s">
        <v>149</v>
      </c>
      <c r="BM264" s="225" t="s">
        <v>2611</v>
      </c>
    </row>
    <row r="265" s="2" customFormat="1" ht="16.5" customHeight="1">
      <c r="A265" s="40"/>
      <c r="B265" s="41"/>
      <c r="C265" s="269" t="s">
        <v>1832</v>
      </c>
      <c r="D265" s="269" t="s">
        <v>363</v>
      </c>
      <c r="E265" s="270" t="s">
        <v>2612</v>
      </c>
      <c r="F265" s="271" t="s">
        <v>2613</v>
      </c>
      <c r="G265" s="272" t="s">
        <v>765</v>
      </c>
      <c r="H265" s="273">
        <v>5</v>
      </c>
      <c r="I265" s="274"/>
      <c r="J265" s="275">
        <f>ROUND(I265*H265,2)</f>
        <v>0</v>
      </c>
      <c r="K265" s="271" t="s">
        <v>19</v>
      </c>
      <c r="L265" s="276"/>
      <c r="M265" s="277" t="s">
        <v>19</v>
      </c>
      <c r="N265" s="278" t="s">
        <v>43</v>
      </c>
      <c r="O265" s="86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205</v>
      </c>
      <c r="AT265" s="225" t="s">
        <v>363</v>
      </c>
      <c r="AU265" s="225" t="s">
        <v>170</v>
      </c>
      <c r="AY265" s="19" t="s">
        <v>148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80</v>
      </c>
      <c r="BK265" s="226">
        <f>ROUND(I265*H265,2)</f>
        <v>0</v>
      </c>
      <c r="BL265" s="19" t="s">
        <v>149</v>
      </c>
      <c r="BM265" s="225" t="s">
        <v>2614</v>
      </c>
    </row>
    <row r="266" s="2" customFormat="1" ht="16.5" customHeight="1">
      <c r="A266" s="40"/>
      <c r="B266" s="41"/>
      <c r="C266" s="269" t="s">
        <v>1836</v>
      </c>
      <c r="D266" s="269" t="s">
        <v>363</v>
      </c>
      <c r="E266" s="270" t="s">
        <v>2615</v>
      </c>
      <c r="F266" s="271" t="s">
        <v>2616</v>
      </c>
      <c r="G266" s="272" t="s">
        <v>765</v>
      </c>
      <c r="H266" s="273">
        <v>2</v>
      </c>
      <c r="I266" s="274"/>
      <c r="J266" s="275">
        <f>ROUND(I266*H266,2)</f>
        <v>0</v>
      </c>
      <c r="K266" s="271" t="s">
        <v>19</v>
      </c>
      <c r="L266" s="276"/>
      <c r="M266" s="277" t="s">
        <v>19</v>
      </c>
      <c r="N266" s="278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205</v>
      </c>
      <c r="AT266" s="225" t="s">
        <v>363</v>
      </c>
      <c r="AU266" s="225" t="s">
        <v>170</v>
      </c>
      <c r="AY266" s="19" t="s">
        <v>148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80</v>
      </c>
      <c r="BK266" s="226">
        <f>ROUND(I266*H266,2)</f>
        <v>0</v>
      </c>
      <c r="BL266" s="19" t="s">
        <v>149</v>
      </c>
      <c r="BM266" s="225" t="s">
        <v>2617</v>
      </c>
    </row>
    <row r="267" s="2" customFormat="1" ht="16.5" customHeight="1">
      <c r="A267" s="40"/>
      <c r="B267" s="41"/>
      <c r="C267" s="269" t="s">
        <v>1840</v>
      </c>
      <c r="D267" s="269" t="s">
        <v>363</v>
      </c>
      <c r="E267" s="270" t="s">
        <v>2618</v>
      </c>
      <c r="F267" s="271" t="s">
        <v>2619</v>
      </c>
      <c r="G267" s="272" t="s">
        <v>765</v>
      </c>
      <c r="H267" s="273">
        <v>2</v>
      </c>
      <c r="I267" s="274"/>
      <c r="J267" s="275">
        <f>ROUND(I267*H267,2)</f>
        <v>0</v>
      </c>
      <c r="K267" s="271" t="s">
        <v>19</v>
      </c>
      <c r="L267" s="276"/>
      <c r="M267" s="277" t="s">
        <v>19</v>
      </c>
      <c r="N267" s="278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205</v>
      </c>
      <c r="AT267" s="225" t="s">
        <v>363</v>
      </c>
      <c r="AU267" s="225" t="s">
        <v>170</v>
      </c>
      <c r="AY267" s="19" t="s">
        <v>148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149</v>
      </c>
      <c r="BM267" s="225" t="s">
        <v>2620</v>
      </c>
    </row>
    <row r="268" s="2" customFormat="1" ht="16.5" customHeight="1">
      <c r="A268" s="40"/>
      <c r="B268" s="41"/>
      <c r="C268" s="269" t="s">
        <v>1844</v>
      </c>
      <c r="D268" s="269" t="s">
        <v>363</v>
      </c>
      <c r="E268" s="270" t="s">
        <v>2621</v>
      </c>
      <c r="F268" s="271" t="s">
        <v>2622</v>
      </c>
      <c r="G268" s="272" t="s">
        <v>298</v>
      </c>
      <c r="H268" s="273">
        <v>100</v>
      </c>
      <c r="I268" s="274"/>
      <c r="J268" s="275">
        <f>ROUND(I268*H268,2)</f>
        <v>0</v>
      </c>
      <c r="K268" s="271" t="s">
        <v>19</v>
      </c>
      <c r="L268" s="276"/>
      <c r="M268" s="277" t="s">
        <v>19</v>
      </c>
      <c r="N268" s="278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205</v>
      </c>
      <c r="AT268" s="225" t="s">
        <v>363</v>
      </c>
      <c r="AU268" s="225" t="s">
        <v>170</v>
      </c>
      <c r="AY268" s="19" t="s">
        <v>148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80</v>
      </c>
      <c r="BK268" s="226">
        <f>ROUND(I268*H268,2)</f>
        <v>0</v>
      </c>
      <c r="BL268" s="19" t="s">
        <v>149</v>
      </c>
      <c r="BM268" s="225" t="s">
        <v>2623</v>
      </c>
    </row>
    <row r="269" s="2" customFormat="1" ht="16.5" customHeight="1">
      <c r="A269" s="40"/>
      <c r="B269" s="41"/>
      <c r="C269" s="269" t="s">
        <v>1848</v>
      </c>
      <c r="D269" s="269" t="s">
        <v>363</v>
      </c>
      <c r="E269" s="270" t="s">
        <v>2624</v>
      </c>
      <c r="F269" s="271" t="s">
        <v>2625</v>
      </c>
      <c r="G269" s="272" t="s">
        <v>298</v>
      </c>
      <c r="H269" s="273">
        <v>250</v>
      </c>
      <c r="I269" s="274"/>
      <c r="J269" s="275">
        <f>ROUND(I269*H269,2)</f>
        <v>0</v>
      </c>
      <c r="K269" s="271" t="s">
        <v>19</v>
      </c>
      <c r="L269" s="276"/>
      <c r="M269" s="277" t="s">
        <v>19</v>
      </c>
      <c r="N269" s="278" t="s">
        <v>43</v>
      </c>
      <c r="O269" s="86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205</v>
      </c>
      <c r="AT269" s="225" t="s">
        <v>363</v>
      </c>
      <c r="AU269" s="225" t="s">
        <v>170</v>
      </c>
      <c r="AY269" s="19" t="s">
        <v>148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80</v>
      </c>
      <c r="BK269" s="226">
        <f>ROUND(I269*H269,2)</f>
        <v>0</v>
      </c>
      <c r="BL269" s="19" t="s">
        <v>149</v>
      </c>
      <c r="BM269" s="225" t="s">
        <v>2626</v>
      </c>
    </row>
    <row r="270" s="2" customFormat="1" ht="16.5" customHeight="1">
      <c r="A270" s="40"/>
      <c r="B270" s="41"/>
      <c r="C270" s="269" t="s">
        <v>1852</v>
      </c>
      <c r="D270" s="269" t="s">
        <v>363</v>
      </c>
      <c r="E270" s="270" t="s">
        <v>2627</v>
      </c>
      <c r="F270" s="271" t="s">
        <v>2628</v>
      </c>
      <c r="G270" s="272" t="s">
        <v>298</v>
      </c>
      <c r="H270" s="273">
        <v>250</v>
      </c>
      <c r="I270" s="274"/>
      <c r="J270" s="275">
        <f>ROUND(I270*H270,2)</f>
        <v>0</v>
      </c>
      <c r="K270" s="271" t="s">
        <v>19</v>
      </c>
      <c r="L270" s="276"/>
      <c r="M270" s="287" t="s">
        <v>19</v>
      </c>
      <c r="N270" s="288" t="s">
        <v>43</v>
      </c>
      <c r="O270" s="281"/>
      <c r="P270" s="285">
        <f>O270*H270</f>
        <v>0</v>
      </c>
      <c r="Q270" s="285">
        <v>0</v>
      </c>
      <c r="R270" s="285">
        <f>Q270*H270</f>
        <v>0</v>
      </c>
      <c r="S270" s="285">
        <v>0</v>
      </c>
      <c r="T270" s="28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205</v>
      </c>
      <c r="AT270" s="225" t="s">
        <v>363</v>
      </c>
      <c r="AU270" s="225" t="s">
        <v>170</v>
      </c>
      <c r="AY270" s="19" t="s">
        <v>148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80</v>
      </c>
      <c r="BK270" s="226">
        <f>ROUND(I270*H270,2)</f>
        <v>0</v>
      </c>
      <c r="BL270" s="19" t="s">
        <v>149</v>
      </c>
      <c r="BM270" s="225" t="s">
        <v>2629</v>
      </c>
    </row>
    <row r="271" s="2" customFormat="1" ht="6.96" customHeight="1">
      <c r="A271" s="40"/>
      <c r="B271" s="61"/>
      <c r="C271" s="62"/>
      <c r="D271" s="62"/>
      <c r="E271" s="62"/>
      <c r="F271" s="62"/>
      <c r="G271" s="62"/>
      <c r="H271" s="62"/>
      <c r="I271" s="62"/>
      <c r="J271" s="62"/>
      <c r="K271" s="62"/>
      <c r="L271" s="46"/>
      <c r="M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</row>
  </sheetData>
  <sheetProtection sheet="1" autoFilter="0" formatColumns="0" formatRows="0" objects="1" scenarios="1" spinCount="100000" saltValue="kWHOlJERaB1DKjZJSVIi49Vep3aavyvyusbVG9yuuol2HVpIV/3TEi+MEpPwzQXVqu2YpkCiiljLL70Zosf17g==" hashValue="yoyPPgVyX7/zuKpd09Lbn/xWp9Lu3e1kU1i4sm+/QI2QMz/C+/3AIkyTjtPb92sfDXX9vjuBs02DHN8YqWoM8w==" algorithmName="SHA-512" password="CC35"/>
  <autoFilter ref="C100:K2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2630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ROUND((SUM(BE101:BE246)),  2)</f>
        <v>0</v>
      </c>
      <c r="G35" s="40"/>
      <c r="H35" s="40"/>
      <c r="I35" s="159">
        <v>0.20999999999999999</v>
      </c>
      <c r="J35" s="158">
        <f>ROUND(((SUM(BE101:BE246))*I35),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ROUND((SUM(BF101:BF246)),  2)</f>
        <v>0</v>
      </c>
      <c r="G36" s="40"/>
      <c r="H36" s="40"/>
      <c r="I36" s="159">
        <v>0.12</v>
      </c>
      <c r="J36" s="158">
        <f>ROUND(((SUM(BF101:BF246))*I36),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ROUND((SUM(BG101:BG246)),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ROUND((SUM(BH101:BH246)),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ROUND((SUM(BI101:BI246)),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04.d - ZTI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J102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609</v>
      </c>
      <c r="E65" s="184"/>
      <c r="F65" s="184"/>
      <c r="G65" s="184"/>
      <c r="H65" s="184"/>
      <c r="I65" s="184"/>
      <c r="J65" s="185">
        <f>J103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125</v>
      </c>
      <c r="E66" s="184"/>
      <c r="F66" s="184"/>
      <c r="G66" s="184"/>
      <c r="H66" s="184"/>
      <c r="I66" s="184"/>
      <c r="J66" s="185">
        <f>J134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2631</v>
      </c>
      <c r="E67" s="184"/>
      <c r="F67" s="184"/>
      <c r="G67" s="184"/>
      <c r="H67" s="184"/>
      <c r="I67" s="184"/>
      <c r="J67" s="185">
        <f>J139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126</v>
      </c>
      <c r="E68" s="184"/>
      <c r="F68" s="184"/>
      <c r="G68" s="184"/>
      <c r="H68" s="184"/>
      <c r="I68" s="184"/>
      <c r="J68" s="185">
        <f>J155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128</v>
      </c>
      <c r="E69" s="184"/>
      <c r="F69" s="184"/>
      <c r="G69" s="184"/>
      <c r="H69" s="184"/>
      <c r="I69" s="184"/>
      <c r="J69" s="185">
        <f>J157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6"/>
      <c r="C70" s="177"/>
      <c r="D70" s="178" t="s">
        <v>129</v>
      </c>
      <c r="E70" s="179"/>
      <c r="F70" s="179"/>
      <c r="G70" s="179"/>
      <c r="H70" s="179"/>
      <c r="I70" s="179"/>
      <c r="J70" s="180">
        <f>J159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2"/>
      <c r="C71" s="127"/>
      <c r="D71" s="183" t="s">
        <v>876</v>
      </c>
      <c r="E71" s="184"/>
      <c r="F71" s="184"/>
      <c r="G71" s="184"/>
      <c r="H71" s="184"/>
      <c r="I71" s="184"/>
      <c r="J71" s="185">
        <f>J160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2632</v>
      </c>
      <c r="E72" s="184"/>
      <c r="F72" s="184"/>
      <c r="G72" s="184"/>
      <c r="H72" s="184"/>
      <c r="I72" s="184"/>
      <c r="J72" s="185">
        <f>J188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877</v>
      </c>
      <c r="E73" s="184"/>
      <c r="F73" s="184"/>
      <c r="G73" s="184"/>
      <c r="H73" s="184"/>
      <c r="I73" s="184"/>
      <c r="J73" s="185">
        <f>J207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2633</v>
      </c>
      <c r="E74" s="184"/>
      <c r="F74" s="184"/>
      <c r="G74" s="184"/>
      <c r="H74" s="184"/>
      <c r="I74" s="184"/>
      <c r="J74" s="185">
        <f>J227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6"/>
      <c r="C75" s="177"/>
      <c r="D75" s="178" t="s">
        <v>2189</v>
      </c>
      <c r="E75" s="179"/>
      <c r="F75" s="179"/>
      <c r="G75" s="179"/>
      <c r="H75" s="179"/>
      <c r="I75" s="179"/>
      <c r="J75" s="180">
        <f>J237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2634</v>
      </c>
      <c r="E76" s="184"/>
      <c r="F76" s="184"/>
      <c r="G76" s="184"/>
      <c r="H76" s="184"/>
      <c r="I76" s="184"/>
      <c r="J76" s="185">
        <f>J238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2635</v>
      </c>
      <c r="E77" s="184"/>
      <c r="F77" s="184"/>
      <c r="G77" s="184"/>
      <c r="H77" s="184"/>
      <c r="I77" s="184"/>
      <c r="J77" s="185">
        <f>J241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2636</v>
      </c>
      <c r="E78" s="184"/>
      <c r="F78" s="184"/>
      <c r="G78" s="184"/>
      <c r="H78" s="184"/>
      <c r="I78" s="184"/>
      <c r="J78" s="185">
        <f>J243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2637</v>
      </c>
      <c r="E79" s="184"/>
      <c r="F79" s="184"/>
      <c r="G79" s="184"/>
      <c r="H79" s="184"/>
      <c r="I79" s="184"/>
      <c r="J79" s="185">
        <f>J245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133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1" t="str">
        <f>E7</f>
        <v>Rekonstrukce č.p. 224, Hálkova ulice, Chomutov</v>
      </c>
      <c r="F89" s="34"/>
      <c r="G89" s="34"/>
      <c r="H89" s="34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118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2" customFormat="1" ht="16.5" customHeight="1">
      <c r="A91" s="40"/>
      <c r="B91" s="41"/>
      <c r="C91" s="42"/>
      <c r="D91" s="42"/>
      <c r="E91" s="171" t="s">
        <v>872</v>
      </c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873</v>
      </c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E11</f>
        <v>SO 04.d - ZTI</v>
      </c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F14</f>
        <v>Chomutov</v>
      </c>
      <c r="G95" s="42"/>
      <c r="H95" s="42"/>
      <c r="I95" s="34" t="s">
        <v>23</v>
      </c>
      <c r="J95" s="74" t="str">
        <f>IF(J14="","",J14)</f>
        <v>5. 5. 2022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E17</f>
        <v>Statutární město Chomutov</v>
      </c>
      <c r="G97" s="42"/>
      <c r="H97" s="42"/>
      <c r="I97" s="34" t="s">
        <v>31</v>
      </c>
      <c r="J97" s="38" t="str">
        <f>E23</f>
        <v>SM Projekt s.r.o.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29</v>
      </c>
      <c r="D98" s="42"/>
      <c r="E98" s="42"/>
      <c r="F98" s="29" t="str">
        <f>IF(E20="","",E20)</f>
        <v>Vyplň údaj</v>
      </c>
      <c r="G98" s="42"/>
      <c r="H98" s="42"/>
      <c r="I98" s="34" t="s">
        <v>34</v>
      </c>
      <c r="J98" s="38" t="str">
        <f>E26</f>
        <v>Jaroslav Kudláček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87"/>
      <c r="B100" s="188"/>
      <c r="C100" s="189" t="s">
        <v>134</v>
      </c>
      <c r="D100" s="190" t="s">
        <v>57</v>
      </c>
      <c r="E100" s="190" t="s">
        <v>53</v>
      </c>
      <c r="F100" s="190" t="s">
        <v>54</v>
      </c>
      <c r="G100" s="190" t="s">
        <v>135</v>
      </c>
      <c r="H100" s="190" t="s">
        <v>136</v>
      </c>
      <c r="I100" s="190" t="s">
        <v>137</v>
      </c>
      <c r="J100" s="190" t="s">
        <v>122</v>
      </c>
      <c r="K100" s="191" t="s">
        <v>138</v>
      </c>
      <c r="L100" s="192"/>
      <c r="M100" s="94" t="s">
        <v>19</v>
      </c>
      <c r="N100" s="95" t="s">
        <v>42</v>
      </c>
      <c r="O100" s="95" t="s">
        <v>139</v>
      </c>
      <c r="P100" s="95" t="s">
        <v>140</v>
      </c>
      <c r="Q100" s="95" t="s">
        <v>141</v>
      </c>
      <c r="R100" s="95" t="s">
        <v>142</v>
      </c>
      <c r="S100" s="95" t="s">
        <v>143</v>
      </c>
      <c r="T100" s="96" t="s">
        <v>144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40"/>
      <c r="B101" s="41"/>
      <c r="C101" s="101" t="s">
        <v>145</v>
      </c>
      <c r="D101" s="42"/>
      <c r="E101" s="42"/>
      <c r="F101" s="42"/>
      <c r="G101" s="42"/>
      <c r="H101" s="42"/>
      <c r="I101" s="42"/>
      <c r="J101" s="193">
        <f>BK101</f>
        <v>0</v>
      </c>
      <c r="K101" s="42"/>
      <c r="L101" s="46"/>
      <c r="M101" s="97"/>
      <c r="N101" s="194"/>
      <c r="O101" s="98"/>
      <c r="P101" s="195">
        <f>P102+P159+P237</f>
        <v>0</v>
      </c>
      <c r="Q101" s="98"/>
      <c r="R101" s="195">
        <f>R102+R159+R237</f>
        <v>14.660390088</v>
      </c>
      <c r="S101" s="98"/>
      <c r="T101" s="196">
        <f>T102+T159+T237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71</v>
      </c>
      <c r="AU101" s="19" t="s">
        <v>123</v>
      </c>
      <c r="BK101" s="197">
        <f>BK102+BK159+BK237</f>
        <v>0</v>
      </c>
    </row>
    <row r="102" s="12" customFormat="1" ht="25.92" customHeight="1">
      <c r="A102" s="12"/>
      <c r="B102" s="198"/>
      <c r="C102" s="199"/>
      <c r="D102" s="200" t="s">
        <v>71</v>
      </c>
      <c r="E102" s="201" t="s">
        <v>146</v>
      </c>
      <c r="F102" s="201" t="s">
        <v>147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P103+P134+P139+P155+P157</f>
        <v>0</v>
      </c>
      <c r="Q102" s="206"/>
      <c r="R102" s="207">
        <f>R103+R134+R139+R155+R157</f>
        <v>13.114179888000001</v>
      </c>
      <c r="S102" s="206"/>
      <c r="T102" s="208">
        <f>T103+T134+T139+T155+T157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80</v>
      </c>
      <c r="AT102" s="210" t="s">
        <v>71</v>
      </c>
      <c r="AU102" s="210" t="s">
        <v>72</v>
      </c>
      <c r="AY102" s="209" t="s">
        <v>148</v>
      </c>
      <c r="BK102" s="211">
        <f>BK103+BK134+BK139+BK155+BK157</f>
        <v>0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80</v>
      </c>
      <c r="F103" s="212" t="s">
        <v>613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SUM(P104:P133)</f>
        <v>0</v>
      </c>
      <c r="Q103" s="206"/>
      <c r="R103" s="207">
        <f>SUM(R104:R133)</f>
        <v>0.099449999999999997</v>
      </c>
      <c r="S103" s="206"/>
      <c r="T103" s="208">
        <f>SUM(T104:T133)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80</v>
      </c>
      <c r="AY103" s="209" t="s">
        <v>148</v>
      </c>
      <c r="BK103" s="211">
        <f>SUM(BK104:BK133)</f>
        <v>0</v>
      </c>
    </row>
    <row r="104" s="2" customFormat="1" ht="24.15" customHeight="1">
      <c r="A104" s="40"/>
      <c r="B104" s="41"/>
      <c r="C104" s="214" t="s">
        <v>80</v>
      </c>
      <c r="D104" s="214" t="s">
        <v>151</v>
      </c>
      <c r="E104" s="215" t="s">
        <v>2638</v>
      </c>
      <c r="F104" s="216" t="s">
        <v>2639</v>
      </c>
      <c r="G104" s="217" t="s">
        <v>186</v>
      </c>
      <c r="H104" s="218">
        <v>14.77</v>
      </c>
      <c r="I104" s="219"/>
      <c r="J104" s="220">
        <f>ROUND(I104*H104,2)</f>
        <v>0</v>
      </c>
      <c r="K104" s="216" t="s">
        <v>155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149</v>
      </c>
      <c r="AT104" s="225" t="s">
        <v>151</v>
      </c>
      <c r="AU104" s="225" t="s">
        <v>82</v>
      </c>
      <c r="AY104" s="19" t="s">
        <v>148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149</v>
      </c>
      <c r="BM104" s="225" t="s">
        <v>2640</v>
      </c>
    </row>
    <row r="105" s="2" customFormat="1">
      <c r="A105" s="40"/>
      <c r="B105" s="41"/>
      <c r="C105" s="42"/>
      <c r="D105" s="227" t="s">
        <v>157</v>
      </c>
      <c r="E105" s="42"/>
      <c r="F105" s="228" t="s">
        <v>2641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157</v>
      </c>
      <c r="AU105" s="19" t="s">
        <v>82</v>
      </c>
    </row>
    <row r="106" s="13" customFormat="1">
      <c r="A106" s="13"/>
      <c r="B106" s="232"/>
      <c r="C106" s="233"/>
      <c r="D106" s="234" t="s">
        <v>159</v>
      </c>
      <c r="E106" s="235" t="s">
        <v>19</v>
      </c>
      <c r="F106" s="236" t="s">
        <v>2642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159</v>
      </c>
      <c r="AU106" s="242" t="s">
        <v>82</v>
      </c>
      <c r="AV106" s="13" t="s">
        <v>80</v>
      </c>
      <c r="AW106" s="13" t="s">
        <v>33</v>
      </c>
      <c r="AX106" s="13" t="s">
        <v>72</v>
      </c>
      <c r="AY106" s="242" t="s">
        <v>148</v>
      </c>
    </row>
    <row r="107" s="14" customFormat="1">
      <c r="A107" s="14"/>
      <c r="B107" s="243"/>
      <c r="C107" s="244"/>
      <c r="D107" s="234" t="s">
        <v>159</v>
      </c>
      <c r="E107" s="245" t="s">
        <v>19</v>
      </c>
      <c r="F107" s="246" t="s">
        <v>2643</v>
      </c>
      <c r="G107" s="244"/>
      <c r="H107" s="247">
        <v>14.77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159</v>
      </c>
      <c r="AU107" s="253" t="s">
        <v>82</v>
      </c>
      <c r="AV107" s="14" t="s">
        <v>82</v>
      </c>
      <c r="AW107" s="14" t="s">
        <v>33</v>
      </c>
      <c r="AX107" s="14" t="s">
        <v>72</v>
      </c>
      <c r="AY107" s="253" t="s">
        <v>148</v>
      </c>
    </row>
    <row r="108" s="15" customFormat="1">
      <c r="A108" s="15"/>
      <c r="B108" s="254"/>
      <c r="C108" s="255"/>
      <c r="D108" s="234" t="s">
        <v>159</v>
      </c>
      <c r="E108" s="256" t="s">
        <v>19</v>
      </c>
      <c r="F108" s="257" t="s">
        <v>163</v>
      </c>
      <c r="G108" s="255"/>
      <c r="H108" s="258">
        <v>14.77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4" t="s">
        <v>159</v>
      </c>
      <c r="AU108" s="264" t="s">
        <v>82</v>
      </c>
      <c r="AV108" s="15" t="s">
        <v>149</v>
      </c>
      <c r="AW108" s="15" t="s">
        <v>33</v>
      </c>
      <c r="AX108" s="15" t="s">
        <v>80</v>
      </c>
      <c r="AY108" s="264" t="s">
        <v>148</v>
      </c>
    </row>
    <row r="109" s="2" customFormat="1" ht="24.15" customHeight="1">
      <c r="A109" s="40"/>
      <c r="B109" s="41"/>
      <c r="C109" s="214" t="s">
        <v>82</v>
      </c>
      <c r="D109" s="214" t="s">
        <v>151</v>
      </c>
      <c r="E109" s="215" t="s">
        <v>2644</v>
      </c>
      <c r="F109" s="216" t="s">
        <v>2645</v>
      </c>
      <c r="G109" s="217" t="s">
        <v>186</v>
      </c>
      <c r="H109" s="218">
        <v>67.5</v>
      </c>
      <c r="I109" s="219"/>
      <c r="J109" s="220">
        <f>ROUND(I109*H109,2)</f>
        <v>0</v>
      </c>
      <c r="K109" s="216" t="s">
        <v>155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149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149</v>
      </c>
      <c r="BM109" s="225" t="s">
        <v>2646</v>
      </c>
    </row>
    <row r="110" s="2" customFormat="1">
      <c r="A110" s="40"/>
      <c r="B110" s="41"/>
      <c r="C110" s="42"/>
      <c r="D110" s="227" t="s">
        <v>157</v>
      </c>
      <c r="E110" s="42"/>
      <c r="F110" s="228" t="s">
        <v>2647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157</v>
      </c>
      <c r="AU110" s="19" t="s">
        <v>82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2648</v>
      </c>
      <c r="G111" s="244"/>
      <c r="H111" s="247">
        <v>67.5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80</v>
      </c>
      <c r="AY111" s="253" t="s">
        <v>148</v>
      </c>
    </row>
    <row r="112" s="2" customFormat="1" ht="24.15" customHeight="1">
      <c r="A112" s="40"/>
      <c r="B112" s="41"/>
      <c r="C112" s="214" t="s">
        <v>170</v>
      </c>
      <c r="D112" s="214" t="s">
        <v>151</v>
      </c>
      <c r="E112" s="215" t="s">
        <v>2649</v>
      </c>
      <c r="F112" s="216" t="s">
        <v>2650</v>
      </c>
      <c r="G112" s="217" t="s">
        <v>154</v>
      </c>
      <c r="H112" s="218">
        <v>117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0.00084999999999999995</v>
      </c>
      <c r="R112" s="223">
        <f>Q112*H112</f>
        <v>0.099449999999999997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149</v>
      </c>
      <c r="AT112" s="225" t="s">
        <v>151</v>
      </c>
      <c r="AU112" s="225" t="s">
        <v>82</v>
      </c>
      <c r="AY112" s="19" t="s">
        <v>148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80</v>
      </c>
      <c r="BK112" s="226">
        <f>ROUND(I112*H112,2)</f>
        <v>0</v>
      </c>
      <c r="BL112" s="19" t="s">
        <v>149</v>
      </c>
      <c r="BM112" s="225" t="s">
        <v>2651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2652</v>
      </c>
      <c r="G113" s="244"/>
      <c r="H113" s="247">
        <v>117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80</v>
      </c>
      <c r="AY113" s="253" t="s">
        <v>148</v>
      </c>
    </row>
    <row r="114" s="2" customFormat="1" ht="24.15" customHeight="1">
      <c r="A114" s="40"/>
      <c r="B114" s="41"/>
      <c r="C114" s="214" t="s">
        <v>149</v>
      </c>
      <c r="D114" s="214" t="s">
        <v>151</v>
      </c>
      <c r="E114" s="215" t="s">
        <v>2653</v>
      </c>
      <c r="F114" s="216" t="s">
        <v>2654</v>
      </c>
      <c r="G114" s="217" t="s">
        <v>154</v>
      </c>
      <c r="H114" s="218">
        <v>117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149</v>
      </c>
      <c r="AT114" s="225" t="s">
        <v>151</v>
      </c>
      <c r="AU114" s="225" t="s">
        <v>82</v>
      </c>
      <c r="AY114" s="19" t="s">
        <v>148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80</v>
      </c>
      <c r="BK114" s="226">
        <f>ROUND(I114*H114,2)</f>
        <v>0</v>
      </c>
      <c r="BL114" s="19" t="s">
        <v>149</v>
      </c>
      <c r="BM114" s="225" t="s">
        <v>2655</v>
      </c>
    </row>
    <row r="115" s="2" customFormat="1" ht="37.8" customHeight="1">
      <c r="A115" s="40"/>
      <c r="B115" s="41"/>
      <c r="C115" s="214" t="s">
        <v>183</v>
      </c>
      <c r="D115" s="214" t="s">
        <v>151</v>
      </c>
      <c r="E115" s="215" t="s">
        <v>652</v>
      </c>
      <c r="F115" s="216" t="s">
        <v>653</v>
      </c>
      <c r="G115" s="217" t="s">
        <v>186</v>
      </c>
      <c r="H115" s="218">
        <v>40.320999999999998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149</v>
      </c>
      <c r="AT115" s="225" t="s">
        <v>151</v>
      </c>
      <c r="AU115" s="225" t="s">
        <v>82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149</v>
      </c>
      <c r="BM115" s="225" t="s">
        <v>2656</v>
      </c>
    </row>
    <row r="116" s="13" customFormat="1">
      <c r="A116" s="13"/>
      <c r="B116" s="232"/>
      <c r="C116" s="233"/>
      <c r="D116" s="234" t="s">
        <v>159</v>
      </c>
      <c r="E116" s="235" t="s">
        <v>19</v>
      </c>
      <c r="F116" s="236" t="s">
        <v>2657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159</v>
      </c>
      <c r="AU116" s="242" t="s">
        <v>82</v>
      </c>
      <c r="AV116" s="13" t="s">
        <v>80</v>
      </c>
      <c r="AW116" s="13" t="s">
        <v>33</v>
      </c>
      <c r="AX116" s="13" t="s">
        <v>72</v>
      </c>
      <c r="AY116" s="242" t="s">
        <v>148</v>
      </c>
    </row>
    <row r="117" s="14" customFormat="1">
      <c r="A117" s="14"/>
      <c r="B117" s="243"/>
      <c r="C117" s="244"/>
      <c r="D117" s="234" t="s">
        <v>159</v>
      </c>
      <c r="E117" s="245" t="s">
        <v>19</v>
      </c>
      <c r="F117" s="246" t="s">
        <v>2658</v>
      </c>
      <c r="G117" s="244"/>
      <c r="H117" s="247">
        <v>40.320999999999998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159</v>
      </c>
      <c r="AU117" s="253" t="s">
        <v>82</v>
      </c>
      <c r="AV117" s="14" t="s">
        <v>82</v>
      </c>
      <c r="AW117" s="14" t="s">
        <v>33</v>
      </c>
      <c r="AX117" s="14" t="s">
        <v>80</v>
      </c>
      <c r="AY117" s="253" t="s">
        <v>148</v>
      </c>
    </row>
    <row r="118" s="2" customFormat="1" ht="37.8" customHeight="1">
      <c r="A118" s="40"/>
      <c r="B118" s="41"/>
      <c r="C118" s="214" t="s">
        <v>190</v>
      </c>
      <c r="D118" s="214" t="s">
        <v>151</v>
      </c>
      <c r="E118" s="215" t="s">
        <v>656</v>
      </c>
      <c r="F118" s="216" t="s">
        <v>657</v>
      </c>
      <c r="G118" s="217" t="s">
        <v>186</v>
      </c>
      <c r="H118" s="218">
        <v>403.20999999999998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149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149</v>
      </c>
      <c r="BM118" s="225" t="s">
        <v>2659</v>
      </c>
    </row>
    <row r="119" s="14" customFormat="1">
      <c r="A119" s="14"/>
      <c r="B119" s="243"/>
      <c r="C119" s="244"/>
      <c r="D119" s="234" t="s">
        <v>159</v>
      </c>
      <c r="E119" s="245" t="s">
        <v>19</v>
      </c>
      <c r="F119" s="246" t="s">
        <v>2660</v>
      </c>
      <c r="G119" s="244"/>
      <c r="H119" s="247">
        <v>403.20999999999998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159</v>
      </c>
      <c r="AU119" s="253" t="s">
        <v>82</v>
      </c>
      <c r="AV119" s="14" t="s">
        <v>82</v>
      </c>
      <c r="AW119" s="14" t="s">
        <v>33</v>
      </c>
      <c r="AX119" s="14" t="s">
        <v>80</v>
      </c>
      <c r="AY119" s="253" t="s">
        <v>148</v>
      </c>
    </row>
    <row r="120" s="2" customFormat="1" ht="24.15" customHeight="1">
      <c r="A120" s="40"/>
      <c r="B120" s="41"/>
      <c r="C120" s="214" t="s">
        <v>198</v>
      </c>
      <c r="D120" s="214" t="s">
        <v>151</v>
      </c>
      <c r="E120" s="215" t="s">
        <v>2661</v>
      </c>
      <c r="F120" s="216" t="s">
        <v>2662</v>
      </c>
      <c r="G120" s="217" t="s">
        <v>186</v>
      </c>
      <c r="H120" s="218">
        <v>40.320999999999998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149</v>
      </c>
      <c r="AT120" s="225" t="s">
        <v>151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2663</v>
      </c>
    </row>
    <row r="121" s="14" customFormat="1">
      <c r="A121" s="14"/>
      <c r="B121" s="243"/>
      <c r="C121" s="244"/>
      <c r="D121" s="234" t="s">
        <v>159</v>
      </c>
      <c r="E121" s="245" t="s">
        <v>19</v>
      </c>
      <c r="F121" s="246" t="s">
        <v>2664</v>
      </c>
      <c r="G121" s="244"/>
      <c r="H121" s="247">
        <v>40.320999999999998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159</v>
      </c>
      <c r="AU121" s="253" t="s">
        <v>82</v>
      </c>
      <c r="AV121" s="14" t="s">
        <v>82</v>
      </c>
      <c r="AW121" s="14" t="s">
        <v>33</v>
      </c>
      <c r="AX121" s="14" t="s">
        <v>80</v>
      </c>
      <c r="AY121" s="253" t="s">
        <v>148</v>
      </c>
    </row>
    <row r="122" s="2" customFormat="1" ht="24.15" customHeight="1">
      <c r="A122" s="40"/>
      <c r="B122" s="41"/>
      <c r="C122" s="214" t="s">
        <v>205</v>
      </c>
      <c r="D122" s="214" t="s">
        <v>151</v>
      </c>
      <c r="E122" s="215" t="s">
        <v>2665</v>
      </c>
      <c r="F122" s="216" t="s">
        <v>2666</v>
      </c>
      <c r="G122" s="217" t="s">
        <v>208</v>
      </c>
      <c r="H122" s="218">
        <v>72.578000000000003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149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149</v>
      </c>
      <c r="BM122" s="225" t="s">
        <v>2667</v>
      </c>
    </row>
    <row r="123" s="14" customFormat="1">
      <c r="A123" s="14"/>
      <c r="B123" s="243"/>
      <c r="C123" s="244"/>
      <c r="D123" s="234" t="s">
        <v>159</v>
      </c>
      <c r="E123" s="245" t="s">
        <v>19</v>
      </c>
      <c r="F123" s="246" t="s">
        <v>2668</v>
      </c>
      <c r="G123" s="244"/>
      <c r="H123" s="247">
        <v>72.578000000000003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159</v>
      </c>
      <c r="AU123" s="253" t="s">
        <v>82</v>
      </c>
      <c r="AV123" s="14" t="s">
        <v>82</v>
      </c>
      <c r="AW123" s="14" t="s">
        <v>33</v>
      </c>
      <c r="AX123" s="14" t="s">
        <v>80</v>
      </c>
      <c r="AY123" s="253" t="s">
        <v>148</v>
      </c>
    </row>
    <row r="124" s="2" customFormat="1" ht="24.15" customHeight="1">
      <c r="A124" s="40"/>
      <c r="B124" s="41"/>
      <c r="C124" s="214" t="s">
        <v>168</v>
      </c>
      <c r="D124" s="214" t="s">
        <v>151</v>
      </c>
      <c r="E124" s="215" t="s">
        <v>2669</v>
      </c>
      <c r="F124" s="216" t="s">
        <v>2670</v>
      </c>
      <c r="G124" s="217" t="s">
        <v>186</v>
      </c>
      <c r="H124" s="218">
        <v>40.320999999999998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149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149</v>
      </c>
      <c r="BM124" s="225" t="s">
        <v>2671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2664</v>
      </c>
      <c r="G125" s="244"/>
      <c r="H125" s="247">
        <v>40.320999999999998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80</v>
      </c>
      <c r="AY125" s="253" t="s">
        <v>148</v>
      </c>
    </row>
    <row r="126" s="2" customFormat="1" ht="24.15" customHeight="1">
      <c r="A126" s="40"/>
      <c r="B126" s="41"/>
      <c r="C126" s="214" t="s">
        <v>215</v>
      </c>
      <c r="D126" s="214" t="s">
        <v>151</v>
      </c>
      <c r="E126" s="215" t="s">
        <v>2672</v>
      </c>
      <c r="F126" s="216" t="s">
        <v>2673</v>
      </c>
      <c r="G126" s="217" t="s">
        <v>186</v>
      </c>
      <c r="H126" s="218">
        <v>41.948999999999998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149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149</v>
      </c>
      <c r="BM126" s="225" t="s">
        <v>2674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2675</v>
      </c>
      <c r="G127" s="244"/>
      <c r="H127" s="247">
        <v>41.948999999999998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80</v>
      </c>
      <c r="AY127" s="253" t="s">
        <v>148</v>
      </c>
    </row>
    <row r="128" s="2" customFormat="1" ht="37.8" customHeight="1">
      <c r="A128" s="40"/>
      <c r="B128" s="41"/>
      <c r="C128" s="214" t="s">
        <v>220</v>
      </c>
      <c r="D128" s="214" t="s">
        <v>151</v>
      </c>
      <c r="E128" s="215" t="s">
        <v>2676</v>
      </c>
      <c r="F128" s="216" t="s">
        <v>2677</v>
      </c>
      <c r="G128" s="217" t="s">
        <v>186</v>
      </c>
      <c r="H128" s="218">
        <v>30.405999999999999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149</v>
      </c>
      <c r="AT128" s="225" t="s">
        <v>151</v>
      </c>
      <c r="AU128" s="225" t="s">
        <v>82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149</v>
      </c>
      <c r="BM128" s="225" t="s">
        <v>2678</v>
      </c>
    </row>
    <row r="129" s="14" customFormat="1">
      <c r="A129" s="14"/>
      <c r="B129" s="243"/>
      <c r="C129" s="244"/>
      <c r="D129" s="234" t="s">
        <v>159</v>
      </c>
      <c r="E129" s="245" t="s">
        <v>19</v>
      </c>
      <c r="F129" s="246" t="s">
        <v>2679</v>
      </c>
      <c r="G129" s="244"/>
      <c r="H129" s="247">
        <v>20.699999999999999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159</v>
      </c>
      <c r="AU129" s="253" t="s">
        <v>82</v>
      </c>
      <c r="AV129" s="14" t="s">
        <v>82</v>
      </c>
      <c r="AW129" s="14" t="s">
        <v>33</v>
      </c>
      <c r="AX129" s="14" t="s">
        <v>72</v>
      </c>
      <c r="AY129" s="253" t="s">
        <v>148</v>
      </c>
    </row>
    <row r="130" s="14" customFormat="1">
      <c r="A130" s="14"/>
      <c r="B130" s="243"/>
      <c r="C130" s="244"/>
      <c r="D130" s="234" t="s">
        <v>159</v>
      </c>
      <c r="E130" s="245" t="s">
        <v>19</v>
      </c>
      <c r="F130" s="246" t="s">
        <v>2680</v>
      </c>
      <c r="G130" s="244"/>
      <c r="H130" s="247">
        <v>9.7059999999999995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159</v>
      </c>
      <c r="AU130" s="253" t="s">
        <v>82</v>
      </c>
      <c r="AV130" s="14" t="s">
        <v>82</v>
      </c>
      <c r="AW130" s="14" t="s">
        <v>33</v>
      </c>
      <c r="AX130" s="14" t="s">
        <v>72</v>
      </c>
      <c r="AY130" s="253" t="s">
        <v>148</v>
      </c>
    </row>
    <row r="131" s="15" customFormat="1">
      <c r="A131" s="15"/>
      <c r="B131" s="254"/>
      <c r="C131" s="255"/>
      <c r="D131" s="234" t="s">
        <v>159</v>
      </c>
      <c r="E131" s="256" t="s">
        <v>19</v>
      </c>
      <c r="F131" s="257" t="s">
        <v>163</v>
      </c>
      <c r="G131" s="255"/>
      <c r="H131" s="258">
        <v>30.405999999999999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159</v>
      </c>
      <c r="AU131" s="264" t="s">
        <v>82</v>
      </c>
      <c r="AV131" s="15" t="s">
        <v>149</v>
      </c>
      <c r="AW131" s="15" t="s">
        <v>33</v>
      </c>
      <c r="AX131" s="15" t="s">
        <v>80</v>
      </c>
      <c r="AY131" s="264" t="s">
        <v>148</v>
      </c>
    </row>
    <row r="132" s="2" customFormat="1" ht="16.5" customHeight="1">
      <c r="A132" s="40"/>
      <c r="B132" s="41"/>
      <c r="C132" s="269" t="s">
        <v>8</v>
      </c>
      <c r="D132" s="269" t="s">
        <v>363</v>
      </c>
      <c r="E132" s="270" t="s">
        <v>2681</v>
      </c>
      <c r="F132" s="271" t="s">
        <v>2682</v>
      </c>
      <c r="G132" s="272" t="s">
        <v>208</v>
      </c>
      <c r="H132" s="273">
        <v>60.811999999999998</v>
      </c>
      <c r="I132" s="274"/>
      <c r="J132" s="275">
        <f>ROUND(I132*H132,2)</f>
        <v>0</v>
      </c>
      <c r="K132" s="271" t="s">
        <v>19</v>
      </c>
      <c r="L132" s="276"/>
      <c r="M132" s="277" t="s">
        <v>19</v>
      </c>
      <c r="N132" s="278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205</v>
      </c>
      <c r="AT132" s="225" t="s">
        <v>363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149</v>
      </c>
      <c r="BM132" s="225" t="s">
        <v>2683</v>
      </c>
    </row>
    <row r="133" s="14" customFormat="1">
      <c r="A133" s="14"/>
      <c r="B133" s="243"/>
      <c r="C133" s="244"/>
      <c r="D133" s="234" t="s">
        <v>159</v>
      </c>
      <c r="E133" s="245" t="s">
        <v>19</v>
      </c>
      <c r="F133" s="246" t="s">
        <v>2684</v>
      </c>
      <c r="G133" s="244"/>
      <c r="H133" s="247">
        <v>60.811999999999998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159</v>
      </c>
      <c r="AU133" s="253" t="s">
        <v>82</v>
      </c>
      <c r="AV133" s="14" t="s">
        <v>82</v>
      </c>
      <c r="AW133" s="14" t="s">
        <v>33</v>
      </c>
      <c r="AX133" s="14" t="s">
        <v>80</v>
      </c>
      <c r="AY133" s="253" t="s">
        <v>148</v>
      </c>
    </row>
    <row r="134" s="12" customFormat="1" ht="22.8" customHeight="1">
      <c r="A134" s="12"/>
      <c r="B134" s="198"/>
      <c r="C134" s="199"/>
      <c r="D134" s="200" t="s">
        <v>71</v>
      </c>
      <c r="E134" s="212" t="s">
        <v>149</v>
      </c>
      <c r="F134" s="212" t="s">
        <v>150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SUM(P135:P138)</f>
        <v>0</v>
      </c>
      <c r="Q134" s="206"/>
      <c r="R134" s="207">
        <f>SUM(R135:R138)</f>
        <v>0</v>
      </c>
      <c r="S134" s="206"/>
      <c r="T134" s="208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80</v>
      </c>
      <c r="AT134" s="210" t="s">
        <v>71</v>
      </c>
      <c r="AU134" s="210" t="s">
        <v>80</v>
      </c>
      <c r="AY134" s="209" t="s">
        <v>148</v>
      </c>
      <c r="BK134" s="211">
        <f>SUM(BK135:BK138)</f>
        <v>0</v>
      </c>
    </row>
    <row r="135" s="2" customFormat="1" ht="21.75" customHeight="1">
      <c r="A135" s="40"/>
      <c r="B135" s="41"/>
      <c r="C135" s="214" t="s">
        <v>230</v>
      </c>
      <c r="D135" s="214" t="s">
        <v>151</v>
      </c>
      <c r="E135" s="215" t="s">
        <v>2685</v>
      </c>
      <c r="F135" s="216" t="s">
        <v>2686</v>
      </c>
      <c r="G135" s="217" t="s">
        <v>186</v>
      </c>
      <c r="H135" s="218">
        <v>9.9149999999999991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2687</v>
      </c>
    </row>
    <row r="136" s="14" customFormat="1">
      <c r="A136" s="14"/>
      <c r="B136" s="243"/>
      <c r="C136" s="244"/>
      <c r="D136" s="234" t="s">
        <v>159</v>
      </c>
      <c r="E136" s="245" t="s">
        <v>19</v>
      </c>
      <c r="F136" s="246" t="s">
        <v>2688</v>
      </c>
      <c r="G136" s="244"/>
      <c r="H136" s="247">
        <v>6.75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159</v>
      </c>
      <c r="AU136" s="253" t="s">
        <v>82</v>
      </c>
      <c r="AV136" s="14" t="s">
        <v>82</v>
      </c>
      <c r="AW136" s="14" t="s">
        <v>33</v>
      </c>
      <c r="AX136" s="14" t="s">
        <v>72</v>
      </c>
      <c r="AY136" s="253" t="s">
        <v>148</v>
      </c>
    </row>
    <row r="137" s="14" customFormat="1">
      <c r="A137" s="14"/>
      <c r="B137" s="243"/>
      <c r="C137" s="244"/>
      <c r="D137" s="234" t="s">
        <v>159</v>
      </c>
      <c r="E137" s="245" t="s">
        <v>19</v>
      </c>
      <c r="F137" s="246" t="s">
        <v>2689</v>
      </c>
      <c r="G137" s="244"/>
      <c r="H137" s="247">
        <v>3.165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159</v>
      </c>
      <c r="AU137" s="253" t="s">
        <v>82</v>
      </c>
      <c r="AV137" s="14" t="s">
        <v>82</v>
      </c>
      <c r="AW137" s="14" t="s">
        <v>33</v>
      </c>
      <c r="AX137" s="14" t="s">
        <v>72</v>
      </c>
      <c r="AY137" s="253" t="s">
        <v>148</v>
      </c>
    </row>
    <row r="138" s="15" customFormat="1">
      <c r="A138" s="15"/>
      <c r="B138" s="254"/>
      <c r="C138" s="255"/>
      <c r="D138" s="234" t="s">
        <v>159</v>
      </c>
      <c r="E138" s="256" t="s">
        <v>19</v>
      </c>
      <c r="F138" s="257" t="s">
        <v>163</v>
      </c>
      <c r="G138" s="255"/>
      <c r="H138" s="258">
        <v>9.9149999999999991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159</v>
      </c>
      <c r="AU138" s="264" t="s">
        <v>82</v>
      </c>
      <c r="AV138" s="15" t="s">
        <v>149</v>
      </c>
      <c r="AW138" s="15" t="s">
        <v>33</v>
      </c>
      <c r="AX138" s="15" t="s">
        <v>80</v>
      </c>
      <c r="AY138" s="264" t="s">
        <v>148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205</v>
      </c>
      <c r="F139" s="212" t="s">
        <v>2690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SUM(P140:P154)</f>
        <v>0</v>
      </c>
      <c r="Q139" s="206"/>
      <c r="R139" s="207">
        <f>SUM(R140:R154)</f>
        <v>12.998979888000001</v>
      </c>
      <c r="S139" s="206"/>
      <c r="T139" s="208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80</v>
      </c>
      <c r="AT139" s="210" t="s">
        <v>71</v>
      </c>
      <c r="AU139" s="210" t="s">
        <v>80</v>
      </c>
      <c r="AY139" s="209" t="s">
        <v>148</v>
      </c>
      <c r="BK139" s="211">
        <f>SUM(BK140:BK154)</f>
        <v>0</v>
      </c>
    </row>
    <row r="140" s="2" customFormat="1" ht="24.15" customHeight="1">
      <c r="A140" s="40"/>
      <c r="B140" s="41"/>
      <c r="C140" s="214" t="s">
        <v>235</v>
      </c>
      <c r="D140" s="214" t="s">
        <v>151</v>
      </c>
      <c r="E140" s="215" t="s">
        <v>2691</v>
      </c>
      <c r="F140" s="216" t="s">
        <v>2692</v>
      </c>
      <c r="G140" s="217" t="s">
        <v>765</v>
      </c>
      <c r="H140" s="218">
        <v>2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2.1167649439999998</v>
      </c>
      <c r="R140" s="223">
        <f>Q140*H140</f>
        <v>4.2335298879999996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149</v>
      </c>
      <c r="AT140" s="225" t="s">
        <v>151</v>
      </c>
      <c r="AU140" s="225" t="s">
        <v>82</v>
      </c>
      <c r="AY140" s="19" t="s">
        <v>148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149</v>
      </c>
      <c r="BM140" s="225" t="s">
        <v>2693</v>
      </c>
    </row>
    <row r="141" s="2" customFormat="1" ht="16.5" customHeight="1">
      <c r="A141" s="40"/>
      <c r="B141" s="41"/>
      <c r="C141" s="269" t="s">
        <v>240</v>
      </c>
      <c r="D141" s="269" t="s">
        <v>363</v>
      </c>
      <c r="E141" s="270" t="s">
        <v>2694</v>
      </c>
      <c r="F141" s="271" t="s">
        <v>2695</v>
      </c>
      <c r="G141" s="272" t="s">
        <v>765</v>
      </c>
      <c r="H141" s="273">
        <v>2</v>
      </c>
      <c r="I141" s="274"/>
      <c r="J141" s="275">
        <f>ROUND(I141*H141,2)</f>
        <v>0</v>
      </c>
      <c r="K141" s="271" t="s">
        <v>19</v>
      </c>
      <c r="L141" s="276"/>
      <c r="M141" s="277" t="s">
        <v>19</v>
      </c>
      <c r="N141" s="278" t="s">
        <v>43</v>
      </c>
      <c r="O141" s="86"/>
      <c r="P141" s="223">
        <f>O141*H141</f>
        <v>0</v>
      </c>
      <c r="Q141" s="223">
        <v>1.817</v>
      </c>
      <c r="R141" s="223">
        <f>Q141*H141</f>
        <v>3.6339999999999999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205</v>
      </c>
      <c r="AT141" s="225" t="s">
        <v>363</v>
      </c>
      <c r="AU141" s="225" t="s">
        <v>82</v>
      </c>
      <c r="AY141" s="19" t="s">
        <v>148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80</v>
      </c>
      <c r="BK141" s="226">
        <f>ROUND(I141*H141,2)</f>
        <v>0</v>
      </c>
      <c r="BL141" s="19" t="s">
        <v>149</v>
      </c>
      <c r="BM141" s="225" t="s">
        <v>2696</v>
      </c>
    </row>
    <row r="142" s="2" customFormat="1" ht="16.5" customHeight="1">
      <c r="A142" s="40"/>
      <c r="B142" s="41"/>
      <c r="C142" s="269" t="s">
        <v>245</v>
      </c>
      <c r="D142" s="269" t="s">
        <v>363</v>
      </c>
      <c r="E142" s="270" t="s">
        <v>2697</v>
      </c>
      <c r="F142" s="271" t="s">
        <v>2698</v>
      </c>
      <c r="G142" s="272" t="s">
        <v>765</v>
      </c>
      <c r="H142" s="273">
        <v>2</v>
      </c>
      <c r="I142" s="274"/>
      <c r="J142" s="275">
        <f>ROUND(I142*H142,2)</f>
        <v>0</v>
      </c>
      <c r="K142" s="271" t="s">
        <v>19</v>
      </c>
      <c r="L142" s="276"/>
      <c r="M142" s="277" t="s">
        <v>19</v>
      </c>
      <c r="N142" s="278" t="s">
        <v>43</v>
      </c>
      <c r="O142" s="86"/>
      <c r="P142" s="223">
        <f>O142*H142</f>
        <v>0</v>
      </c>
      <c r="Q142" s="223">
        <v>0.254</v>
      </c>
      <c r="R142" s="223">
        <f>Q142*H142</f>
        <v>0.50800000000000001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205</v>
      </c>
      <c r="AT142" s="225" t="s">
        <v>363</v>
      </c>
      <c r="AU142" s="225" t="s">
        <v>82</v>
      </c>
      <c r="AY142" s="19" t="s">
        <v>148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80</v>
      </c>
      <c r="BK142" s="226">
        <f>ROUND(I142*H142,2)</f>
        <v>0</v>
      </c>
      <c r="BL142" s="19" t="s">
        <v>149</v>
      </c>
      <c r="BM142" s="225" t="s">
        <v>2699</v>
      </c>
    </row>
    <row r="143" s="2" customFormat="1" ht="16.5" customHeight="1">
      <c r="A143" s="40"/>
      <c r="B143" s="41"/>
      <c r="C143" s="269" t="s">
        <v>250</v>
      </c>
      <c r="D143" s="269" t="s">
        <v>363</v>
      </c>
      <c r="E143" s="270" t="s">
        <v>2700</v>
      </c>
      <c r="F143" s="271" t="s">
        <v>2701</v>
      </c>
      <c r="G143" s="272" t="s">
        <v>765</v>
      </c>
      <c r="H143" s="273">
        <v>2</v>
      </c>
      <c r="I143" s="274"/>
      <c r="J143" s="275">
        <f>ROUND(I143*H143,2)</f>
        <v>0</v>
      </c>
      <c r="K143" s="271" t="s">
        <v>19</v>
      </c>
      <c r="L143" s="276"/>
      <c r="M143" s="277" t="s">
        <v>19</v>
      </c>
      <c r="N143" s="278" t="s">
        <v>43</v>
      </c>
      <c r="O143" s="86"/>
      <c r="P143" s="223">
        <f>O143*H143</f>
        <v>0</v>
      </c>
      <c r="Q143" s="223">
        <v>0.50600000000000001</v>
      </c>
      <c r="R143" s="223">
        <f>Q143*H143</f>
        <v>1.012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205</v>
      </c>
      <c r="AT143" s="225" t="s">
        <v>363</v>
      </c>
      <c r="AU143" s="225" t="s">
        <v>82</v>
      </c>
      <c r="AY143" s="19" t="s">
        <v>148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80</v>
      </c>
      <c r="BK143" s="226">
        <f>ROUND(I143*H143,2)</f>
        <v>0</v>
      </c>
      <c r="BL143" s="19" t="s">
        <v>149</v>
      </c>
      <c r="BM143" s="225" t="s">
        <v>2702</v>
      </c>
    </row>
    <row r="144" s="2" customFormat="1" ht="16.5" customHeight="1">
      <c r="A144" s="40"/>
      <c r="B144" s="41"/>
      <c r="C144" s="269" t="s">
        <v>255</v>
      </c>
      <c r="D144" s="269" t="s">
        <v>363</v>
      </c>
      <c r="E144" s="270" t="s">
        <v>2703</v>
      </c>
      <c r="F144" s="271" t="s">
        <v>2704</v>
      </c>
      <c r="G144" s="272" t="s">
        <v>765</v>
      </c>
      <c r="H144" s="273">
        <v>2</v>
      </c>
      <c r="I144" s="274"/>
      <c r="J144" s="275">
        <f>ROUND(I144*H144,2)</f>
        <v>0</v>
      </c>
      <c r="K144" s="271" t="s">
        <v>19</v>
      </c>
      <c r="L144" s="276"/>
      <c r="M144" s="277" t="s">
        <v>19</v>
      </c>
      <c r="N144" s="278" t="s">
        <v>43</v>
      </c>
      <c r="O144" s="86"/>
      <c r="P144" s="223">
        <f>O144*H144</f>
        <v>0</v>
      </c>
      <c r="Q144" s="223">
        <v>1.0129999999999999</v>
      </c>
      <c r="R144" s="223">
        <f>Q144*H144</f>
        <v>2.0259999999999998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205</v>
      </c>
      <c r="AT144" s="225" t="s">
        <v>363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149</v>
      </c>
      <c r="BM144" s="225" t="s">
        <v>2705</v>
      </c>
    </row>
    <row r="145" s="2" customFormat="1" ht="16.5" customHeight="1">
      <c r="A145" s="40"/>
      <c r="B145" s="41"/>
      <c r="C145" s="269" t="s">
        <v>262</v>
      </c>
      <c r="D145" s="269" t="s">
        <v>363</v>
      </c>
      <c r="E145" s="270" t="s">
        <v>2706</v>
      </c>
      <c r="F145" s="271" t="s">
        <v>2707</v>
      </c>
      <c r="G145" s="272" t="s">
        <v>765</v>
      </c>
      <c r="H145" s="273">
        <v>2</v>
      </c>
      <c r="I145" s="274"/>
      <c r="J145" s="275">
        <f>ROUND(I145*H145,2)</f>
        <v>0</v>
      </c>
      <c r="K145" s="271" t="s">
        <v>19</v>
      </c>
      <c r="L145" s="276"/>
      <c r="M145" s="277" t="s">
        <v>19</v>
      </c>
      <c r="N145" s="278" t="s">
        <v>43</v>
      </c>
      <c r="O145" s="86"/>
      <c r="P145" s="223">
        <f>O145*H145</f>
        <v>0</v>
      </c>
      <c r="Q145" s="223">
        <v>0.033000000000000002</v>
      </c>
      <c r="R145" s="223">
        <f>Q145*H145</f>
        <v>0.066000000000000003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205</v>
      </c>
      <c r="AT145" s="225" t="s">
        <v>363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149</v>
      </c>
      <c r="BM145" s="225" t="s">
        <v>2708</v>
      </c>
    </row>
    <row r="146" s="2" customFormat="1" ht="16.5" customHeight="1">
      <c r="A146" s="40"/>
      <c r="B146" s="41"/>
      <c r="C146" s="269" t="s">
        <v>268</v>
      </c>
      <c r="D146" s="269" t="s">
        <v>363</v>
      </c>
      <c r="E146" s="270" t="s">
        <v>2709</v>
      </c>
      <c r="F146" s="271" t="s">
        <v>2710</v>
      </c>
      <c r="G146" s="272" t="s">
        <v>765</v>
      </c>
      <c r="H146" s="273">
        <v>2</v>
      </c>
      <c r="I146" s="274"/>
      <c r="J146" s="275">
        <f>ROUND(I146*H146,2)</f>
        <v>0</v>
      </c>
      <c r="K146" s="271" t="s">
        <v>19</v>
      </c>
      <c r="L146" s="276"/>
      <c r="M146" s="277" t="s">
        <v>19</v>
      </c>
      <c r="N146" s="278" t="s">
        <v>43</v>
      </c>
      <c r="O146" s="86"/>
      <c r="P146" s="223">
        <f>O146*H146</f>
        <v>0</v>
      </c>
      <c r="Q146" s="223">
        <v>0.54800000000000004</v>
      </c>
      <c r="R146" s="223">
        <f>Q146*H146</f>
        <v>1.0960000000000001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205</v>
      </c>
      <c r="AT146" s="225" t="s">
        <v>363</v>
      </c>
      <c r="AU146" s="225" t="s">
        <v>82</v>
      </c>
      <c r="AY146" s="19" t="s">
        <v>148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80</v>
      </c>
      <c r="BK146" s="226">
        <f>ROUND(I146*H146,2)</f>
        <v>0</v>
      </c>
      <c r="BL146" s="19" t="s">
        <v>149</v>
      </c>
      <c r="BM146" s="225" t="s">
        <v>2711</v>
      </c>
    </row>
    <row r="147" s="2" customFormat="1" ht="16.5" customHeight="1">
      <c r="A147" s="40"/>
      <c r="B147" s="41"/>
      <c r="C147" s="269" t="s">
        <v>7</v>
      </c>
      <c r="D147" s="269" t="s">
        <v>363</v>
      </c>
      <c r="E147" s="270" t="s">
        <v>2712</v>
      </c>
      <c r="F147" s="271" t="s">
        <v>2713</v>
      </c>
      <c r="G147" s="272" t="s">
        <v>765</v>
      </c>
      <c r="H147" s="273">
        <v>2</v>
      </c>
      <c r="I147" s="274"/>
      <c r="J147" s="275">
        <f>ROUND(I147*H147,2)</f>
        <v>0</v>
      </c>
      <c r="K147" s="271" t="s">
        <v>19</v>
      </c>
      <c r="L147" s="276"/>
      <c r="M147" s="277" t="s">
        <v>19</v>
      </c>
      <c r="N147" s="278" t="s">
        <v>43</v>
      </c>
      <c r="O147" s="86"/>
      <c r="P147" s="223">
        <f>O147*H147</f>
        <v>0</v>
      </c>
      <c r="Q147" s="223">
        <v>0.080000000000000002</v>
      </c>
      <c r="R147" s="223">
        <f>Q147*H147</f>
        <v>0.16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205</v>
      </c>
      <c r="AT147" s="225" t="s">
        <v>363</v>
      </c>
      <c r="AU147" s="225" t="s">
        <v>82</v>
      </c>
      <c r="AY147" s="19" t="s">
        <v>148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149</v>
      </c>
      <c r="BM147" s="225" t="s">
        <v>2714</v>
      </c>
    </row>
    <row r="148" s="2" customFormat="1" ht="16.5" customHeight="1">
      <c r="A148" s="40"/>
      <c r="B148" s="41"/>
      <c r="C148" s="214" t="s">
        <v>279</v>
      </c>
      <c r="D148" s="214" t="s">
        <v>151</v>
      </c>
      <c r="E148" s="215" t="s">
        <v>2715</v>
      </c>
      <c r="F148" s="216" t="s">
        <v>2716</v>
      </c>
      <c r="G148" s="217" t="s">
        <v>298</v>
      </c>
      <c r="H148" s="218">
        <v>45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0.00012999999999999999</v>
      </c>
      <c r="R148" s="223">
        <f>Q148*H148</f>
        <v>0.0058499999999999993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149</v>
      </c>
      <c r="AT148" s="225" t="s">
        <v>151</v>
      </c>
      <c r="AU148" s="225" t="s">
        <v>82</v>
      </c>
      <c r="AY148" s="19" t="s">
        <v>148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80</v>
      </c>
      <c r="BK148" s="226">
        <f>ROUND(I148*H148,2)</f>
        <v>0</v>
      </c>
      <c r="BL148" s="19" t="s">
        <v>149</v>
      </c>
      <c r="BM148" s="225" t="s">
        <v>2717</v>
      </c>
    </row>
    <row r="149" s="14" customFormat="1">
      <c r="A149" s="14"/>
      <c r="B149" s="243"/>
      <c r="C149" s="244"/>
      <c r="D149" s="234" t="s">
        <v>159</v>
      </c>
      <c r="E149" s="245" t="s">
        <v>19</v>
      </c>
      <c r="F149" s="246" t="s">
        <v>856</v>
      </c>
      <c r="G149" s="244"/>
      <c r="H149" s="247">
        <v>45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33</v>
      </c>
      <c r="AX149" s="14" t="s">
        <v>80</v>
      </c>
      <c r="AY149" s="253" t="s">
        <v>148</v>
      </c>
    </row>
    <row r="150" s="2" customFormat="1" ht="16.5" customHeight="1">
      <c r="A150" s="40"/>
      <c r="B150" s="41"/>
      <c r="C150" s="214" t="s">
        <v>288</v>
      </c>
      <c r="D150" s="214" t="s">
        <v>151</v>
      </c>
      <c r="E150" s="215" t="s">
        <v>2718</v>
      </c>
      <c r="F150" s="216" t="s">
        <v>2719</v>
      </c>
      <c r="G150" s="217" t="s">
        <v>298</v>
      </c>
      <c r="H150" s="218">
        <v>5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0.00058</v>
      </c>
      <c r="R150" s="223">
        <f>Q150*H150</f>
        <v>0.0028999999999999998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149</v>
      </c>
      <c r="AT150" s="225" t="s">
        <v>151</v>
      </c>
      <c r="AU150" s="225" t="s">
        <v>82</v>
      </c>
      <c r="AY150" s="19" t="s">
        <v>148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80</v>
      </c>
      <c r="BK150" s="226">
        <f>ROUND(I150*H150,2)</f>
        <v>0</v>
      </c>
      <c r="BL150" s="19" t="s">
        <v>149</v>
      </c>
      <c r="BM150" s="225" t="s">
        <v>2720</v>
      </c>
    </row>
    <row r="151" s="14" customFormat="1">
      <c r="A151" s="14"/>
      <c r="B151" s="243"/>
      <c r="C151" s="244"/>
      <c r="D151" s="234" t="s">
        <v>159</v>
      </c>
      <c r="E151" s="245" t="s">
        <v>19</v>
      </c>
      <c r="F151" s="246" t="s">
        <v>183</v>
      </c>
      <c r="G151" s="244"/>
      <c r="H151" s="247">
        <v>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159</v>
      </c>
      <c r="AU151" s="253" t="s">
        <v>82</v>
      </c>
      <c r="AV151" s="14" t="s">
        <v>82</v>
      </c>
      <c r="AW151" s="14" t="s">
        <v>33</v>
      </c>
      <c r="AX151" s="14" t="s">
        <v>80</v>
      </c>
      <c r="AY151" s="253" t="s">
        <v>148</v>
      </c>
    </row>
    <row r="152" s="2" customFormat="1" ht="16.5" customHeight="1">
      <c r="A152" s="40"/>
      <c r="B152" s="41"/>
      <c r="C152" s="269" t="s">
        <v>295</v>
      </c>
      <c r="D152" s="269" t="s">
        <v>363</v>
      </c>
      <c r="E152" s="270" t="s">
        <v>2721</v>
      </c>
      <c r="F152" s="271" t="s">
        <v>2722</v>
      </c>
      <c r="G152" s="272" t="s">
        <v>298</v>
      </c>
      <c r="H152" s="273">
        <v>5</v>
      </c>
      <c r="I152" s="274"/>
      <c r="J152" s="275">
        <f>ROUND(I152*H152,2)</f>
        <v>0</v>
      </c>
      <c r="K152" s="271" t="s">
        <v>19</v>
      </c>
      <c r="L152" s="276"/>
      <c r="M152" s="277" t="s">
        <v>19</v>
      </c>
      <c r="N152" s="278" t="s">
        <v>43</v>
      </c>
      <c r="O152" s="86"/>
      <c r="P152" s="223">
        <f>O152*H152</f>
        <v>0</v>
      </c>
      <c r="Q152" s="223">
        <v>0.050939999999999999</v>
      </c>
      <c r="R152" s="223">
        <f>Q152*H152</f>
        <v>0.25469999999999998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205</v>
      </c>
      <c r="AT152" s="225" t="s">
        <v>363</v>
      </c>
      <c r="AU152" s="225" t="s">
        <v>82</v>
      </c>
      <c r="AY152" s="19" t="s">
        <v>148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80</v>
      </c>
      <c r="BK152" s="226">
        <f>ROUND(I152*H152,2)</f>
        <v>0</v>
      </c>
      <c r="BL152" s="19" t="s">
        <v>149</v>
      </c>
      <c r="BM152" s="225" t="s">
        <v>2723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183</v>
      </c>
      <c r="G153" s="244"/>
      <c r="H153" s="247">
        <v>5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80</v>
      </c>
      <c r="AY153" s="253" t="s">
        <v>148</v>
      </c>
    </row>
    <row r="154" s="2" customFormat="1" ht="16.5" customHeight="1">
      <c r="A154" s="40"/>
      <c r="B154" s="41"/>
      <c r="C154" s="214" t="s">
        <v>301</v>
      </c>
      <c r="D154" s="214" t="s">
        <v>151</v>
      </c>
      <c r="E154" s="215" t="s">
        <v>2724</v>
      </c>
      <c r="F154" s="216" t="s">
        <v>2725</v>
      </c>
      <c r="G154" s="217" t="s">
        <v>201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149</v>
      </c>
      <c r="AT154" s="225" t="s">
        <v>151</v>
      </c>
      <c r="AU154" s="225" t="s">
        <v>82</v>
      </c>
      <c r="AY154" s="19" t="s">
        <v>148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80</v>
      </c>
      <c r="BK154" s="226">
        <f>ROUND(I154*H154,2)</f>
        <v>0</v>
      </c>
      <c r="BL154" s="19" t="s">
        <v>149</v>
      </c>
      <c r="BM154" s="225" t="s">
        <v>2726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168</v>
      </c>
      <c r="F155" s="212" t="s">
        <v>169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P156</f>
        <v>0</v>
      </c>
      <c r="Q155" s="206"/>
      <c r="R155" s="207">
        <f>R156</f>
        <v>0.01575</v>
      </c>
      <c r="S155" s="206"/>
      <c r="T155" s="20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80</v>
      </c>
      <c r="AT155" s="210" t="s">
        <v>71</v>
      </c>
      <c r="AU155" s="210" t="s">
        <v>80</v>
      </c>
      <c r="AY155" s="209" t="s">
        <v>148</v>
      </c>
      <c r="BK155" s="211">
        <f>BK156</f>
        <v>0</v>
      </c>
    </row>
    <row r="156" s="2" customFormat="1" ht="24.15" customHeight="1">
      <c r="A156" s="40"/>
      <c r="B156" s="41"/>
      <c r="C156" s="214" t="s">
        <v>306</v>
      </c>
      <c r="D156" s="214" t="s">
        <v>151</v>
      </c>
      <c r="E156" s="215" t="s">
        <v>177</v>
      </c>
      <c r="F156" s="216" t="s">
        <v>178</v>
      </c>
      <c r="G156" s="217" t="s">
        <v>154</v>
      </c>
      <c r="H156" s="218">
        <v>75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0.00021000000000000001</v>
      </c>
      <c r="R156" s="223">
        <f>Q156*H156</f>
        <v>0.01575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149</v>
      </c>
      <c r="AT156" s="225" t="s">
        <v>151</v>
      </c>
      <c r="AU156" s="225" t="s">
        <v>82</v>
      </c>
      <c r="AY156" s="19" t="s">
        <v>148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80</v>
      </c>
      <c r="BK156" s="226">
        <f>ROUND(I156*H156,2)</f>
        <v>0</v>
      </c>
      <c r="BL156" s="19" t="s">
        <v>149</v>
      </c>
      <c r="BM156" s="225" t="s">
        <v>2727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277</v>
      </c>
      <c r="F157" s="212" t="s">
        <v>278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P158</f>
        <v>0</v>
      </c>
      <c r="Q157" s="206"/>
      <c r="R157" s="207">
        <f>R158</f>
        <v>0</v>
      </c>
      <c r="S157" s="206"/>
      <c r="T157" s="208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80</v>
      </c>
      <c r="AT157" s="210" t="s">
        <v>71</v>
      </c>
      <c r="AU157" s="210" t="s">
        <v>80</v>
      </c>
      <c r="AY157" s="209" t="s">
        <v>148</v>
      </c>
      <c r="BK157" s="211">
        <f>BK158</f>
        <v>0</v>
      </c>
    </row>
    <row r="158" s="2" customFormat="1" ht="24.15" customHeight="1">
      <c r="A158" s="40"/>
      <c r="B158" s="41"/>
      <c r="C158" s="214" t="s">
        <v>313</v>
      </c>
      <c r="D158" s="214" t="s">
        <v>151</v>
      </c>
      <c r="E158" s="215" t="s">
        <v>2728</v>
      </c>
      <c r="F158" s="216" t="s">
        <v>2729</v>
      </c>
      <c r="G158" s="217" t="s">
        <v>208</v>
      </c>
      <c r="H158" s="218">
        <v>13.114000000000001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149</v>
      </c>
      <c r="AT158" s="225" t="s">
        <v>151</v>
      </c>
      <c r="AU158" s="225" t="s">
        <v>82</v>
      </c>
      <c r="AY158" s="19" t="s">
        <v>148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80</v>
      </c>
      <c r="BK158" s="226">
        <f>ROUND(I158*H158,2)</f>
        <v>0</v>
      </c>
      <c r="BL158" s="19" t="s">
        <v>149</v>
      </c>
      <c r="BM158" s="225" t="s">
        <v>2730</v>
      </c>
    </row>
    <row r="159" s="12" customFormat="1" ht="25.92" customHeight="1">
      <c r="A159" s="12"/>
      <c r="B159" s="198"/>
      <c r="C159" s="199"/>
      <c r="D159" s="200" t="s">
        <v>71</v>
      </c>
      <c r="E159" s="201" t="s">
        <v>284</v>
      </c>
      <c r="F159" s="201" t="s">
        <v>285</v>
      </c>
      <c r="G159" s="199"/>
      <c r="H159" s="199"/>
      <c r="I159" s="202"/>
      <c r="J159" s="203">
        <f>BK159</f>
        <v>0</v>
      </c>
      <c r="K159" s="199"/>
      <c r="L159" s="204"/>
      <c r="M159" s="205"/>
      <c r="N159" s="206"/>
      <c r="O159" s="206"/>
      <c r="P159" s="207">
        <f>P160+P188+P207+P227</f>
        <v>0</v>
      </c>
      <c r="Q159" s="206"/>
      <c r="R159" s="207">
        <f>R160+R188+R207+R227</f>
        <v>1.5462102</v>
      </c>
      <c r="S159" s="206"/>
      <c r="T159" s="208">
        <f>T160+T188+T207+T227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82</v>
      </c>
      <c r="AT159" s="210" t="s">
        <v>71</v>
      </c>
      <c r="AU159" s="210" t="s">
        <v>72</v>
      </c>
      <c r="AY159" s="209" t="s">
        <v>148</v>
      </c>
      <c r="BK159" s="211">
        <f>BK160+BK188+BK207+BK227</f>
        <v>0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1386</v>
      </c>
      <c r="F160" s="212" t="s">
        <v>1387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SUM(P161:P187)</f>
        <v>0</v>
      </c>
      <c r="Q160" s="206"/>
      <c r="R160" s="207">
        <f>SUM(R161:R187)</f>
        <v>0.70493000000000006</v>
      </c>
      <c r="S160" s="206"/>
      <c r="T160" s="208">
        <f>SUM(T161:T187)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82</v>
      </c>
      <c r="AT160" s="210" t="s">
        <v>71</v>
      </c>
      <c r="AU160" s="210" t="s">
        <v>80</v>
      </c>
      <c r="AY160" s="209" t="s">
        <v>148</v>
      </c>
      <c r="BK160" s="211">
        <f>SUM(BK161:BK187)</f>
        <v>0</v>
      </c>
    </row>
    <row r="161" s="2" customFormat="1" ht="16.5" customHeight="1">
      <c r="A161" s="40"/>
      <c r="B161" s="41"/>
      <c r="C161" s="214" t="s">
        <v>322</v>
      </c>
      <c r="D161" s="214" t="s">
        <v>151</v>
      </c>
      <c r="E161" s="215" t="s">
        <v>2731</v>
      </c>
      <c r="F161" s="216" t="s">
        <v>2732</v>
      </c>
      <c r="G161" s="217" t="s">
        <v>298</v>
      </c>
      <c r="H161" s="218">
        <v>18</v>
      </c>
      <c r="I161" s="219"/>
      <c r="J161" s="220">
        <f>ROUND(I161*H161,2)</f>
        <v>0</v>
      </c>
      <c r="K161" s="216" t="s">
        <v>155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0.0030799999999999998</v>
      </c>
      <c r="R161" s="223">
        <f>Q161*H161</f>
        <v>0.055439999999999996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245</v>
      </c>
      <c r="AT161" s="225" t="s">
        <v>151</v>
      </c>
      <c r="AU161" s="225" t="s">
        <v>82</v>
      </c>
      <c r="AY161" s="19" t="s">
        <v>148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245</v>
      </c>
      <c r="BM161" s="225" t="s">
        <v>2733</v>
      </c>
    </row>
    <row r="162" s="2" customFormat="1">
      <c r="A162" s="40"/>
      <c r="B162" s="41"/>
      <c r="C162" s="42"/>
      <c r="D162" s="227" t="s">
        <v>157</v>
      </c>
      <c r="E162" s="42"/>
      <c r="F162" s="228" t="s">
        <v>2734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157</v>
      </c>
      <c r="AU162" s="19" t="s">
        <v>82</v>
      </c>
    </row>
    <row r="163" s="2" customFormat="1" ht="16.5" customHeight="1">
      <c r="A163" s="40"/>
      <c r="B163" s="41"/>
      <c r="C163" s="214" t="s">
        <v>539</v>
      </c>
      <c r="D163" s="214" t="s">
        <v>151</v>
      </c>
      <c r="E163" s="215" t="s">
        <v>2735</v>
      </c>
      <c r="F163" s="216" t="s">
        <v>2736</v>
      </c>
      <c r="G163" s="217" t="s">
        <v>298</v>
      </c>
      <c r="H163" s="218">
        <v>12</v>
      </c>
      <c r="I163" s="219"/>
      <c r="J163" s="220">
        <f>ROUND(I163*H163,2)</f>
        <v>0</v>
      </c>
      <c r="K163" s="216" t="s">
        <v>19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0.00142</v>
      </c>
      <c r="R163" s="223">
        <f>Q163*H163</f>
        <v>0.01704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245</v>
      </c>
      <c r="AT163" s="225" t="s">
        <v>151</v>
      </c>
      <c r="AU163" s="225" t="s">
        <v>82</v>
      </c>
      <c r="AY163" s="19" t="s">
        <v>148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80</v>
      </c>
      <c r="BK163" s="226">
        <f>ROUND(I163*H163,2)</f>
        <v>0</v>
      </c>
      <c r="BL163" s="19" t="s">
        <v>245</v>
      </c>
      <c r="BM163" s="225" t="s">
        <v>2737</v>
      </c>
    </row>
    <row r="164" s="14" customFormat="1">
      <c r="A164" s="14"/>
      <c r="B164" s="243"/>
      <c r="C164" s="244"/>
      <c r="D164" s="234" t="s">
        <v>159</v>
      </c>
      <c r="E164" s="245" t="s">
        <v>19</v>
      </c>
      <c r="F164" s="246" t="s">
        <v>8</v>
      </c>
      <c r="G164" s="244"/>
      <c r="H164" s="247">
        <v>12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159</v>
      </c>
      <c r="AU164" s="253" t="s">
        <v>82</v>
      </c>
      <c r="AV164" s="14" t="s">
        <v>82</v>
      </c>
      <c r="AW164" s="14" t="s">
        <v>33</v>
      </c>
      <c r="AX164" s="14" t="s">
        <v>80</v>
      </c>
      <c r="AY164" s="253" t="s">
        <v>148</v>
      </c>
    </row>
    <row r="165" s="2" customFormat="1" ht="16.5" customHeight="1">
      <c r="A165" s="40"/>
      <c r="B165" s="41"/>
      <c r="C165" s="214" t="s">
        <v>546</v>
      </c>
      <c r="D165" s="214" t="s">
        <v>151</v>
      </c>
      <c r="E165" s="215" t="s">
        <v>2738</v>
      </c>
      <c r="F165" s="216" t="s">
        <v>2739</v>
      </c>
      <c r="G165" s="217" t="s">
        <v>298</v>
      </c>
      <c r="H165" s="218">
        <v>5</v>
      </c>
      <c r="I165" s="219"/>
      <c r="J165" s="220">
        <f>ROUND(I165*H165,2)</f>
        <v>0</v>
      </c>
      <c r="K165" s="216" t="s">
        <v>155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0.0074400000000000004</v>
      </c>
      <c r="R165" s="223">
        <f>Q165*H165</f>
        <v>0.037200000000000004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245</v>
      </c>
      <c r="AT165" s="225" t="s">
        <v>151</v>
      </c>
      <c r="AU165" s="225" t="s">
        <v>82</v>
      </c>
      <c r="AY165" s="19" t="s">
        <v>148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80</v>
      </c>
      <c r="BK165" s="226">
        <f>ROUND(I165*H165,2)</f>
        <v>0</v>
      </c>
      <c r="BL165" s="19" t="s">
        <v>245</v>
      </c>
      <c r="BM165" s="225" t="s">
        <v>2740</v>
      </c>
    </row>
    <row r="166" s="2" customFormat="1">
      <c r="A166" s="40"/>
      <c r="B166" s="41"/>
      <c r="C166" s="42"/>
      <c r="D166" s="227" t="s">
        <v>157</v>
      </c>
      <c r="E166" s="42"/>
      <c r="F166" s="228" t="s">
        <v>2741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157</v>
      </c>
      <c r="AU166" s="19" t="s">
        <v>82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183</v>
      </c>
      <c r="G167" s="244"/>
      <c r="H167" s="247">
        <v>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80</v>
      </c>
      <c r="AY167" s="253" t="s">
        <v>148</v>
      </c>
    </row>
    <row r="168" s="2" customFormat="1" ht="16.5" customHeight="1">
      <c r="A168" s="40"/>
      <c r="B168" s="41"/>
      <c r="C168" s="214" t="s">
        <v>551</v>
      </c>
      <c r="D168" s="214" t="s">
        <v>151</v>
      </c>
      <c r="E168" s="215" t="s">
        <v>2742</v>
      </c>
      <c r="F168" s="216" t="s">
        <v>2743</v>
      </c>
      <c r="G168" s="217" t="s">
        <v>298</v>
      </c>
      <c r="H168" s="218">
        <v>14</v>
      </c>
      <c r="I168" s="219"/>
      <c r="J168" s="220">
        <f>ROUND(I168*H168,2)</f>
        <v>0</v>
      </c>
      <c r="K168" s="216" t="s">
        <v>155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0.012319999999999999</v>
      </c>
      <c r="R168" s="223">
        <f>Q168*H168</f>
        <v>0.17247999999999999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245</v>
      </c>
      <c r="AT168" s="225" t="s">
        <v>151</v>
      </c>
      <c r="AU168" s="225" t="s">
        <v>82</v>
      </c>
      <c r="AY168" s="19" t="s">
        <v>148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80</v>
      </c>
      <c r="BK168" s="226">
        <f>ROUND(I168*H168,2)</f>
        <v>0</v>
      </c>
      <c r="BL168" s="19" t="s">
        <v>245</v>
      </c>
      <c r="BM168" s="225" t="s">
        <v>2744</v>
      </c>
    </row>
    <row r="169" s="2" customFormat="1">
      <c r="A169" s="40"/>
      <c r="B169" s="41"/>
      <c r="C169" s="42"/>
      <c r="D169" s="227" t="s">
        <v>157</v>
      </c>
      <c r="E169" s="42"/>
      <c r="F169" s="228" t="s">
        <v>2745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157</v>
      </c>
      <c r="AU169" s="19" t="s">
        <v>82</v>
      </c>
    </row>
    <row r="170" s="2" customFormat="1" ht="16.5" customHeight="1">
      <c r="A170" s="40"/>
      <c r="B170" s="41"/>
      <c r="C170" s="214" t="s">
        <v>506</v>
      </c>
      <c r="D170" s="214" t="s">
        <v>151</v>
      </c>
      <c r="E170" s="215" t="s">
        <v>2746</v>
      </c>
      <c r="F170" s="216" t="s">
        <v>2747</v>
      </c>
      <c r="G170" s="217" t="s">
        <v>298</v>
      </c>
      <c r="H170" s="218">
        <v>17</v>
      </c>
      <c r="I170" s="219"/>
      <c r="J170" s="220">
        <f>ROUND(I170*H170,2)</f>
        <v>0</v>
      </c>
      <c r="K170" s="216" t="s">
        <v>155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0.01975</v>
      </c>
      <c r="R170" s="223">
        <f>Q170*H170</f>
        <v>0.33574999999999999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245</v>
      </c>
      <c r="AT170" s="225" t="s">
        <v>151</v>
      </c>
      <c r="AU170" s="225" t="s">
        <v>82</v>
      </c>
      <c r="AY170" s="19" t="s">
        <v>148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245</v>
      </c>
      <c r="BM170" s="225" t="s">
        <v>2748</v>
      </c>
    </row>
    <row r="171" s="2" customFormat="1">
      <c r="A171" s="40"/>
      <c r="B171" s="41"/>
      <c r="C171" s="42"/>
      <c r="D171" s="227" t="s">
        <v>157</v>
      </c>
      <c r="E171" s="42"/>
      <c r="F171" s="228" t="s">
        <v>2749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157</v>
      </c>
      <c r="AU171" s="19" t="s">
        <v>82</v>
      </c>
    </row>
    <row r="172" s="2" customFormat="1" ht="16.5" customHeight="1">
      <c r="A172" s="40"/>
      <c r="B172" s="41"/>
      <c r="C172" s="214" t="s">
        <v>571</v>
      </c>
      <c r="D172" s="214" t="s">
        <v>151</v>
      </c>
      <c r="E172" s="215" t="s">
        <v>2750</v>
      </c>
      <c r="F172" s="216" t="s">
        <v>2751</v>
      </c>
      <c r="G172" s="217" t="s">
        <v>298</v>
      </c>
      <c r="H172" s="218">
        <v>30</v>
      </c>
      <c r="I172" s="219"/>
      <c r="J172" s="220">
        <f>ROUND(I172*H172,2)</f>
        <v>0</v>
      </c>
      <c r="K172" s="216" t="s">
        <v>155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0.0014499999999999999</v>
      </c>
      <c r="R172" s="223">
        <f>Q172*H172</f>
        <v>0.043499999999999997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245</v>
      </c>
      <c r="AT172" s="225" t="s">
        <v>151</v>
      </c>
      <c r="AU172" s="225" t="s">
        <v>82</v>
      </c>
      <c r="AY172" s="19" t="s">
        <v>148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245</v>
      </c>
      <c r="BM172" s="225" t="s">
        <v>2752</v>
      </c>
    </row>
    <row r="173" s="2" customFormat="1">
      <c r="A173" s="40"/>
      <c r="B173" s="41"/>
      <c r="C173" s="42"/>
      <c r="D173" s="227" t="s">
        <v>157</v>
      </c>
      <c r="E173" s="42"/>
      <c r="F173" s="228" t="s">
        <v>2753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157</v>
      </c>
      <c r="AU173" s="19" t="s">
        <v>82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546</v>
      </c>
      <c r="G174" s="244"/>
      <c r="H174" s="247">
        <v>30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80</v>
      </c>
      <c r="AY174" s="253" t="s">
        <v>148</v>
      </c>
    </row>
    <row r="175" s="2" customFormat="1" ht="16.5" customHeight="1">
      <c r="A175" s="40"/>
      <c r="B175" s="41"/>
      <c r="C175" s="214" t="s">
        <v>576</v>
      </c>
      <c r="D175" s="214" t="s">
        <v>151</v>
      </c>
      <c r="E175" s="215" t="s">
        <v>2754</v>
      </c>
      <c r="F175" s="216" t="s">
        <v>2755</v>
      </c>
      <c r="G175" s="217" t="s">
        <v>298</v>
      </c>
      <c r="H175" s="218">
        <v>30</v>
      </c>
      <c r="I175" s="219"/>
      <c r="J175" s="220">
        <f>ROUND(I175*H175,2)</f>
        <v>0</v>
      </c>
      <c r="K175" s="216" t="s">
        <v>155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0.00048000000000000001</v>
      </c>
      <c r="R175" s="223">
        <f>Q175*H175</f>
        <v>0.0144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245</v>
      </c>
      <c r="AT175" s="225" t="s">
        <v>151</v>
      </c>
      <c r="AU175" s="225" t="s">
        <v>82</v>
      </c>
      <c r="AY175" s="19" t="s">
        <v>148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245</v>
      </c>
      <c r="BM175" s="225" t="s">
        <v>2756</v>
      </c>
    </row>
    <row r="176" s="2" customFormat="1">
      <c r="A176" s="40"/>
      <c r="B176" s="41"/>
      <c r="C176" s="42"/>
      <c r="D176" s="227" t="s">
        <v>157</v>
      </c>
      <c r="E176" s="42"/>
      <c r="F176" s="228" t="s">
        <v>2757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157</v>
      </c>
      <c r="AU176" s="19" t="s">
        <v>82</v>
      </c>
    </row>
    <row r="177" s="14" customFormat="1">
      <c r="A177" s="14"/>
      <c r="B177" s="243"/>
      <c r="C177" s="244"/>
      <c r="D177" s="234" t="s">
        <v>159</v>
      </c>
      <c r="E177" s="245" t="s">
        <v>19</v>
      </c>
      <c r="F177" s="246" t="s">
        <v>2758</v>
      </c>
      <c r="G177" s="244"/>
      <c r="H177" s="247">
        <v>30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159</v>
      </c>
      <c r="AU177" s="253" t="s">
        <v>82</v>
      </c>
      <c r="AV177" s="14" t="s">
        <v>82</v>
      </c>
      <c r="AW177" s="14" t="s">
        <v>33</v>
      </c>
      <c r="AX177" s="14" t="s">
        <v>80</v>
      </c>
      <c r="AY177" s="253" t="s">
        <v>148</v>
      </c>
    </row>
    <row r="178" s="2" customFormat="1" ht="16.5" customHeight="1">
      <c r="A178" s="40"/>
      <c r="B178" s="41"/>
      <c r="C178" s="214" t="s">
        <v>588</v>
      </c>
      <c r="D178" s="214" t="s">
        <v>151</v>
      </c>
      <c r="E178" s="215" t="s">
        <v>2759</v>
      </c>
      <c r="F178" s="216" t="s">
        <v>2760</v>
      </c>
      <c r="G178" s="217" t="s">
        <v>298</v>
      </c>
      <c r="H178" s="218">
        <v>13</v>
      </c>
      <c r="I178" s="219"/>
      <c r="J178" s="220">
        <f>ROUND(I178*H178,2)</f>
        <v>0</v>
      </c>
      <c r="K178" s="216" t="s">
        <v>155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0.0022399999999999998</v>
      </c>
      <c r="R178" s="223">
        <f>Q178*H178</f>
        <v>0.029119999999999997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245</v>
      </c>
      <c r="AT178" s="225" t="s">
        <v>151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245</v>
      </c>
      <c r="BM178" s="225" t="s">
        <v>2761</v>
      </c>
    </row>
    <row r="179" s="2" customFormat="1">
      <c r="A179" s="40"/>
      <c r="B179" s="41"/>
      <c r="C179" s="42"/>
      <c r="D179" s="227" t="s">
        <v>157</v>
      </c>
      <c r="E179" s="42"/>
      <c r="F179" s="228" t="s">
        <v>2762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157</v>
      </c>
      <c r="AU179" s="19" t="s">
        <v>82</v>
      </c>
    </row>
    <row r="180" s="14" customFormat="1">
      <c r="A180" s="14"/>
      <c r="B180" s="243"/>
      <c r="C180" s="244"/>
      <c r="D180" s="234" t="s">
        <v>159</v>
      </c>
      <c r="E180" s="245" t="s">
        <v>19</v>
      </c>
      <c r="F180" s="246" t="s">
        <v>2763</v>
      </c>
      <c r="G180" s="244"/>
      <c r="H180" s="247">
        <v>13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159</v>
      </c>
      <c r="AU180" s="253" t="s">
        <v>82</v>
      </c>
      <c r="AV180" s="14" t="s">
        <v>82</v>
      </c>
      <c r="AW180" s="14" t="s">
        <v>33</v>
      </c>
      <c r="AX180" s="14" t="s">
        <v>80</v>
      </c>
      <c r="AY180" s="253" t="s">
        <v>148</v>
      </c>
    </row>
    <row r="181" s="2" customFormat="1" ht="16.5" customHeight="1">
      <c r="A181" s="40"/>
      <c r="B181" s="41"/>
      <c r="C181" s="214" t="s">
        <v>593</v>
      </c>
      <c r="D181" s="214" t="s">
        <v>151</v>
      </c>
      <c r="E181" s="215" t="s">
        <v>2764</v>
      </c>
      <c r="F181" s="216" t="s">
        <v>2765</v>
      </c>
      <c r="G181" s="217" t="s">
        <v>298</v>
      </c>
      <c r="H181" s="218">
        <v>90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245</v>
      </c>
      <c r="AT181" s="225" t="s">
        <v>151</v>
      </c>
      <c r="AU181" s="225" t="s">
        <v>82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245</v>
      </c>
      <c r="BM181" s="225" t="s">
        <v>2766</v>
      </c>
    </row>
    <row r="182" s="14" customFormat="1">
      <c r="A182" s="14"/>
      <c r="B182" s="243"/>
      <c r="C182" s="244"/>
      <c r="D182" s="234" t="s">
        <v>159</v>
      </c>
      <c r="E182" s="245" t="s">
        <v>19</v>
      </c>
      <c r="F182" s="246" t="s">
        <v>2767</v>
      </c>
      <c r="G182" s="244"/>
      <c r="H182" s="247">
        <v>90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159</v>
      </c>
      <c r="AU182" s="253" t="s">
        <v>82</v>
      </c>
      <c r="AV182" s="14" t="s">
        <v>82</v>
      </c>
      <c r="AW182" s="14" t="s">
        <v>33</v>
      </c>
      <c r="AX182" s="14" t="s">
        <v>80</v>
      </c>
      <c r="AY182" s="253" t="s">
        <v>148</v>
      </c>
    </row>
    <row r="183" s="2" customFormat="1" ht="16.5" customHeight="1">
      <c r="A183" s="40"/>
      <c r="B183" s="41"/>
      <c r="C183" s="214" t="s">
        <v>598</v>
      </c>
      <c r="D183" s="214" t="s">
        <v>151</v>
      </c>
      <c r="E183" s="215" t="s">
        <v>2768</v>
      </c>
      <c r="F183" s="216" t="s">
        <v>2769</v>
      </c>
      <c r="G183" s="217" t="s">
        <v>298</v>
      </c>
      <c r="H183" s="218">
        <v>49</v>
      </c>
      <c r="I183" s="219"/>
      <c r="J183" s="220">
        <f>ROUND(I183*H183,2)</f>
        <v>0</v>
      </c>
      <c r="K183" s="216" t="s">
        <v>155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245</v>
      </c>
      <c r="AT183" s="225" t="s">
        <v>151</v>
      </c>
      <c r="AU183" s="225" t="s">
        <v>82</v>
      </c>
      <c r="AY183" s="19" t="s">
        <v>148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80</v>
      </c>
      <c r="BK183" s="226">
        <f>ROUND(I183*H183,2)</f>
        <v>0</v>
      </c>
      <c r="BL183" s="19" t="s">
        <v>245</v>
      </c>
      <c r="BM183" s="225" t="s">
        <v>2770</v>
      </c>
    </row>
    <row r="184" s="2" customFormat="1">
      <c r="A184" s="40"/>
      <c r="B184" s="41"/>
      <c r="C184" s="42"/>
      <c r="D184" s="227" t="s">
        <v>157</v>
      </c>
      <c r="E184" s="42"/>
      <c r="F184" s="228" t="s">
        <v>2771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157</v>
      </c>
      <c r="AU184" s="19" t="s">
        <v>82</v>
      </c>
    </row>
    <row r="185" s="14" customFormat="1">
      <c r="A185" s="14"/>
      <c r="B185" s="243"/>
      <c r="C185" s="244"/>
      <c r="D185" s="234" t="s">
        <v>159</v>
      </c>
      <c r="E185" s="245" t="s">
        <v>19</v>
      </c>
      <c r="F185" s="246" t="s">
        <v>2772</v>
      </c>
      <c r="G185" s="244"/>
      <c r="H185" s="247">
        <v>49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159</v>
      </c>
      <c r="AU185" s="253" t="s">
        <v>82</v>
      </c>
      <c r="AV185" s="14" t="s">
        <v>82</v>
      </c>
      <c r="AW185" s="14" t="s">
        <v>33</v>
      </c>
      <c r="AX185" s="14" t="s">
        <v>80</v>
      </c>
      <c r="AY185" s="253" t="s">
        <v>148</v>
      </c>
    </row>
    <row r="186" s="2" customFormat="1" ht="24.15" customHeight="1">
      <c r="A186" s="40"/>
      <c r="B186" s="41"/>
      <c r="C186" s="214" t="s">
        <v>714</v>
      </c>
      <c r="D186" s="214" t="s">
        <v>151</v>
      </c>
      <c r="E186" s="215" t="s">
        <v>2773</v>
      </c>
      <c r="F186" s="216" t="s">
        <v>2774</v>
      </c>
      <c r="G186" s="217" t="s">
        <v>208</v>
      </c>
      <c r="H186" s="218">
        <v>0.25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245</v>
      </c>
      <c r="AT186" s="225" t="s">
        <v>151</v>
      </c>
      <c r="AU186" s="225" t="s">
        <v>82</v>
      </c>
      <c r="AY186" s="19" t="s">
        <v>148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80</v>
      </c>
      <c r="BK186" s="226">
        <f>ROUND(I186*H186,2)</f>
        <v>0</v>
      </c>
      <c r="BL186" s="19" t="s">
        <v>245</v>
      </c>
      <c r="BM186" s="225" t="s">
        <v>2775</v>
      </c>
    </row>
    <row r="187" s="2" customFormat="1" ht="16.5" customHeight="1">
      <c r="A187" s="40"/>
      <c r="B187" s="41"/>
      <c r="C187" s="214" t="s">
        <v>603</v>
      </c>
      <c r="D187" s="214" t="s">
        <v>151</v>
      </c>
      <c r="E187" s="215" t="s">
        <v>2776</v>
      </c>
      <c r="F187" s="216" t="s">
        <v>2777</v>
      </c>
      <c r="G187" s="217" t="s">
        <v>765</v>
      </c>
      <c r="H187" s="218">
        <v>3</v>
      </c>
      <c r="I187" s="219"/>
      <c r="J187" s="220">
        <f>ROUND(I187*H187,2)</f>
        <v>0</v>
      </c>
      <c r="K187" s="216" t="s">
        <v>19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245</v>
      </c>
      <c r="AT187" s="225" t="s">
        <v>151</v>
      </c>
      <c r="AU187" s="225" t="s">
        <v>82</v>
      </c>
      <c r="AY187" s="19" t="s">
        <v>148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80</v>
      </c>
      <c r="BK187" s="226">
        <f>ROUND(I187*H187,2)</f>
        <v>0</v>
      </c>
      <c r="BL187" s="19" t="s">
        <v>245</v>
      </c>
      <c r="BM187" s="225" t="s">
        <v>2778</v>
      </c>
    </row>
    <row r="188" s="12" customFormat="1" ht="22.8" customHeight="1">
      <c r="A188" s="12"/>
      <c r="B188" s="198"/>
      <c r="C188" s="199"/>
      <c r="D188" s="200" t="s">
        <v>71</v>
      </c>
      <c r="E188" s="212" t="s">
        <v>2779</v>
      </c>
      <c r="F188" s="212" t="s">
        <v>2780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SUM(P189:P206)</f>
        <v>0</v>
      </c>
      <c r="Q188" s="206"/>
      <c r="R188" s="207">
        <f>SUM(R189:R206)</f>
        <v>0.37794020000000006</v>
      </c>
      <c r="S188" s="206"/>
      <c r="T188" s="208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82</v>
      </c>
      <c r="AT188" s="210" t="s">
        <v>71</v>
      </c>
      <c r="AU188" s="210" t="s">
        <v>80</v>
      </c>
      <c r="AY188" s="209" t="s">
        <v>148</v>
      </c>
      <c r="BK188" s="211">
        <f>SUM(BK189:BK206)</f>
        <v>0</v>
      </c>
    </row>
    <row r="189" s="2" customFormat="1" ht="21.75" customHeight="1">
      <c r="A189" s="40"/>
      <c r="B189" s="41"/>
      <c r="C189" s="214" t="s">
        <v>825</v>
      </c>
      <c r="D189" s="214" t="s">
        <v>151</v>
      </c>
      <c r="E189" s="215" t="s">
        <v>2781</v>
      </c>
      <c r="F189" s="216" t="s">
        <v>2782</v>
      </c>
      <c r="G189" s="217" t="s">
        <v>298</v>
      </c>
      <c r="H189" s="218">
        <v>62.369999999999997</v>
      </c>
      <c r="I189" s="219"/>
      <c r="J189" s="220">
        <f>ROUND(I189*H189,2)</f>
        <v>0</v>
      </c>
      <c r="K189" s="216" t="s">
        <v>155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0.00084000000000000003</v>
      </c>
      <c r="R189" s="223">
        <f>Q189*H189</f>
        <v>0.052390800000000001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245</v>
      </c>
      <c r="AT189" s="225" t="s">
        <v>151</v>
      </c>
      <c r="AU189" s="225" t="s">
        <v>82</v>
      </c>
      <c r="AY189" s="19" t="s">
        <v>148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80</v>
      </c>
      <c r="BK189" s="226">
        <f>ROUND(I189*H189,2)</f>
        <v>0</v>
      </c>
      <c r="BL189" s="19" t="s">
        <v>245</v>
      </c>
      <c r="BM189" s="225" t="s">
        <v>2783</v>
      </c>
    </row>
    <row r="190" s="2" customFormat="1">
      <c r="A190" s="40"/>
      <c r="B190" s="41"/>
      <c r="C190" s="42"/>
      <c r="D190" s="227" t="s">
        <v>157</v>
      </c>
      <c r="E190" s="42"/>
      <c r="F190" s="228" t="s">
        <v>2784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157</v>
      </c>
      <c r="AU190" s="19" t="s">
        <v>82</v>
      </c>
    </row>
    <row r="191" s="14" customFormat="1">
      <c r="A191" s="14"/>
      <c r="B191" s="243"/>
      <c r="C191" s="244"/>
      <c r="D191" s="234" t="s">
        <v>159</v>
      </c>
      <c r="E191" s="245" t="s">
        <v>19</v>
      </c>
      <c r="F191" s="246" t="s">
        <v>2785</v>
      </c>
      <c r="G191" s="244"/>
      <c r="H191" s="247">
        <v>62.369999999999997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159</v>
      </c>
      <c r="AU191" s="253" t="s">
        <v>82</v>
      </c>
      <c r="AV191" s="14" t="s">
        <v>82</v>
      </c>
      <c r="AW191" s="14" t="s">
        <v>33</v>
      </c>
      <c r="AX191" s="14" t="s">
        <v>80</v>
      </c>
      <c r="AY191" s="253" t="s">
        <v>148</v>
      </c>
    </row>
    <row r="192" s="2" customFormat="1" ht="21.75" customHeight="1">
      <c r="A192" s="40"/>
      <c r="B192" s="41"/>
      <c r="C192" s="214" t="s">
        <v>833</v>
      </c>
      <c r="D192" s="214" t="s">
        <v>151</v>
      </c>
      <c r="E192" s="215" t="s">
        <v>2786</v>
      </c>
      <c r="F192" s="216" t="s">
        <v>2787</v>
      </c>
      <c r="G192" s="217" t="s">
        <v>298</v>
      </c>
      <c r="H192" s="218">
        <v>50.049999999999997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0.00097999999999999997</v>
      </c>
      <c r="R192" s="223">
        <f>Q192*H192</f>
        <v>0.049048999999999995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245</v>
      </c>
      <c r="AT192" s="225" t="s">
        <v>151</v>
      </c>
      <c r="AU192" s="225" t="s">
        <v>82</v>
      </c>
      <c r="AY192" s="19" t="s">
        <v>148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80</v>
      </c>
      <c r="BK192" s="226">
        <f>ROUND(I192*H192,2)</f>
        <v>0</v>
      </c>
      <c r="BL192" s="19" t="s">
        <v>245</v>
      </c>
      <c r="BM192" s="225" t="s">
        <v>2788</v>
      </c>
    </row>
    <row r="193" s="14" customFormat="1">
      <c r="A193" s="14"/>
      <c r="B193" s="243"/>
      <c r="C193" s="244"/>
      <c r="D193" s="234" t="s">
        <v>159</v>
      </c>
      <c r="E193" s="245" t="s">
        <v>19</v>
      </c>
      <c r="F193" s="246" t="s">
        <v>2789</v>
      </c>
      <c r="G193" s="244"/>
      <c r="H193" s="247">
        <v>50.049999999999997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159</v>
      </c>
      <c r="AU193" s="253" t="s">
        <v>82</v>
      </c>
      <c r="AV193" s="14" t="s">
        <v>82</v>
      </c>
      <c r="AW193" s="14" t="s">
        <v>33</v>
      </c>
      <c r="AX193" s="14" t="s">
        <v>80</v>
      </c>
      <c r="AY193" s="253" t="s">
        <v>148</v>
      </c>
    </row>
    <row r="194" s="2" customFormat="1" ht="21.75" customHeight="1">
      <c r="A194" s="40"/>
      <c r="B194" s="41"/>
      <c r="C194" s="214" t="s">
        <v>841</v>
      </c>
      <c r="D194" s="214" t="s">
        <v>151</v>
      </c>
      <c r="E194" s="215" t="s">
        <v>2790</v>
      </c>
      <c r="F194" s="216" t="s">
        <v>2791</v>
      </c>
      <c r="G194" s="217" t="s">
        <v>298</v>
      </c>
      <c r="H194" s="218">
        <v>33.100000000000001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0.0012600000000000001</v>
      </c>
      <c r="R194" s="223">
        <f>Q194*H194</f>
        <v>0.041706000000000007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245</v>
      </c>
      <c r="AT194" s="225" t="s">
        <v>151</v>
      </c>
      <c r="AU194" s="225" t="s">
        <v>82</v>
      </c>
      <c r="AY194" s="19" t="s">
        <v>148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80</v>
      </c>
      <c r="BK194" s="226">
        <f>ROUND(I194*H194,2)</f>
        <v>0</v>
      </c>
      <c r="BL194" s="19" t="s">
        <v>245</v>
      </c>
      <c r="BM194" s="225" t="s">
        <v>2792</v>
      </c>
    </row>
    <row r="195" s="14" customFormat="1">
      <c r="A195" s="14"/>
      <c r="B195" s="243"/>
      <c r="C195" s="244"/>
      <c r="D195" s="234" t="s">
        <v>159</v>
      </c>
      <c r="E195" s="245" t="s">
        <v>19</v>
      </c>
      <c r="F195" s="246" t="s">
        <v>2793</v>
      </c>
      <c r="G195" s="244"/>
      <c r="H195" s="247">
        <v>33.100000000000001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159</v>
      </c>
      <c r="AU195" s="253" t="s">
        <v>82</v>
      </c>
      <c r="AV195" s="14" t="s">
        <v>82</v>
      </c>
      <c r="AW195" s="14" t="s">
        <v>33</v>
      </c>
      <c r="AX195" s="14" t="s">
        <v>80</v>
      </c>
      <c r="AY195" s="253" t="s">
        <v>148</v>
      </c>
    </row>
    <row r="196" s="2" customFormat="1" ht="21.75" customHeight="1">
      <c r="A196" s="40"/>
      <c r="B196" s="41"/>
      <c r="C196" s="214" t="s">
        <v>846</v>
      </c>
      <c r="D196" s="214" t="s">
        <v>151</v>
      </c>
      <c r="E196" s="215" t="s">
        <v>2794</v>
      </c>
      <c r="F196" s="216" t="s">
        <v>2795</v>
      </c>
      <c r="G196" s="217" t="s">
        <v>298</v>
      </c>
      <c r="H196" s="218">
        <v>73.040000000000006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0.0015299999999999999</v>
      </c>
      <c r="R196" s="223">
        <f>Q196*H196</f>
        <v>0.1117512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245</v>
      </c>
      <c r="AT196" s="225" t="s">
        <v>151</v>
      </c>
      <c r="AU196" s="225" t="s">
        <v>82</v>
      </c>
      <c r="AY196" s="19" t="s">
        <v>148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245</v>
      </c>
      <c r="BM196" s="225" t="s">
        <v>2796</v>
      </c>
    </row>
    <row r="197" s="14" customFormat="1">
      <c r="A197" s="14"/>
      <c r="B197" s="243"/>
      <c r="C197" s="244"/>
      <c r="D197" s="234" t="s">
        <v>159</v>
      </c>
      <c r="E197" s="245" t="s">
        <v>19</v>
      </c>
      <c r="F197" s="246" t="s">
        <v>2797</v>
      </c>
      <c r="G197" s="244"/>
      <c r="H197" s="247">
        <v>73.040000000000006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159</v>
      </c>
      <c r="AU197" s="253" t="s">
        <v>82</v>
      </c>
      <c r="AV197" s="14" t="s">
        <v>82</v>
      </c>
      <c r="AW197" s="14" t="s">
        <v>33</v>
      </c>
      <c r="AX197" s="14" t="s">
        <v>80</v>
      </c>
      <c r="AY197" s="253" t="s">
        <v>148</v>
      </c>
    </row>
    <row r="198" s="2" customFormat="1" ht="24.15" customHeight="1">
      <c r="A198" s="40"/>
      <c r="B198" s="41"/>
      <c r="C198" s="214" t="s">
        <v>851</v>
      </c>
      <c r="D198" s="214" t="s">
        <v>151</v>
      </c>
      <c r="E198" s="215" t="s">
        <v>2798</v>
      </c>
      <c r="F198" s="216" t="s">
        <v>2799</v>
      </c>
      <c r="G198" s="217" t="s">
        <v>298</v>
      </c>
      <c r="H198" s="218">
        <v>218.56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6.9999999999999994E-05</v>
      </c>
      <c r="R198" s="223">
        <f>Q198*H198</f>
        <v>0.015299199999999999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245</v>
      </c>
      <c r="AT198" s="225" t="s">
        <v>151</v>
      </c>
      <c r="AU198" s="225" t="s">
        <v>82</v>
      </c>
      <c r="AY198" s="19" t="s">
        <v>148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80</v>
      </c>
      <c r="BK198" s="226">
        <f>ROUND(I198*H198,2)</f>
        <v>0</v>
      </c>
      <c r="BL198" s="19" t="s">
        <v>245</v>
      </c>
      <c r="BM198" s="225" t="s">
        <v>2800</v>
      </c>
    </row>
    <row r="199" s="14" customFormat="1">
      <c r="A199" s="14"/>
      <c r="B199" s="243"/>
      <c r="C199" s="244"/>
      <c r="D199" s="234" t="s">
        <v>159</v>
      </c>
      <c r="E199" s="245" t="s">
        <v>19</v>
      </c>
      <c r="F199" s="246" t="s">
        <v>2801</v>
      </c>
      <c r="G199" s="244"/>
      <c r="H199" s="247">
        <v>218.56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159</v>
      </c>
      <c r="AU199" s="253" t="s">
        <v>82</v>
      </c>
      <c r="AV199" s="14" t="s">
        <v>82</v>
      </c>
      <c r="AW199" s="14" t="s">
        <v>33</v>
      </c>
      <c r="AX199" s="14" t="s">
        <v>80</v>
      </c>
      <c r="AY199" s="253" t="s">
        <v>148</v>
      </c>
    </row>
    <row r="200" s="2" customFormat="1" ht="16.5" customHeight="1">
      <c r="A200" s="40"/>
      <c r="B200" s="41"/>
      <c r="C200" s="214" t="s">
        <v>856</v>
      </c>
      <c r="D200" s="214" t="s">
        <v>151</v>
      </c>
      <c r="E200" s="215" t="s">
        <v>2802</v>
      </c>
      <c r="F200" s="216" t="s">
        <v>2803</v>
      </c>
      <c r="G200" s="217" t="s">
        <v>765</v>
      </c>
      <c r="H200" s="218">
        <v>28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0.00095</v>
      </c>
      <c r="R200" s="223">
        <f>Q200*H200</f>
        <v>0.026599999999999999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245</v>
      </c>
      <c r="AT200" s="225" t="s">
        <v>151</v>
      </c>
      <c r="AU200" s="225" t="s">
        <v>82</v>
      </c>
      <c r="AY200" s="19" t="s">
        <v>148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80</v>
      </c>
      <c r="BK200" s="226">
        <f>ROUND(I200*H200,2)</f>
        <v>0</v>
      </c>
      <c r="BL200" s="19" t="s">
        <v>245</v>
      </c>
      <c r="BM200" s="225" t="s">
        <v>2804</v>
      </c>
    </row>
    <row r="201" s="2" customFormat="1" ht="16.5" customHeight="1">
      <c r="A201" s="40"/>
      <c r="B201" s="41"/>
      <c r="C201" s="214" t="s">
        <v>860</v>
      </c>
      <c r="D201" s="214" t="s">
        <v>151</v>
      </c>
      <c r="E201" s="215" t="s">
        <v>2805</v>
      </c>
      <c r="F201" s="216" t="s">
        <v>2806</v>
      </c>
      <c r="G201" s="217" t="s">
        <v>765</v>
      </c>
      <c r="H201" s="218">
        <v>4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0.00123</v>
      </c>
      <c r="R201" s="223">
        <f>Q201*H201</f>
        <v>0.0049199999999999999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245</v>
      </c>
      <c r="AT201" s="225" t="s">
        <v>151</v>
      </c>
      <c r="AU201" s="225" t="s">
        <v>82</v>
      </c>
      <c r="AY201" s="19" t="s">
        <v>148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245</v>
      </c>
      <c r="BM201" s="225" t="s">
        <v>2807</v>
      </c>
    </row>
    <row r="202" s="2" customFormat="1" ht="16.5" customHeight="1">
      <c r="A202" s="40"/>
      <c r="B202" s="41"/>
      <c r="C202" s="214" t="s">
        <v>864</v>
      </c>
      <c r="D202" s="214" t="s">
        <v>151</v>
      </c>
      <c r="E202" s="215" t="s">
        <v>2808</v>
      </c>
      <c r="F202" s="216" t="s">
        <v>2809</v>
      </c>
      <c r="G202" s="217" t="s">
        <v>1402</v>
      </c>
      <c r="H202" s="218">
        <v>1</v>
      </c>
      <c r="I202" s="219"/>
      <c r="J202" s="220">
        <f>ROUND(I202*H202,2)</f>
        <v>0</v>
      </c>
      <c r="K202" s="216" t="s">
        <v>155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0.002</v>
      </c>
      <c r="R202" s="223">
        <f>Q202*H202</f>
        <v>0.002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245</v>
      </c>
      <c r="AT202" s="225" t="s">
        <v>151</v>
      </c>
      <c r="AU202" s="225" t="s">
        <v>82</v>
      </c>
      <c r="AY202" s="19" t="s">
        <v>148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245</v>
      </c>
      <c r="BM202" s="225" t="s">
        <v>2810</v>
      </c>
    </row>
    <row r="203" s="2" customFormat="1">
      <c r="A203" s="40"/>
      <c r="B203" s="41"/>
      <c r="C203" s="42"/>
      <c r="D203" s="227" t="s">
        <v>157</v>
      </c>
      <c r="E203" s="42"/>
      <c r="F203" s="228" t="s">
        <v>2811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157</v>
      </c>
      <c r="AU203" s="19" t="s">
        <v>82</v>
      </c>
    </row>
    <row r="204" s="2" customFormat="1" ht="24.15" customHeight="1">
      <c r="A204" s="40"/>
      <c r="B204" s="41"/>
      <c r="C204" s="214" t="s">
        <v>868</v>
      </c>
      <c r="D204" s="214" t="s">
        <v>151</v>
      </c>
      <c r="E204" s="215" t="s">
        <v>2812</v>
      </c>
      <c r="F204" s="216" t="s">
        <v>2813</v>
      </c>
      <c r="G204" s="217" t="s">
        <v>298</v>
      </c>
      <c r="H204" s="218">
        <v>185.56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0.00040000000000000002</v>
      </c>
      <c r="R204" s="223">
        <f>Q204*H204</f>
        <v>0.074223999999999998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245</v>
      </c>
      <c r="AT204" s="225" t="s">
        <v>151</v>
      </c>
      <c r="AU204" s="225" t="s">
        <v>82</v>
      </c>
      <c r="AY204" s="19" t="s">
        <v>148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80</v>
      </c>
      <c r="BK204" s="226">
        <f>ROUND(I204*H204,2)</f>
        <v>0</v>
      </c>
      <c r="BL204" s="19" t="s">
        <v>245</v>
      </c>
      <c r="BM204" s="225" t="s">
        <v>2814</v>
      </c>
    </row>
    <row r="205" s="14" customFormat="1">
      <c r="A205" s="14"/>
      <c r="B205" s="243"/>
      <c r="C205" s="244"/>
      <c r="D205" s="234" t="s">
        <v>159</v>
      </c>
      <c r="E205" s="245" t="s">
        <v>19</v>
      </c>
      <c r="F205" s="246" t="s">
        <v>2815</v>
      </c>
      <c r="G205" s="244"/>
      <c r="H205" s="247">
        <v>185.56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159</v>
      </c>
      <c r="AU205" s="253" t="s">
        <v>82</v>
      </c>
      <c r="AV205" s="14" t="s">
        <v>82</v>
      </c>
      <c r="AW205" s="14" t="s">
        <v>33</v>
      </c>
      <c r="AX205" s="14" t="s">
        <v>80</v>
      </c>
      <c r="AY205" s="253" t="s">
        <v>148</v>
      </c>
    </row>
    <row r="206" s="2" customFormat="1" ht="24.15" customHeight="1">
      <c r="A206" s="40"/>
      <c r="B206" s="41"/>
      <c r="C206" s="214" t="s">
        <v>1207</v>
      </c>
      <c r="D206" s="214" t="s">
        <v>151</v>
      </c>
      <c r="E206" s="215" t="s">
        <v>2816</v>
      </c>
      <c r="F206" s="216" t="s">
        <v>2817</v>
      </c>
      <c r="G206" s="217" t="s">
        <v>208</v>
      </c>
      <c r="H206" s="218">
        <v>0.33800000000000002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245</v>
      </c>
      <c r="AT206" s="225" t="s">
        <v>151</v>
      </c>
      <c r="AU206" s="225" t="s">
        <v>82</v>
      </c>
      <c r="AY206" s="19" t="s">
        <v>148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80</v>
      </c>
      <c r="BK206" s="226">
        <f>ROUND(I206*H206,2)</f>
        <v>0</v>
      </c>
      <c r="BL206" s="19" t="s">
        <v>245</v>
      </c>
      <c r="BM206" s="225" t="s">
        <v>2818</v>
      </c>
    </row>
    <row r="207" s="12" customFormat="1" ht="22.8" customHeight="1">
      <c r="A207" s="12"/>
      <c r="B207" s="198"/>
      <c r="C207" s="199"/>
      <c r="D207" s="200" t="s">
        <v>71</v>
      </c>
      <c r="E207" s="212" t="s">
        <v>1397</v>
      </c>
      <c r="F207" s="212" t="s">
        <v>1398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SUM(P208:P226)</f>
        <v>0</v>
      </c>
      <c r="Q207" s="206"/>
      <c r="R207" s="207">
        <f>SUM(R208:R226)</f>
        <v>0.33953999999999995</v>
      </c>
      <c r="S207" s="206"/>
      <c r="T207" s="208">
        <f>SUM(T208:T226)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82</v>
      </c>
      <c r="AT207" s="210" t="s">
        <v>71</v>
      </c>
      <c r="AU207" s="210" t="s">
        <v>80</v>
      </c>
      <c r="AY207" s="209" t="s">
        <v>148</v>
      </c>
      <c r="BK207" s="211">
        <f>SUM(BK208:BK226)</f>
        <v>0</v>
      </c>
    </row>
    <row r="208" s="2" customFormat="1" ht="21.75" customHeight="1">
      <c r="A208" s="40"/>
      <c r="B208" s="41"/>
      <c r="C208" s="214" t="s">
        <v>1215</v>
      </c>
      <c r="D208" s="214" t="s">
        <v>151</v>
      </c>
      <c r="E208" s="215" t="s">
        <v>2819</v>
      </c>
      <c r="F208" s="216" t="s">
        <v>2820</v>
      </c>
      <c r="G208" s="217" t="s">
        <v>1402</v>
      </c>
      <c r="H208" s="218">
        <v>4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0.016969999999999999</v>
      </c>
      <c r="R208" s="223">
        <f>Q208*H208</f>
        <v>0.067879999999999996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245</v>
      </c>
      <c r="AT208" s="225" t="s">
        <v>151</v>
      </c>
      <c r="AU208" s="225" t="s">
        <v>82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245</v>
      </c>
      <c r="BM208" s="225" t="s">
        <v>2821</v>
      </c>
    </row>
    <row r="209" s="2" customFormat="1" ht="16.5" customHeight="1">
      <c r="A209" s="40"/>
      <c r="B209" s="41"/>
      <c r="C209" s="214" t="s">
        <v>1221</v>
      </c>
      <c r="D209" s="214" t="s">
        <v>151</v>
      </c>
      <c r="E209" s="215" t="s">
        <v>2822</v>
      </c>
      <c r="F209" s="216" t="s">
        <v>2823</v>
      </c>
      <c r="G209" s="217" t="s">
        <v>1402</v>
      </c>
      <c r="H209" s="218">
        <v>1</v>
      </c>
      <c r="I209" s="219"/>
      <c r="J209" s="220">
        <f>ROUND(I209*H209,2)</f>
        <v>0</v>
      </c>
      <c r="K209" s="216" t="s">
        <v>155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0.00158</v>
      </c>
      <c r="R209" s="223">
        <f>Q209*H209</f>
        <v>0.00158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245</v>
      </c>
      <c r="AT209" s="225" t="s">
        <v>151</v>
      </c>
      <c r="AU209" s="225" t="s">
        <v>82</v>
      </c>
      <c r="AY209" s="19" t="s">
        <v>148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80</v>
      </c>
      <c r="BK209" s="226">
        <f>ROUND(I209*H209,2)</f>
        <v>0</v>
      </c>
      <c r="BL209" s="19" t="s">
        <v>245</v>
      </c>
      <c r="BM209" s="225" t="s">
        <v>2824</v>
      </c>
    </row>
    <row r="210" s="2" customFormat="1">
      <c r="A210" s="40"/>
      <c r="B210" s="41"/>
      <c r="C210" s="42"/>
      <c r="D210" s="227" t="s">
        <v>157</v>
      </c>
      <c r="E210" s="42"/>
      <c r="F210" s="228" t="s">
        <v>2825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157</v>
      </c>
      <c r="AU210" s="19" t="s">
        <v>82</v>
      </c>
    </row>
    <row r="211" s="2" customFormat="1" ht="24.15" customHeight="1">
      <c r="A211" s="40"/>
      <c r="B211" s="41"/>
      <c r="C211" s="214" t="s">
        <v>1230</v>
      </c>
      <c r="D211" s="214" t="s">
        <v>151</v>
      </c>
      <c r="E211" s="215" t="s">
        <v>2826</v>
      </c>
      <c r="F211" s="216" t="s">
        <v>2827</v>
      </c>
      <c r="G211" s="217" t="s">
        <v>1402</v>
      </c>
      <c r="H211" s="218">
        <v>6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0.02223</v>
      </c>
      <c r="R211" s="223">
        <f>Q211*H211</f>
        <v>0.13338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245</v>
      </c>
      <c r="AT211" s="225" t="s">
        <v>151</v>
      </c>
      <c r="AU211" s="225" t="s">
        <v>82</v>
      </c>
      <c r="AY211" s="19" t="s">
        <v>148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80</v>
      </c>
      <c r="BK211" s="226">
        <f>ROUND(I211*H211,2)</f>
        <v>0</v>
      </c>
      <c r="BL211" s="19" t="s">
        <v>245</v>
      </c>
      <c r="BM211" s="225" t="s">
        <v>2828</v>
      </c>
    </row>
    <row r="212" s="2" customFormat="1" ht="16.5" customHeight="1">
      <c r="A212" s="40"/>
      <c r="B212" s="41"/>
      <c r="C212" s="214" t="s">
        <v>1234</v>
      </c>
      <c r="D212" s="214" t="s">
        <v>151</v>
      </c>
      <c r="E212" s="215" t="s">
        <v>2829</v>
      </c>
      <c r="F212" s="216" t="s">
        <v>2830</v>
      </c>
      <c r="G212" s="217" t="s">
        <v>1402</v>
      </c>
      <c r="H212" s="218">
        <v>1</v>
      </c>
      <c r="I212" s="219"/>
      <c r="J212" s="220">
        <f>ROUND(I212*H212,2)</f>
        <v>0</v>
      </c>
      <c r="K212" s="216" t="s">
        <v>155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0.048529999999999997</v>
      </c>
      <c r="R212" s="223">
        <f>Q212*H212</f>
        <v>0.048529999999999997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245</v>
      </c>
      <c r="AT212" s="225" t="s">
        <v>151</v>
      </c>
      <c r="AU212" s="225" t="s">
        <v>82</v>
      </c>
      <c r="AY212" s="19" t="s">
        <v>148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80</v>
      </c>
      <c r="BK212" s="226">
        <f>ROUND(I212*H212,2)</f>
        <v>0</v>
      </c>
      <c r="BL212" s="19" t="s">
        <v>245</v>
      </c>
      <c r="BM212" s="225" t="s">
        <v>2831</v>
      </c>
    </row>
    <row r="213" s="2" customFormat="1">
      <c r="A213" s="40"/>
      <c r="B213" s="41"/>
      <c r="C213" s="42"/>
      <c r="D213" s="227" t="s">
        <v>157</v>
      </c>
      <c r="E213" s="42"/>
      <c r="F213" s="228" t="s">
        <v>2832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157</v>
      </c>
      <c r="AU213" s="19" t="s">
        <v>82</v>
      </c>
    </row>
    <row r="214" s="2" customFormat="1" ht="24.15" customHeight="1">
      <c r="A214" s="40"/>
      <c r="B214" s="41"/>
      <c r="C214" s="214" t="s">
        <v>1238</v>
      </c>
      <c r="D214" s="214" t="s">
        <v>151</v>
      </c>
      <c r="E214" s="215" t="s">
        <v>2833</v>
      </c>
      <c r="F214" s="216" t="s">
        <v>2834</v>
      </c>
      <c r="G214" s="217" t="s">
        <v>1402</v>
      </c>
      <c r="H214" s="218">
        <v>1</v>
      </c>
      <c r="I214" s="219"/>
      <c r="J214" s="220">
        <f>ROUND(I214*H214,2)</f>
        <v>0</v>
      </c>
      <c r="K214" s="216" t="s">
        <v>155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0.036490000000000002</v>
      </c>
      <c r="R214" s="223">
        <f>Q214*H214</f>
        <v>0.036490000000000002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245</v>
      </c>
      <c r="AT214" s="225" t="s">
        <v>151</v>
      </c>
      <c r="AU214" s="225" t="s">
        <v>82</v>
      </c>
      <c r="AY214" s="19" t="s">
        <v>148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80</v>
      </c>
      <c r="BK214" s="226">
        <f>ROUND(I214*H214,2)</f>
        <v>0</v>
      </c>
      <c r="BL214" s="19" t="s">
        <v>245</v>
      </c>
      <c r="BM214" s="225" t="s">
        <v>2835</v>
      </c>
    </row>
    <row r="215" s="2" customFormat="1">
      <c r="A215" s="40"/>
      <c r="B215" s="41"/>
      <c r="C215" s="42"/>
      <c r="D215" s="227" t="s">
        <v>157</v>
      </c>
      <c r="E215" s="42"/>
      <c r="F215" s="228" t="s">
        <v>2836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157</v>
      </c>
      <c r="AU215" s="19" t="s">
        <v>82</v>
      </c>
    </row>
    <row r="216" s="2" customFormat="1" ht="16.5" customHeight="1">
      <c r="A216" s="40"/>
      <c r="B216" s="41"/>
      <c r="C216" s="214" t="s">
        <v>1243</v>
      </c>
      <c r="D216" s="214" t="s">
        <v>151</v>
      </c>
      <c r="E216" s="215" t="s">
        <v>2837</v>
      </c>
      <c r="F216" s="216" t="s">
        <v>2838</v>
      </c>
      <c r="G216" s="217" t="s">
        <v>1402</v>
      </c>
      <c r="H216" s="218">
        <v>4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0.00051999999999999995</v>
      </c>
      <c r="R216" s="223">
        <f>Q216*H216</f>
        <v>0.0020799999999999998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245</v>
      </c>
      <c r="AT216" s="225" t="s">
        <v>151</v>
      </c>
      <c r="AU216" s="225" t="s">
        <v>82</v>
      </c>
      <c r="AY216" s="19" t="s">
        <v>148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80</v>
      </c>
      <c r="BK216" s="226">
        <f>ROUND(I216*H216,2)</f>
        <v>0</v>
      </c>
      <c r="BL216" s="19" t="s">
        <v>245</v>
      </c>
      <c r="BM216" s="225" t="s">
        <v>2839</v>
      </c>
    </row>
    <row r="217" s="2" customFormat="1" ht="16.5" customHeight="1">
      <c r="A217" s="40"/>
      <c r="B217" s="41"/>
      <c r="C217" s="214" t="s">
        <v>1250</v>
      </c>
      <c r="D217" s="214" t="s">
        <v>151</v>
      </c>
      <c r="E217" s="215" t="s">
        <v>2840</v>
      </c>
      <c r="F217" s="216" t="s">
        <v>2841</v>
      </c>
      <c r="G217" s="217" t="s">
        <v>1402</v>
      </c>
      <c r="H217" s="218">
        <v>4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0.00051999999999999995</v>
      </c>
      <c r="R217" s="223">
        <f>Q217*H217</f>
        <v>0.0020799999999999998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245</v>
      </c>
      <c r="AT217" s="225" t="s">
        <v>151</v>
      </c>
      <c r="AU217" s="225" t="s">
        <v>82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245</v>
      </c>
      <c r="BM217" s="225" t="s">
        <v>2842</v>
      </c>
    </row>
    <row r="218" s="2" customFormat="1" ht="24.15" customHeight="1">
      <c r="A218" s="40"/>
      <c r="B218" s="41"/>
      <c r="C218" s="214" t="s">
        <v>1254</v>
      </c>
      <c r="D218" s="214" t="s">
        <v>151</v>
      </c>
      <c r="E218" s="215" t="s">
        <v>2843</v>
      </c>
      <c r="F218" s="216" t="s">
        <v>2844</v>
      </c>
      <c r="G218" s="217" t="s">
        <v>1402</v>
      </c>
      <c r="H218" s="218">
        <v>3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0.0049300000000000004</v>
      </c>
      <c r="R218" s="223">
        <f>Q218*H218</f>
        <v>0.014790000000000001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245</v>
      </c>
      <c r="AT218" s="225" t="s">
        <v>151</v>
      </c>
      <c r="AU218" s="225" t="s">
        <v>82</v>
      </c>
      <c r="AY218" s="19" t="s">
        <v>148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80</v>
      </c>
      <c r="BK218" s="226">
        <f>ROUND(I218*H218,2)</f>
        <v>0</v>
      </c>
      <c r="BL218" s="19" t="s">
        <v>245</v>
      </c>
      <c r="BM218" s="225" t="s">
        <v>2845</v>
      </c>
    </row>
    <row r="219" s="2" customFormat="1" ht="21.75" customHeight="1">
      <c r="A219" s="40"/>
      <c r="B219" s="41"/>
      <c r="C219" s="214" t="s">
        <v>1258</v>
      </c>
      <c r="D219" s="214" t="s">
        <v>151</v>
      </c>
      <c r="E219" s="215" t="s">
        <v>2846</v>
      </c>
      <c r="F219" s="216" t="s">
        <v>2847</v>
      </c>
      <c r="G219" s="217" t="s">
        <v>1402</v>
      </c>
      <c r="H219" s="218">
        <v>1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0.014749999999999999</v>
      </c>
      <c r="R219" s="223">
        <f>Q219*H219</f>
        <v>0.014749999999999999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245</v>
      </c>
      <c r="AT219" s="225" t="s">
        <v>151</v>
      </c>
      <c r="AU219" s="225" t="s">
        <v>82</v>
      </c>
      <c r="AY219" s="19" t="s">
        <v>148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80</v>
      </c>
      <c r="BK219" s="226">
        <f>ROUND(I219*H219,2)</f>
        <v>0</v>
      </c>
      <c r="BL219" s="19" t="s">
        <v>245</v>
      </c>
      <c r="BM219" s="225" t="s">
        <v>2848</v>
      </c>
    </row>
    <row r="220" s="2" customFormat="1" ht="16.5" customHeight="1">
      <c r="A220" s="40"/>
      <c r="B220" s="41"/>
      <c r="C220" s="214" t="s">
        <v>1265</v>
      </c>
      <c r="D220" s="214" t="s">
        <v>151</v>
      </c>
      <c r="E220" s="215" t="s">
        <v>2849</v>
      </c>
      <c r="F220" s="216" t="s">
        <v>2850</v>
      </c>
      <c r="G220" s="217" t="s">
        <v>1402</v>
      </c>
      <c r="H220" s="218">
        <v>3</v>
      </c>
      <c r="I220" s="219"/>
      <c r="J220" s="220">
        <f>ROUND(I220*H220,2)</f>
        <v>0</v>
      </c>
      <c r="K220" s="216" t="s">
        <v>155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0.0018</v>
      </c>
      <c r="R220" s="223">
        <f>Q220*H220</f>
        <v>0.0054000000000000003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245</v>
      </c>
      <c r="AT220" s="225" t="s">
        <v>151</v>
      </c>
      <c r="AU220" s="225" t="s">
        <v>82</v>
      </c>
      <c r="AY220" s="19" t="s">
        <v>148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80</v>
      </c>
      <c r="BK220" s="226">
        <f>ROUND(I220*H220,2)</f>
        <v>0</v>
      </c>
      <c r="BL220" s="19" t="s">
        <v>245</v>
      </c>
      <c r="BM220" s="225" t="s">
        <v>2851</v>
      </c>
    </row>
    <row r="221" s="2" customFormat="1">
      <c r="A221" s="40"/>
      <c r="B221" s="41"/>
      <c r="C221" s="42"/>
      <c r="D221" s="227" t="s">
        <v>157</v>
      </c>
      <c r="E221" s="42"/>
      <c r="F221" s="228" t="s">
        <v>2852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157</v>
      </c>
      <c r="AU221" s="19" t="s">
        <v>82</v>
      </c>
    </row>
    <row r="222" s="2" customFormat="1" ht="16.5" customHeight="1">
      <c r="A222" s="40"/>
      <c r="B222" s="41"/>
      <c r="C222" s="214" t="s">
        <v>671</v>
      </c>
      <c r="D222" s="214" t="s">
        <v>151</v>
      </c>
      <c r="E222" s="215" t="s">
        <v>2853</v>
      </c>
      <c r="F222" s="216" t="s">
        <v>2854</v>
      </c>
      <c r="G222" s="217" t="s">
        <v>1402</v>
      </c>
      <c r="H222" s="218">
        <v>6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0.0018400000000000001</v>
      </c>
      <c r="R222" s="223">
        <f>Q222*H222</f>
        <v>0.011040000000000001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245</v>
      </c>
      <c r="AT222" s="225" t="s">
        <v>151</v>
      </c>
      <c r="AU222" s="225" t="s">
        <v>82</v>
      </c>
      <c r="AY222" s="19" t="s">
        <v>148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245</v>
      </c>
      <c r="BM222" s="225" t="s">
        <v>2855</v>
      </c>
    </row>
    <row r="223" s="2" customFormat="1" ht="16.5" customHeight="1">
      <c r="A223" s="40"/>
      <c r="B223" s="41"/>
      <c r="C223" s="214" t="s">
        <v>1297</v>
      </c>
      <c r="D223" s="214" t="s">
        <v>151</v>
      </c>
      <c r="E223" s="215" t="s">
        <v>2856</v>
      </c>
      <c r="F223" s="216" t="s">
        <v>2857</v>
      </c>
      <c r="G223" s="217" t="s">
        <v>1402</v>
      </c>
      <c r="H223" s="218">
        <v>1</v>
      </c>
      <c r="I223" s="219"/>
      <c r="J223" s="220">
        <f>ROUND(I223*H223,2)</f>
        <v>0</v>
      </c>
      <c r="K223" s="216" t="s">
        <v>19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0.0015399999999999999</v>
      </c>
      <c r="R223" s="223">
        <f>Q223*H223</f>
        <v>0.0015399999999999999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245</v>
      </c>
      <c r="AT223" s="225" t="s">
        <v>151</v>
      </c>
      <c r="AU223" s="225" t="s">
        <v>82</v>
      </c>
      <c r="AY223" s="19" t="s">
        <v>148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80</v>
      </c>
      <c r="BK223" s="226">
        <f>ROUND(I223*H223,2)</f>
        <v>0</v>
      </c>
      <c r="BL223" s="19" t="s">
        <v>245</v>
      </c>
      <c r="BM223" s="225" t="s">
        <v>2858</v>
      </c>
    </row>
    <row r="224" s="13" customFormat="1">
      <c r="A224" s="13"/>
      <c r="B224" s="232"/>
      <c r="C224" s="233"/>
      <c r="D224" s="234" t="s">
        <v>159</v>
      </c>
      <c r="E224" s="235" t="s">
        <v>19</v>
      </c>
      <c r="F224" s="236" t="s">
        <v>2859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159</v>
      </c>
      <c r="AU224" s="242" t="s">
        <v>82</v>
      </c>
      <c r="AV224" s="13" t="s">
        <v>80</v>
      </c>
      <c r="AW224" s="13" t="s">
        <v>33</v>
      </c>
      <c r="AX224" s="13" t="s">
        <v>72</v>
      </c>
      <c r="AY224" s="242" t="s">
        <v>148</v>
      </c>
    </row>
    <row r="225" s="14" customFormat="1">
      <c r="A225" s="14"/>
      <c r="B225" s="243"/>
      <c r="C225" s="244"/>
      <c r="D225" s="234" t="s">
        <v>159</v>
      </c>
      <c r="E225" s="245" t="s">
        <v>19</v>
      </c>
      <c r="F225" s="246" t="s">
        <v>80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159</v>
      </c>
      <c r="AU225" s="253" t="s">
        <v>82</v>
      </c>
      <c r="AV225" s="14" t="s">
        <v>82</v>
      </c>
      <c r="AW225" s="14" t="s">
        <v>33</v>
      </c>
      <c r="AX225" s="14" t="s">
        <v>80</v>
      </c>
      <c r="AY225" s="253" t="s">
        <v>148</v>
      </c>
    </row>
    <row r="226" s="2" customFormat="1" ht="24.15" customHeight="1">
      <c r="A226" s="40"/>
      <c r="B226" s="41"/>
      <c r="C226" s="214" t="s">
        <v>1301</v>
      </c>
      <c r="D226" s="214" t="s">
        <v>151</v>
      </c>
      <c r="E226" s="215" t="s">
        <v>2860</v>
      </c>
      <c r="F226" s="216" t="s">
        <v>2861</v>
      </c>
      <c r="G226" s="217" t="s">
        <v>208</v>
      </c>
      <c r="H226" s="218">
        <v>0.309</v>
      </c>
      <c r="I226" s="219"/>
      <c r="J226" s="220">
        <f>ROUND(I226*H226,2)</f>
        <v>0</v>
      </c>
      <c r="K226" s="216" t="s">
        <v>19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245</v>
      </c>
      <c r="AT226" s="225" t="s">
        <v>151</v>
      </c>
      <c r="AU226" s="225" t="s">
        <v>82</v>
      </c>
      <c r="AY226" s="19" t="s">
        <v>148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245</v>
      </c>
      <c r="BM226" s="225" t="s">
        <v>2862</v>
      </c>
    </row>
    <row r="227" s="12" customFormat="1" ht="22.8" customHeight="1">
      <c r="A227" s="12"/>
      <c r="B227" s="198"/>
      <c r="C227" s="199"/>
      <c r="D227" s="200" t="s">
        <v>71</v>
      </c>
      <c r="E227" s="212" t="s">
        <v>2863</v>
      </c>
      <c r="F227" s="212" t="s">
        <v>2864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SUM(P228:P236)</f>
        <v>0</v>
      </c>
      <c r="Q227" s="206"/>
      <c r="R227" s="207">
        <f>SUM(R228:R236)</f>
        <v>0.12380000000000002</v>
      </c>
      <c r="S227" s="206"/>
      <c r="T227" s="208">
        <f>SUM(T228:T236)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82</v>
      </c>
      <c r="AT227" s="210" t="s">
        <v>71</v>
      </c>
      <c r="AU227" s="210" t="s">
        <v>80</v>
      </c>
      <c r="AY227" s="209" t="s">
        <v>148</v>
      </c>
      <c r="BK227" s="211">
        <f>SUM(BK228:BK236)</f>
        <v>0</v>
      </c>
    </row>
    <row r="228" s="2" customFormat="1" ht="24.15" customHeight="1">
      <c r="A228" s="40"/>
      <c r="B228" s="41"/>
      <c r="C228" s="214" t="s">
        <v>1305</v>
      </c>
      <c r="D228" s="214" t="s">
        <v>151</v>
      </c>
      <c r="E228" s="215" t="s">
        <v>2865</v>
      </c>
      <c r="F228" s="216" t="s">
        <v>2866</v>
      </c>
      <c r="G228" s="217" t="s">
        <v>1402</v>
      </c>
      <c r="H228" s="218">
        <v>3</v>
      </c>
      <c r="I228" s="219"/>
      <c r="J228" s="220">
        <f>ROUND(I228*H228,2)</f>
        <v>0</v>
      </c>
      <c r="K228" s="216" t="s">
        <v>19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0.012</v>
      </c>
      <c r="R228" s="223">
        <f>Q228*H228</f>
        <v>0.036000000000000004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245</v>
      </c>
      <c r="AT228" s="225" t="s">
        <v>151</v>
      </c>
      <c r="AU228" s="225" t="s">
        <v>82</v>
      </c>
      <c r="AY228" s="19" t="s">
        <v>148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80</v>
      </c>
      <c r="BK228" s="226">
        <f>ROUND(I228*H228,2)</f>
        <v>0</v>
      </c>
      <c r="BL228" s="19" t="s">
        <v>245</v>
      </c>
      <c r="BM228" s="225" t="s">
        <v>2867</v>
      </c>
    </row>
    <row r="229" s="2" customFormat="1" ht="21.75" customHeight="1">
      <c r="A229" s="40"/>
      <c r="B229" s="41"/>
      <c r="C229" s="214" t="s">
        <v>1309</v>
      </c>
      <c r="D229" s="214" t="s">
        <v>151</v>
      </c>
      <c r="E229" s="215" t="s">
        <v>2868</v>
      </c>
      <c r="F229" s="216" t="s">
        <v>2869</v>
      </c>
      <c r="G229" s="217" t="s">
        <v>1402</v>
      </c>
      <c r="H229" s="218">
        <v>1</v>
      </c>
      <c r="I229" s="219"/>
      <c r="J229" s="220">
        <f>ROUND(I229*H229,2)</f>
        <v>0</v>
      </c>
      <c r="K229" s="216" t="s">
        <v>155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0.015599999999999999</v>
      </c>
      <c r="R229" s="223">
        <f>Q229*H229</f>
        <v>0.015599999999999999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245</v>
      </c>
      <c r="AT229" s="225" t="s">
        <v>151</v>
      </c>
      <c r="AU229" s="225" t="s">
        <v>82</v>
      </c>
      <c r="AY229" s="19" t="s">
        <v>148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80</v>
      </c>
      <c r="BK229" s="226">
        <f>ROUND(I229*H229,2)</f>
        <v>0</v>
      </c>
      <c r="BL229" s="19" t="s">
        <v>245</v>
      </c>
      <c r="BM229" s="225" t="s">
        <v>2870</v>
      </c>
    </row>
    <row r="230" s="2" customFormat="1">
      <c r="A230" s="40"/>
      <c r="B230" s="41"/>
      <c r="C230" s="42"/>
      <c r="D230" s="227" t="s">
        <v>157</v>
      </c>
      <c r="E230" s="42"/>
      <c r="F230" s="228" t="s">
        <v>2871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157</v>
      </c>
      <c r="AU230" s="19" t="s">
        <v>82</v>
      </c>
    </row>
    <row r="231" s="2" customFormat="1" ht="24.15" customHeight="1">
      <c r="A231" s="40"/>
      <c r="B231" s="41"/>
      <c r="C231" s="214" t="s">
        <v>161</v>
      </c>
      <c r="D231" s="214" t="s">
        <v>151</v>
      </c>
      <c r="E231" s="215" t="s">
        <v>2872</v>
      </c>
      <c r="F231" s="216" t="s">
        <v>2873</v>
      </c>
      <c r="G231" s="217" t="s">
        <v>1402</v>
      </c>
      <c r="H231" s="218">
        <v>3</v>
      </c>
      <c r="I231" s="219"/>
      <c r="J231" s="220">
        <f>ROUND(I231*H231,2)</f>
        <v>0</v>
      </c>
      <c r="K231" s="216" t="s">
        <v>19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0.016650000000000002</v>
      </c>
      <c r="R231" s="223">
        <f>Q231*H231</f>
        <v>0.049950000000000008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245</v>
      </c>
      <c r="AT231" s="225" t="s">
        <v>151</v>
      </c>
      <c r="AU231" s="225" t="s">
        <v>82</v>
      </c>
      <c r="AY231" s="19" t="s">
        <v>148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80</v>
      </c>
      <c r="BK231" s="226">
        <f>ROUND(I231*H231,2)</f>
        <v>0</v>
      </c>
      <c r="BL231" s="19" t="s">
        <v>245</v>
      </c>
      <c r="BM231" s="225" t="s">
        <v>2874</v>
      </c>
    </row>
    <row r="232" s="2" customFormat="1" ht="24.15" customHeight="1">
      <c r="A232" s="40"/>
      <c r="B232" s="41"/>
      <c r="C232" s="214" t="s">
        <v>1318</v>
      </c>
      <c r="D232" s="214" t="s">
        <v>151</v>
      </c>
      <c r="E232" s="215" t="s">
        <v>2875</v>
      </c>
      <c r="F232" s="216" t="s">
        <v>2876</v>
      </c>
      <c r="G232" s="217" t="s">
        <v>1402</v>
      </c>
      <c r="H232" s="218">
        <v>1</v>
      </c>
      <c r="I232" s="219"/>
      <c r="J232" s="220">
        <f>ROUND(I232*H232,2)</f>
        <v>0</v>
      </c>
      <c r="K232" s="216" t="s">
        <v>155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0.017649999999999999</v>
      </c>
      <c r="R232" s="223">
        <f>Q232*H232</f>
        <v>0.017649999999999999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245</v>
      </c>
      <c r="AT232" s="225" t="s">
        <v>151</v>
      </c>
      <c r="AU232" s="225" t="s">
        <v>82</v>
      </c>
      <c r="AY232" s="19" t="s">
        <v>148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245</v>
      </c>
      <c r="BM232" s="225" t="s">
        <v>2877</v>
      </c>
    </row>
    <row r="233" s="2" customFormat="1">
      <c r="A233" s="40"/>
      <c r="B233" s="41"/>
      <c r="C233" s="42"/>
      <c r="D233" s="227" t="s">
        <v>157</v>
      </c>
      <c r="E233" s="42"/>
      <c r="F233" s="228" t="s">
        <v>2878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157</v>
      </c>
      <c r="AU233" s="19" t="s">
        <v>82</v>
      </c>
    </row>
    <row r="234" s="2" customFormat="1" ht="16.5" customHeight="1">
      <c r="A234" s="40"/>
      <c r="B234" s="41"/>
      <c r="C234" s="214" t="s">
        <v>1324</v>
      </c>
      <c r="D234" s="214" t="s">
        <v>151</v>
      </c>
      <c r="E234" s="215" t="s">
        <v>2879</v>
      </c>
      <c r="F234" s="216" t="s">
        <v>2880</v>
      </c>
      <c r="G234" s="217" t="s">
        <v>1402</v>
      </c>
      <c r="H234" s="218">
        <v>4</v>
      </c>
      <c r="I234" s="219"/>
      <c r="J234" s="220">
        <f>ROUND(I234*H234,2)</f>
        <v>0</v>
      </c>
      <c r="K234" s="216" t="s">
        <v>19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0.00014999999999999999</v>
      </c>
      <c r="R234" s="223">
        <f>Q234*H234</f>
        <v>0.00059999999999999995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245</v>
      </c>
      <c r="AT234" s="225" t="s">
        <v>151</v>
      </c>
      <c r="AU234" s="225" t="s">
        <v>82</v>
      </c>
      <c r="AY234" s="19" t="s">
        <v>148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80</v>
      </c>
      <c r="BK234" s="226">
        <f>ROUND(I234*H234,2)</f>
        <v>0</v>
      </c>
      <c r="BL234" s="19" t="s">
        <v>245</v>
      </c>
      <c r="BM234" s="225" t="s">
        <v>2881</v>
      </c>
    </row>
    <row r="235" s="2" customFormat="1" ht="16.5" customHeight="1">
      <c r="A235" s="40"/>
      <c r="B235" s="41"/>
      <c r="C235" s="214" t="s">
        <v>1332</v>
      </c>
      <c r="D235" s="214" t="s">
        <v>151</v>
      </c>
      <c r="E235" s="215" t="s">
        <v>2882</v>
      </c>
      <c r="F235" s="216" t="s">
        <v>2883</v>
      </c>
      <c r="G235" s="217" t="s">
        <v>1402</v>
      </c>
      <c r="H235" s="218">
        <v>8</v>
      </c>
      <c r="I235" s="219"/>
      <c r="J235" s="220">
        <f>ROUND(I235*H235,2)</f>
        <v>0</v>
      </c>
      <c r="K235" s="216" t="s">
        <v>19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0.00050000000000000001</v>
      </c>
      <c r="R235" s="223">
        <f>Q235*H235</f>
        <v>0.0040000000000000001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245</v>
      </c>
      <c r="AT235" s="225" t="s">
        <v>151</v>
      </c>
      <c r="AU235" s="225" t="s">
        <v>82</v>
      </c>
      <c r="AY235" s="19" t="s">
        <v>148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80</v>
      </c>
      <c r="BK235" s="226">
        <f>ROUND(I235*H235,2)</f>
        <v>0</v>
      </c>
      <c r="BL235" s="19" t="s">
        <v>245</v>
      </c>
      <c r="BM235" s="225" t="s">
        <v>2884</v>
      </c>
    </row>
    <row r="236" s="2" customFormat="1" ht="24.15" customHeight="1">
      <c r="A236" s="40"/>
      <c r="B236" s="41"/>
      <c r="C236" s="214" t="s">
        <v>1340</v>
      </c>
      <c r="D236" s="214" t="s">
        <v>151</v>
      </c>
      <c r="E236" s="215" t="s">
        <v>2885</v>
      </c>
      <c r="F236" s="216" t="s">
        <v>2886</v>
      </c>
      <c r="G236" s="217" t="s">
        <v>208</v>
      </c>
      <c r="H236" s="218">
        <v>0.23499999999999999</v>
      </c>
      <c r="I236" s="219"/>
      <c r="J236" s="220">
        <f>ROUND(I236*H236,2)</f>
        <v>0</v>
      </c>
      <c r="K236" s="216" t="s">
        <v>19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245</v>
      </c>
      <c r="AT236" s="225" t="s">
        <v>151</v>
      </c>
      <c r="AU236" s="225" t="s">
        <v>82</v>
      </c>
      <c r="AY236" s="19" t="s">
        <v>148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245</v>
      </c>
      <c r="BM236" s="225" t="s">
        <v>2887</v>
      </c>
    </row>
    <row r="237" s="12" customFormat="1" ht="25.92" customHeight="1">
      <c r="A237" s="12"/>
      <c r="B237" s="198"/>
      <c r="C237" s="199"/>
      <c r="D237" s="200" t="s">
        <v>71</v>
      </c>
      <c r="E237" s="201" t="s">
        <v>114</v>
      </c>
      <c r="F237" s="201" t="s">
        <v>2270</v>
      </c>
      <c r="G237" s="199"/>
      <c r="H237" s="199"/>
      <c r="I237" s="202"/>
      <c r="J237" s="203">
        <f>BK237</f>
        <v>0</v>
      </c>
      <c r="K237" s="199"/>
      <c r="L237" s="204"/>
      <c r="M237" s="205"/>
      <c r="N237" s="206"/>
      <c r="O237" s="206"/>
      <c r="P237" s="207">
        <f>P238+P241+P243+P245</f>
        <v>0</v>
      </c>
      <c r="Q237" s="206"/>
      <c r="R237" s="207">
        <f>R238+R241+R243+R245</f>
        <v>0</v>
      </c>
      <c r="S237" s="206"/>
      <c r="T237" s="208">
        <f>T238+T241+T243+T245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9" t="s">
        <v>183</v>
      </c>
      <c r="AT237" s="210" t="s">
        <v>71</v>
      </c>
      <c r="AU237" s="210" t="s">
        <v>72</v>
      </c>
      <c r="AY237" s="209" t="s">
        <v>148</v>
      </c>
      <c r="BK237" s="211">
        <f>BK238+BK241+BK243+BK245</f>
        <v>0</v>
      </c>
    </row>
    <row r="238" s="12" customFormat="1" ht="22.8" customHeight="1">
      <c r="A238" s="12"/>
      <c r="B238" s="198"/>
      <c r="C238" s="199"/>
      <c r="D238" s="200" t="s">
        <v>71</v>
      </c>
      <c r="E238" s="212" t="s">
        <v>2888</v>
      </c>
      <c r="F238" s="212" t="s">
        <v>2889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SUM(P239:P240)</f>
        <v>0</v>
      </c>
      <c r="Q238" s="206"/>
      <c r="R238" s="207">
        <f>SUM(R239:R240)</f>
        <v>0</v>
      </c>
      <c r="S238" s="206"/>
      <c r="T238" s="208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183</v>
      </c>
      <c r="AT238" s="210" t="s">
        <v>71</v>
      </c>
      <c r="AU238" s="210" t="s">
        <v>80</v>
      </c>
      <c r="AY238" s="209" t="s">
        <v>148</v>
      </c>
      <c r="BK238" s="211">
        <f>SUM(BK239:BK240)</f>
        <v>0</v>
      </c>
    </row>
    <row r="239" s="2" customFormat="1" ht="16.5" customHeight="1">
      <c r="A239" s="40"/>
      <c r="B239" s="41"/>
      <c r="C239" s="214" t="s">
        <v>1346</v>
      </c>
      <c r="D239" s="214" t="s">
        <v>151</v>
      </c>
      <c r="E239" s="215" t="s">
        <v>2890</v>
      </c>
      <c r="F239" s="216" t="s">
        <v>2891</v>
      </c>
      <c r="G239" s="217" t="s">
        <v>201</v>
      </c>
      <c r="H239" s="218">
        <v>1</v>
      </c>
      <c r="I239" s="219"/>
      <c r="J239" s="220">
        <f>ROUND(I239*H239,2)</f>
        <v>0</v>
      </c>
      <c r="K239" s="216" t="s">
        <v>19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2892</v>
      </c>
      <c r="AT239" s="225" t="s">
        <v>151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2892</v>
      </c>
      <c r="BM239" s="225" t="s">
        <v>2893</v>
      </c>
    </row>
    <row r="240" s="2" customFormat="1" ht="24.15" customHeight="1">
      <c r="A240" s="40"/>
      <c r="B240" s="41"/>
      <c r="C240" s="214" t="s">
        <v>1352</v>
      </c>
      <c r="D240" s="214" t="s">
        <v>151</v>
      </c>
      <c r="E240" s="215" t="s">
        <v>2271</v>
      </c>
      <c r="F240" s="216" t="s">
        <v>2894</v>
      </c>
      <c r="G240" s="217" t="s">
        <v>201</v>
      </c>
      <c r="H240" s="218">
        <v>1</v>
      </c>
      <c r="I240" s="219"/>
      <c r="J240" s="220">
        <f>ROUND(I240*H240,2)</f>
        <v>0</v>
      </c>
      <c r="K240" s="216" t="s">
        <v>19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2892</v>
      </c>
      <c r="AT240" s="225" t="s">
        <v>151</v>
      </c>
      <c r="AU240" s="225" t="s">
        <v>82</v>
      </c>
      <c r="AY240" s="19" t="s">
        <v>148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2892</v>
      </c>
      <c r="BM240" s="225" t="s">
        <v>2895</v>
      </c>
    </row>
    <row r="241" s="12" customFormat="1" ht="22.8" customHeight="1">
      <c r="A241" s="12"/>
      <c r="B241" s="198"/>
      <c r="C241" s="199"/>
      <c r="D241" s="200" t="s">
        <v>71</v>
      </c>
      <c r="E241" s="212" t="s">
        <v>2896</v>
      </c>
      <c r="F241" s="212" t="s">
        <v>2897</v>
      </c>
      <c r="G241" s="199"/>
      <c r="H241" s="199"/>
      <c r="I241" s="202"/>
      <c r="J241" s="213">
        <f>BK241</f>
        <v>0</v>
      </c>
      <c r="K241" s="199"/>
      <c r="L241" s="204"/>
      <c r="M241" s="205"/>
      <c r="N241" s="206"/>
      <c r="O241" s="206"/>
      <c r="P241" s="207">
        <f>P242</f>
        <v>0</v>
      </c>
      <c r="Q241" s="206"/>
      <c r="R241" s="207">
        <f>R242</f>
        <v>0</v>
      </c>
      <c r="S241" s="206"/>
      <c r="T241" s="208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9" t="s">
        <v>183</v>
      </c>
      <c r="AT241" s="210" t="s">
        <v>71</v>
      </c>
      <c r="AU241" s="210" t="s">
        <v>80</v>
      </c>
      <c r="AY241" s="209" t="s">
        <v>148</v>
      </c>
      <c r="BK241" s="211">
        <f>BK242</f>
        <v>0</v>
      </c>
    </row>
    <row r="242" s="2" customFormat="1" ht="24.15" customHeight="1">
      <c r="A242" s="40"/>
      <c r="B242" s="41"/>
      <c r="C242" s="214" t="s">
        <v>1357</v>
      </c>
      <c r="D242" s="214" t="s">
        <v>151</v>
      </c>
      <c r="E242" s="215" t="s">
        <v>2898</v>
      </c>
      <c r="F242" s="216" t="s">
        <v>2899</v>
      </c>
      <c r="G242" s="217" t="s">
        <v>201</v>
      </c>
      <c r="H242" s="218">
        <v>1</v>
      </c>
      <c r="I242" s="219"/>
      <c r="J242" s="220">
        <f>ROUND(I242*H242,2)</f>
        <v>0</v>
      </c>
      <c r="K242" s="216" t="s">
        <v>19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2892</v>
      </c>
      <c r="AT242" s="225" t="s">
        <v>151</v>
      </c>
      <c r="AU242" s="225" t="s">
        <v>82</v>
      </c>
      <c r="AY242" s="19" t="s">
        <v>148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80</v>
      </c>
      <c r="BK242" s="226">
        <f>ROUND(I242*H242,2)</f>
        <v>0</v>
      </c>
      <c r="BL242" s="19" t="s">
        <v>2892</v>
      </c>
      <c r="BM242" s="225" t="s">
        <v>2900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2901</v>
      </c>
      <c r="F243" s="212" t="s">
        <v>2902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P244</f>
        <v>0</v>
      </c>
      <c r="Q243" s="206"/>
      <c r="R243" s="207">
        <f>R244</f>
        <v>0</v>
      </c>
      <c r="S243" s="206"/>
      <c r="T243" s="208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183</v>
      </c>
      <c r="AT243" s="210" t="s">
        <v>71</v>
      </c>
      <c r="AU243" s="210" t="s">
        <v>80</v>
      </c>
      <c r="AY243" s="209" t="s">
        <v>148</v>
      </c>
      <c r="BK243" s="211">
        <f>BK244</f>
        <v>0</v>
      </c>
    </row>
    <row r="244" s="2" customFormat="1" ht="16.5" customHeight="1">
      <c r="A244" s="40"/>
      <c r="B244" s="41"/>
      <c r="C244" s="214" t="s">
        <v>1361</v>
      </c>
      <c r="D244" s="214" t="s">
        <v>151</v>
      </c>
      <c r="E244" s="215" t="s">
        <v>2274</v>
      </c>
      <c r="F244" s="216" t="s">
        <v>2903</v>
      </c>
      <c r="G244" s="217" t="s">
        <v>201</v>
      </c>
      <c r="H244" s="218">
        <v>1</v>
      </c>
      <c r="I244" s="219"/>
      <c r="J244" s="220">
        <f>ROUND(I244*H244,2)</f>
        <v>0</v>
      </c>
      <c r="K244" s="216" t="s">
        <v>19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2892</v>
      </c>
      <c r="AT244" s="225" t="s">
        <v>151</v>
      </c>
      <c r="AU244" s="225" t="s">
        <v>82</v>
      </c>
      <c r="AY244" s="19" t="s">
        <v>148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80</v>
      </c>
      <c r="BK244" s="226">
        <f>ROUND(I244*H244,2)</f>
        <v>0</v>
      </c>
      <c r="BL244" s="19" t="s">
        <v>2892</v>
      </c>
      <c r="BM244" s="225" t="s">
        <v>2904</v>
      </c>
    </row>
    <row r="245" s="12" customFormat="1" ht="22.8" customHeight="1">
      <c r="A245" s="12"/>
      <c r="B245" s="198"/>
      <c r="C245" s="199"/>
      <c r="D245" s="200" t="s">
        <v>71</v>
      </c>
      <c r="E245" s="212" t="s">
        <v>2905</v>
      </c>
      <c r="F245" s="212" t="s">
        <v>2906</v>
      </c>
      <c r="G245" s="199"/>
      <c r="H245" s="199"/>
      <c r="I245" s="202"/>
      <c r="J245" s="213">
        <f>BK245</f>
        <v>0</v>
      </c>
      <c r="K245" s="199"/>
      <c r="L245" s="204"/>
      <c r="M245" s="205"/>
      <c r="N245" s="206"/>
      <c r="O245" s="206"/>
      <c r="P245" s="207">
        <f>P246</f>
        <v>0</v>
      </c>
      <c r="Q245" s="206"/>
      <c r="R245" s="207">
        <f>R246</f>
        <v>0</v>
      </c>
      <c r="S245" s="206"/>
      <c r="T245" s="208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9" t="s">
        <v>183</v>
      </c>
      <c r="AT245" s="210" t="s">
        <v>71</v>
      </c>
      <c r="AU245" s="210" t="s">
        <v>80</v>
      </c>
      <c r="AY245" s="209" t="s">
        <v>148</v>
      </c>
      <c r="BK245" s="211">
        <f>BK246</f>
        <v>0</v>
      </c>
    </row>
    <row r="246" s="2" customFormat="1" ht="16.5" customHeight="1">
      <c r="A246" s="40"/>
      <c r="B246" s="41"/>
      <c r="C246" s="214" t="s">
        <v>1367</v>
      </c>
      <c r="D246" s="214" t="s">
        <v>151</v>
      </c>
      <c r="E246" s="215" t="s">
        <v>2907</v>
      </c>
      <c r="F246" s="216" t="s">
        <v>2908</v>
      </c>
      <c r="G246" s="217" t="s">
        <v>201</v>
      </c>
      <c r="H246" s="218">
        <v>1</v>
      </c>
      <c r="I246" s="219"/>
      <c r="J246" s="220">
        <f>ROUND(I246*H246,2)</f>
        <v>0</v>
      </c>
      <c r="K246" s="216" t="s">
        <v>19</v>
      </c>
      <c r="L246" s="46"/>
      <c r="M246" s="283" t="s">
        <v>19</v>
      </c>
      <c r="N246" s="284" t="s">
        <v>43</v>
      </c>
      <c r="O246" s="281"/>
      <c r="P246" s="285">
        <f>O246*H246</f>
        <v>0</v>
      </c>
      <c r="Q246" s="285">
        <v>0</v>
      </c>
      <c r="R246" s="285">
        <f>Q246*H246</f>
        <v>0</v>
      </c>
      <c r="S246" s="285">
        <v>0</v>
      </c>
      <c r="T246" s="28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2892</v>
      </c>
      <c r="AT246" s="225" t="s">
        <v>151</v>
      </c>
      <c r="AU246" s="225" t="s">
        <v>82</v>
      </c>
      <c r="AY246" s="19" t="s">
        <v>148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80</v>
      </c>
      <c r="BK246" s="226">
        <f>ROUND(I246*H246,2)</f>
        <v>0</v>
      </c>
      <c r="BL246" s="19" t="s">
        <v>2892</v>
      </c>
      <c r="BM246" s="225" t="s">
        <v>2909</v>
      </c>
    </row>
    <row r="247" s="2" customFormat="1" ht="6.96" customHeight="1">
      <c r="A247" s="40"/>
      <c r="B247" s="61"/>
      <c r="C247" s="62"/>
      <c r="D247" s="62"/>
      <c r="E247" s="62"/>
      <c r="F247" s="62"/>
      <c r="G247" s="62"/>
      <c r="H247" s="62"/>
      <c r="I247" s="62"/>
      <c r="J247" s="62"/>
      <c r="K247" s="62"/>
      <c r="L247" s="46"/>
      <c r="M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</row>
  </sheetData>
  <sheetProtection sheet="1" autoFilter="0" formatColumns="0" formatRows="0" objects="1" scenarios="1" spinCount="100000" saltValue="i3IkBOyGfVVVgyTUyeLP8g0OOqtlzXqJjJavoWwtTggUrvIgwTBVJY2hDOKvlzt0pEPlAzYV74+4iv1YJ9e4Lg==" hashValue="dedcziCLJhOCmKhPEaCgrNyXeI2ky5lkphsfig2gIfjLgdzoLB9OmYHltzMvCHXdjFtSERfG9Z7SsxcuEdnlyA==" algorithmName="SHA-512" password="CC35"/>
  <autoFilter ref="C100:K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9:H89"/>
    <mergeCell ref="E91:H91"/>
    <mergeCell ref="E93:H93"/>
    <mergeCell ref="L2:V2"/>
  </mergeCells>
  <hyperlinks>
    <hyperlink ref="F105" r:id="rId1" display="https://podminky.urs.cz/item/CS_URS_2022_01/132212131"/>
    <hyperlink ref="F110" r:id="rId2" display="https://podminky.urs.cz/item/CS_URS_2022_01/132254203"/>
    <hyperlink ref="F162" r:id="rId3" display="https://podminky.urs.cz/item/CS_URS_2022_01/721173317"/>
    <hyperlink ref="F166" r:id="rId4" display="https://podminky.urs.cz/item/CS_URS_2022_01/721173402"/>
    <hyperlink ref="F169" r:id="rId5" display="https://podminky.urs.cz/item/CS_URS_2022_01/721173403"/>
    <hyperlink ref="F171" r:id="rId6" display="https://podminky.urs.cz/item/CS_URS_2022_01/721173404"/>
    <hyperlink ref="F173" r:id="rId7" display="https://podminky.urs.cz/item/CS_URS_2022_01/721174026"/>
    <hyperlink ref="F176" r:id="rId8" display="https://podminky.urs.cz/item/CS_URS_2022_01/721174043"/>
    <hyperlink ref="F179" r:id="rId9" display="https://podminky.urs.cz/item/CS_URS_2022_01/721174045"/>
    <hyperlink ref="F184" r:id="rId10" display="https://podminky.urs.cz/item/CS_URS_2022_01/721290112"/>
    <hyperlink ref="F190" r:id="rId11" display="https://podminky.urs.cz/item/CS_URS_2022_01/722174021"/>
    <hyperlink ref="F203" r:id="rId12" display="https://podminky.urs.cz/item/CS_URS_2022_01/722270102"/>
    <hyperlink ref="F210" r:id="rId13" display="https://podminky.urs.cz/item/CS_URS_2022_01/725121001"/>
    <hyperlink ref="F213" r:id="rId14" display="https://podminky.urs.cz/item/CS_URS_2022_01/725241513"/>
    <hyperlink ref="F215" r:id="rId15" display="https://podminky.urs.cz/item/CS_URS_2022_01/725244523"/>
    <hyperlink ref="F221" r:id="rId16" display="https://podminky.urs.cz/item/CS_URS_2022_01/725821329"/>
    <hyperlink ref="F230" r:id="rId17" display="https://podminky.urs.cz/item/CS_URS_2022_01/726131021"/>
    <hyperlink ref="F233" r:id="rId18" display="https://podminky.urs.cz/item/CS_URS_2022_01/72613104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2910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ROUND((SUM(BE95:BE153)),  2)</f>
        <v>0</v>
      </c>
      <c r="G35" s="40"/>
      <c r="H35" s="40"/>
      <c r="I35" s="159">
        <v>0.20999999999999999</v>
      </c>
      <c r="J35" s="158">
        <f>ROUND(((SUM(BE95:BE153))*I35),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ROUND((SUM(BF95:BF153)),  2)</f>
        <v>0</v>
      </c>
      <c r="G36" s="40"/>
      <c r="H36" s="40"/>
      <c r="I36" s="159">
        <v>0.12</v>
      </c>
      <c r="J36" s="158">
        <f>ROUND(((SUM(BF95:BF153))*I36),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ROUND((SUM(BG95:BG153)),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ROUND((SUM(BH95:BH153)),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ROUND((SUM(BI95:BI153)),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04.e - Vytápění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2911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2912</v>
      </c>
      <c r="E66" s="184"/>
      <c r="F66" s="184"/>
      <c r="G66" s="184"/>
      <c r="H66" s="184"/>
      <c r="I66" s="184"/>
      <c r="J66" s="185">
        <f>J115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2913</v>
      </c>
      <c r="E67" s="184"/>
      <c r="F67" s="184"/>
      <c r="G67" s="184"/>
      <c r="H67" s="184"/>
      <c r="I67" s="184"/>
      <c r="J67" s="185">
        <f>J120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2189</v>
      </c>
      <c r="E68" s="179"/>
      <c r="F68" s="179"/>
      <c r="G68" s="179"/>
      <c r="H68" s="179"/>
      <c r="I68" s="179"/>
      <c r="J68" s="180">
        <f>J142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2634</v>
      </c>
      <c r="E69" s="184"/>
      <c r="F69" s="184"/>
      <c r="G69" s="184"/>
      <c r="H69" s="184"/>
      <c r="I69" s="184"/>
      <c r="J69" s="185">
        <f>J143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2635</v>
      </c>
      <c r="E70" s="184"/>
      <c r="F70" s="184"/>
      <c r="G70" s="184"/>
      <c r="H70" s="184"/>
      <c r="I70" s="184"/>
      <c r="J70" s="185">
        <f>J146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2636</v>
      </c>
      <c r="E71" s="184"/>
      <c r="F71" s="184"/>
      <c r="G71" s="184"/>
      <c r="H71" s="184"/>
      <c r="I71" s="184"/>
      <c r="J71" s="185">
        <f>J148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2914</v>
      </c>
      <c r="E72" s="184"/>
      <c r="F72" s="184"/>
      <c r="G72" s="184"/>
      <c r="H72" s="184"/>
      <c r="I72" s="184"/>
      <c r="J72" s="185">
        <f>J150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2637</v>
      </c>
      <c r="E73" s="184"/>
      <c r="F73" s="184"/>
      <c r="G73" s="184"/>
      <c r="H73" s="184"/>
      <c r="I73" s="184"/>
      <c r="J73" s="185">
        <f>J152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133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Rekonstrukce č.p. 224, Hálkova ulice, Chomutov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118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872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873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 04.e - Vytápění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Chomutov</v>
      </c>
      <c r="G89" s="42"/>
      <c r="H89" s="42"/>
      <c r="I89" s="34" t="s">
        <v>23</v>
      </c>
      <c r="J89" s="74" t="str">
        <f>IF(J14="","",J14)</f>
        <v>5. 5. 2022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Statutární město Chomutov</v>
      </c>
      <c r="G91" s="42"/>
      <c r="H91" s="42"/>
      <c r="I91" s="34" t="s">
        <v>31</v>
      </c>
      <c r="J91" s="38" t="str">
        <f>E23</f>
        <v>SM Projekt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>Jaroslav Kudláček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134</v>
      </c>
      <c r="D94" s="190" t="s">
        <v>57</v>
      </c>
      <c r="E94" s="190" t="s">
        <v>53</v>
      </c>
      <c r="F94" s="190" t="s">
        <v>54</v>
      </c>
      <c r="G94" s="190" t="s">
        <v>135</v>
      </c>
      <c r="H94" s="190" t="s">
        <v>136</v>
      </c>
      <c r="I94" s="190" t="s">
        <v>137</v>
      </c>
      <c r="J94" s="190" t="s">
        <v>122</v>
      </c>
      <c r="K94" s="191" t="s">
        <v>138</v>
      </c>
      <c r="L94" s="192"/>
      <c r="M94" s="94" t="s">
        <v>19</v>
      </c>
      <c r="N94" s="95" t="s">
        <v>42</v>
      </c>
      <c r="O94" s="95" t="s">
        <v>139</v>
      </c>
      <c r="P94" s="95" t="s">
        <v>140</v>
      </c>
      <c r="Q94" s="95" t="s">
        <v>141</v>
      </c>
      <c r="R94" s="95" t="s">
        <v>142</v>
      </c>
      <c r="S94" s="95" t="s">
        <v>143</v>
      </c>
      <c r="T94" s="96" t="s">
        <v>144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145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P96+P142</f>
        <v>0</v>
      </c>
      <c r="Q95" s="98"/>
      <c r="R95" s="195">
        <f>R96+R142</f>
        <v>0.81599359999999987</v>
      </c>
      <c r="S95" s="98"/>
      <c r="T95" s="196">
        <f>T96+T142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123</v>
      </c>
      <c r="BK95" s="197">
        <f>BK96+BK142</f>
        <v>0</v>
      </c>
    </row>
    <row r="96" s="12" customFormat="1" ht="25.92" customHeight="1">
      <c r="A96" s="12"/>
      <c r="B96" s="198"/>
      <c r="C96" s="199"/>
      <c r="D96" s="200" t="s">
        <v>71</v>
      </c>
      <c r="E96" s="201" t="s">
        <v>284</v>
      </c>
      <c r="F96" s="201" t="s">
        <v>285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P97+P115+P120</f>
        <v>0</v>
      </c>
      <c r="Q96" s="206"/>
      <c r="R96" s="207">
        <f>R97+R115+R120</f>
        <v>0.81599359999999987</v>
      </c>
      <c r="S96" s="206"/>
      <c r="T96" s="208">
        <f>T97+T115+T120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82</v>
      </c>
      <c r="AT96" s="210" t="s">
        <v>71</v>
      </c>
      <c r="AU96" s="210" t="s">
        <v>72</v>
      </c>
      <c r="AY96" s="209" t="s">
        <v>148</v>
      </c>
      <c r="BK96" s="211">
        <f>BK97+BK115+BK120</f>
        <v>0</v>
      </c>
    </row>
    <row r="97" s="12" customFormat="1" ht="22.8" customHeight="1">
      <c r="A97" s="12"/>
      <c r="B97" s="198"/>
      <c r="C97" s="199"/>
      <c r="D97" s="200" t="s">
        <v>71</v>
      </c>
      <c r="E97" s="212" t="s">
        <v>2915</v>
      </c>
      <c r="F97" s="212" t="s">
        <v>2916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SUM(P98:P114)</f>
        <v>0</v>
      </c>
      <c r="Q97" s="206"/>
      <c r="R97" s="207">
        <f>SUM(R98:R114)</f>
        <v>0.089683600000000002</v>
      </c>
      <c r="S97" s="206"/>
      <c r="T97" s="208">
        <f>SUM(T98:T114)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82</v>
      </c>
      <c r="AT97" s="210" t="s">
        <v>71</v>
      </c>
      <c r="AU97" s="210" t="s">
        <v>80</v>
      </c>
      <c r="AY97" s="209" t="s">
        <v>148</v>
      </c>
      <c r="BK97" s="211">
        <f>SUM(BK98:BK114)</f>
        <v>0</v>
      </c>
    </row>
    <row r="98" s="2" customFormat="1" ht="24.15" customHeight="1">
      <c r="A98" s="40"/>
      <c r="B98" s="41"/>
      <c r="C98" s="214" t="s">
        <v>80</v>
      </c>
      <c r="D98" s="214" t="s">
        <v>151</v>
      </c>
      <c r="E98" s="215" t="s">
        <v>2917</v>
      </c>
      <c r="F98" s="216" t="s">
        <v>2918</v>
      </c>
      <c r="G98" s="217" t="s">
        <v>298</v>
      </c>
      <c r="H98" s="218">
        <v>229.40000000000001</v>
      </c>
      <c r="I98" s="219"/>
      <c r="J98" s="220">
        <f>ROUND(I98*H98,2)</f>
        <v>0</v>
      </c>
      <c r="K98" s="216" t="s">
        <v>155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0.00014999999999999999</v>
      </c>
      <c r="R98" s="223">
        <f>Q98*H98</f>
        <v>0.034409999999999996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245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245</v>
      </c>
      <c r="BM98" s="225" t="s">
        <v>2919</v>
      </c>
    </row>
    <row r="99" s="2" customFormat="1">
      <c r="A99" s="40"/>
      <c r="B99" s="41"/>
      <c r="C99" s="42"/>
      <c r="D99" s="227" t="s">
        <v>157</v>
      </c>
      <c r="E99" s="42"/>
      <c r="F99" s="228" t="s">
        <v>2920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157</v>
      </c>
      <c r="AU99" s="19" t="s">
        <v>82</v>
      </c>
    </row>
    <row r="100" s="2" customFormat="1" ht="24.15" customHeight="1">
      <c r="A100" s="40"/>
      <c r="B100" s="41"/>
      <c r="C100" s="214" t="s">
        <v>82</v>
      </c>
      <c r="D100" s="214" t="s">
        <v>151</v>
      </c>
      <c r="E100" s="215" t="s">
        <v>2921</v>
      </c>
      <c r="F100" s="216" t="s">
        <v>2922</v>
      </c>
      <c r="G100" s="217" t="s">
        <v>298</v>
      </c>
      <c r="H100" s="218">
        <v>36.659999999999997</v>
      </c>
      <c r="I100" s="219"/>
      <c r="J100" s="220">
        <f>ROUND(I100*H100,2)</f>
        <v>0</v>
      </c>
      <c r="K100" s="216" t="s">
        <v>155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0.00020000000000000001</v>
      </c>
      <c r="R100" s="223">
        <f>Q100*H100</f>
        <v>0.007332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245</v>
      </c>
      <c r="AT100" s="225" t="s">
        <v>151</v>
      </c>
      <c r="AU100" s="225" t="s">
        <v>82</v>
      </c>
      <c r="AY100" s="19" t="s">
        <v>148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245</v>
      </c>
      <c r="BM100" s="225" t="s">
        <v>2923</v>
      </c>
    </row>
    <row r="101" s="2" customFormat="1">
      <c r="A101" s="40"/>
      <c r="B101" s="41"/>
      <c r="C101" s="42"/>
      <c r="D101" s="227" t="s">
        <v>157</v>
      </c>
      <c r="E101" s="42"/>
      <c r="F101" s="228" t="s">
        <v>2924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157</v>
      </c>
      <c r="AU101" s="19" t="s">
        <v>82</v>
      </c>
    </row>
    <row r="102" s="2" customFormat="1" ht="24.15" customHeight="1">
      <c r="A102" s="40"/>
      <c r="B102" s="41"/>
      <c r="C102" s="214" t="s">
        <v>170</v>
      </c>
      <c r="D102" s="214" t="s">
        <v>151</v>
      </c>
      <c r="E102" s="215" t="s">
        <v>2925</v>
      </c>
      <c r="F102" s="216" t="s">
        <v>2926</v>
      </c>
      <c r="G102" s="217" t="s">
        <v>298</v>
      </c>
      <c r="H102" s="218">
        <v>9.8800000000000008</v>
      </c>
      <c r="I102" s="219"/>
      <c r="J102" s="220">
        <f>ROUND(I102*H102,2)</f>
        <v>0</v>
      </c>
      <c r="K102" s="216" t="s">
        <v>155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0.00034000000000000002</v>
      </c>
      <c r="R102" s="223">
        <f>Q102*H102</f>
        <v>0.0033592000000000006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245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245</v>
      </c>
      <c r="BM102" s="225" t="s">
        <v>2927</v>
      </c>
    </row>
    <row r="103" s="2" customFormat="1">
      <c r="A103" s="40"/>
      <c r="B103" s="41"/>
      <c r="C103" s="42"/>
      <c r="D103" s="227" t="s">
        <v>157</v>
      </c>
      <c r="E103" s="42"/>
      <c r="F103" s="228" t="s">
        <v>2928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157</v>
      </c>
      <c r="AU103" s="19" t="s">
        <v>82</v>
      </c>
    </row>
    <row r="104" s="2" customFormat="1" ht="24.15" customHeight="1">
      <c r="A104" s="40"/>
      <c r="B104" s="41"/>
      <c r="C104" s="214" t="s">
        <v>149</v>
      </c>
      <c r="D104" s="214" t="s">
        <v>151</v>
      </c>
      <c r="E104" s="215" t="s">
        <v>2929</v>
      </c>
      <c r="F104" s="216" t="s">
        <v>2930</v>
      </c>
      <c r="G104" s="217" t="s">
        <v>298</v>
      </c>
      <c r="H104" s="218">
        <v>28.620000000000001</v>
      </c>
      <c r="I104" s="219"/>
      <c r="J104" s="220">
        <f>ROUND(I104*H104,2)</f>
        <v>0</v>
      </c>
      <c r="K104" s="216" t="s">
        <v>155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0.00059999999999999995</v>
      </c>
      <c r="R104" s="223">
        <f>Q104*H104</f>
        <v>0.017172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245</v>
      </c>
      <c r="AT104" s="225" t="s">
        <v>151</v>
      </c>
      <c r="AU104" s="225" t="s">
        <v>82</v>
      </c>
      <c r="AY104" s="19" t="s">
        <v>148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245</v>
      </c>
      <c r="BM104" s="225" t="s">
        <v>2931</v>
      </c>
    </row>
    <row r="105" s="2" customFormat="1">
      <c r="A105" s="40"/>
      <c r="B105" s="41"/>
      <c r="C105" s="42"/>
      <c r="D105" s="227" t="s">
        <v>157</v>
      </c>
      <c r="E105" s="42"/>
      <c r="F105" s="228" t="s">
        <v>2932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157</v>
      </c>
      <c r="AU105" s="19" t="s">
        <v>82</v>
      </c>
    </row>
    <row r="106" s="2" customFormat="1" ht="33" customHeight="1">
      <c r="A106" s="40"/>
      <c r="B106" s="41"/>
      <c r="C106" s="214" t="s">
        <v>183</v>
      </c>
      <c r="D106" s="214" t="s">
        <v>151</v>
      </c>
      <c r="E106" s="215" t="s">
        <v>2933</v>
      </c>
      <c r="F106" s="216" t="s">
        <v>2934</v>
      </c>
      <c r="G106" s="217" t="s">
        <v>298</v>
      </c>
      <c r="H106" s="218">
        <v>304.56</v>
      </c>
      <c r="I106" s="219"/>
      <c r="J106" s="220">
        <f>ROUND(I106*H106,2)</f>
        <v>0</v>
      </c>
      <c r="K106" s="216" t="s">
        <v>155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9.0000000000000006E-05</v>
      </c>
      <c r="R106" s="223">
        <f>Q106*H106</f>
        <v>0.027410400000000001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245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245</v>
      </c>
      <c r="BM106" s="225" t="s">
        <v>2935</v>
      </c>
    </row>
    <row r="107" s="2" customFormat="1">
      <c r="A107" s="40"/>
      <c r="B107" s="41"/>
      <c r="C107" s="42"/>
      <c r="D107" s="227" t="s">
        <v>157</v>
      </c>
      <c r="E107" s="42"/>
      <c r="F107" s="228" t="s">
        <v>2936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157</v>
      </c>
      <c r="AU107" s="19" t="s">
        <v>82</v>
      </c>
    </row>
    <row r="108" s="14" customFormat="1">
      <c r="A108" s="14"/>
      <c r="B108" s="243"/>
      <c r="C108" s="244"/>
      <c r="D108" s="234" t="s">
        <v>159</v>
      </c>
      <c r="E108" s="245" t="s">
        <v>19</v>
      </c>
      <c r="F108" s="246" t="s">
        <v>2937</v>
      </c>
      <c r="G108" s="244"/>
      <c r="H108" s="247">
        <v>229.40000000000001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159</v>
      </c>
      <c r="AU108" s="253" t="s">
        <v>82</v>
      </c>
      <c r="AV108" s="14" t="s">
        <v>82</v>
      </c>
      <c r="AW108" s="14" t="s">
        <v>33</v>
      </c>
      <c r="AX108" s="14" t="s">
        <v>72</v>
      </c>
      <c r="AY108" s="253" t="s">
        <v>148</v>
      </c>
    </row>
    <row r="109" s="14" customFormat="1">
      <c r="A109" s="14"/>
      <c r="B109" s="243"/>
      <c r="C109" s="244"/>
      <c r="D109" s="234" t="s">
        <v>159</v>
      </c>
      <c r="E109" s="245" t="s">
        <v>19</v>
      </c>
      <c r="F109" s="246" t="s">
        <v>2938</v>
      </c>
      <c r="G109" s="244"/>
      <c r="H109" s="247">
        <v>9.8800000000000008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159</v>
      </c>
      <c r="AU109" s="253" t="s">
        <v>82</v>
      </c>
      <c r="AV109" s="14" t="s">
        <v>82</v>
      </c>
      <c r="AW109" s="14" t="s">
        <v>33</v>
      </c>
      <c r="AX109" s="14" t="s">
        <v>72</v>
      </c>
      <c r="AY109" s="253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2939</v>
      </c>
      <c r="G110" s="244"/>
      <c r="H110" s="247">
        <v>28.620000000000001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2940</v>
      </c>
      <c r="G111" s="244"/>
      <c r="H111" s="247">
        <v>36.659999999999997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5" customFormat="1">
      <c r="A112" s="15"/>
      <c r="B112" s="254"/>
      <c r="C112" s="255"/>
      <c r="D112" s="234" t="s">
        <v>159</v>
      </c>
      <c r="E112" s="256" t="s">
        <v>19</v>
      </c>
      <c r="F112" s="257" t="s">
        <v>163</v>
      </c>
      <c r="G112" s="255"/>
      <c r="H112" s="258">
        <v>304.56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159</v>
      </c>
      <c r="AU112" s="264" t="s">
        <v>82</v>
      </c>
      <c r="AV112" s="15" t="s">
        <v>149</v>
      </c>
      <c r="AW112" s="15" t="s">
        <v>33</v>
      </c>
      <c r="AX112" s="15" t="s">
        <v>80</v>
      </c>
      <c r="AY112" s="264" t="s">
        <v>148</v>
      </c>
    </row>
    <row r="113" s="2" customFormat="1" ht="24.15" customHeight="1">
      <c r="A113" s="40"/>
      <c r="B113" s="41"/>
      <c r="C113" s="214" t="s">
        <v>190</v>
      </c>
      <c r="D113" s="214" t="s">
        <v>151</v>
      </c>
      <c r="E113" s="215" t="s">
        <v>2941</v>
      </c>
      <c r="F113" s="216" t="s">
        <v>2942</v>
      </c>
      <c r="G113" s="217" t="s">
        <v>208</v>
      </c>
      <c r="H113" s="218">
        <v>0.089999999999999997</v>
      </c>
      <c r="I113" s="219"/>
      <c r="J113" s="220">
        <f>ROUND(I113*H113,2)</f>
        <v>0</v>
      </c>
      <c r="K113" s="216" t="s">
        <v>155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245</v>
      </c>
      <c r="AT113" s="225" t="s">
        <v>151</v>
      </c>
      <c r="AU113" s="225" t="s">
        <v>82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245</v>
      </c>
      <c r="BM113" s="225" t="s">
        <v>2943</v>
      </c>
    </row>
    <row r="114" s="2" customFormat="1">
      <c r="A114" s="40"/>
      <c r="B114" s="41"/>
      <c r="C114" s="42"/>
      <c r="D114" s="227" t="s">
        <v>157</v>
      </c>
      <c r="E114" s="42"/>
      <c r="F114" s="228" t="s">
        <v>2944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157</v>
      </c>
      <c r="AU114" s="19" t="s">
        <v>82</v>
      </c>
    </row>
    <row r="115" s="12" customFormat="1" ht="22.8" customHeight="1">
      <c r="A115" s="12"/>
      <c r="B115" s="198"/>
      <c r="C115" s="199"/>
      <c r="D115" s="200" t="s">
        <v>71</v>
      </c>
      <c r="E115" s="212" t="s">
        <v>2945</v>
      </c>
      <c r="F115" s="212" t="s">
        <v>2946</v>
      </c>
      <c r="G115" s="199"/>
      <c r="H115" s="199"/>
      <c r="I115" s="202"/>
      <c r="J115" s="213">
        <f>BK115</f>
        <v>0</v>
      </c>
      <c r="K115" s="199"/>
      <c r="L115" s="204"/>
      <c r="M115" s="205"/>
      <c r="N115" s="206"/>
      <c r="O115" s="206"/>
      <c r="P115" s="207">
        <f>SUM(P116:P119)</f>
        <v>0</v>
      </c>
      <c r="Q115" s="206"/>
      <c r="R115" s="207">
        <f>SUM(R116:R119)</f>
        <v>0</v>
      </c>
      <c r="S115" s="206"/>
      <c r="T115" s="208">
        <f>SUM(T116:T119)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9" t="s">
        <v>82</v>
      </c>
      <c r="AT115" s="210" t="s">
        <v>71</v>
      </c>
      <c r="AU115" s="210" t="s">
        <v>80</v>
      </c>
      <c r="AY115" s="209" t="s">
        <v>148</v>
      </c>
      <c r="BK115" s="211">
        <f>SUM(BK116:BK119)</f>
        <v>0</v>
      </c>
    </row>
    <row r="116" s="2" customFormat="1" ht="16.5" customHeight="1">
      <c r="A116" s="40"/>
      <c r="B116" s="41"/>
      <c r="C116" s="214" t="s">
        <v>198</v>
      </c>
      <c r="D116" s="214" t="s">
        <v>151</v>
      </c>
      <c r="E116" s="215" t="s">
        <v>530</v>
      </c>
      <c r="F116" s="216" t="s">
        <v>2947</v>
      </c>
      <c r="G116" s="217" t="s">
        <v>765</v>
      </c>
      <c r="H116" s="218">
        <v>29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245</v>
      </c>
      <c r="AT116" s="225" t="s">
        <v>151</v>
      </c>
      <c r="AU116" s="225" t="s">
        <v>82</v>
      </c>
      <c r="AY116" s="19" t="s">
        <v>148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80</v>
      </c>
      <c r="BK116" s="226">
        <f>ROUND(I116*H116,2)</f>
        <v>0</v>
      </c>
      <c r="BL116" s="19" t="s">
        <v>245</v>
      </c>
      <c r="BM116" s="225" t="s">
        <v>2948</v>
      </c>
    </row>
    <row r="117" s="2" customFormat="1" ht="16.5" customHeight="1">
      <c r="A117" s="40"/>
      <c r="B117" s="41"/>
      <c r="C117" s="214" t="s">
        <v>205</v>
      </c>
      <c r="D117" s="214" t="s">
        <v>151</v>
      </c>
      <c r="E117" s="215" t="s">
        <v>2949</v>
      </c>
      <c r="F117" s="216" t="s">
        <v>2950</v>
      </c>
      <c r="G117" s="217" t="s">
        <v>765</v>
      </c>
      <c r="H117" s="218">
        <v>29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245</v>
      </c>
      <c r="AT117" s="225" t="s">
        <v>151</v>
      </c>
      <c r="AU117" s="225" t="s">
        <v>82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245</v>
      </c>
      <c r="BM117" s="225" t="s">
        <v>2951</v>
      </c>
    </row>
    <row r="118" s="2" customFormat="1" ht="24.15" customHeight="1">
      <c r="A118" s="40"/>
      <c r="B118" s="41"/>
      <c r="C118" s="214" t="s">
        <v>168</v>
      </c>
      <c r="D118" s="214" t="s">
        <v>151</v>
      </c>
      <c r="E118" s="215" t="s">
        <v>2952</v>
      </c>
      <c r="F118" s="216" t="s">
        <v>2953</v>
      </c>
      <c r="G118" s="217" t="s">
        <v>208</v>
      </c>
      <c r="H118" s="218">
        <v>0.10000000000000001</v>
      </c>
      <c r="I118" s="219"/>
      <c r="J118" s="220">
        <f>ROUND(I118*H118,2)</f>
        <v>0</v>
      </c>
      <c r="K118" s="216" t="s">
        <v>155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245</v>
      </c>
      <c r="AT118" s="225" t="s">
        <v>151</v>
      </c>
      <c r="AU118" s="225" t="s">
        <v>82</v>
      </c>
      <c r="AY118" s="19" t="s">
        <v>148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245</v>
      </c>
      <c r="BM118" s="225" t="s">
        <v>2954</v>
      </c>
    </row>
    <row r="119" s="2" customFormat="1">
      <c r="A119" s="40"/>
      <c r="B119" s="41"/>
      <c r="C119" s="42"/>
      <c r="D119" s="227" t="s">
        <v>157</v>
      </c>
      <c r="E119" s="42"/>
      <c r="F119" s="228" t="s">
        <v>2955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157</v>
      </c>
      <c r="AU119" s="19" t="s">
        <v>82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2956</v>
      </c>
      <c r="F120" s="212" t="s">
        <v>2957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SUM(P121:P141)</f>
        <v>0</v>
      </c>
      <c r="Q120" s="206"/>
      <c r="R120" s="207">
        <f>SUM(R121:R141)</f>
        <v>0.7263099999999999</v>
      </c>
      <c r="S120" s="206"/>
      <c r="T120" s="208">
        <f>SUM(T121:T141)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82</v>
      </c>
      <c r="AT120" s="210" t="s">
        <v>71</v>
      </c>
      <c r="AU120" s="210" t="s">
        <v>80</v>
      </c>
      <c r="AY120" s="209" t="s">
        <v>148</v>
      </c>
      <c r="BK120" s="211">
        <f>SUM(BK121:BK141)</f>
        <v>0</v>
      </c>
    </row>
    <row r="121" s="2" customFormat="1" ht="37.8" customHeight="1">
      <c r="A121" s="40"/>
      <c r="B121" s="41"/>
      <c r="C121" s="214" t="s">
        <v>215</v>
      </c>
      <c r="D121" s="214" t="s">
        <v>151</v>
      </c>
      <c r="E121" s="215" t="s">
        <v>2958</v>
      </c>
      <c r="F121" s="216" t="s">
        <v>2959</v>
      </c>
      <c r="G121" s="217" t="s">
        <v>765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0.018759999999999999</v>
      </c>
      <c r="R121" s="223">
        <f>Q121*H121</f>
        <v>0.037519999999999998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245</v>
      </c>
      <c r="AT121" s="225" t="s">
        <v>151</v>
      </c>
      <c r="AU121" s="225" t="s">
        <v>82</v>
      </c>
      <c r="AY121" s="19" t="s">
        <v>148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80</v>
      </c>
      <c r="BK121" s="226">
        <f>ROUND(I121*H121,2)</f>
        <v>0</v>
      </c>
      <c r="BL121" s="19" t="s">
        <v>245</v>
      </c>
      <c r="BM121" s="225" t="s">
        <v>2960</v>
      </c>
    </row>
    <row r="122" s="2" customFormat="1" ht="37.8" customHeight="1">
      <c r="A122" s="40"/>
      <c r="B122" s="41"/>
      <c r="C122" s="214" t="s">
        <v>220</v>
      </c>
      <c r="D122" s="214" t="s">
        <v>151</v>
      </c>
      <c r="E122" s="215" t="s">
        <v>2961</v>
      </c>
      <c r="F122" s="216" t="s">
        <v>2962</v>
      </c>
      <c r="G122" s="217" t="s">
        <v>765</v>
      </c>
      <c r="H122" s="218">
        <v>3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0.010749999999999999</v>
      </c>
      <c r="R122" s="223">
        <f>Q122*H122</f>
        <v>0.032250000000000001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245</v>
      </c>
      <c r="AT122" s="225" t="s">
        <v>151</v>
      </c>
      <c r="AU122" s="225" t="s">
        <v>82</v>
      </c>
      <c r="AY122" s="19" t="s">
        <v>148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80</v>
      </c>
      <c r="BK122" s="226">
        <f>ROUND(I122*H122,2)</f>
        <v>0</v>
      </c>
      <c r="BL122" s="19" t="s">
        <v>245</v>
      </c>
      <c r="BM122" s="225" t="s">
        <v>2963</v>
      </c>
    </row>
    <row r="123" s="2" customFormat="1" ht="37.8" customHeight="1">
      <c r="A123" s="40"/>
      <c r="B123" s="41"/>
      <c r="C123" s="214" t="s">
        <v>8</v>
      </c>
      <c r="D123" s="214" t="s">
        <v>151</v>
      </c>
      <c r="E123" s="215" t="s">
        <v>2964</v>
      </c>
      <c r="F123" s="216" t="s">
        <v>2965</v>
      </c>
      <c r="G123" s="217" t="s">
        <v>765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0.01035</v>
      </c>
      <c r="R123" s="223">
        <f>Q123*H123</f>
        <v>0.01035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245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245</v>
      </c>
      <c r="BM123" s="225" t="s">
        <v>2966</v>
      </c>
    </row>
    <row r="124" s="2" customFormat="1" ht="37.8" customHeight="1">
      <c r="A124" s="40"/>
      <c r="B124" s="41"/>
      <c r="C124" s="214" t="s">
        <v>230</v>
      </c>
      <c r="D124" s="214" t="s">
        <v>151</v>
      </c>
      <c r="E124" s="215" t="s">
        <v>2967</v>
      </c>
      <c r="F124" s="216" t="s">
        <v>2968</v>
      </c>
      <c r="G124" s="217" t="s">
        <v>765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0.014500000000000001</v>
      </c>
      <c r="R124" s="223">
        <f>Q124*H124</f>
        <v>0.014500000000000001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245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245</v>
      </c>
      <c r="BM124" s="225" t="s">
        <v>2969</v>
      </c>
    </row>
    <row r="125" s="2" customFormat="1" ht="37.8" customHeight="1">
      <c r="A125" s="40"/>
      <c r="B125" s="41"/>
      <c r="C125" s="214" t="s">
        <v>235</v>
      </c>
      <c r="D125" s="214" t="s">
        <v>151</v>
      </c>
      <c r="E125" s="215" t="s">
        <v>2970</v>
      </c>
      <c r="F125" s="216" t="s">
        <v>2971</v>
      </c>
      <c r="G125" s="217" t="s">
        <v>765</v>
      </c>
      <c r="H125" s="218">
        <v>1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0.016549999999999999</v>
      </c>
      <c r="R125" s="223">
        <f>Q125*H125</f>
        <v>0.016549999999999999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245</v>
      </c>
      <c r="AT125" s="225" t="s">
        <v>151</v>
      </c>
      <c r="AU125" s="225" t="s">
        <v>82</v>
      </c>
      <c r="AY125" s="19" t="s">
        <v>148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245</v>
      </c>
      <c r="BM125" s="225" t="s">
        <v>2972</v>
      </c>
    </row>
    <row r="126" s="2" customFormat="1" ht="37.8" customHeight="1">
      <c r="A126" s="40"/>
      <c r="B126" s="41"/>
      <c r="C126" s="214" t="s">
        <v>240</v>
      </c>
      <c r="D126" s="214" t="s">
        <v>151</v>
      </c>
      <c r="E126" s="215" t="s">
        <v>2973</v>
      </c>
      <c r="F126" s="216" t="s">
        <v>2974</v>
      </c>
      <c r="G126" s="217" t="s">
        <v>765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0.018599999999999998</v>
      </c>
      <c r="R126" s="223">
        <f>Q126*H126</f>
        <v>0.018599999999999998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245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245</v>
      </c>
      <c r="BM126" s="225" t="s">
        <v>2975</v>
      </c>
    </row>
    <row r="127" s="2" customFormat="1" ht="44.25" customHeight="1">
      <c r="A127" s="40"/>
      <c r="B127" s="41"/>
      <c r="C127" s="214" t="s">
        <v>245</v>
      </c>
      <c r="D127" s="214" t="s">
        <v>151</v>
      </c>
      <c r="E127" s="215" t="s">
        <v>2976</v>
      </c>
      <c r="F127" s="216" t="s">
        <v>2977</v>
      </c>
      <c r="G127" s="217" t="s">
        <v>765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0.010749999999999999</v>
      </c>
      <c r="R127" s="223">
        <f>Q127*H127</f>
        <v>0.010749999999999999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245</v>
      </c>
      <c r="AT127" s="225" t="s">
        <v>151</v>
      </c>
      <c r="AU127" s="225" t="s">
        <v>82</v>
      </c>
      <c r="AY127" s="19" t="s">
        <v>148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80</v>
      </c>
      <c r="BK127" s="226">
        <f>ROUND(I127*H127,2)</f>
        <v>0</v>
      </c>
      <c r="BL127" s="19" t="s">
        <v>245</v>
      </c>
      <c r="BM127" s="225" t="s">
        <v>2978</v>
      </c>
    </row>
    <row r="128" s="2" customFormat="1" ht="24.15" customHeight="1">
      <c r="A128" s="40"/>
      <c r="B128" s="41"/>
      <c r="C128" s="214" t="s">
        <v>250</v>
      </c>
      <c r="D128" s="214" t="s">
        <v>151</v>
      </c>
      <c r="E128" s="215" t="s">
        <v>2979</v>
      </c>
      <c r="F128" s="216" t="s">
        <v>2980</v>
      </c>
      <c r="G128" s="217" t="s">
        <v>765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0.012200000000000001</v>
      </c>
      <c r="R128" s="223">
        <f>Q128*H128</f>
        <v>0.012200000000000001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245</v>
      </c>
      <c r="AT128" s="225" t="s">
        <v>151</v>
      </c>
      <c r="AU128" s="225" t="s">
        <v>82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245</v>
      </c>
      <c r="BM128" s="225" t="s">
        <v>2981</v>
      </c>
    </row>
    <row r="129" s="2" customFormat="1" ht="37.8" customHeight="1">
      <c r="A129" s="40"/>
      <c r="B129" s="41"/>
      <c r="C129" s="214" t="s">
        <v>255</v>
      </c>
      <c r="D129" s="214" t="s">
        <v>151</v>
      </c>
      <c r="E129" s="215" t="s">
        <v>2982</v>
      </c>
      <c r="F129" s="216" t="s">
        <v>2983</v>
      </c>
      <c r="G129" s="217" t="s">
        <v>765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0.027</v>
      </c>
      <c r="R129" s="223">
        <f>Q129*H129</f>
        <v>0.027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245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245</v>
      </c>
      <c r="BM129" s="225" t="s">
        <v>2984</v>
      </c>
    </row>
    <row r="130" s="2" customFormat="1" ht="37.8" customHeight="1">
      <c r="A130" s="40"/>
      <c r="B130" s="41"/>
      <c r="C130" s="214" t="s">
        <v>262</v>
      </c>
      <c r="D130" s="214" t="s">
        <v>151</v>
      </c>
      <c r="E130" s="215" t="s">
        <v>2985</v>
      </c>
      <c r="F130" s="216" t="s">
        <v>2986</v>
      </c>
      <c r="G130" s="217" t="s">
        <v>765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0.029999999999999999</v>
      </c>
      <c r="R130" s="223">
        <f>Q130*H130</f>
        <v>0.029999999999999999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245</v>
      </c>
      <c r="AT130" s="225" t="s">
        <v>151</v>
      </c>
      <c r="AU130" s="225" t="s">
        <v>82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245</v>
      </c>
      <c r="BM130" s="225" t="s">
        <v>2987</v>
      </c>
    </row>
    <row r="131" s="2" customFormat="1" ht="37.8" customHeight="1">
      <c r="A131" s="40"/>
      <c r="B131" s="41"/>
      <c r="C131" s="214" t="s">
        <v>268</v>
      </c>
      <c r="D131" s="214" t="s">
        <v>151</v>
      </c>
      <c r="E131" s="215" t="s">
        <v>2988</v>
      </c>
      <c r="F131" s="216" t="s">
        <v>2989</v>
      </c>
      <c r="G131" s="217" t="s">
        <v>765</v>
      </c>
      <c r="H131" s="218">
        <v>2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0.014500000000000001</v>
      </c>
      <c r="R131" s="223">
        <f>Q131*H131</f>
        <v>0.029000000000000001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245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245</v>
      </c>
      <c r="BM131" s="225" t="s">
        <v>2990</v>
      </c>
    </row>
    <row r="132" s="2" customFormat="1" ht="37.8" customHeight="1">
      <c r="A132" s="40"/>
      <c r="B132" s="41"/>
      <c r="C132" s="214" t="s">
        <v>7</v>
      </c>
      <c r="D132" s="214" t="s">
        <v>151</v>
      </c>
      <c r="E132" s="215" t="s">
        <v>2991</v>
      </c>
      <c r="F132" s="216" t="s">
        <v>2992</v>
      </c>
      <c r="G132" s="217" t="s">
        <v>765</v>
      </c>
      <c r="H132" s="218">
        <v>6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0.030880000000000001</v>
      </c>
      <c r="R132" s="223">
        <f>Q132*H132</f>
        <v>0.18528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245</v>
      </c>
      <c r="AT132" s="225" t="s">
        <v>151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245</v>
      </c>
      <c r="BM132" s="225" t="s">
        <v>2993</v>
      </c>
    </row>
    <row r="133" s="2" customFormat="1" ht="37.8" customHeight="1">
      <c r="A133" s="40"/>
      <c r="B133" s="41"/>
      <c r="C133" s="214" t="s">
        <v>279</v>
      </c>
      <c r="D133" s="214" t="s">
        <v>151</v>
      </c>
      <c r="E133" s="215" t="s">
        <v>2994</v>
      </c>
      <c r="F133" s="216" t="s">
        <v>2995</v>
      </c>
      <c r="G133" s="217" t="s">
        <v>765</v>
      </c>
      <c r="H133" s="218">
        <v>1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0.044499999999999998</v>
      </c>
      <c r="R133" s="223">
        <f>Q133*H133</f>
        <v>0.044499999999999998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245</v>
      </c>
      <c r="AT133" s="225" t="s">
        <v>151</v>
      </c>
      <c r="AU133" s="225" t="s">
        <v>82</v>
      </c>
      <c r="AY133" s="19" t="s">
        <v>148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80</v>
      </c>
      <c r="BK133" s="226">
        <f>ROUND(I133*H133,2)</f>
        <v>0</v>
      </c>
      <c r="BL133" s="19" t="s">
        <v>245</v>
      </c>
      <c r="BM133" s="225" t="s">
        <v>2996</v>
      </c>
    </row>
    <row r="134" s="2" customFormat="1" ht="37.8" customHeight="1">
      <c r="A134" s="40"/>
      <c r="B134" s="41"/>
      <c r="C134" s="214" t="s">
        <v>288</v>
      </c>
      <c r="D134" s="214" t="s">
        <v>151</v>
      </c>
      <c r="E134" s="215" t="s">
        <v>2997</v>
      </c>
      <c r="F134" s="216" t="s">
        <v>2998</v>
      </c>
      <c r="G134" s="217" t="s">
        <v>765</v>
      </c>
      <c r="H134" s="218">
        <v>1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0.049200000000000001</v>
      </c>
      <c r="R134" s="223">
        <f>Q134*H134</f>
        <v>0.049200000000000001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245</v>
      </c>
      <c r="AT134" s="225" t="s">
        <v>151</v>
      </c>
      <c r="AU134" s="225" t="s">
        <v>82</v>
      </c>
      <c r="AY134" s="19" t="s">
        <v>148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245</v>
      </c>
      <c r="BM134" s="225" t="s">
        <v>2999</v>
      </c>
    </row>
    <row r="135" s="2" customFormat="1" ht="37.8" customHeight="1">
      <c r="A135" s="40"/>
      <c r="B135" s="41"/>
      <c r="C135" s="214" t="s">
        <v>295</v>
      </c>
      <c r="D135" s="214" t="s">
        <v>151</v>
      </c>
      <c r="E135" s="215" t="s">
        <v>3000</v>
      </c>
      <c r="F135" s="216" t="s">
        <v>3001</v>
      </c>
      <c r="G135" s="217" t="s">
        <v>765</v>
      </c>
      <c r="H135" s="218">
        <v>1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0.031539999999999999</v>
      </c>
      <c r="R135" s="223">
        <f>Q135*H135</f>
        <v>0.031539999999999999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245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245</v>
      </c>
      <c r="BM135" s="225" t="s">
        <v>3002</v>
      </c>
    </row>
    <row r="136" s="2" customFormat="1" ht="37.8" customHeight="1">
      <c r="A136" s="40"/>
      <c r="B136" s="41"/>
      <c r="C136" s="214" t="s">
        <v>301</v>
      </c>
      <c r="D136" s="214" t="s">
        <v>151</v>
      </c>
      <c r="E136" s="215" t="s">
        <v>3003</v>
      </c>
      <c r="F136" s="216" t="s">
        <v>3004</v>
      </c>
      <c r="G136" s="217" t="s">
        <v>765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0.041320000000000003</v>
      </c>
      <c r="R136" s="223">
        <f>Q136*H136</f>
        <v>0.041320000000000003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245</v>
      </c>
      <c r="AT136" s="225" t="s">
        <v>151</v>
      </c>
      <c r="AU136" s="225" t="s">
        <v>82</v>
      </c>
      <c r="AY136" s="19" t="s">
        <v>148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80</v>
      </c>
      <c r="BK136" s="226">
        <f>ROUND(I136*H136,2)</f>
        <v>0</v>
      </c>
      <c r="BL136" s="19" t="s">
        <v>245</v>
      </c>
      <c r="BM136" s="225" t="s">
        <v>3005</v>
      </c>
    </row>
    <row r="137" s="2" customFormat="1" ht="37.8" customHeight="1">
      <c r="A137" s="40"/>
      <c r="B137" s="41"/>
      <c r="C137" s="214" t="s">
        <v>306</v>
      </c>
      <c r="D137" s="214" t="s">
        <v>151</v>
      </c>
      <c r="E137" s="215" t="s">
        <v>3006</v>
      </c>
      <c r="F137" s="216" t="s">
        <v>3007</v>
      </c>
      <c r="G137" s="217" t="s">
        <v>765</v>
      </c>
      <c r="H137" s="218">
        <v>1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0.047840000000000001</v>
      </c>
      <c r="R137" s="223">
        <f>Q137*H137</f>
        <v>0.047840000000000001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245</v>
      </c>
      <c r="AT137" s="225" t="s">
        <v>151</v>
      </c>
      <c r="AU137" s="225" t="s">
        <v>82</v>
      </c>
      <c r="AY137" s="19" t="s">
        <v>148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80</v>
      </c>
      <c r="BK137" s="226">
        <f>ROUND(I137*H137,2)</f>
        <v>0</v>
      </c>
      <c r="BL137" s="19" t="s">
        <v>245</v>
      </c>
      <c r="BM137" s="225" t="s">
        <v>3008</v>
      </c>
    </row>
    <row r="138" s="2" customFormat="1" ht="37.8" customHeight="1">
      <c r="A138" s="40"/>
      <c r="B138" s="41"/>
      <c r="C138" s="214" t="s">
        <v>313</v>
      </c>
      <c r="D138" s="214" t="s">
        <v>151</v>
      </c>
      <c r="E138" s="215" t="s">
        <v>3009</v>
      </c>
      <c r="F138" s="216" t="s">
        <v>3010</v>
      </c>
      <c r="G138" s="217" t="s">
        <v>765</v>
      </c>
      <c r="H138" s="218">
        <v>2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0.035680000000000003</v>
      </c>
      <c r="R138" s="223">
        <f>Q138*H138</f>
        <v>0.071360000000000007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245</v>
      </c>
      <c r="AT138" s="225" t="s">
        <v>151</v>
      </c>
      <c r="AU138" s="225" t="s">
        <v>82</v>
      </c>
      <c r="AY138" s="19" t="s">
        <v>148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80</v>
      </c>
      <c r="BK138" s="226">
        <f>ROUND(I138*H138,2)</f>
        <v>0</v>
      </c>
      <c r="BL138" s="19" t="s">
        <v>245</v>
      </c>
      <c r="BM138" s="225" t="s">
        <v>3011</v>
      </c>
    </row>
    <row r="139" s="2" customFormat="1" ht="37.8" customHeight="1">
      <c r="A139" s="40"/>
      <c r="B139" s="41"/>
      <c r="C139" s="214" t="s">
        <v>322</v>
      </c>
      <c r="D139" s="214" t="s">
        <v>151</v>
      </c>
      <c r="E139" s="215" t="s">
        <v>3012</v>
      </c>
      <c r="F139" s="216" t="s">
        <v>3013</v>
      </c>
      <c r="G139" s="217" t="s">
        <v>765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0.016549999999999999</v>
      </c>
      <c r="R139" s="223">
        <f>Q139*H139</f>
        <v>0.016549999999999999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245</v>
      </c>
      <c r="AT139" s="225" t="s">
        <v>151</v>
      </c>
      <c r="AU139" s="225" t="s">
        <v>82</v>
      </c>
      <c r="AY139" s="19" t="s">
        <v>148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80</v>
      </c>
      <c r="BK139" s="226">
        <f>ROUND(I139*H139,2)</f>
        <v>0</v>
      </c>
      <c r="BL139" s="19" t="s">
        <v>245</v>
      </c>
      <c r="BM139" s="225" t="s">
        <v>3014</v>
      </c>
    </row>
    <row r="140" s="2" customFormat="1" ht="24.15" customHeight="1">
      <c r="A140" s="40"/>
      <c r="B140" s="41"/>
      <c r="C140" s="214" t="s">
        <v>539</v>
      </c>
      <c r="D140" s="214" t="s">
        <v>151</v>
      </c>
      <c r="E140" s="215" t="s">
        <v>3015</v>
      </c>
      <c r="F140" s="216" t="s">
        <v>3016</v>
      </c>
      <c r="G140" s="217" t="s">
        <v>208</v>
      </c>
      <c r="H140" s="218">
        <v>0.72599999999999998</v>
      </c>
      <c r="I140" s="219"/>
      <c r="J140" s="220">
        <f>ROUND(I140*H140,2)</f>
        <v>0</v>
      </c>
      <c r="K140" s="216" t="s">
        <v>155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245</v>
      </c>
      <c r="AT140" s="225" t="s">
        <v>151</v>
      </c>
      <c r="AU140" s="225" t="s">
        <v>82</v>
      </c>
      <c r="AY140" s="19" t="s">
        <v>148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80</v>
      </c>
      <c r="BK140" s="226">
        <f>ROUND(I140*H140,2)</f>
        <v>0</v>
      </c>
      <c r="BL140" s="19" t="s">
        <v>245</v>
      </c>
      <c r="BM140" s="225" t="s">
        <v>3017</v>
      </c>
    </row>
    <row r="141" s="2" customFormat="1">
      <c r="A141" s="40"/>
      <c r="B141" s="41"/>
      <c r="C141" s="42"/>
      <c r="D141" s="227" t="s">
        <v>157</v>
      </c>
      <c r="E141" s="42"/>
      <c r="F141" s="228" t="s">
        <v>3018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157</v>
      </c>
      <c r="AU141" s="19" t="s">
        <v>82</v>
      </c>
    </row>
    <row r="142" s="12" customFormat="1" ht="25.92" customHeight="1">
      <c r="A142" s="12"/>
      <c r="B142" s="198"/>
      <c r="C142" s="199"/>
      <c r="D142" s="200" t="s">
        <v>71</v>
      </c>
      <c r="E142" s="201" t="s">
        <v>114</v>
      </c>
      <c r="F142" s="201" t="s">
        <v>2270</v>
      </c>
      <c r="G142" s="199"/>
      <c r="H142" s="199"/>
      <c r="I142" s="202"/>
      <c r="J142" s="203">
        <f>BK142</f>
        <v>0</v>
      </c>
      <c r="K142" s="199"/>
      <c r="L142" s="204"/>
      <c r="M142" s="205"/>
      <c r="N142" s="206"/>
      <c r="O142" s="206"/>
      <c r="P142" s="207">
        <f>P143+P146+P148+P150+P152</f>
        <v>0</v>
      </c>
      <c r="Q142" s="206"/>
      <c r="R142" s="207">
        <f>R143+R146+R148+R150+R152</f>
        <v>0</v>
      </c>
      <c r="S142" s="206"/>
      <c r="T142" s="208">
        <f>T143+T146+T148+T150+T152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9" t="s">
        <v>183</v>
      </c>
      <c r="AT142" s="210" t="s">
        <v>71</v>
      </c>
      <c r="AU142" s="210" t="s">
        <v>72</v>
      </c>
      <c r="AY142" s="209" t="s">
        <v>148</v>
      </c>
      <c r="BK142" s="211">
        <f>BK143+BK146+BK148+BK150+BK152</f>
        <v>0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2888</v>
      </c>
      <c r="F143" s="212" t="s">
        <v>2889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SUM(P144:P145)</f>
        <v>0</v>
      </c>
      <c r="Q143" s="206"/>
      <c r="R143" s="207">
        <f>SUM(R144:R145)</f>
        <v>0</v>
      </c>
      <c r="S143" s="206"/>
      <c r="T143" s="208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183</v>
      </c>
      <c r="AT143" s="210" t="s">
        <v>71</v>
      </c>
      <c r="AU143" s="210" t="s">
        <v>80</v>
      </c>
      <c r="AY143" s="209" t="s">
        <v>148</v>
      </c>
      <c r="BK143" s="211">
        <f>SUM(BK144:BK145)</f>
        <v>0</v>
      </c>
    </row>
    <row r="144" s="2" customFormat="1" ht="16.5" customHeight="1">
      <c r="A144" s="40"/>
      <c r="B144" s="41"/>
      <c r="C144" s="214" t="s">
        <v>546</v>
      </c>
      <c r="D144" s="214" t="s">
        <v>151</v>
      </c>
      <c r="E144" s="215" t="s">
        <v>2890</v>
      </c>
      <c r="F144" s="216" t="s">
        <v>2891</v>
      </c>
      <c r="G144" s="217" t="s">
        <v>201</v>
      </c>
      <c r="H144" s="218">
        <v>1</v>
      </c>
      <c r="I144" s="219"/>
      <c r="J144" s="220">
        <f>ROUND(I144*H144,2)</f>
        <v>0</v>
      </c>
      <c r="K144" s="216" t="s">
        <v>19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2892</v>
      </c>
      <c r="AT144" s="225" t="s">
        <v>151</v>
      </c>
      <c r="AU144" s="225" t="s">
        <v>82</v>
      </c>
      <c r="AY144" s="19" t="s">
        <v>148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80</v>
      </c>
      <c r="BK144" s="226">
        <f>ROUND(I144*H144,2)</f>
        <v>0</v>
      </c>
      <c r="BL144" s="19" t="s">
        <v>2892</v>
      </c>
      <c r="BM144" s="225" t="s">
        <v>3019</v>
      </c>
    </row>
    <row r="145" s="2" customFormat="1" ht="24.15" customHeight="1">
      <c r="A145" s="40"/>
      <c r="B145" s="41"/>
      <c r="C145" s="214" t="s">
        <v>551</v>
      </c>
      <c r="D145" s="214" t="s">
        <v>151</v>
      </c>
      <c r="E145" s="215" t="s">
        <v>2271</v>
      </c>
      <c r="F145" s="216" t="s">
        <v>2894</v>
      </c>
      <c r="G145" s="217" t="s">
        <v>201</v>
      </c>
      <c r="H145" s="218">
        <v>1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2892</v>
      </c>
      <c r="AT145" s="225" t="s">
        <v>151</v>
      </c>
      <c r="AU145" s="225" t="s">
        <v>82</v>
      </c>
      <c r="AY145" s="19" t="s">
        <v>148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80</v>
      </c>
      <c r="BK145" s="226">
        <f>ROUND(I145*H145,2)</f>
        <v>0</v>
      </c>
      <c r="BL145" s="19" t="s">
        <v>2892</v>
      </c>
      <c r="BM145" s="225" t="s">
        <v>3020</v>
      </c>
    </row>
    <row r="146" s="12" customFormat="1" ht="22.8" customHeight="1">
      <c r="A146" s="12"/>
      <c r="B146" s="198"/>
      <c r="C146" s="199"/>
      <c r="D146" s="200" t="s">
        <v>71</v>
      </c>
      <c r="E146" s="212" t="s">
        <v>2896</v>
      </c>
      <c r="F146" s="212" t="s">
        <v>2897</v>
      </c>
      <c r="G146" s="199"/>
      <c r="H146" s="199"/>
      <c r="I146" s="202"/>
      <c r="J146" s="213">
        <f>BK146</f>
        <v>0</v>
      </c>
      <c r="K146" s="199"/>
      <c r="L146" s="204"/>
      <c r="M146" s="205"/>
      <c r="N146" s="206"/>
      <c r="O146" s="206"/>
      <c r="P146" s="207">
        <f>P147</f>
        <v>0</v>
      </c>
      <c r="Q146" s="206"/>
      <c r="R146" s="207">
        <f>R147</f>
        <v>0</v>
      </c>
      <c r="S146" s="206"/>
      <c r="T146" s="208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9" t="s">
        <v>183</v>
      </c>
      <c r="AT146" s="210" t="s">
        <v>71</v>
      </c>
      <c r="AU146" s="210" t="s">
        <v>80</v>
      </c>
      <c r="AY146" s="209" t="s">
        <v>148</v>
      </c>
      <c r="BK146" s="211">
        <f>BK147</f>
        <v>0</v>
      </c>
    </row>
    <row r="147" s="2" customFormat="1" ht="24.15" customHeight="1">
      <c r="A147" s="40"/>
      <c r="B147" s="41"/>
      <c r="C147" s="214" t="s">
        <v>506</v>
      </c>
      <c r="D147" s="214" t="s">
        <v>151</v>
      </c>
      <c r="E147" s="215" t="s">
        <v>2898</v>
      </c>
      <c r="F147" s="216" t="s">
        <v>2899</v>
      </c>
      <c r="G147" s="217" t="s">
        <v>201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2892</v>
      </c>
      <c r="AT147" s="225" t="s">
        <v>151</v>
      </c>
      <c r="AU147" s="225" t="s">
        <v>82</v>
      </c>
      <c r="AY147" s="19" t="s">
        <v>148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80</v>
      </c>
      <c r="BK147" s="226">
        <f>ROUND(I147*H147,2)</f>
        <v>0</v>
      </c>
      <c r="BL147" s="19" t="s">
        <v>2892</v>
      </c>
      <c r="BM147" s="225" t="s">
        <v>3021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2901</v>
      </c>
      <c r="F148" s="212" t="s">
        <v>2902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P149</f>
        <v>0</v>
      </c>
      <c r="Q148" s="206"/>
      <c r="R148" s="207">
        <f>R149</f>
        <v>0</v>
      </c>
      <c r="S148" s="206"/>
      <c r="T148" s="208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183</v>
      </c>
      <c r="AT148" s="210" t="s">
        <v>71</v>
      </c>
      <c r="AU148" s="210" t="s">
        <v>80</v>
      </c>
      <c r="AY148" s="209" t="s">
        <v>148</v>
      </c>
      <c r="BK148" s="211">
        <f>BK149</f>
        <v>0</v>
      </c>
    </row>
    <row r="149" s="2" customFormat="1" ht="16.5" customHeight="1">
      <c r="A149" s="40"/>
      <c r="B149" s="41"/>
      <c r="C149" s="214" t="s">
        <v>571</v>
      </c>
      <c r="D149" s="214" t="s">
        <v>151</v>
      </c>
      <c r="E149" s="215" t="s">
        <v>2274</v>
      </c>
      <c r="F149" s="216" t="s">
        <v>2903</v>
      </c>
      <c r="G149" s="217" t="s">
        <v>201</v>
      </c>
      <c r="H149" s="218">
        <v>1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2892</v>
      </c>
      <c r="AT149" s="225" t="s">
        <v>151</v>
      </c>
      <c r="AU149" s="225" t="s">
        <v>82</v>
      </c>
      <c r="AY149" s="19" t="s">
        <v>148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80</v>
      </c>
      <c r="BK149" s="226">
        <f>ROUND(I149*H149,2)</f>
        <v>0</v>
      </c>
      <c r="BL149" s="19" t="s">
        <v>2892</v>
      </c>
      <c r="BM149" s="225" t="s">
        <v>3022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3023</v>
      </c>
      <c r="F150" s="212" t="s">
        <v>3024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P151</f>
        <v>0</v>
      </c>
      <c r="Q150" s="206"/>
      <c r="R150" s="207">
        <f>R151</f>
        <v>0</v>
      </c>
      <c r="S150" s="206"/>
      <c r="T150" s="208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183</v>
      </c>
      <c r="AT150" s="210" t="s">
        <v>71</v>
      </c>
      <c r="AU150" s="210" t="s">
        <v>80</v>
      </c>
      <c r="AY150" s="209" t="s">
        <v>148</v>
      </c>
      <c r="BK150" s="211">
        <f>BK151</f>
        <v>0</v>
      </c>
    </row>
    <row r="151" s="2" customFormat="1" ht="16.5" customHeight="1">
      <c r="A151" s="40"/>
      <c r="B151" s="41"/>
      <c r="C151" s="214" t="s">
        <v>576</v>
      </c>
      <c r="D151" s="214" t="s">
        <v>151</v>
      </c>
      <c r="E151" s="215" t="s">
        <v>2276</v>
      </c>
      <c r="F151" s="216" t="s">
        <v>2277</v>
      </c>
      <c r="G151" s="217" t="s">
        <v>201</v>
      </c>
      <c r="H151" s="218">
        <v>1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149</v>
      </c>
      <c r="AT151" s="225" t="s">
        <v>151</v>
      </c>
      <c r="AU151" s="225" t="s">
        <v>82</v>
      </c>
      <c r="AY151" s="19" t="s">
        <v>148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80</v>
      </c>
      <c r="BK151" s="226">
        <f>ROUND(I151*H151,2)</f>
        <v>0</v>
      </c>
      <c r="BL151" s="19" t="s">
        <v>149</v>
      </c>
      <c r="BM151" s="225" t="s">
        <v>3025</v>
      </c>
    </row>
    <row r="152" s="12" customFormat="1" ht="22.8" customHeight="1">
      <c r="A152" s="12"/>
      <c r="B152" s="198"/>
      <c r="C152" s="199"/>
      <c r="D152" s="200" t="s">
        <v>71</v>
      </c>
      <c r="E152" s="212" t="s">
        <v>2905</v>
      </c>
      <c r="F152" s="212" t="s">
        <v>2906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P153</f>
        <v>0</v>
      </c>
      <c r="Q152" s="206"/>
      <c r="R152" s="207">
        <f>R153</f>
        <v>0</v>
      </c>
      <c r="S152" s="206"/>
      <c r="T152" s="208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183</v>
      </c>
      <c r="AT152" s="210" t="s">
        <v>71</v>
      </c>
      <c r="AU152" s="210" t="s">
        <v>80</v>
      </c>
      <c r="AY152" s="209" t="s">
        <v>148</v>
      </c>
      <c r="BK152" s="211">
        <f>BK153</f>
        <v>0</v>
      </c>
    </row>
    <row r="153" s="2" customFormat="1" ht="16.5" customHeight="1">
      <c r="A153" s="40"/>
      <c r="B153" s="41"/>
      <c r="C153" s="214" t="s">
        <v>588</v>
      </c>
      <c r="D153" s="214" t="s">
        <v>151</v>
      </c>
      <c r="E153" s="215" t="s">
        <v>2907</v>
      </c>
      <c r="F153" s="216" t="s">
        <v>2908</v>
      </c>
      <c r="G153" s="217" t="s">
        <v>201</v>
      </c>
      <c r="H153" s="218">
        <v>1</v>
      </c>
      <c r="I153" s="219"/>
      <c r="J153" s="220">
        <f>ROUND(I153*H153,2)</f>
        <v>0</v>
      </c>
      <c r="K153" s="216" t="s">
        <v>19</v>
      </c>
      <c r="L153" s="46"/>
      <c r="M153" s="283" t="s">
        <v>19</v>
      </c>
      <c r="N153" s="284" t="s">
        <v>43</v>
      </c>
      <c r="O153" s="281"/>
      <c r="P153" s="285">
        <f>O153*H153</f>
        <v>0</v>
      </c>
      <c r="Q153" s="285">
        <v>0</v>
      </c>
      <c r="R153" s="285">
        <f>Q153*H153</f>
        <v>0</v>
      </c>
      <c r="S153" s="285">
        <v>0</v>
      </c>
      <c r="T153" s="28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2892</v>
      </c>
      <c r="AT153" s="225" t="s">
        <v>151</v>
      </c>
      <c r="AU153" s="225" t="s">
        <v>82</v>
      </c>
      <c r="AY153" s="19" t="s">
        <v>148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80</v>
      </c>
      <c r="BK153" s="226">
        <f>ROUND(I153*H153,2)</f>
        <v>0</v>
      </c>
      <c r="BL153" s="19" t="s">
        <v>2892</v>
      </c>
      <c r="BM153" s="225" t="s">
        <v>3026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c6XG6Vp8HI9AyTemEIi1zYPzx917qXWIxG7Enr8wtuj7MZextDBpq8BdKLg8zXYb8Md+TRL0qXoGHcgYQWwwWQ==" hashValue="Z9Yp0oOUWh0R4J+hC0LJeS0b6GBQO+yY9KNoRo5WDAFi5E3CNlYguGArmFOF9DBwA2hssal67AklCN03T8nZmQ==" algorithmName="SHA-512" password="CC35"/>
  <autoFilter ref="C94:K1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2_01/733322221"/>
    <hyperlink ref="F101" r:id="rId2" display="https://podminky.urs.cz/item/CS_URS_2022_01/733322222"/>
    <hyperlink ref="F103" r:id="rId3" display="https://podminky.urs.cz/item/CS_URS_2022_01/733322223"/>
    <hyperlink ref="F105" r:id="rId4" display="https://podminky.urs.cz/item/CS_URS_2022_01/733322224"/>
    <hyperlink ref="F107" r:id="rId5" display="https://podminky.urs.cz/item/CS_URS_2022_01/733811232"/>
    <hyperlink ref="F114" r:id="rId6" display="https://podminky.urs.cz/item/CS_URS_2022_01/998733103"/>
    <hyperlink ref="F119" r:id="rId7" display="https://podminky.urs.cz/item/CS_URS_2022_01/998734103"/>
    <hyperlink ref="F141" r:id="rId8" display="https://podminky.urs.cz/item/CS_URS_2022_01/998735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1" customFormat="1" ht="12" customHeight="1">
      <c r="B8" s="22"/>
      <c r="D8" s="144" t="s">
        <v>118</v>
      </c>
      <c r="L8" s="22"/>
    </row>
    <row r="9" s="2" customFormat="1" ht="16.5" customHeight="1">
      <c r="A9" s="40"/>
      <c r="B9" s="46"/>
      <c r="C9" s="40"/>
      <c r="D9" s="40"/>
      <c r="E9" s="145" t="s">
        <v>872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873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3027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5. 5. 2022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ROUND((SUM(BE94:BE132)),  2)</f>
        <v>0</v>
      </c>
      <c r="G35" s="40"/>
      <c r="H35" s="40"/>
      <c r="I35" s="159">
        <v>0.20999999999999999</v>
      </c>
      <c r="J35" s="158">
        <f>ROUND(((SUM(BE94:BE132))*I35),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ROUND((SUM(BF94:BF132)),  2)</f>
        <v>0</v>
      </c>
      <c r="G36" s="40"/>
      <c r="H36" s="40"/>
      <c r="I36" s="159">
        <v>0.12</v>
      </c>
      <c r="J36" s="158">
        <f>ROUND(((SUM(BF94:BF132))*I36),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ROUND((SUM(BG94:BG132)),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ROUND((SUM(BH94:BH132)),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ROUND((SUM(BI94:BI132)),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č.p. 224, Hálkova ulice, Chomutov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118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872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873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04.f - VZT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Chomutov</v>
      </c>
      <c r="G56" s="42"/>
      <c r="H56" s="42"/>
      <c r="I56" s="34" t="s">
        <v>23</v>
      </c>
      <c r="J56" s="74" t="str">
        <f>IF(J14="","",J14)</f>
        <v>5. 5. 2022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Statutární město Chomutov</v>
      </c>
      <c r="G58" s="42"/>
      <c r="H58" s="42"/>
      <c r="I58" s="34" t="s">
        <v>31</v>
      </c>
      <c r="J58" s="38" t="str">
        <f>E23</f>
        <v>SM 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Jaroslav Kudláček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129</v>
      </c>
      <c r="E64" s="179"/>
      <c r="F64" s="179"/>
      <c r="G64" s="179"/>
      <c r="H64" s="179"/>
      <c r="I64" s="179"/>
      <c r="J64" s="180">
        <f>J95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3028</v>
      </c>
      <c r="E65" s="184"/>
      <c r="F65" s="184"/>
      <c r="G65" s="184"/>
      <c r="H65" s="184"/>
      <c r="I65" s="184"/>
      <c r="J65" s="185">
        <f>J96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886</v>
      </c>
      <c r="E66" s="179"/>
      <c r="F66" s="179"/>
      <c r="G66" s="179"/>
      <c r="H66" s="179"/>
      <c r="I66" s="179"/>
      <c r="J66" s="180">
        <f>J118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2189</v>
      </c>
      <c r="E67" s="179"/>
      <c r="F67" s="179"/>
      <c r="G67" s="179"/>
      <c r="H67" s="179"/>
      <c r="I67" s="179"/>
      <c r="J67" s="180">
        <f>J121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2634</v>
      </c>
      <c r="E68" s="184"/>
      <c r="F68" s="184"/>
      <c r="G68" s="184"/>
      <c r="H68" s="184"/>
      <c r="I68" s="184"/>
      <c r="J68" s="185">
        <f>J122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2635</v>
      </c>
      <c r="E69" s="184"/>
      <c r="F69" s="184"/>
      <c r="G69" s="184"/>
      <c r="H69" s="184"/>
      <c r="I69" s="184"/>
      <c r="J69" s="185">
        <f>J125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2636</v>
      </c>
      <c r="E70" s="184"/>
      <c r="F70" s="184"/>
      <c r="G70" s="184"/>
      <c r="H70" s="184"/>
      <c r="I70" s="184"/>
      <c r="J70" s="185">
        <f>J127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2914</v>
      </c>
      <c r="E71" s="184"/>
      <c r="F71" s="184"/>
      <c r="G71" s="184"/>
      <c r="H71" s="184"/>
      <c r="I71" s="184"/>
      <c r="J71" s="185">
        <f>J129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2637</v>
      </c>
      <c r="E72" s="184"/>
      <c r="F72" s="184"/>
      <c r="G72" s="184"/>
      <c r="H72" s="184"/>
      <c r="I72" s="184"/>
      <c r="J72" s="185">
        <f>J131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133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1" t="str">
        <f>E7</f>
        <v>Rekonstrukce č.p. 224, Hálkova ulice, Chomutov</v>
      </c>
      <c r="F82" s="34"/>
      <c r="G82" s="34"/>
      <c r="H82" s="34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118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1" t="s">
        <v>872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873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SO 04.f - VZT</v>
      </c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Chomutov</v>
      </c>
      <c r="G88" s="42"/>
      <c r="H88" s="42"/>
      <c r="I88" s="34" t="s">
        <v>23</v>
      </c>
      <c r="J88" s="74" t="str">
        <f>IF(J14="","",J14)</f>
        <v>5. 5. 2022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Statutární město Chomutov</v>
      </c>
      <c r="G90" s="42"/>
      <c r="H90" s="42"/>
      <c r="I90" s="34" t="s">
        <v>31</v>
      </c>
      <c r="J90" s="38" t="str">
        <f>E23</f>
        <v>SM Projekt s.r.o.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>Jaroslav Kudláček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7"/>
      <c r="B93" s="188"/>
      <c r="C93" s="189" t="s">
        <v>134</v>
      </c>
      <c r="D93" s="190" t="s">
        <v>57</v>
      </c>
      <c r="E93" s="190" t="s">
        <v>53</v>
      </c>
      <c r="F93" s="190" t="s">
        <v>54</v>
      </c>
      <c r="G93" s="190" t="s">
        <v>135</v>
      </c>
      <c r="H93" s="190" t="s">
        <v>136</v>
      </c>
      <c r="I93" s="190" t="s">
        <v>137</v>
      </c>
      <c r="J93" s="190" t="s">
        <v>122</v>
      </c>
      <c r="K93" s="191" t="s">
        <v>138</v>
      </c>
      <c r="L93" s="192"/>
      <c r="M93" s="94" t="s">
        <v>19</v>
      </c>
      <c r="N93" s="95" t="s">
        <v>42</v>
      </c>
      <c r="O93" s="95" t="s">
        <v>139</v>
      </c>
      <c r="P93" s="95" t="s">
        <v>140</v>
      </c>
      <c r="Q93" s="95" t="s">
        <v>141</v>
      </c>
      <c r="R93" s="95" t="s">
        <v>142</v>
      </c>
      <c r="S93" s="95" t="s">
        <v>143</v>
      </c>
      <c r="T93" s="96" t="s">
        <v>144</v>
      </c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</row>
    <row r="94" s="2" customFormat="1" ht="22.8" customHeight="1">
      <c r="A94" s="40"/>
      <c r="B94" s="41"/>
      <c r="C94" s="101" t="s">
        <v>145</v>
      </c>
      <c r="D94" s="42"/>
      <c r="E94" s="42"/>
      <c r="F94" s="42"/>
      <c r="G94" s="42"/>
      <c r="H94" s="42"/>
      <c r="I94" s="42"/>
      <c r="J94" s="193">
        <f>BK94</f>
        <v>0</v>
      </c>
      <c r="K94" s="42"/>
      <c r="L94" s="46"/>
      <c r="M94" s="97"/>
      <c r="N94" s="194"/>
      <c r="O94" s="98"/>
      <c r="P94" s="195">
        <f>P95+P118+P121</f>
        <v>0</v>
      </c>
      <c r="Q94" s="98"/>
      <c r="R94" s="195">
        <f>R95+R118+R121</f>
        <v>0.029840000000000002</v>
      </c>
      <c r="S94" s="98"/>
      <c r="T94" s="196">
        <f>T95+T118+T121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123</v>
      </c>
      <c r="BK94" s="197">
        <f>BK95+BK118+BK121</f>
        <v>0</v>
      </c>
    </row>
    <row r="95" s="12" customFormat="1" ht="25.92" customHeight="1">
      <c r="A95" s="12"/>
      <c r="B95" s="198"/>
      <c r="C95" s="199"/>
      <c r="D95" s="200" t="s">
        <v>71</v>
      </c>
      <c r="E95" s="201" t="s">
        <v>284</v>
      </c>
      <c r="F95" s="201" t="s">
        <v>285</v>
      </c>
      <c r="G95" s="199"/>
      <c r="H95" s="199"/>
      <c r="I95" s="202"/>
      <c r="J95" s="203">
        <f>BK95</f>
        <v>0</v>
      </c>
      <c r="K95" s="199"/>
      <c r="L95" s="204"/>
      <c r="M95" s="205"/>
      <c r="N95" s="206"/>
      <c r="O95" s="206"/>
      <c r="P95" s="207">
        <f>P96</f>
        <v>0</v>
      </c>
      <c r="Q95" s="206"/>
      <c r="R95" s="207">
        <f>R96</f>
        <v>0.029840000000000002</v>
      </c>
      <c r="S95" s="206"/>
      <c r="T95" s="20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80</v>
      </c>
      <c r="AT95" s="210" t="s">
        <v>71</v>
      </c>
      <c r="AU95" s="210" t="s">
        <v>72</v>
      </c>
      <c r="AY95" s="209" t="s">
        <v>148</v>
      </c>
      <c r="BK95" s="211">
        <f>BK96</f>
        <v>0</v>
      </c>
    </row>
    <row r="96" s="12" customFormat="1" ht="22.8" customHeight="1">
      <c r="A96" s="12"/>
      <c r="B96" s="198"/>
      <c r="C96" s="199"/>
      <c r="D96" s="200" t="s">
        <v>71</v>
      </c>
      <c r="E96" s="212" t="s">
        <v>3029</v>
      </c>
      <c r="F96" s="212" t="s">
        <v>3030</v>
      </c>
      <c r="G96" s="199"/>
      <c r="H96" s="199"/>
      <c r="I96" s="202"/>
      <c r="J96" s="213">
        <f>BK96</f>
        <v>0</v>
      </c>
      <c r="K96" s="199"/>
      <c r="L96" s="204"/>
      <c r="M96" s="205"/>
      <c r="N96" s="206"/>
      <c r="O96" s="206"/>
      <c r="P96" s="207">
        <f>SUM(P97:P117)</f>
        <v>0</v>
      </c>
      <c r="Q96" s="206"/>
      <c r="R96" s="207">
        <f>SUM(R97:R117)</f>
        <v>0.029840000000000002</v>
      </c>
      <c r="S96" s="206"/>
      <c r="T96" s="208">
        <f>SUM(T97:T117)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71</v>
      </c>
      <c r="AU96" s="210" t="s">
        <v>80</v>
      </c>
      <c r="AY96" s="209" t="s">
        <v>148</v>
      </c>
      <c r="BK96" s="211">
        <f>SUM(BK97:BK117)</f>
        <v>0</v>
      </c>
    </row>
    <row r="97" s="2" customFormat="1" ht="16.5" customHeight="1">
      <c r="A97" s="40"/>
      <c r="B97" s="41"/>
      <c r="C97" s="214" t="s">
        <v>80</v>
      </c>
      <c r="D97" s="214" t="s">
        <v>151</v>
      </c>
      <c r="E97" s="215" t="s">
        <v>3031</v>
      </c>
      <c r="F97" s="216" t="s">
        <v>3032</v>
      </c>
      <c r="G97" s="217" t="s">
        <v>765</v>
      </c>
      <c r="H97" s="218">
        <v>7</v>
      </c>
      <c r="I97" s="219"/>
      <c r="J97" s="220">
        <f>ROUND(I97*H97,2)</f>
        <v>0</v>
      </c>
      <c r="K97" s="216" t="s">
        <v>155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149</v>
      </c>
      <c r="AT97" s="225" t="s">
        <v>151</v>
      </c>
      <c r="AU97" s="225" t="s">
        <v>82</v>
      </c>
      <c r="AY97" s="19" t="s">
        <v>148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80</v>
      </c>
      <c r="BK97" s="226">
        <f>ROUND(I97*H97,2)</f>
        <v>0</v>
      </c>
      <c r="BL97" s="19" t="s">
        <v>149</v>
      </c>
      <c r="BM97" s="225" t="s">
        <v>3033</v>
      </c>
    </row>
    <row r="98" s="2" customFormat="1">
      <c r="A98" s="40"/>
      <c r="B98" s="41"/>
      <c r="C98" s="42"/>
      <c r="D98" s="227" t="s">
        <v>157</v>
      </c>
      <c r="E98" s="42"/>
      <c r="F98" s="228" t="s">
        <v>3034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157</v>
      </c>
      <c r="AU98" s="19" t="s">
        <v>82</v>
      </c>
    </row>
    <row r="99" s="2" customFormat="1" ht="24.15" customHeight="1">
      <c r="A99" s="40"/>
      <c r="B99" s="41"/>
      <c r="C99" s="269" t="s">
        <v>82</v>
      </c>
      <c r="D99" s="269" t="s">
        <v>363</v>
      </c>
      <c r="E99" s="270" t="s">
        <v>3035</v>
      </c>
      <c r="F99" s="271" t="s">
        <v>3036</v>
      </c>
      <c r="G99" s="272" t="s">
        <v>765</v>
      </c>
      <c r="H99" s="273">
        <v>1</v>
      </c>
      <c r="I99" s="274"/>
      <c r="J99" s="275">
        <f>ROUND(I99*H99,2)</f>
        <v>0</v>
      </c>
      <c r="K99" s="271" t="s">
        <v>19</v>
      </c>
      <c r="L99" s="276"/>
      <c r="M99" s="277" t="s">
        <v>19</v>
      </c>
      <c r="N99" s="278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205</v>
      </c>
      <c r="AT99" s="225" t="s">
        <v>363</v>
      </c>
      <c r="AU99" s="225" t="s">
        <v>82</v>
      </c>
      <c r="AY99" s="19" t="s">
        <v>148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80</v>
      </c>
      <c r="BK99" s="226">
        <f>ROUND(I99*H99,2)</f>
        <v>0</v>
      </c>
      <c r="BL99" s="19" t="s">
        <v>149</v>
      </c>
      <c r="BM99" s="225" t="s">
        <v>3037</v>
      </c>
    </row>
    <row r="100" s="2" customFormat="1" ht="33" customHeight="1">
      <c r="A100" s="40"/>
      <c r="B100" s="41"/>
      <c r="C100" s="269" t="s">
        <v>170</v>
      </c>
      <c r="D100" s="269" t="s">
        <v>363</v>
      </c>
      <c r="E100" s="270" t="s">
        <v>3038</v>
      </c>
      <c r="F100" s="271" t="s">
        <v>3039</v>
      </c>
      <c r="G100" s="272" t="s">
        <v>765</v>
      </c>
      <c r="H100" s="273">
        <v>6</v>
      </c>
      <c r="I100" s="274"/>
      <c r="J100" s="275">
        <f>ROUND(I100*H100,2)</f>
        <v>0</v>
      </c>
      <c r="K100" s="271" t="s">
        <v>19</v>
      </c>
      <c r="L100" s="276"/>
      <c r="M100" s="277" t="s">
        <v>19</v>
      </c>
      <c r="N100" s="278" t="s">
        <v>43</v>
      </c>
      <c r="O100" s="86"/>
      <c r="P100" s="223">
        <f>O100*H100</f>
        <v>0</v>
      </c>
      <c r="Q100" s="223">
        <v>0.0015</v>
      </c>
      <c r="R100" s="223">
        <f>Q100*H100</f>
        <v>0.0090000000000000011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205</v>
      </c>
      <c r="AT100" s="225" t="s">
        <v>363</v>
      </c>
      <c r="AU100" s="225" t="s">
        <v>82</v>
      </c>
      <c r="AY100" s="19" t="s">
        <v>148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80</v>
      </c>
      <c r="BK100" s="226">
        <f>ROUND(I100*H100,2)</f>
        <v>0</v>
      </c>
      <c r="BL100" s="19" t="s">
        <v>149</v>
      </c>
      <c r="BM100" s="225" t="s">
        <v>3040</v>
      </c>
    </row>
    <row r="101" s="2" customFormat="1" ht="21.75" customHeight="1">
      <c r="A101" s="40"/>
      <c r="B101" s="41"/>
      <c r="C101" s="214" t="s">
        <v>149</v>
      </c>
      <c r="D101" s="214" t="s">
        <v>151</v>
      </c>
      <c r="E101" s="215" t="s">
        <v>3041</v>
      </c>
      <c r="F101" s="216" t="s">
        <v>3042</v>
      </c>
      <c r="G101" s="217" t="s">
        <v>765</v>
      </c>
      <c r="H101" s="218">
        <v>5</v>
      </c>
      <c r="I101" s="219"/>
      <c r="J101" s="220">
        <f>ROUND(I101*H101,2)</f>
        <v>0</v>
      </c>
      <c r="K101" s="216" t="s">
        <v>155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149</v>
      </c>
      <c r="AT101" s="225" t="s">
        <v>151</v>
      </c>
      <c r="AU101" s="225" t="s">
        <v>82</v>
      </c>
      <c r="AY101" s="19" t="s">
        <v>148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149</v>
      </c>
      <c r="BM101" s="225" t="s">
        <v>3043</v>
      </c>
    </row>
    <row r="102" s="2" customFormat="1">
      <c r="A102" s="40"/>
      <c r="B102" s="41"/>
      <c r="C102" s="42"/>
      <c r="D102" s="227" t="s">
        <v>157</v>
      </c>
      <c r="E102" s="42"/>
      <c r="F102" s="228" t="s">
        <v>3044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157</v>
      </c>
      <c r="AU102" s="19" t="s">
        <v>82</v>
      </c>
    </row>
    <row r="103" s="2" customFormat="1" ht="16.5" customHeight="1">
      <c r="A103" s="40"/>
      <c r="B103" s="41"/>
      <c r="C103" s="269" t="s">
        <v>183</v>
      </c>
      <c r="D103" s="269" t="s">
        <v>363</v>
      </c>
      <c r="E103" s="270" t="s">
        <v>3045</v>
      </c>
      <c r="F103" s="271" t="s">
        <v>3046</v>
      </c>
      <c r="G103" s="272" t="s">
        <v>765</v>
      </c>
      <c r="H103" s="273">
        <v>5</v>
      </c>
      <c r="I103" s="274"/>
      <c r="J103" s="275">
        <f>ROUND(I103*H103,2)</f>
        <v>0</v>
      </c>
      <c r="K103" s="271" t="s">
        <v>155</v>
      </c>
      <c r="L103" s="276"/>
      <c r="M103" s="277" t="s">
        <v>19</v>
      </c>
      <c r="N103" s="278" t="s">
        <v>43</v>
      </c>
      <c r="O103" s="86"/>
      <c r="P103" s="223">
        <f>O103*H103</f>
        <v>0</v>
      </c>
      <c r="Q103" s="223">
        <v>0.00080000000000000004</v>
      </c>
      <c r="R103" s="223">
        <f>Q103*H103</f>
        <v>0.0040000000000000001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205</v>
      </c>
      <c r="AT103" s="225" t="s">
        <v>363</v>
      </c>
      <c r="AU103" s="225" t="s">
        <v>82</v>
      </c>
      <c r="AY103" s="19" t="s">
        <v>148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80</v>
      </c>
      <c r="BK103" s="226">
        <f>ROUND(I103*H103,2)</f>
        <v>0</v>
      </c>
      <c r="BL103" s="19" t="s">
        <v>149</v>
      </c>
      <c r="BM103" s="225" t="s">
        <v>3047</v>
      </c>
    </row>
    <row r="104" s="2" customFormat="1" ht="24.15" customHeight="1">
      <c r="A104" s="40"/>
      <c r="B104" s="41"/>
      <c r="C104" s="214" t="s">
        <v>190</v>
      </c>
      <c r="D104" s="214" t="s">
        <v>151</v>
      </c>
      <c r="E104" s="215" t="s">
        <v>3048</v>
      </c>
      <c r="F104" s="216" t="s">
        <v>3049</v>
      </c>
      <c r="G104" s="217" t="s">
        <v>298</v>
      </c>
      <c r="H104" s="218">
        <v>8</v>
      </c>
      <c r="I104" s="219"/>
      <c r="J104" s="220">
        <f>ROUND(I104*H104,2)</f>
        <v>0</v>
      </c>
      <c r="K104" s="216" t="s">
        <v>155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0.00167</v>
      </c>
      <c r="R104" s="223">
        <f>Q104*H104</f>
        <v>0.01336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149</v>
      </c>
      <c r="AT104" s="225" t="s">
        <v>151</v>
      </c>
      <c r="AU104" s="225" t="s">
        <v>82</v>
      </c>
      <c r="AY104" s="19" t="s">
        <v>148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149</v>
      </c>
      <c r="BM104" s="225" t="s">
        <v>3050</v>
      </c>
    </row>
    <row r="105" s="2" customFormat="1">
      <c r="A105" s="40"/>
      <c r="B105" s="41"/>
      <c r="C105" s="42"/>
      <c r="D105" s="227" t="s">
        <v>157</v>
      </c>
      <c r="E105" s="42"/>
      <c r="F105" s="228" t="s">
        <v>3051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157</v>
      </c>
      <c r="AU105" s="19" t="s">
        <v>82</v>
      </c>
    </row>
    <row r="106" s="2" customFormat="1" ht="24.15" customHeight="1">
      <c r="A106" s="40"/>
      <c r="B106" s="41"/>
      <c r="C106" s="214" t="s">
        <v>198</v>
      </c>
      <c r="D106" s="214" t="s">
        <v>151</v>
      </c>
      <c r="E106" s="215" t="s">
        <v>3052</v>
      </c>
      <c r="F106" s="216" t="s">
        <v>3053</v>
      </c>
      <c r="G106" s="217" t="s">
        <v>765</v>
      </c>
      <c r="H106" s="218">
        <v>1</v>
      </c>
      <c r="I106" s="219"/>
      <c r="J106" s="220">
        <f>ROUND(I106*H106,2)</f>
        <v>0</v>
      </c>
      <c r="K106" s="216" t="s">
        <v>155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149</v>
      </c>
      <c r="AT106" s="225" t="s">
        <v>151</v>
      </c>
      <c r="AU106" s="225" t="s">
        <v>82</v>
      </c>
      <c r="AY106" s="19" t="s">
        <v>148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80</v>
      </c>
      <c r="BK106" s="226">
        <f>ROUND(I106*H106,2)</f>
        <v>0</v>
      </c>
      <c r="BL106" s="19" t="s">
        <v>149</v>
      </c>
      <c r="BM106" s="225" t="s">
        <v>3054</v>
      </c>
    </row>
    <row r="107" s="2" customFormat="1">
      <c r="A107" s="40"/>
      <c r="B107" s="41"/>
      <c r="C107" s="42"/>
      <c r="D107" s="227" t="s">
        <v>157</v>
      </c>
      <c r="E107" s="42"/>
      <c r="F107" s="228" t="s">
        <v>3055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157</v>
      </c>
      <c r="AU107" s="19" t="s">
        <v>82</v>
      </c>
    </row>
    <row r="108" s="2" customFormat="1" ht="16.5" customHeight="1">
      <c r="A108" s="40"/>
      <c r="B108" s="41"/>
      <c r="C108" s="269" t="s">
        <v>205</v>
      </c>
      <c r="D108" s="269" t="s">
        <v>363</v>
      </c>
      <c r="E108" s="270" t="s">
        <v>3056</v>
      </c>
      <c r="F108" s="271" t="s">
        <v>3057</v>
      </c>
      <c r="G108" s="272" t="s">
        <v>765</v>
      </c>
      <c r="H108" s="273">
        <v>1</v>
      </c>
      <c r="I108" s="274"/>
      <c r="J108" s="275">
        <f>ROUND(I108*H108,2)</f>
        <v>0</v>
      </c>
      <c r="K108" s="271" t="s">
        <v>155</v>
      </c>
      <c r="L108" s="276"/>
      <c r="M108" s="277" t="s">
        <v>19</v>
      </c>
      <c r="N108" s="278" t="s">
        <v>43</v>
      </c>
      <c r="O108" s="86"/>
      <c r="P108" s="223">
        <f>O108*H108</f>
        <v>0</v>
      </c>
      <c r="Q108" s="223">
        <v>0.00040000000000000002</v>
      </c>
      <c r="R108" s="223">
        <f>Q108*H108</f>
        <v>0.00040000000000000002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205</v>
      </c>
      <c r="AT108" s="225" t="s">
        <v>363</v>
      </c>
      <c r="AU108" s="225" t="s">
        <v>82</v>
      </c>
      <c r="AY108" s="19" t="s">
        <v>148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80</v>
      </c>
      <c r="BK108" s="226">
        <f>ROUND(I108*H108,2)</f>
        <v>0</v>
      </c>
      <c r="BL108" s="19" t="s">
        <v>149</v>
      </c>
      <c r="BM108" s="225" t="s">
        <v>3058</v>
      </c>
    </row>
    <row r="109" s="2" customFormat="1" ht="16.5" customHeight="1">
      <c r="A109" s="40"/>
      <c r="B109" s="41"/>
      <c r="C109" s="214" t="s">
        <v>168</v>
      </c>
      <c r="D109" s="214" t="s">
        <v>151</v>
      </c>
      <c r="E109" s="215" t="s">
        <v>3059</v>
      </c>
      <c r="F109" s="216" t="s">
        <v>3060</v>
      </c>
      <c r="G109" s="217" t="s">
        <v>298</v>
      </c>
      <c r="H109" s="218">
        <v>4</v>
      </c>
      <c r="I109" s="219"/>
      <c r="J109" s="220">
        <f>ROUND(I109*H109,2)</f>
        <v>0</v>
      </c>
      <c r="K109" s="216" t="s">
        <v>155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149</v>
      </c>
      <c r="AT109" s="225" t="s">
        <v>151</v>
      </c>
      <c r="AU109" s="225" t="s">
        <v>82</v>
      </c>
      <c r="AY109" s="19" t="s">
        <v>148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149</v>
      </c>
      <c r="BM109" s="225" t="s">
        <v>3061</v>
      </c>
    </row>
    <row r="110" s="2" customFormat="1">
      <c r="A110" s="40"/>
      <c r="B110" s="41"/>
      <c r="C110" s="42"/>
      <c r="D110" s="227" t="s">
        <v>157</v>
      </c>
      <c r="E110" s="42"/>
      <c r="F110" s="228" t="s">
        <v>3062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157</v>
      </c>
      <c r="AU110" s="19" t="s">
        <v>82</v>
      </c>
    </row>
    <row r="111" s="2" customFormat="1" ht="24.15" customHeight="1">
      <c r="A111" s="40"/>
      <c r="B111" s="41"/>
      <c r="C111" s="269" t="s">
        <v>215</v>
      </c>
      <c r="D111" s="269" t="s">
        <v>363</v>
      </c>
      <c r="E111" s="270" t="s">
        <v>3063</v>
      </c>
      <c r="F111" s="271" t="s">
        <v>3064</v>
      </c>
      <c r="G111" s="272" t="s">
        <v>765</v>
      </c>
      <c r="H111" s="273">
        <v>4.4000000000000004</v>
      </c>
      <c r="I111" s="274"/>
      <c r="J111" s="275">
        <f>ROUND(I111*H111,2)</f>
        <v>0</v>
      </c>
      <c r="K111" s="271" t="s">
        <v>19</v>
      </c>
      <c r="L111" s="276"/>
      <c r="M111" s="277" t="s">
        <v>19</v>
      </c>
      <c r="N111" s="278" t="s">
        <v>43</v>
      </c>
      <c r="O111" s="86"/>
      <c r="P111" s="223">
        <f>O111*H111</f>
        <v>0</v>
      </c>
      <c r="Q111" s="223">
        <v>0.00069999999999999999</v>
      </c>
      <c r="R111" s="223">
        <f>Q111*H111</f>
        <v>0.0030800000000000003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205</v>
      </c>
      <c r="AT111" s="225" t="s">
        <v>363</v>
      </c>
      <c r="AU111" s="225" t="s">
        <v>82</v>
      </c>
      <c r="AY111" s="19" t="s">
        <v>148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149</v>
      </c>
      <c r="BM111" s="225" t="s">
        <v>3065</v>
      </c>
    </row>
    <row r="112" s="14" customFormat="1">
      <c r="A112" s="14"/>
      <c r="B112" s="243"/>
      <c r="C112" s="244"/>
      <c r="D112" s="234" t="s">
        <v>159</v>
      </c>
      <c r="E112" s="244"/>
      <c r="F112" s="246" t="s">
        <v>3066</v>
      </c>
      <c r="G112" s="244"/>
      <c r="H112" s="247">
        <v>4.4000000000000004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4</v>
      </c>
      <c r="AX112" s="14" t="s">
        <v>80</v>
      </c>
      <c r="AY112" s="253" t="s">
        <v>148</v>
      </c>
    </row>
    <row r="113" s="2" customFormat="1" ht="16.5" customHeight="1">
      <c r="A113" s="40"/>
      <c r="B113" s="41"/>
      <c r="C113" s="214" t="s">
        <v>220</v>
      </c>
      <c r="D113" s="214" t="s">
        <v>151</v>
      </c>
      <c r="E113" s="215" t="s">
        <v>3067</v>
      </c>
      <c r="F113" s="216" t="s">
        <v>3068</v>
      </c>
      <c r="G113" s="217" t="s">
        <v>765</v>
      </c>
      <c r="H113" s="218">
        <v>7</v>
      </c>
      <c r="I113" s="219"/>
      <c r="J113" s="220">
        <f>ROUND(I113*H113,2)</f>
        <v>0</v>
      </c>
      <c r="K113" s="216" t="s">
        <v>155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149</v>
      </c>
      <c r="AT113" s="225" t="s">
        <v>151</v>
      </c>
      <c r="AU113" s="225" t="s">
        <v>82</v>
      </c>
      <c r="AY113" s="19" t="s">
        <v>148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80</v>
      </c>
      <c r="BK113" s="226">
        <f>ROUND(I113*H113,2)</f>
        <v>0</v>
      </c>
      <c r="BL113" s="19" t="s">
        <v>149</v>
      </c>
      <c r="BM113" s="225" t="s">
        <v>3069</v>
      </c>
    </row>
    <row r="114" s="2" customFormat="1">
      <c r="A114" s="40"/>
      <c r="B114" s="41"/>
      <c r="C114" s="42"/>
      <c r="D114" s="227" t="s">
        <v>157</v>
      </c>
      <c r="E114" s="42"/>
      <c r="F114" s="228" t="s">
        <v>3070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157</v>
      </c>
      <c r="AU114" s="19" t="s">
        <v>82</v>
      </c>
    </row>
    <row r="115" s="2" customFormat="1" ht="24.15" customHeight="1">
      <c r="A115" s="40"/>
      <c r="B115" s="41"/>
      <c r="C115" s="214" t="s">
        <v>8</v>
      </c>
      <c r="D115" s="214" t="s">
        <v>151</v>
      </c>
      <c r="E115" s="215" t="s">
        <v>3071</v>
      </c>
      <c r="F115" s="216" t="s">
        <v>3072</v>
      </c>
      <c r="G115" s="217" t="s">
        <v>208</v>
      </c>
      <c r="H115" s="218">
        <v>0.10000000000000001</v>
      </c>
      <c r="I115" s="219"/>
      <c r="J115" s="220">
        <f>ROUND(I115*H115,2)</f>
        <v>0</v>
      </c>
      <c r="K115" s="216" t="s">
        <v>155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245</v>
      </c>
      <c r="AT115" s="225" t="s">
        <v>151</v>
      </c>
      <c r="AU115" s="225" t="s">
        <v>82</v>
      </c>
      <c r="AY115" s="19" t="s">
        <v>148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80</v>
      </c>
      <c r="BK115" s="226">
        <f>ROUND(I115*H115,2)</f>
        <v>0</v>
      </c>
      <c r="BL115" s="19" t="s">
        <v>245</v>
      </c>
      <c r="BM115" s="225" t="s">
        <v>3073</v>
      </c>
    </row>
    <row r="116" s="2" customFormat="1">
      <c r="A116" s="40"/>
      <c r="B116" s="41"/>
      <c r="C116" s="42"/>
      <c r="D116" s="227" t="s">
        <v>157</v>
      </c>
      <c r="E116" s="42"/>
      <c r="F116" s="228" t="s">
        <v>3074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157</v>
      </c>
      <c r="AU116" s="19" t="s">
        <v>82</v>
      </c>
    </row>
    <row r="117" s="2" customFormat="1" ht="16.5" customHeight="1">
      <c r="A117" s="40"/>
      <c r="B117" s="41"/>
      <c r="C117" s="214" t="s">
        <v>230</v>
      </c>
      <c r="D117" s="214" t="s">
        <v>151</v>
      </c>
      <c r="E117" s="215" t="s">
        <v>3075</v>
      </c>
      <c r="F117" s="216" t="s">
        <v>3076</v>
      </c>
      <c r="G117" s="217" t="s">
        <v>154</v>
      </c>
      <c r="H117" s="218">
        <v>10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149</v>
      </c>
      <c r="AT117" s="225" t="s">
        <v>151</v>
      </c>
      <c r="AU117" s="225" t="s">
        <v>82</v>
      </c>
      <c r="AY117" s="19" t="s">
        <v>148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80</v>
      </c>
      <c r="BK117" s="226">
        <f>ROUND(I117*H117,2)</f>
        <v>0</v>
      </c>
      <c r="BL117" s="19" t="s">
        <v>149</v>
      </c>
      <c r="BM117" s="225" t="s">
        <v>3077</v>
      </c>
    </row>
    <row r="118" s="12" customFormat="1" ht="25.92" customHeight="1">
      <c r="A118" s="12"/>
      <c r="B118" s="198"/>
      <c r="C118" s="199"/>
      <c r="D118" s="200" t="s">
        <v>71</v>
      </c>
      <c r="E118" s="201" t="s">
        <v>2171</v>
      </c>
      <c r="F118" s="201" t="s">
        <v>2172</v>
      </c>
      <c r="G118" s="199"/>
      <c r="H118" s="199"/>
      <c r="I118" s="202"/>
      <c r="J118" s="203">
        <f>BK118</f>
        <v>0</v>
      </c>
      <c r="K118" s="199"/>
      <c r="L118" s="204"/>
      <c r="M118" s="205"/>
      <c r="N118" s="206"/>
      <c r="O118" s="206"/>
      <c r="P118" s="207">
        <f>SUM(P119:P120)</f>
        <v>0</v>
      </c>
      <c r="Q118" s="206"/>
      <c r="R118" s="207">
        <f>SUM(R119:R120)</f>
        <v>0</v>
      </c>
      <c r="S118" s="206"/>
      <c r="T118" s="208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9" t="s">
        <v>149</v>
      </c>
      <c r="AT118" s="210" t="s">
        <v>71</v>
      </c>
      <c r="AU118" s="210" t="s">
        <v>72</v>
      </c>
      <c r="AY118" s="209" t="s">
        <v>148</v>
      </c>
      <c r="BK118" s="211">
        <f>SUM(BK119:BK120)</f>
        <v>0</v>
      </c>
    </row>
    <row r="119" s="2" customFormat="1" ht="16.5" customHeight="1">
      <c r="A119" s="40"/>
      <c r="B119" s="41"/>
      <c r="C119" s="214" t="s">
        <v>235</v>
      </c>
      <c r="D119" s="214" t="s">
        <v>151</v>
      </c>
      <c r="E119" s="215" t="s">
        <v>3078</v>
      </c>
      <c r="F119" s="216" t="s">
        <v>3079</v>
      </c>
      <c r="G119" s="217" t="s">
        <v>1295</v>
      </c>
      <c r="H119" s="218">
        <v>20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2261</v>
      </c>
      <c r="AT119" s="225" t="s">
        <v>151</v>
      </c>
      <c r="AU119" s="225" t="s">
        <v>80</v>
      </c>
      <c r="AY119" s="19" t="s">
        <v>148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80</v>
      </c>
      <c r="BK119" s="226">
        <f>ROUND(I119*H119,2)</f>
        <v>0</v>
      </c>
      <c r="BL119" s="19" t="s">
        <v>2261</v>
      </c>
      <c r="BM119" s="225" t="s">
        <v>3080</v>
      </c>
    </row>
    <row r="120" s="2" customFormat="1" ht="16.5" customHeight="1">
      <c r="A120" s="40"/>
      <c r="B120" s="41"/>
      <c r="C120" s="214" t="s">
        <v>240</v>
      </c>
      <c r="D120" s="214" t="s">
        <v>151</v>
      </c>
      <c r="E120" s="215" t="s">
        <v>3081</v>
      </c>
      <c r="F120" s="216" t="s">
        <v>3082</v>
      </c>
      <c r="G120" s="217" t="s">
        <v>1295</v>
      </c>
      <c r="H120" s="218">
        <v>20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2261</v>
      </c>
      <c r="AT120" s="225" t="s">
        <v>151</v>
      </c>
      <c r="AU120" s="225" t="s">
        <v>80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2261</v>
      </c>
      <c r="BM120" s="225" t="s">
        <v>3083</v>
      </c>
    </row>
    <row r="121" s="12" customFormat="1" ht="25.92" customHeight="1">
      <c r="A121" s="12"/>
      <c r="B121" s="198"/>
      <c r="C121" s="199"/>
      <c r="D121" s="200" t="s">
        <v>71</v>
      </c>
      <c r="E121" s="201" t="s">
        <v>114</v>
      </c>
      <c r="F121" s="201" t="s">
        <v>2270</v>
      </c>
      <c r="G121" s="199"/>
      <c r="H121" s="199"/>
      <c r="I121" s="202"/>
      <c r="J121" s="203">
        <f>BK121</f>
        <v>0</v>
      </c>
      <c r="K121" s="199"/>
      <c r="L121" s="204"/>
      <c r="M121" s="205"/>
      <c r="N121" s="206"/>
      <c r="O121" s="206"/>
      <c r="P121" s="207">
        <f>P122+P125+P127+P129+P131</f>
        <v>0</v>
      </c>
      <c r="Q121" s="206"/>
      <c r="R121" s="207">
        <f>R122+R125+R127+R129+R131</f>
        <v>0</v>
      </c>
      <c r="S121" s="206"/>
      <c r="T121" s="208">
        <f>T122+T125+T127+T129+T131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183</v>
      </c>
      <c r="AT121" s="210" t="s">
        <v>71</v>
      </c>
      <c r="AU121" s="210" t="s">
        <v>72</v>
      </c>
      <c r="AY121" s="209" t="s">
        <v>148</v>
      </c>
      <c r="BK121" s="211">
        <f>BK122+BK125+BK127+BK129+BK131</f>
        <v>0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2888</v>
      </c>
      <c r="F122" s="212" t="s">
        <v>2889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SUM(P123:P124)</f>
        <v>0</v>
      </c>
      <c r="Q122" s="206"/>
      <c r="R122" s="207">
        <f>SUM(R123:R124)</f>
        <v>0</v>
      </c>
      <c r="S122" s="206"/>
      <c r="T122" s="20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183</v>
      </c>
      <c r="AT122" s="210" t="s">
        <v>71</v>
      </c>
      <c r="AU122" s="210" t="s">
        <v>80</v>
      </c>
      <c r="AY122" s="209" t="s">
        <v>148</v>
      </c>
      <c r="BK122" s="211">
        <f>SUM(BK123:BK124)</f>
        <v>0</v>
      </c>
    </row>
    <row r="123" s="2" customFormat="1" ht="16.5" customHeight="1">
      <c r="A123" s="40"/>
      <c r="B123" s="41"/>
      <c r="C123" s="214" t="s">
        <v>245</v>
      </c>
      <c r="D123" s="214" t="s">
        <v>151</v>
      </c>
      <c r="E123" s="215" t="s">
        <v>2890</v>
      </c>
      <c r="F123" s="216" t="s">
        <v>2891</v>
      </c>
      <c r="G123" s="217" t="s">
        <v>201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2892</v>
      </c>
      <c r="AT123" s="225" t="s">
        <v>151</v>
      </c>
      <c r="AU123" s="225" t="s">
        <v>82</v>
      </c>
      <c r="AY123" s="19" t="s">
        <v>148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80</v>
      </c>
      <c r="BK123" s="226">
        <f>ROUND(I123*H123,2)</f>
        <v>0</v>
      </c>
      <c r="BL123" s="19" t="s">
        <v>2892</v>
      </c>
      <c r="BM123" s="225" t="s">
        <v>3084</v>
      </c>
    </row>
    <row r="124" s="2" customFormat="1" ht="24.15" customHeight="1">
      <c r="A124" s="40"/>
      <c r="B124" s="41"/>
      <c r="C124" s="214" t="s">
        <v>250</v>
      </c>
      <c r="D124" s="214" t="s">
        <v>151</v>
      </c>
      <c r="E124" s="215" t="s">
        <v>2271</v>
      </c>
      <c r="F124" s="216" t="s">
        <v>2894</v>
      </c>
      <c r="G124" s="217" t="s">
        <v>201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2892</v>
      </c>
      <c r="AT124" s="225" t="s">
        <v>151</v>
      </c>
      <c r="AU124" s="225" t="s">
        <v>82</v>
      </c>
      <c r="AY124" s="19" t="s">
        <v>148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80</v>
      </c>
      <c r="BK124" s="226">
        <f>ROUND(I124*H124,2)</f>
        <v>0</v>
      </c>
      <c r="BL124" s="19" t="s">
        <v>2892</v>
      </c>
      <c r="BM124" s="225" t="s">
        <v>3085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2896</v>
      </c>
      <c r="F125" s="212" t="s">
        <v>2897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P126</f>
        <v>0</v>
      </c>
      <c r="Q125" s="206"/>
      <c r="R125" s="207">
        <f>R126</f>
        <v>0</v>
      </c>
      <c r="S125" s="206"/>
      <c r="T125" s="208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183</v>
      </c>
      <c r="AT125" s="210" t="s">
        <v>71</v>
      </c>
      <c r="AU125" s="210" t="s">
        <v>80</v>
      </c>
      <c r="AY125" s="209" t="s">
        <v>148</v>
      </c>
      <c r="BK125" s="211">
        <f>BK126</f>
        <v>0</v>
      </c>
    </row>
    <row r="126" s="2" customFormat="1" ht="24.15" customHeight="1">
      <c r="A126" s="40"/>
      <c r="B126" s="41"/>
      <c r="C126" s="214" t="s">
        <v>255</v>
      </c>
      <c r="D126" s="214" t="s">
        <v>151</v>
      </c>
      <c r="E126" s="215" t="s">
        <v>2898</v>
      </c>
      <c r="F126" s="216" t="s">
        <v>2899</v>
      </c>
      <c r="G126" s="217" t="s">
        <v>201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2892</v>
      </c>
      <c r="AT126" s="225" t="s">
        <v>151</v>
      </c>
      <c r="AU126" s="225" t="s">
        <v>82</v>
      </c>
      <c r="AY126" s="19" t="s">
        <v>148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80</v>
      </c>
      <c r="BK126" s="226">
        <f>ROUND(I126*H126,2)</f>
        <v>0</v>
      </c>
      <c r="BL126" s="19" t="s">
        <v>2892</v>
      </c>
      <c r="BM126" s="225" t="s">
        <v>3086</v>
      </c>
    </row>
    <row r="127" s="12" customFormat="1" ht="22.8" customHeight="1">
      <c r="A127" s="12"/>
      <c r="B127" s="198"/>
      <c r="C127" s="199"/>
      <c r="D127" s="200" t="s">
        <v>71</v>
      </c>
      <c r="E127" s="212" t="s">
        <v>2901</v>
      </c>
      <c r="F127" s="212" t="s">
        <v>2902</v>
      </c>
      <c r="G127" s="199"/>
      <c r="H127" s="199"/>
      <c r="I127" s="202"/>
      <c r="J127" s="213">
        <f>BK127</f>
        <v>0</v>
      </c>
      <c r="K127" s="199"/>
      <c r="L127" s="204"/>
      <c r="M127" s="205"/>
      <c r="N127" s="206"/>
      <c r="O127" s="206"/>
      <c r="P127" s="207">
        <f>P128</f>
        <v>0</v>
      </c>
      <c r="Q127" s="206"/>
      <c r="R127" s="207">
        <f>R128</f>
        <v>0</v>
      </c>
      <c r="S127" s="206"/>
      <c r="T127" s="20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9" t="s">
        <v>183</v>
      </c>
      <c r="AT127" s="210" t="s">
        <v>71</v>
      </c>
      <c r="AU127" s="210" t="s">
        <v>80</v>
      </c>
      <c r="AY127" s="209" t="s">
        <v>148</v>
      </c>
      <c r="BK127" s="211">
        <f>BK128</f>
        <v>0</v>
      </c>
    </row>
    <row r="128" s="2" customFormat="1" ht="16.5" customHeight="1">
      <c r="A128" s="40"/>
      <c r="B128" s="41"/>
      <c r="C128" s="214" t="s">
        <v>262</v>
      </c>
      <c r="D128" s="214" t="s">
        <v>151</v>
      </c>
      <c r="E128" s="215" t="s">
        <v>2274</v>
      </c>
      <c r="F128" s="216" t="s">
        <v>2903</v>
      </c>
      <c r="G128" s="217" t="s">
        <v>201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2892</v>
      </c>
      <c r="AT128" s="225" t="s">
        <v>151</v>
      </c>
      <c r="AU128" s="225" t="s">
        <v>82</v>
      </c>
      <c r="AY128" s="19" t="s">
        <v>148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80</v>
      </c>
      <c r="BK128" s="226">
        <f>ROUND(I128*H128,2)</f>
        <v>0</v>
      </c>
      <c r="BL128" s="19" t="s">
        <v>2892</v>
      </c>
      <c r="BM128" s="225" t="s">
        <v>3087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3023</v>
      </c>
      <c r="F129" s="212" t="s">
        <v>3024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P130</f>
        <v>0</v>
      </c>
      <c r="Q129" s="206"/>
      <c r="R129" s="207">
        <f>R130</f>
        <v>0</v>
      </c>
      <c r="S129" s="206"/>
      <c r="T129" s="208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183</v>
      </c>
      <c r="AT129" s="210" t="s">
        <v>71</v>
      </c>
      <c r="AU129" s="210" t="s">
        <v>80</v>
      </c>
      <c r="AY129" s="209" t="s">
        <v>148</v>
      </c>
      <c r="BK129" s="211">
        <f>BK130</f>
        <v>0</v>
      </c>
    </row>
    <row r="130" s="2" customFormat="1" ht="16.5" customHeight="1">
      <c r="A130" s="40"/>
      <c r="B130" s="41"/>
      <c r="C130" s="214" t="s">
        <v>268</v>
      </c>
      <c r="D130" s="214" t="s">
        <v>151</v>
      </c>
      <c r="E130" s="215" t="s">
        <v>2276</v>
      </c>
      <c r="F130" s="216" t="s">
        <v>2277</v>
      </c>
      <c r="G130" s="217" t="s">
        <v>201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149</v>
      </c>
      <c r="AT130" s="225" t="s">
        <v>151</v>
      </c>
      <c r="AU130" s="225" t="s">
        <v>82</v>
      </c>
      <c r="AY130" s="19" t="s">
        <v>148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149</v>
      </c>
      <c r="BM130" s="225" t="s">
        <v>3088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2905</v>
      </c>
      <c r="F131" s="212" t="s">
        <v>2906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P132</f>
        <v>0</v>
      </c>
      <c r="Q131" s="206"/>
      <c r="R131" s="207">
        <f>R132</f>
        <v>0</v>
      </c>
      <c r="S131" s="206"/>
      <c r="T131" s="208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183</v>
      </c>
      <c r="AT131" s="210" t="s">
        <v>71</v>
      </c>
      <c r="AU131" s="210" t="s">
        <v>80</v>
      </c>
      <c r="AY131" s="209" t="s">
        <v>148</v>
      </c>
      <c r="BK131" s="211">
        <f>BK132</f>
        <v>0</v>
      </c>
    </row>
    <row r="132" s="2" customFormat="1" ht="16.5" customHeight="1">
      <c r="A132" s="40"/>
      <c r="B132" s="41"/>
      <c r="C132" s="214" t="s">
        <v>7</v>
      </c>
      <c r="D132" s="214" t="s">
        <v>151</v>
      </c>
      <c r="E132" s="215" t="s">
        <v>2907</v>
      </c>
      <c r="F132" s="216" t="s">
        <v>2908</v>
      </c>
      <c r="G132" s="217" t="s">
        <v>201</v>
      </c>
      <c r="H132" s="218">
        <v>1</v>
      </c>
      <c r="I132" s="219"/>
      <c r="J132" s="220">
        <f>ROUND(I132*H132,2)</f>
        <v>0</v>
      </c>
      <c r="K132" s="216" t="s">
        <v>19</v>
      </c>
      <c r="L132" s="46"/>
      <c r="M132" s="283" t="s">
        <v>19</v>
      </c>
      <c r="N132" s="284" t="s">
        <v>43</v>
      </c>
      <c r="O132" s="281"/>
      <c r="P132" s="285">
        <f>O132*H132</f>
        <v>0</v>
      </c>
      <c r="Q132" s="285">
        <v>0</v>
      </c>
      <c r="R132" s="285">
        <f>Q132*H132</f>
        <v>0</v>
      </c>
      <c r="S132" s="285">
        <v>0</v>
      </c>
      <c r="T132" s="28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2892</v>
      </c>
      <c r="AT132" s="225" t="s">
        <v>151</v>
      </c>
      <c r="AU132" s="225" t="s">
        <v>82</v>
      </c>
      <c r="AY132" s="19" t="s">
        <v>148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80</v>
      </c>
      <c r="BK132" s="226">
        <f>ROUND(I132*H132,2)</f>
        <v>0</v>
      </c>
      <c r="BL132" s="19" t="s">
        <v>2892</v>
      </c>
      <c r="BM132" s="225" t="s">
        <v>3089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8l2DDLOgBxFBQqqJbKHY9ZTfr5JnmcgzkkGeW8Y6URjFY2nMODaLg4gIT45b0ml/w/RQvN6sb5wlAg9A3sB1yQ==" hashValue="mQDI+d089fIT7JC3X8I/wKTEK+QpQFOv26xqZpIWc+Q24iIFlr30kqNi7XocvQhnfYhOuZ6m2YYNB3HifLE2zQ==" algorithmName="SHA-512" password="CC35"/>
  <autoFilter ref="C93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2_01/751122011"/>
    <hyperlink ref="F102" r:id="rId2" display="https://podminky.urs.cz/item/CS_URS_2022_01/751398041"/>
    <hyperlink ref="F105" r:id="rId3" display="https://podminky.urs.cz/item/CS_URS_2022_01/751510041"/>
    <hyperlink ref="F107" r:id="rId4" display="https://podminky.urs.cz/item/CS_URS_2022_01/751514761"/>
    <hyperlink ref="F110" r:id="rId5" display="https://podminky.urs.cz/item/CS_URS_2022_01/751525051"/>
    <hyperlink ref="F114" r:id="rId6" display="https://podminky.urs.cz/item/CS_URS_2022_01/751691111"/>
    <hyperlink ref="F116" r:id="rId7" display="https://podminky.urs.cz/item/CS_URS_2022_01/998751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3090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ROUND(J91,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ROUND((SUM(BE91:BE435)),  2)</f>
        <v>0</v>
      </c>
      <c r="G33" s="40"/>
      <c r="H33" s="40"/>
      <c r="I33" s="159">
        <v>0.20999999999999999</v>
      </c>
      <c r="J33" s="158">
        <f>ROUND(((SUM(BE91:BE435))*I33),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ROUND((SUM(BF91:BF435)),  2)</f>
        <v>0</v>
      </c>
      <c r="G34" s="40"/>
      <c r="H34" s="40"/>
      <c r="I34" s="159">
        <v>0.12</v>
      </c>
      <c r="J34" s="158">
        <f>ROUND(((SUM(BF91:BF435))*I34),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ROUND((SUM(BG91:BG435)),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ROUND((SUM(BH91:BH435)),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ROUND((SUM(BI91:BI435)),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05 - Střecha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124</v>
      </c>
      <c r="E60" s="179"/>
      <c r="F60" s="179"/>
      <c r="G60" s="179"/>
      <c r="H60" s="179"/>
      <c r="I60" s="179"/>
      <c r="J60" s="180">
        <f>J92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611</v>
      </c>
      <c r="E61" s="184"/>
      <c r="F61" s="184"/>
      <c r="G61" s="184"/>
      <c r="H61" s="184"/>
      <c r="I61" s="184"/>
      <c r="J61" s="185">
        <f>J93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125</v>
      </c>
      <c r="E62" s="184"/>
      <c r="F62" s="184"/>
      <c r="G62" s="184"/>
      <c r="H62" s="184"/>
      <c r="I62" s="184"/>
      <c r="J62" s="185">
        <f>J103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328</v>
      </c>
      <c r="E63" s="184"/>
      <c r="F63" s="184"/>
      <c r="G63" s="184"/>
      <c r="H63" s="184"/>
      <c r="I63" s="184"/>
      <c r="J63" s="185">
        <f>J216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128</v>
      </c>
      <c r="E64" s="184"/>
      <c r="F64" s="184"/>
      <c r="G64" s="184"/>
      <c r="H64" s="184"/>
      <c r="I64" s="184"/>
      <c r="J64" s="185">
        <f>J221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6"/>
      <c r="C65" s="177"/>
      <c r="D65" s="178" t="s">
        <v>129</v>
      </c>
      <c r="E65" s="179"/>
      <c r="F65" s="179"/>
      <c r="G65" s="179"/>
      <c r="H65" s="179"/>
      <c r="I65" s="179"/>
      <c r="J65" s="180">
        <f>J224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2"/>
      <c r="C66" s="127"/>
      <c r="D66" s="183" t="s">
        <v>130</v>
      </c>
      <c r="E66" s="184"/>
      <c r="F66" s="184"/>
      <c r="G66" s="184"/>
      <c r="H66" s="184"/>
      <c r="I66" s="184"/>
      <c r="J66" s="185">
        <f>J225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879</v>
      </c>
      <c r="E67" s="184"/>
      <c r="F67" s="184"/>
      <c r="G67" s="184"/>
      <c r="H67" s="184"/>
      <c r="I67" s="184"/>
      <c r="J67" s="185">
        <f>J300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131</v>
      </c>
      <c r="E68" s="184"/>
      <c r="F68" s="184"/>
      <c r="G68" s="184"/>
      <c r="H68" s="184"/>
      <c r="I68" s="184"/>
      <c r="J68" s="185">
        <f>J334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880</v>
      </c>
      <c r="E69" s="184"/>
      <c r="F69" s="184"/>
      <c r="G69" s="184"/>
      <c r="H69" s="184"/>
      <c r="I69" s="184"/>
      <c r="J69" s="185">
        <f>J360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132</v>
      </c>
      <c r="E70" s="184"/>
      <c r="F70" s="184"/>
      <c r="G70" s="184"/>
      <c r="H70" s="184"/>
      <c r="I70" s="184"/>
      <c r="J70" s="185">
        <f>J379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884</v>
      </c>
      <c r="E71" s="184"/>
      <c r="F71" s="184"/>
      <c r="G71" s="184"/>
      <c r="H71" s="184"/>
      <c r="I71" s="184"/>
      <c r="J71" s="185">
        <f>J405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133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Rekonstrukce č.p. 224, Hálkova ulice, Chomutov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118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05 - Střecha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Chomutov</v>
      </c>
      <c r="G85" s="42"/>
      <c r="H85" s="42"/>
      <c r="I85" s="34" t="s">
        <v>23</v>
      </c>
      <c r="J85" s="74" t="str">
        <f>IF(J12="","",J12)</f>
        <v>5. 5. 2022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Statutární město Chomutov</v>
      </c>
      <c r="G87" s="42"/>
      <c r="H87" s="42"/>
      <c r="I87" s="34" t="s">
        <v>31</v>
      </c>
      <c r="J87" s="38" t="str">
        <f>E21</f>
        <v>SM Projekt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>Jaroslav Kudláček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134</v>
      </c>
      <c r="D90" s="190" t="s">
        <v>57</v>
      </c>
      <c r="E90" s="190" t="s">
        <v>53</v>
      </c>
      <c r="F90" s="190" t="s">
        <v>54</v>
      </c>
      <c r="G90" s="190" t="s">
        <v>135</v>
      </c>
      <c r="H90" s="190" t="s">
        <v>136</v>
      </c>
      <c r="I90" s="190" t="s">
        <v>137</v>
      </c>
      <c r="J90" s="190" t="s">
        <v>122</v>
      </c>
      <c r="K90" s="191" t="s">
        <v>138</v>
      </c>
      <c r="L90" s="192"/>
      <c r="M90" s="94" t="s">
        <v>19</v>
      </c>
      <c r="N90" s="95" t="s">
        <v>42</v>
      </c>
      <c r="O90" s="95" t="s">
        <v>139</v>
      </c>
      <c r="P90" s="95" t="s">
        <v>140</v>
      </c>
      <c r="Q90" s="95" t="s">
        <v>141</v>
      </c>
      <c r="R90" s="95" t="s">
        <v>142</v>
      </c>
      <c r="S90" s="95" t="s">
        <v>143</v>
      </c>
      <c r="T90" s="96" t="s">
        <v>144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145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P92+P224</f>
        <v>0</v>
      </c>
      <c r="Q91" s="98"/>
      <c r="R91" s="195">
        <f>R92+R224</f>
        <v>69.224254340000002</v>
      </c>
      <c r="S91" s="98"/>
      <c r="T91" s="196">
        <f>T92+T224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123</v>
      </c>
      <c r="BK91" s="197">
        <f>BK92+BK224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146</v>
      </c>
      <c r="F92" s="201" t="s">
        <v>147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P93+P103+P216+P221</f>
        <v>0</v>
      </c>
      <c r="Q92" s="206"/>
      <c r="R92" s="207">
        <f>R93+R103+R216+R221</f>
        <v>50.694893790000002</v>
      </c>
      <c r="S92" s="206"/>
      <c r="T92" s="208">
        <f>T93+T103+T216+T221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80</v>
      </c>
      <c r="AT92" s="210" t="s">
        <v>71</v>
      </c>
      <c r="AU92" s="210" t="s">
        <v>72</v>
      </c>
      <c r="AY92" s="209" t="s">
        <v>148</v>
      </c>
      <c r="BK92" s="211">
        <f>BK93+BK103+BK216+BK221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170</v>
      </c>
      <c r="F93" s="212" t="s">
        <v>733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SUM(P94:P102)</f>
        <v>0</v>
      </c>
      <c r="Q93" s="206"/>
      <c r="R93" s="207">
        <f>SUM(R94:R102)</f>
        <v>5.2937149999999997</v>
      </c>
      <c r="S93" s="206"/>
      <c r="T93" s="208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80</v>
      </c>
      <c r="AT93" s="210" t="s">
        <v>71</v>
      </c>
      <c r="AU93" s="210" t="s">
        <v>80</v>
      </c>
      <c r="AY93" s="209" t="s">
        <v>148</v>
      </c>
      <c r="BK93" s="211">
        <f>SUM(BK94:BK102)</f>
        <v>0</v>
      </c>
    </row>
    <row r="94" s="2" customFormat="1" ht="24.15" customHeight="1">
      <c r="A94" s="40"/>
      <c r="B94" s="41"/>
      <c r="C94" s="214" t="s">
        <v>80</v>
      </c>
      <c r="D94" s="214" t="s">
        <v>151</v>
      </c>
      <c r="E94" s="215" t="s">
        <v>3091</v>
      </c>
      <c r="F94" s="216" t="s">
        <v>3092</v>
      </c>
      <c r="G94" s="217" t="s">
        <v>154</v>
      </c>
      <c r="H94" s="218">
        <v>100.45</v>
      </c>
      <c r="I94" s="219"/>
      <c r="J94" s="220">
        <f>ROUND(I94*H94,2)</f>
        <v>0</v>
      </c>
      <c r="K94" s="216" t="s">
        <v>616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0.052499999999999998</v>
      </c>
      <c r="R94" s="223">
        <f>Q94*H94</f>
        <v>5.273625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149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149</v>
      </c>
      <c r="BM94" s="225" t="s">
        <v>3093</v>
      </c>
    </row>
    <row r="95" s="2" customFormat="1">
      <c r="A95" s="40"/>
      <c r="B95" s="41"/>
      <c r="C95" s="42"/>
      <c r="D95" s="227" t="s">
        <v>157</v>
      </c>
      <c r="E95" s="42"/>
      <c r="F95" s="228" t="s">
        <v>3094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157</v>
      </c>
      <c r="AU95" s="19" t="s">
        <v>82</v>
      </c>
    </row>
    <row r="96" s="13" customFormat="1">
      <c r="A96" s="13"/>
      <c r="B96" s="232"/>
      <c r="C96" s="233"/>
      <c r="D96" s="234" t="s">
        <v>159</v>
      </c>
      <c r="E96" s="235" t="s">
        <v>19</v>
      </c>
      <c r="F96" s="236" t="s">
        <v>3095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159</v>
      </c>
      <c r="AU96" s="242" t="s">
        <v>82</v>
      </c>
      <c r="AV96" s="13" t="s">
        <v>80</v>
      </c>
      <c r="AW96" s="13" t="s">
        <v>33</v>
      </c>
      <c r="AX96" s="13" t="s">
        <v>72</v>
      </c>
      <c r="AY96" s="242" t="s">
        <v>148</v>
      </c>
    </row>
    <row r="97" s="13" customFormat="1">
      <c r="A97" s="13"/>
      <c r="B97" s="232"/>
      <c r="C97" s="233"/>
      <c r="D97" s="234" t="s">
        <v>159</v>
      </c>
      <c r="E97" s="235" t="s">
        <v>19</v>
      </c>
      <c r="F97" s="236" t="s">
        <v>561</v>
      </c>
      <c r="G97" s="233"/>
      <c r="H97" s="235" t="s">
        <v>19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159</v>
      </c>
      <c r="AU97" s="242" t="s">
        <v>82</v>
      </c>
      <c r="AV97" s="13" t="s">
        <v>80</v>
      </c>
      <c r="AW97" s="13" t="s">
        <v>33</v>
      </c>
      <c r="AX97" s="13" t="s">
        <v>72</v>
      </c>
      <c r="AY97" s="242" t="s">
        <v>148</v>
      </c>
    </row>
    <row r="98" s="14" customFormat="1">
      <c r="A98" s="14"/>
      <c r="B98" s="243"/>
      <c r="C98" s="244"/>
      <c r="D98" s="234" t="s">
        <v>159</v>
      </c>
      <c r="E98" s="245" t="s">
        <v>19</v>
      </c>
      <c r="F98" s="246" t="s">
        <v>1592</v>
      </c>
      <c r="G98" s="244"/>
      <c r="H98" s="247">
        <v>64.5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3" t="s">
        <v>159</v>
      </c>
      <c r="AU98" s="253" t="s">
        <v>82</v>
      </c>
      <c r="AV98" s="14" t="s">
        <v>82</v>
      </c>
      <c r="AW98" s="14" t="s">
        <v>33</v>
      </c>
      <c r="AX98" s="14" t="s">
        <v>72</v>
      </c>
      <c r="AY98" s="253" t="s">
        <v>148</v>
      </c>
    </row>
    <row r="99" s="14" customFormat="1">
      <c r="A99" s="14"/>
      <c r="B99" s="243"/>
      <c r="C99" s="244"/>
      <c r="D99" s="234" t="s">
        <v>159</v>
      </c>
      <c r="E99" s="245" t="s">
        <v>19</v>
      </c>
      <c r="F99" s="246" t="s">
        <v>1593</v>
      </c>
      <c r="G99" s="244"/>
      <c r="H99" s="247">
        <v>15.75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159</v>
      </c>
      <c r="AU99" s="253" t="s">
        <v>82</v>
      </c>
      <c r="AV99" s="14" t="s">
        <v>82</v>
      </c>
      <c r="AW99" s="14" t="s">
        <v>33</v>
      </c>
      <c r="AX99" s="14" t="s">
        <v>72</v>
      </c>
      <c r="AY99" s="253" t="s">
        <v>148</v>
      </c>
    </row>
    <row r="100" s="14" customFormat="1">
      <c r="A100" s="14"/>
      <c r="B100" s="243"/>
      <c r="C100" s="244"/>
      <c r="D100" s="234" t="s">
        <v>159</v>
      </c>
      <c r="E100" s="245" t="s">
        <v>19</v>
      </c>
      <c r="F100" s="246" t="s">
        <v>1594</v>
      </c>
      <c r="G100" s="244"/>
      <c r="H100" s="247">
        <v>20.199999999999999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159</v>
      </c>
      <c r="AU100" s="253" t="s">
        <v>82</v>
      </c>
      <c r="AV100" s="14" t="s">
        <v>82</v>
      </c>
      <c r="AW100" s="14" t="s">
        <v>33</v>
      </c>
      <c r="AX100" s="14" t="s">
        <v>72</v>
      </c>
      <c r="AY100" s="253" t="s">
        <v>148</v>
      </c>
    </row>
    <row r="101" s="15" customFormat="1">
      <c r="A101" s="15"/>
      <c r="B101" s="254"/>
      <c r="C101" s="255"/>
      <c r="D101" s="234" t="s">
        <v>159</v>
      </c>
      <c r="E101" s="256" t="s">
        <v>19</v>
      </c>
      <c r="F101" s="257" t="s">
        <v>163</v>
      </c>
      <c r="G101" s="255"/>
      <c r="H101" s="258">
        <v>100.45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4" t="s">
        <v>159</v>
      </c>
      <c r="AU101" s="264" t="s">
        <v>82</v>
      </c>
      <c r="AV101" s="15" t="s">
        <v>149</v>
      </c>
      <c r="AW101" s="15" t="s">
        <v>33</v>
      </c>
      <c r="AX101" s="15" t="s">
        <v>80</v>
      </c>
      <c r="AY101" s="264" t="s">
        <v>148</v>
      </c>
    </row>
    <row r="102" s="2" customFormat="1" ht="16.5" customHeight="1">
      <c r="A102" s="40"/>
      <c r="B102" s="41"/>
      <c r="C102" s="214" t="s">
        <v>82</v>
      </c>
      <c r="D102" s="214" t="s">
        <v>151</v>
      </c>
      <c r="E102" s="215" t="s">
        <v>3096</v>
      </c>
      <c r="F102" s="216" t="s">
        <v>3097</v>
      </c>
      <c r="G102" s="217" t="s">
        <v>298</v>
      </c>
      <c r="H102" s="218">
        <v>100.45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0.00020000000000000001</v>
      </c>
      <c r="R102" s="223">
        <f>Q102*H102</f>
        <v>0.02009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149</v>
      </c>
      <c r="AT102" s="225" t="s">
        <v>151</v>
      </c>
      <c r="AU102" s="225" t="s">
        <v>82</v>
      </c>
      <c r="AY102" s="19" t="s">
        <v>148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80</v>
      </c>
      <c r="BK102" s="226">
        <f>ROUND(I102*H102,2)</f>
        <v>0</v>
      </c>
      <c r="BL102" s="19" t="s">
        <v>149</v>
      </c>
      <c r="BM102" s="225" t="s">
        <v>3098</v>
      </c>
    </row>
    <row r="103" s="12" customFormat="1" ht="22.8" customHeight="1">
      <c r="A103" s="12"/>
      <c r="B103" s="198"/>
      <c r="C103" s="199"/>
      <c r="D103" s="200" t="s">
        <v>71</v>
      </c>
      <c r="E103" s="212" t="s">
        <v>149</v>
      </c>
      <c r="F103" s="212" t="s">
        <v>150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SUM(P104:P215)</f>
        <v>0</v>
      </c>
      <c r="Q103" s="206"/>
      <c r="R103" s="207">
        <f>SUM(R104:R215)</f>
        <v>43.806571930000004</v>
      </c>
      <c r="S103" s="206"/>
      <c r="T103" s="208">
        <f>SUM(T104:T215)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80</v>
      </c>
      <c r="AT103" s="210" t="s">
        <v>71</v>
      </c>
      <c r="AU103" s="210" t="s">
        <v>80</v>
      </c>
      <c r="AY103" s="209" t="s">
        <v>148</v>
      </c>
      <c r="BK103" s="211">
        <f>SUM(BK104:BK215)</f>
        <v>0</v>
      </c>
    </row>
    <row r="104" s="2" customFormat="1" ht="49.05" customHeight="1">
      <c r="A104" s="40"/>
      <c r="B104" s="41"/>
      <c r="C104" s="214" t="s">
        <v>170</v>
      </c>
      <c r="D104" s="214" t="s">
        <v>151</v>
      </c>
      <c r="E104" s="215" t="s">
        <v>3099</v>
      </c>
      <c r="F104" s="216" t="s">
        <v>3100</v>
      </c>
      <c r="G104" s="217" t="s">
        <v>154</v>
      </c>
      <c r="H104" s="218">
        <v>11.550000000000001</v>
      </c>
      <c r="I104" s="219"/>
      <c r="J104" s="220">
        <f>ROUND(I104*H104,2)</f>
        <v>0</v>
      </c>
      <c r="K104" s="216" t="s">
        <v>616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0.0070800000000000004</v>
      </c>
      <c r="R104" s="223">
        <f>Q104*H104</f>
        <v>0.081774000000000013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149</v>
      </c>
      <c r="AT104" s="225" t="s">
        <v>151</v>
      </c>
      <c r="AU104" s="225" t="s">
        <v>82</v>
      </c>
      <c r="AY104" s="19" t="s">
        <v>148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149</v>
      </c>
      <c r="BM104" s="225" t="s">
        <v>3101</v>
      </c>
    </row>
    <row r="105" s="2" customFormat="1">
      <c r="A105" s="40"/>
      <c r="B105" s="41"/>
      <c r="C105" s="42"/>
      <c r="D105" s="227" t="s">
        <v>157</v>
      </c>
      <c r="E105" s="42"/>
      <c r="F105" s="228" t="s">
        <v>3102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157</v>
      </c>
      <c r="AU105" s="19" t="s">
        <v>82</v>
      </c>
    </row>
    <row r="106" s="14" customFormat="1">
      <c r="A106" s="14"/>
      <c r="B106" s="243"/>
      <c r="C106" s="244"/>
      <c r="D106" s="234" t="s">
        <v>159</v>
      </c>
      <c r="E106" s="245" t="s">
        <v>19</v>
      </c>
      <c r="F106" s="246" t="s">
        <v>503</v>
      </c>
      <c r="G106" s="244"/>
      <c r="H106" s="247">
        <v>11.550000000000001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159</v>
      </c>
      <c r="AU106" s="253" t="s">
        <v>82</v>
      </c>
      <c r="AV106" s="14" t="s">
        <v>82</v>
      </c>
      <c r="AW106" s="14" t="s">
        <v>33</v>
      </c>
      <c r="AX106" s="14" t="s">
        <v>80</v>
      </c>
      <c r="AY106" s="253" t="s">
        <v>148</v>
      </c>
    </row>
    <row r="107" s="2" customFormat="1" ht="16.5" customHeight="1">
      <c r="A107" s="40"/>
      <c r="B107" s="41"/>
      <c r="C107" s="214" t="s">
        <v>149</v>
      </c>
      <c r="D107" s="214" t="s">
        <v>151</v>
      </c>
      <c r="E107" s="215" t="s">
        <v>3103</v>
      </c>
      <c r="F107" s="216" t="s">
        <v>3104</v>
      </c>
      <c r="G107" s="217" t="s">
        <v>186</v>
      </c>
      <c r="H107" s="218">
        <v>8.4060000000000006</v>
      </c>
      <c r="I107" s="219"/>
      <c r="J107" s="220">
        <f>ROUND(I107*H107,2)</f>
        <v>0</v>
      </c>
      <c r="K107" s="216" t="s">
        <v>616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2.5019800000000001</v>
      </c>
      <c r="R107" s="223">
        <f>Q107*H107</f>
        <v>21.031643880000001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149</v>
      </c>
      <c r="AT107" s="225" t="s">
        <v>151</v>
      </c>
      <c r="AU107" s="225" t="s">
        <v>82</v>
      </c>
      <c r="AY107" s="19" t="s">
        <v>148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80</v>
      </c>
      <c r="BK107" s="226">
        <f>ROUND(I107*H107,2)</f>
        <v>0</v>
      </c>
      <c r="BL107" s="19" t="s">
        <v>149</v>
      </c>
      <c r="BM107" s="225" t="s">
        <v>3105</v>
      </c>
    </row>
    <row r="108" s="2" customFormat="1">
      <c r="A108" s="40"/>
      <c r="B108" s="41"/>
      <c r="C108" s="42"/>
      <c r="D108" s="227" t="s">
        <v>157</v>
      </c>
      <c r="E108" s="42"/>
      <c r="F108" s="228" t="s">
        <v>3106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157</v>
      </c>
      <c r="AU108" s="19" t="s">
        <v>82</v>
      </c>
    </row>
    <row r="109" s="13" customFormat="1">
      <c r="A109" s="13"/>
      <c r="B109" s="232"/>
      <c r="C109" s="233"/>
      <c r="D109" s="234" t="s">
        <v>159</v>
      </c>
      <c r="E109" s="235" t="s">
        <v>19</v>
      </c>
      <c r="F109" s="236" t="s">
        <v>525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159</v>
      </c>
      <c r="AU109" s="242" t="s">
        <v>82</v>
      </c>
      <c r="AV109" s="13" t="s">
        <v>80</v>
      </c>
      <c r="AW109" s="13" t="s">
        <v>33</v>
      </c>
      <c r="AX109" s="13" t="s">
        <v>72</v>
      </c>
      <c r="AY109" s="242" t="s">
        <v>148</v>
      </c>
    </row>
    <row r="110" s="14" customFormat="1">
      <c r="A110" s="14"/>
      <c r="B110" s="243"/>
      <c r="C110" s="244"/>
      <c r="D110" s="234" t="s">
        <v>159</v>
      </c>
      <c r="E110" s="245" t="s">
        <v>19</v>
      </c>
      <c r="F110" s="246" t="s">
        <v>3107</v>
      </c>
      <c r="G110" s="244"/>
      <c r="H110" s="247">
        <v>1.3100000000000001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159</v>
      </c>
      <c r="AU110" s="253" t="s">
        <v>82</v>
      </c>
      <c r="AV110" s="14" t="s">
        <v>82</v>
      </c>
      <c r="AW110" s="14" t="s">
        <v>33</v>
      </c>
      <c r="AX110" s="14" t="s">
        <v>72</v>
      </c>
      <c r="AY110" s="253" t="s">
        <v>148</v>
      </c>
    </row>
    <row r="111" s="14" customFormat="1">
      <c r="A111" s="14"/>
      <c r="B111" s="243"/>
      <c r="C111" s="244"/>
      <c r="D111" s="234" t="s">
        <v>159</v>
      </c>
      <c r="E111" s="245" t="s">
        <v>19</v>
      </c>
      <c r="F111" s="246" t="s">
        <v>3108</v>
      </c>
      <c r="G111" s="244"/>
      <c r="H111" s="247">
        <v>1.1859999999999999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159</v>
      </c>
      <c r="AU111" s="253" t="s">
        <v>82</v>
      </c>
      <c r="AV111" s="14" t="s">
        <v>82</v>
      </c>
      <c r="AW111" s="14" t="s">
        <v>33</v>
      </c>
      <c r="AX111" s="14" t="s">
        <v>72</v>
      </c>
      <c r="AY111" s="253" t="s">
        <v>148</v>
      </c>
    </row>
    <row r="112" s="14" customFormat="1">
      <c r="A112" s="14"/>
      <c r="B112" s="243"/>
      <c r="C112" s="244"/>
      <c r="D112" s="234" t="s">
        <v>159</v>
      </c>
      <c r="E112" s="245" t="s">
        <v>19</v>
      </c>
      <c r="F112" s="246" t="s">
        <v>3109</v>
      </c>
      <c r="G112" s="244"/>
      <c r="H112" s="247">
        <v>1.3620000000000001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3" t="s">
        <v>159</v>
      </c>
      <c r="AU112" s="253" t="s">
        <v>82</v>
      </c>
      <c r="AV112" s="14" t="s">
        <v>82</v>
      </c>
      <c r="AW112" s="14" t="s">
        <v>33</v>
      </c>
      <c r="AX112" s="14" t="s">
        <v>72</v>
      </c>
      <c r="AY112" s="253" t="s">
        <v>148</v>
      </c>
    </row>
    <row r="113" s="14" customFormat="1">
      <c r="A113" s="14"/>
      <c r="B113" s="243"/>
      <c r="C113" s="244"/>
      <c r="D113" s="234" t="s">
        <v>159</v>
      </c>
      <c r="E113" s="245" t="s">
        <v>19</v>
      </c>
      <c r="F113" s="246" t="s">
        <v>3110</v>
      </c>
      <c r="G113" s="244"/>
      <c r="H113" s="247">
        <v>1.3420000000000001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159</v>
      </c>
      <c r="AU113" s="253" t="s">
        <v>82</v>
      </c>
      <c r="AV113" s="14" t="s">
        <v>82</v>
      </c>
      <c r="AW113" s="14" t="s">
        <v>33</v>
      </c>
      <c r="AX113" s="14" t="s">
        <v>72</v>
      </c>
      <c r="AY113" s="253" t="s">
        <v>148</v>
      </c>
    </row>
    <row r="114" s="13" customFormat="1">
      <c r="A114" s="13"/>
      <c r="B114" s="232"/>
      <c r="C114" s="233"/>
      <c r="D114" s="234" t="s">
        <v>159</v>
      </c>
      <c r="E114" s="235" t="s">
        <v>19</v>
      </c>
      <c r="F114" s="236" t="s">
        <v>530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159</v>
      </c>
      <c r="AU114" s="242" t="s">
        <v>82</v>
      </c>
      <c r="AV114" s="13" t="s">
        <v>80</v>
      </c>
      <c r="AW114" s="13" t="s">
        <v>33</v>
      </c>
      <c r="AX114" s="13" t="s">
        <v>72</v>
      </c>
      <c r="AY114" s="242" t="s">
        <v>148</v>
      </c>
    </row>
    <row r="115" s="14" customFormat="1">
      <c r="A115" s="14"/>
      <c r="B115" s="243"/>
      <c r="C115" s="244"/>
      <c r="D115" s="234" t="s">
        <v>159</v>
      </c>
      <c r="E115" s="245" t="s">
        <v>19</v>
      </c>
      <c r="F115" s="246" t="s">
        <v>3111</v>
      </c>
      <c r="G115" s="244"/>
      <c r="H115" s="247">
        <v>0.82399999999999995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159</v>
      </c>
      <c r="AU115" s="253" t="s">
        <v>82</v>
      </c>
      <c r="AV115" s="14" t="s">
        <v>82</v>
      </c>
      <c r="AW115" s="14" t="s">
        <v>33</v>
      </c>
      <c r="AX115" s="14" t="s">
        <v>72</v>
      </c>
      <c r="AY115" s="253" t="s">
        <v>148</v>
      </c>
    </row>
    <row r="116" s="14" customFormat="1">
      <c r="A116" s="14"/>
      <c r="B116" s="243"/>
      <c r="C116" s="244"/>
      <c r="D116" s="234" t="s">
        <v>159</v>
      </c>
      <c r="E116" s="245" t="s">
        <v>19</v>
      </c>
      <c r="F116" s="246" t="s">
        <v>3112</v>
      </c>
      <c r="G116" s="244"/>
      <c r="H116" s="247">
        <v>0.72999999999999998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159</v>
      </c>
      <c r="AU116" s="253" t="s">
        <v>82</v>
      </c>
      <c r="AV116" s="14" t="s">
        <v>82</v>
      </c>
      <c r="AW116" s="14" t="s">
        <v>33</v>
      </c>
      <c r="AX116" s="14" t="s">
        <v>72</v>
      </c>
      <c r="AY116" s="253" t="s">
        <v>148</v>
      </c>
    </row>
    <row r="117" s="14" customFormat="1">
      <c r="A117" s="14"/>
      <c r="B117" s="243"/>
      <c r="C117" s="244"/>
      <c r="D117" s="234" t="s">
        <v>159</v>
      </c>
      <c r="E117" s="245" t="s">
        <v>19</v>
      </c>
      <c r="F117" s="246" t="s">
        <v>3113</v>
      </c>
      <c r="G117" s="244"/>
      <c r="H117" s="247">
        <v>0.83999999999999997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159</v>
      </c>
      <c r="AU117" s="253" t="s">
        <v>82</v>
      </c>
      <c r="AV117" s="14" t="s">
        <v>82</v>
      </c>
      <c r="AW117" s="14" t="s">
        <v>33</v>
      </c>
      <c r="AX117" s="14" t="s">
        <v>72</v>
      </c>
      <c r="AY117" s="253" t="s">
        <v>148</v>
      </c>
    </row>
    <row r="118" s="14" customFormat="1">
      <c r="A118" s="14"/>
      <c r="B118" s="243"/>
      <c r="C118" s="244"/>
      <c r="D118" s="234" t="s">
        <v>159</v>
      </c>
      <c r="E118" s="245" t="s">
        <v>19</v>
      </c>
      <c r="F118" s="246" t="s">
        <v>3114</v>
      </c>
      <c r="G118" s="244"/>
      <c r="H118" s="247">
        <v>0.81200000000000006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159</v>
      </c>
      <c r="AU118" s="253" t="s">
        <v>82</v>
      </c>
      <c r="AV118" s="14" t="s">
        <v>82</v>
      </c>
      <c r="AW118" s="14" t="s">
        <v>33</v>
      </c>
      <c r="AX118" s="14" t="s">
        <v>72</v>
      </c>
      <c r="AY118" s="253" t="s">
        <v>148</v>
      </c>
    </row>
    <row r="119" s="15" customFormat="1">
      <c r="A119" s="15"/>
      <c r="B119" s="254"/>
      <c r="C119" s="255"/>
      <c r="D119" s="234" t="s">
        <v>159</v>
      </c>
      <c r="E119" s="256" t="s">
        <v>19</v>
      </c>
      <c r="F119" s="257" t="s">
        <v>163</v>
      </c>
      <c r="G119" s="255"/>
      <c r="H119" s="258">
        <v>8.4060000000000006</v>
      </c>
      <c r="I119" s="259"/>
      <c r="J119" s="255"/>
      <c r="K119" s="255"/>
      <c r="L119" s="260"/>
      <c r="M119" s="261"/>
      <c r="N119" s="262"/>
      <c r="O119" s="262"/>
      <c r="P119" s="262"/>
      <c r="Q119" s="262"/>
      <c r="R119" s="262"/>
      <c r="S119" s="262"/>
      <c r="T119" s="263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4" t="s">
        <v>159</v>
      </c>
      <c r="AU119" s="264" t="s">
        <v>82</v>
      </c>
      <c r="AV119" s="15" t="s">
        <v>149</v>
      </c>
      <c r="AW119" s="15" t="s">
        <v>33</v>
      </c>
      <c r="AX119" s="15" t="s">
        <v>80</v>
      </c>
      <c r="AY119" s="264" t="s">
        <v>148</v>
      </c>
    </row>
    <row r="120" s="2" customFormat="1" ht="16.5" customHeight="1">
      <c r="A120" s="40"/>
      <c r="B120" s="41"/>
      <c r="C120" s="214" t="s">
        <v>183</v>
      </c>
      <c r="D120" s="214" t="s">
        <v>151</v>
      </c>
      <c r="E120" s="215" t="s">
        <v>3115</v>
      </c>
      <c r="F120" s="216" t="s">
        <v>3116</v>
      </c>
      <c r="G120" s="217" t="s">
        <v>154</v>
      </c>
      <c r="H120" s="218">
        <v>89.173000000000002</v>
      </c>
      <c r="I120" s="219"/>
      <c r="J120" s="220">
        <f>ROUND(I120*H120,2)</f>
        <v>0</v>
      </c>
      <c r="K120" s="216" t="s">
        <v>616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0.0057600000000000004</v>
      </c>
      <c r="R120" s="223">
        <f>Q120*H120</f>
        <v>0.51363648000000006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149</v>
      </c>
      <c r="AT120" s="225" t="s">
        <v>151</v>
      </c>
      <c r="AU120" s="225" t="s">
        <v>82</v>
      </c>
      <c r="AY120" s="19" t="s">
        <v>148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80</v>
      </c>
      <c r="BK120" s="226">
        <f>ROUND(I120*H120,2)</f>
        <v>0</v>
      </c>
      <c r="BL120" s="19" t="s">
        <v>149</v>
      </c>
      <c r="BM120" s="225" t="s">
        <v>3117</v>
      </c>
    </row>
    <row r="121" s="2" customFormat="1">
      <c r="A121" s="40"/>
      <c r="B121" s="41"/>
      <c r="C121" s="42"/>
      <c r="D121" s="227" t="s">
        <v>157</v>
      </c>
      <c r="E121" s="42"/>
      <c r="F121" s="228" t="s">
        <v>3118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157</v>
      </c>
      <c r="AU121" s="19" t="s">
        <v>82</v>
      </c>
    </row>
    <row r="122" s="14" customFormat="1">
      <c r="A122" s="14"/>
      <c r="B122" s="243"/>
      <c r="C122" s="244"/>
      <c r="D122" s="234" t="s">
        <v>159</v>
      </c>
      <c r="E122" s="245" t="s">
        <v>19</v>
      </c>
      <c r="F122" s="246" t="s">
        <v>3119</v>
      </c>
      <c r="G122" s="244"/>
      <c r="H122" s="247">
        <v>23.123000000000001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159</v>
      </c>
      <c r="AU122" s="253" t="s">
        <v>82</v>
      </c>
      <c r="AV122" s="14" t="s">
        <v>82</v>
      </c>
      <c r="AW122" s="14" t="s">
        <v>33</v>
      </c>
      <c r="AX122" s="14" t="s">
        <v>72</v>
      </c>
      <c r="AY122" s="253" t="s">
        <v>148</v>
      </c>
    </row>
    <row r="123" s="14" customFormat="1">
      <c r="A123" s="14"/>
      <c r="B123" s="243"/>
      <c r="C123" s="244"/>
      <c r="D123" s="234" t="s">
        <v>159</v>
      </c>
      <c r="E123" s="245" t="s">
        <v>19</v>
      </c>
      <c r="F123" s="246" t="s">
        <v>3120</v>
      </c>
      <c r="G123" s="244"/>
      <c r="H123" s="247">
        <v>22.5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159</v>
      </c>
      <c r="AU123" s="253" t="s">
        <v>82</v>
      </c>
      <c r="AV123" s="14" t="s">
        <v>82</v>
      </c>
      <c r="AW123" s="14" t="s">
        <v>33</v>
      </c>
      <c r="AX123" s="14" t="s">
        <v>72</v>
      </c>
      <c r="AY123" s="253" t="s">
        <v>148</v>
      </c>
    </row>
    <row r="124" s="14" customFormat="1">
      <c r="A124" s="14"/>
      <c r="B124" s="243"/>
      <c r="C124" s="244"/>
      <c r="D124" s="234" t="s">
        <v>159</v>
      </c>
      <c r="E124" s="245" t="s">
        <v>19</v>
      </c>
      <c r="F124" s="246" t="s">
        <v>3121</v>
      </c>
      <c r="G124" s="244"/>
      <c r="H124" s="247">
        <v>9.1300000000000008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159</v>
      </c>
      <c r="AU124" s="253" t="s">
        <v>82</v>
      </c>
      <c r="AV124" s="14" t="s">
        <v>82</v>
      </c>
      <c r="AW124" s="14" t="s">
        <v>33</v>
      </c>
      <c r="AX124" s="14" t="s">
        <v>72</v>
      </c>
      <c r="AY124" s="253" t="s">
        <v>148</v>
      </c>
    </row>
    <row r="125" s="14" customFormat="1">
      <c r="A125" s="14"/>
      <c r="B125" s="243"/>
      <c r="C125" s="244"/>
      <c r="D125" s="234" t="s">
        <v>159</v>
      </c>
      <c r="E125" s="245" t="s">
        <v>19</v>
      </c>
      <c r="F125" s="246" t="s">
        <v>3122</v>
      </c>
      <c r="G125" s="244"/>
      <c r="H125" s="247">
        <v>10.15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159</v>
      </c>
      <c r="AU125" s="253" t="s">
        <v>82</v>
      </c>
      <c r="AV125" s="14" t="s">
        <v>82</v>
      </c>
      <c r="AW125" s="14" t="s">
        <v>33</v>
      </c>
      <c r="AX125" s="14" t="s">
        <v>72</v>
      </c>
      <c r="AY125" s="253" t="s">
        <v>148</v>
      </c>
    </row>
    <row r="126" s="14" customFormat="1">
      <c r="A126" s="14"/>
      <c r="B126" s="243"/>
      <c r="C126" s="244"/>
      <c r="D126" s="234" t="s">
        <v>159</v>
      </c>
      <c r="E126" s="245" t="s">
        <v>19</v>
      </c>
      <c r="F126" s="246" t="s">
        <v>3123</v>
      </c>
      <c r="G126" s="244"/>
      <c r="H126" s="247">
        <v>12.9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159</v>
      </c>
      <c r="AU126" s="253" t="s">
        <v>82</v>
      </c>
      <c r="AV126" s="14" t="s">
        <v>82</v>
      </c>
      <c r="AW126" s="14" t="s">
        <v>33</v>
      </c>
      <c r="AX126" s="14" t="s">
        <v>72</v>
      </c>
      <c r="AY126" s="253" t="s">
        <v>148</v>
      </c>
    </row>
    <row r="127" s="14" customFormat="1">
      <c r="A127" s="14"/>
      <c r="B127" s="243"/>
      <c r="C127" s="244"/>
      <c r="D127" s="234" t="s">
        <v>159</v>
      </c>
      <c r="E127" s="245" t="s">
        <v>19</v>
      </c>
      <c r="F127" s="246" t="s">
        <v>3124</v>
      </c>
      <c r="G127" s="244"/>
      <c r="H127" s="247">
        <v>11.369999999999999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159</v>
      </c>
      <c r="AU127" s="253" t="s">
        <v>82</v>
      </c>
      <c r="AV127" s="14" t="s">
        <v>82</v>
      </c>
      <c r="AW127" s="14" t="s">
        <v>33</v>
      </c>
      <c r="AX127" s="14" t="s">
        <v>72</v>
      </c>
      <c r="AY127" s="253" t="s">
        <v>148</v>
      </c>
    </row>
    <row r="128" s="15" customFormat="1">
      <c r="A128" s="15"/>
      <c r="B128" s="254"/>
      <c r="C128" s="255"/>
      <c r="D128" s="234" t="s">
        <v>159</v>
      </c>
      <c r="E128" s="256" t="s">
        <v>19</v>
      </c>
      <c r="F128" s="257" t="s">
        <v>163</v>
      </c>
      <c r="G128" s="255"/>
      <c r="H128" s="258">
        <v>89.173000000000002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4" t="s">
        <v>159</v>
      </c>
      <c r="AU128" s="264" t="s">
        <v>82</v>
      </c>
      <c r="AV128" s="15" t="s">
        <v>149</v>
      </c>
      <c r="AW128" s="15" t="s">
        <v>33</v>
      </c>
      <c r="AX128" s="15" t="s">
        <v>80</v>
      </c>
      <c r="AY128" s="264" t="s">
        <v>148</v>
      </c>
    </row>
    <row r="129" s="2" customFormat="1" ht="16.5" customHeight="1">
      <c r="A129" s="40"/>
      <c r="B129" s="41"/>
      <c r="C129" s="214" t="s">
        <v>190</v>
      </c>
      <c r="D129" s="214" t="s">
        <v>151</v>
      </c>
      <c r="E129" s="215" t="s">
        <v>3125</v>
      </c>
      <c r="F129" s="216" t="s">
        <v>3126</v>
      </c>
      <c r="G129" s="217" t="s">
        <v>154</v>
      </c>
      <c r="H129" s="218">
        <v>89.173000000000002</v>
      </c>
      <c r="I129" s="219"/>
      <c r="J129" s="220">
        <f>ROUND(I129*H129,2)</f>
        <v>0</v>
      </c>
      <c r="K129" s="216" t="s">
        <v>616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149</v>
      </c>
      <c r="AT129" s="225" t="s">
        <v>151</v>
      </c>
      <c r="AU129" s="225" t="s">
        <v>82</v>
      </c>
      <c r="AY129" s="19" t="s">
        <v>148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80</v>
      </c>
      <c r="BK129" s="226">
        <f>ROUND(I129*H129,2)</f>
        <v>0</v>
      </c>
      <c r="BL129" s="19" t="s">
        <v>149</v>
      </c>
      <c r="BM129" s="225" t="s">
        <v>3127</v>
      </c>
    </row>
    <row r="130" s="2" customFormat="1">
      <c r="A130" s="40"/>
      <c r="B130" s="41"/>
      <c r="C130" s="42"/>
      <c r="D130" s="227" t="s">
        <v>157</v>
      </c>
      <c r="E130" s="42"/>
      <c r="F130" s="228" t="s">
        <v>3128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157</v>
      </c>
      <c r="AU130" s="19" t="s">
        <v>82</v>
      </c>
    </row>
    <row r="131" s="2" customFormat="1" ht="16.5" customHeight="1">
      <c r="A131" s="40"/>
      <c r="B131" s="41"/>
      <c r="C131" s="214" t="s">
        <v>198</v>
      </c>
      <c r="D131" s="214" t="s">
        <v>151</v>
      </c>
      <c r="E131" s="215" t="s">
        <v>3129</v>
      </c>
      <c r="F131" s="216" t="s">
        <v>3130</v>
      </c>
      <c r="G131" s="217" t="s">
        <v>208</v>
      </c>
      <c r="H131" s="218">
        <v>0.92700000000000005</v>
      </c>
      <c r="I131" s="219"/>
      <c r="J131" s="220">
        <f>ROUND(I131*H131,2)</f>
        <v>0</v>
      </c>
      <c r="K131" s="216" t="s">
        <v>616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1.05291</v>
      </c>
      <c r="R131" s="223">
        <f>Q131*H131</f>
        <v>0.97604757000000009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149</v>
      </c>
      <c r="AT131" s="225" t="s">
        <v>151</v>
      </c>
      <c r="AU131" s="225" t="s">
        <v>82</v>
      </c>
      <c r="AY131" s="19" t="s">
        <v>148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80</v>
      </c>
      <c r="BK131" s="226">
        <f>ROUND(I131*H131,2)</f>
        <v>0</v>
      </c>
      <c r="BL131" s="19" t="s">
        <v>149</v>
      </c>
      <c r="BM131" s="225" t="s">
        <v>3131</v>
      </c>
    </row>
    <row r="132" s="2" customFormat="1">
      <c r="A132" s="40"/>
      <c r="B132" s="41"/>
      <c r="C132" s="42"/>
      <c r="D132" s="227" t="s">
        <v>157</v>
      </c>
      <c r="E132" s="42"/>
      <c r="F132" s="228" t="s">
        <v>3132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157</v>
      </c>
      <c r="AU132" s="19" t="s">
        <v>82</v>
      </c>
    </row>
    <row r="133" s="13" customFormat="1">
      <c r="A133" s="13"/>
      <c r="B133" s="232"/>
      <c r="C133" s="233"/>
      <c r="D133" s="234" t="s">
        <v>159</v>
      </c>
      <c r="E133" s="235" t="s">
        <v>19</v>
      </c>
      <c r="F133" s="236" t="s">
        <v>3133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159</v>
      </c>
      <c r="AU133" s="242" t="s">
        <v>82</v>
      </c>
      <c r="AV133" s="13" t="s">
        <v>80</v>
      </c>
      <c r="AW133" s="13" t="s">
        <v>33</v>
      </c>
      <c r="AX133" s="13" t="s">
        <v>72</v>
      </c>
      <c r="AY133" s="242" t="s">
        <v>148</v>
      </c>
    </row>
    <row r="134" s="14" customFormat="1">
      <c r="A134" s="14"/>
      <c r="B134" s="243"/>
      <c r="C134" s="244"/>
      <c r="D134" s="234" t="s">
        <v>159</v>
      </c>
      <c r="E134" s="245" t="s">
        <v>19</v>
      </c>
      <c r="F134" s="246" t="s">
        <v>3134</v>
      </c>
      <c r="G134" s="244"/>
      <c r="H134" s="247">
        <v>0.92700000000000005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159</v>
      </c>
      <c r="AU134" s="253" t="s">
        <v>82</v>
      </c>
      <c r="AV134" s="14" t="s">
        <v>82</v>
      </c>
      <c r="AW134" s="14" t="s">
        <v>33</v>
      </c>
      <c r="AX134" s="14" t="s">
        <v>80</v>
      </c>
      <c r="AY134" s="253" t="s">
        <v>148</v>
      </c>
    </row>
    <row r="135" s="2" customFormat="1" ht="24.15" customHeight="1">
      <c r="A135" s="40"/>
      <c r="B135" s="41"/>
      <c r="C135" s="214" t="s">
        <v>205</v>
      </c>
      <c r="D135" s="214" t="s">
        <v>151</v>
      </c>
      <c r="E135" s="215" t="s">
        <v>3135</v>
      </c>
      <c r="F135" s="216" t="s">
        <v>3136</v>
      </c>
      <c r="G135" s="217" t="s">
        <v>208</v>
      </c>
      <c r="H135" s="218">
        <v>7.9020000000000001</v>
      </c>
      <c r="I135" s="219"/>
      <c r="J135" s="220">
        <f>ROUND(I135*H135,2)</f>
        <v>0</v>
      </c>
      <c r="K135" s="216" t="s">
        <v>616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149</v>
      </c>
      <c r="AT135" s="225" t="s">
        <v>151</v>
      </c>
      <c r="AU135" s="225" t="s">
        <v>82</v>
      </c>
      <c r="AY135" s="19" t="s">
        <v>148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80</v>
      </c>
      <c r="BK135" s="226">
        <f>ROUND(I135*H135,2)</f>
        <v>0</v>
      </c>
      <c r="BL135" s="19" t="s">
        <v>149</v>
      </c>
      <c r="BM135" s="225" t="s">
        <v>3137</v>
      </c>
    </row>
    <row r="136" s="2" customFormat="1">
      <c r="A136" s="40"/>
      <c r="B136" s="41"/>
      <c r="C136" s="42"/>
      <c r="D136" s="227" t="s">
        <v>157</v>
      </c>
      <c r="E136" s="42"/>
      <c r="F136" s="228" t="s">
        <v>3138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157</v>
      </c>
      <c r="AU136" s="19" t="s">
        <v>82</v>
      </c>
    </row>
    <row r="137" s="13" customFormat="1">
      <c r="A137" s="13"/>
      <c r="B137" s="232"/>
      <c r="C137" s="233"/>
      <c r="D137" s="234" t="s">
        <v>159</v>
      </c>
      <c r="E137" s="235" t="s">
        <v>19</v>
      </c>
      <c r="F137" s="236" t="s">
        <v>3139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159</v>
      </c>
      <c r="AU137" s="242" t="s">
        <v>82</v>
      </c>
      <c r="AV137" s="13" t="s">
        <v>80</v>
      </c>
      <c r="AW137" s="13" t="s">
        <v>33</v>
      </c>
      <c r="AX137" s="13" t="s">
        <v>72</v>
      </c>
      <c r="AY137" s="242" t="s">
        <v>148</v>
      </c>
    </row>
    <row r="138" s="13" customFormat="1">
      <c r="A138" s="13"/>
      <c r="B138" s="232"/>
      <c r="C138" s="233"/>
      <c r="D138" s="234" t="s">
        <v>159</v>
      </c>
      <c r="E138" s="235" t="s">
        <v>19</v>
      </c>
      <c r="F138" s="236" t="s">
        <v>3140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159</v>
      </c>
      <c r="AU138" s="242" t="s">
        <v>82</v>
      </c>
      <c r="AV138" s="13" t="s">
        <v>80</v>
      </c>
      <c r="AW138" s="13" t="s">
        <v>33</v>
      </c>
      <c r="AX138" s="13" t="s">
        <v>72</v>
      </c>
      <c r="AY138" s="242" t="s">
        <v>148</v>
      </c>
    </row>
    <row r="139" s="14" customFormat="1">
      <c r="A139" s="14"/>
      <c r="B139" s="243"/>
      <c r="C139" s="244"/>
      <c r="D139" s="234" t="s">
        <v>159</v>
      </c>
      <c r="E139" s="245" t="s">
        <v>19</v>
      </c>
      <c r="F139" s="246" t="s">
        <v>3141</v>
      </c>
      <c r="G139" s="244"/>
      <c r="H139" s="247">
        <v>1.6759999999999999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159</v>
      </c>
      <c r="AU139" s="253" t="s">
        <v>82</v>
      </c>
      <c r="AV139" s="14" t="s">
        <v>82</v>
      </c>
      <c r="AW139" s="14" t="s">
        <v>33</v>
      </c>
      <c r="AX139" s="14" t="s">
        <v>72</v>
      </c>
      <c r="AY139" s="253" t="s">
        <v>148</v>
      </c>
    </row>
    <row r="140" s="13" customFormat="1">
      <c r="A140" s="13"/>
      <c r="B140" s="232"/>
      <c r="C140" s="233"/>
      <c r="D140" s="234" t="s">
        <v>159</v>
      </c>
      <c r="E140" s="235" t="s">
        <v>19</v>
      </c>
      <c r="F140" s="236" t="s">
        <v>3142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159</v>
      </c>
      <c r="AU140" s="242" t="s">
        <v>82</v>
      </c>
      <c r="AV140" s="13" t="s">
        <v>80</v>
      </c>
      <c r="AW140" s="13" t="s">
        <v>33</v>
      </c>
      <c r="AX140" s="13" t="s">
        <v>72</v>
      </c>
      <c r="AY140" s="242" t="s">
        <v>148</v>
      </c>
    </row>
    <row r="141" s="14" customFormat="1">
      <c r="A141" s="14"/>
      <c r="B141" s="243"/>
      <c r="C141" s="244"/>
      <c r="D141" s="234" t="s">
        <v>159</v>
      </c>
      <c r="E141" s="245" t="s">
        <v>19</v>
      </c>
      <c r="F141" s="246" t="s">
        <v>3143</v>
      </c>
      <c r="G141" s="244"/>
      <c r="H141" s="247">
        <v>0.25800000000000001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159</v>
      </c>
      <c r="AU141" s="253" t="s">
        <v>82</v>
      </c>
      <c r="AV141" s="14" t="s">
        <v>82</v>
      </c>
      <c r="AW141" s="14" t="s">
        <v>33</v>
      </c>
      <c r="AX141" s="14" t="s">
        <v>72</v>
      </c>
      <c r="AY141" s="253" t="s">
        <v>148</v>
      </c>
    </row>
    <row r="142" s="13" customFormat="1">
      <c r="A142" s="13"/>
      <c r="B142" s="232"/>
      <c r="C142" s="233"/>
      <c r="D142" s="234" t="s">
        <v>159</v>
      </c>
      <c r="E142" s="235" t="s">
        <v>19</v>
      </c>
      <c r="F142" s="236" t="s">
        <v>3144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159</v>
      </c>
      <c r="AU142" s="242" t="s">
        <v>82</v>
      </c>
      <c r="AV142" s="13" t="s">
        <v>80</v>
      </c>
      <c r="AW142" s="13" t="s">
        <v>33</v>
      </c>
      <c r="AX142" s="13" t="s">
        <v>72</v>
      </c>
      <c r="AY142" s="242" t="s">
        <v>148</v>
      </c>
    </row>
    <row r="143" s="14" customFormat="1">
      <c r="A143" s="14"/>
      <c r="B143" s="243"/>
      <c r="C143" s="244"/>
      <c r="D143" s="234" t="s">
        <v>159</v>
      </c>
      <c r="E143" s="245" t="s">
        <v>19</v>
      </c>
      <c r="F143" s="246" t="s">
        <v>3145</v>
      </c>
      <c r="G143" s="244"/>
      <c r="H143" s="247">
        <v>0.90100000000000002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159</v>
      </c>
      <c r="AU143" s="253" t="s">
        <v>82</v>
      </c>
      <c r="AV143" s="14" t="s">
        <v>82</v>
      </c>
      <c r="AW143" s="14" t="s">
        <v>33</v>
      </c>
      <c r="AX143" s="14" t="s">
        <v>72</v>
      </c>
      <c r="AY143" s="253" t="s">
        <v>148</v>
      </c>
    </row>
    <row r="144" s="13" customFormat="1">
      <c r="A144" s="13"/>
      <c r="B144" s="232"/>
      <c r="C144" s="233"/>
      <c r="D144" s="234" t="s">
        <v>159</v>
      </c>
      <c r="E144" s="235" t="s">
        <v>19</v>
      </c>
      <c r="F144" s="236" t="s">
        <v>3146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159</v>
      </c>
      <c r="AU144" s="242" t="s">
        <v>82</v>
      </c>
      <c r="AV144" s="13" t="s">
        <v>80</v>
      </c>
      <c r="AW144" s="13" t="s">
        <v>33</v>
      </c>
      <c r="AX144" s="13" t="s">
        <v>72</v>
      </c>
      <c r="AY144" s="242" t="s">
        <v>148</v>
      </c>
    </row>
    <row r="145" s="14" customFormat="1">
      <c r="A145" s="14"/>
      <c r="B145" s="243"/>
      <c r="C145" s="244"/>
      <c r="D145" s="234" t="s">
        <v>159</v>
      </c>
      <c r="E145" s="245" t="s">
        <v>19</v>
      </c>
      <c r="F145" s="246" t="s">
        <v>3147</v>
      </c>
      <c r="G145" s="244"/>
      <c r="H145" s="247">
        <v>1.4219999999999999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159</v>
      </c>
      <c r="AU145" s="253" t="s">
        <v>82</v>
      </c>
      <c r="AV145" s="14" t="s">
        <v>82</v>
      </c>
      <c r="AW145" s="14" t="s">
        <v>33</v>
      </c>
      <c r="AX145" s="14" t="s">
        <v>72</v>
      </c>
      <c r="AY145" s="253" t="s">
        <v>148</v>
      </c>
    </row>
    <row r="146" s="13" customFormat="1">
      <c r="A146" s="13"/>
      <c r="B146" s="232"/>
      <c r="C146" s="233"/>
      <c r="D146" s="234" t="s">
        <v>159</v>
      </c>
      <c r="E146" s="235" t="s">
        <v>19</v>
      </c>
      <c r="F146" s="236" t="s">
        <v>3148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159</v>
      </c>
      <c r="AU146" s="242" t="s">
        <v>82</v>
      </c>
      <c r="AV146" s="13" t="s">
        <v>80</v>
      </c>
      <c r="AW146" s="13" t="s">
        <v>33</v>
      </c>
      <c r="AX146" s="13" t="s">
        <v>72</v>
      </c>
      <c r="AY146" s="242" t="s">
        <v>148</v>
      </c>
    </row>
    <row r="147" s="14" customFormat="1">
      <c r="A147" s="14"/>
      <c r="B147" s="243"/>
      <c r="C147" s="244"/>
      <c r="D147" s="234" t="s">
        <v>159</v>
      </c>
      <c r="E147" s="245" t="s">
        <v>19</v>
      </c>
      <c r="F147" s="246" t="s">
        <v>3149</v>
      </c>
      <c r="G147" s="244"/>
      <c r="H147" s="247">
        <v>1.913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159</v>
      </c>
      <c r="AU147" s="253" t="s">
        <v>82</v>
      </c>
      <c r="AV147" s="14" t="s">
        <v>82</v>
      </c>
      <c r="AW147" s="14" t="s">
        <v>33</v>
      </c>
      <c r="AX147" s="14" t="s">
        <v>72</v>
      </c>
      <c r="AY147" s="253" t="s">
        <v>148</v>
      </c>
    </row>
    <row r="148" s="13" customFormat="1">
      <c r="A148" s="13"/>
      <c r="B148" s="232"/>
      <c r="C148" s="233"/>
      <c r="D148" s="234" t="s">
        <v>159</v>
      </c>
      <c r="E148" s="235" t="s">
        <v>19</v>
      </c>
      <c r="F148" s="236" t="s">
        <v>3150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159</v>
      </c>
      <c r="AU148" s="242" t="s">
        <v>82</v>
      </c>
      <c r="AV148" s="13" t="s">
        <v>80</v>
      </c>
      <c r="AW148" s="13" t="s">
        <v>33</v>
      </c>
      <c r="AX148" s="13" t="s">
        <v>72</v>
      </c>
      <c r="AY148" s="242" t="s">
        <v>148</v>
      </c>
    </row>
    <row r="149" s="14" customFormat="1">
      <c r="A149" s="14"/>
      <c r="B149" s="243"/>
      <c r="C149" s="244"/>
      <c r="D149" s="234" t="s">
        <v>159</v>
      </c>
      <c r="E149" s="245" t="s">
        <v>19</v>
      </c>
      <c r="F149" s="246" t="s">
        <v>3151</v>
      </c>
      <c r="G149" s="244"/>
      <c r="H149" s="247">
        <v>0.85499999999999998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159</v>
      </c>
      <c r="AU149" s="253" t="s">
        <v>82</v>
      </c>
      <c r="AV149" s="14" t="s">
        <v>82</v>
      </c>
      <c r="AW149" s="14" t="s">
        <v>33</v>
      </c>
      <c r="AX149" s="14" t="s">
        <v>72</v>
      </c>
      <c r="AY149" s="253" t="s">
        <v>148</v>
      </c>
    </row>
    <row r="150" s="13" customFormat="1">
      <c r="A150" s="13"/>
      <c r="B150" s="232"/>
      <c r="C150" s="233"/>
      <c r="D150" s="234" t="s">
        <v>159</v>
      </c>
      <c r="E150" s="235" t="s">
        <v>19</v>
      </c>
      <c r="F150" s="236" t="s">
        <v>3152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159</v>
      </c>
      <c r="AU150" s="242" t="s">
        <v>82</v>
      </c>
      <c r="AV150" s="13" t="s">
        <v>80</v>
      </c>
      <c r="AW150" s="13" t="s">
        <v>33</v>
      </c>
      <c r="AX150" s="13" t="s">
        <v>72</v>
      </c>
      <c r="AY150" s="242" t="s">
        <v>148</v>
      </c>
    </row>
    <row r="151" s="14" customFormat="1">
      <c r="A151" s="14"/>
      <c r="B151" s="243"/>
      <c r="C151" s="244"/>
      <c r="D151" s="234" t="s">
        <v>159</v>
      </c>
      <c r="E151" s="245" t="s">
        <v>19</v>
      </c>
      <c r="F151" s="246" t="s">
        <v>3153</v>
      </c>
      <c r="G151" s="244"/>
      <c r="H151" s="247">
        <v>0.156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159</v>
      </c>
      <c r="AU151" s="253" t="s">
        <v>82</v>
      </c>
      <c r="AV151" s="14" t="s">
        <v>82</v>
      </c>
      <c r="AW151" s="14" t="s">
        <v>33</v>
      </c>
      <c r="AX151" s="14" t="s">
        <v>72</v>
      </c>
      <c r="AY151" s="253" t="s">
        <v>148</v>
      </c>
    </row>
    <row r="152" s="13" customFormat="1">
      <c r="A152" s="13"/>
      <c r="B152" s="232"/>
      <c r="C152" s="233"/>
      <c r="D152" s="234" t="s">
        <v>159</v>
      </c>
      <c r="E152" s="235" t="s">
        <v>19</v>
      </c>
      <c r="F152" s="236" t="s">
        <v>3154</v>
      </c>
      <c r="G152" s="233"/>
      <c r="H152" s="235" t="s">
        <v>19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159</v>
      </c>
      <c r="AU152" s="242" t="s">
        <v>82</v>
      </c>
      <c r="AV152" s="13" t="s">
        <v>80</v>
      </c>
      <c r="AW152" s="13" t="s">
        <v>33</v>
      </c>
      <c r="AX152" s="13" t="s">
        <v>72</v>
      </c>
      <c r="AY152" s="242" t="s">
        <v>148</v>
      </c>
    </row>
    <row r="153" s="14" customFormat="1">
      <c r="A153" s="14"/>
      <c r="B153" s="243"/>
      <c r="C153" s="244"/>
      <c r="D153" s="234" t="s">
        <v>159</v>
      </c>
      <c r="E153" s="245" t="s">
        <v>19</v>
      </c>
      <c r="F153" s="246" t="s">
        <v>3155</v>
      </c>
      <c r="G153" s="244"/>
      <c r="H153" s="247">
        <v>0.064000000000000001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159</v>
      </c>
      <c r="AU153" s="253" t="s">
        <v>82</v>
      </c>
      <c r="AV153" s="14" t="s">
        <v>82</v>
      </c>
      <c r="AW153" s="14" t="s">
        <v>33</v>
      </c>
      <c r="AX153" s="14" t="s">
        <v>72</v>
      </c>
      <c r="AY153" s="253" t="s">
        <v>148</v>
      </c>
    </row>
    <row r="154" s="13" customFormat="1">
      <c r="A154" s="13"/>
      <c r="B154" s="232"/>
      <c r="C154" s="233"/>
      <c r="D154" s="234" t="s">
        <v>159</v>
      </c>
      <c r="E154" s="235" t="s">
        <v>19</v>
      </c>
      <c r="F154" s="236" t="s">
        <v>3156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159</v>
      </c>
      <c r="AU154" s="242" t="s">
        <v>82</v>
      </c>
      <c r="AV154" s="13" t="s">
        <v>80</v>
      </c>
      <c r="AW154" s="13" t="s">
        <v>33</v>
      </c>
      <c r="AX154" s="13" t="s">
        <v>72</v>
      </c>
      <c r="AY154" s="242" t="s">
        <v>148</v>
      </c>
    </row>
    <row r="155" s="14" customFormat="1">
      <c r="A155" s="14"/>
      <c r="B155" s="243"/>
      <c r="C155" s="244"/>
      <c r="D155" s="234" t="s">
        <v>159</v>
      </c>
      <c r="E155" s="245" t="s">
        <v>19</v>
      </c>
      <c r="F155" s="246" t="s">
        <v>3157</v>
      </c>
      <c r="G155" s="244"/>
      <c r="H155" s="247">
        <v>0.25600000000000001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159</v>
      </c>
      <c r="AU155" s="253" t="s">
        <v>82</v>
      </c>
      <c r="AV155" s="14" t="s">
        <v>82</v>
      </c>
      <c r="AW155" s="14" t="s">
        <v>33</v>
      </c>
      <c r="AX155" s="14" t="s">
        <v>72</v>
      </c>
      <c r="AY155" s="253" t="s">
        <v>148</v>
      </c>
    </row>
    <row r="156" s="14" customFormat="1">
      <c r="A156" s="14"/>
      <c r="B156" s="243"/>
      <c r="C156" s="244"/>
      <c r="D156" s="234" t="s">
        <v>159</v>
      </c>
      <c r="E156" s="245" t="s">
        <v>19</v>
      </c>
      <c r="F156" s="246" t="s">
        <v>3158</v>
      </c>
      <c r="G156" s="244"/>
      <c r="H156" s="247">
        <v>0.249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159</v>
      </c>
      <c r="AU156" s="253" t="s">
        <v>82</v>
      </c>
      <c r="AV156" s="14" t="s">
        <v>82</v>
      </c>
      <c r="AW156" s="14" t="s">
        <v>33</v>
      </c>
      <c r="AX156" s="14" t="s">
        <v>72</v>
      </c>
      <c r="AY156" s="253" t="s">
        <v>148</v>
      </c>
    </row>
    <row r="157" s="14" customFormat="1">
      <c r="A157" s="14"/>
      <c r="B157" s="243"/>
      <c r="C157" s="244"/>
      <c r="D157" s="234" t="s">
        <v>159</v>
      </c>
      <c r="E157" s="245" t="s">
        <v>19</v>
      </c>
      <c r="F157" s="246" t="s">
        <v>3159</v>
      </c>
      <c r="G157" s="244"/>
      <c r="H157" s="247">
        <v>0.152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159</v>
      </c>
      <c r="AU157" s="253" t="s">
        <v>82</v>
      </c>
      <c r="AV157" s="14" t="s">
        <v>82</v>
      </c>
      <c r="AW157" s="14" t="s">
        <v>33</v>
      </c>
      <c r="AX157" s="14" t="s">
        <v>72</v>
      </c>
      <c r="AY157" s="253" t="s">
        <v>148</v>
      </c>
    </row>
    <row r="158" s="15" customFormat="1">
      <c r="A158" s="15"/>
      <c r="B158" s="254"/>
      <c r="C158" s="255"/>
      <c r="D158" s="234" t="s">
        <v>159</v>
      </c>
      <c r="E158" s="256" t="s">
        <v>19</v>
      </c>
      <c r="F158" s="257" t="s">
        <v>163</v>
      </c>
      <c r="G158" s="255"/>
      <c r="H158" s="258">
        <v>7.9020000000000001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159</v>
      </c>
      <c r="AU158" s="264" t="s">
        <v>82</v>
      </c>
      <c r="AV158" s="15" t="s">
        <v>149</v>
      </c>
      <c r="AW158" s="15" t="s">
        <v>33</v>
      </c>
      <c r="AX158" s="15" t="s">
        <v>80</v>
      </c>
      <c r="AY158" s="264" t="s">
        <v>148</v>
      </c>
    </row>
    <row r="159" s="2" customFormat="1" ht="16.5" customHeight="1">
      <c r="A159" s="40"/>
      <c r="B159" s="41"/>
      <c r="C159" s="269" t="s">
        <v>168</v>
      </c>
      <c r="D159" s="269" t="s">
        <v>363</v>
      </c>
      <c r="E159" s="270" t="s">
        <v>3160</v>
      </c>
      <c r="F159" s="271" t="s">
        <v>3161</v>
      </c>
      <c r="G159" s="272" t="s">
        <v>208</v>
      </c>
      <c r="H159" s="273">
        <v>0.16400000000000001</v>
      </c>
      <c r="I159" s="274"/>
      <c r="J159" s="275">
        <f>ROUND(I159*H159,2)</f>
        <v>0</v>
      </c>
      <c r="K159" s="271" t="s">
        <v>19</v>
      </c>
      <c r="L159" s="276"/>
      <c r="M159" s="277" t="s">
        <v>19</v>
      </c>
      <c r="N159" s="278" t="s">
        <v>43</v>
      </c>
      <c r="O159" s="86"/>
      <c r="P159" s="223">
        <f>O159*H159</f>
        <v>0</v>
      </c>
      <c r="Q159" s="223">
        <v>1</v>
      </c>
      <c r="R159" s="223">
        <f>Q159*H159</f>
        <v>0.16400000000000001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205</v>
      </c>
      <c r="AT159" s="225" t="s">
        <v>363</v>
      </c>
      <c r="AU159" s="225" t="s">
        <v>82</v>
      </c>
      <c r="AY159" s="19" t="s">
        <v>148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80</v>
      </c>
      <c r="BK159" s="226">
        <f>ROUND(I159*H159,2)</f>
        <v>0</v>
      </c>
      <c r="BL159" s="19" t="s">
        <v>149</v>
      </c>
      <c r="BM159" s="225" t="s">
        <v>3162</v>
      </c>
    </row>
    <row r="160" s="14" customFormat="1">
      <c r="A160" s="14"/>
      <c r="B160" s="243"/>
      <c r="C160" s="244"/>
      <c r="D160" s="234" t="s">
        <v>159</v>
      </c>
      <c r="E160" s="245" t="s">
        <v>19</v>
      </c>
      <c r="F160" s="246" t="s">
        <v>3163</v>
      </c>
      <c r="G160" s="244"/>
      <c r="H160" s="247">
        <v>0.16400000000000001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159</v>
      </c>
      <c r="AU160" s="253" t="s">
        <v>82</v>
      </c>
      <c r="AV160" s="14" t="s">
        <v>82</v>
      </c>
      <c r="AW160" s="14" t="s">
        <v>33</v>
      </c>
      <c r="AX160" s="14" t="s">
        <v>80</v>
      </c>
      <c r="AY160" s="253" t="s">
        <v>148</v>
      </c>
    </row>
    <row r="161" s="2" customFormat="1" ht="16.5" customHeight="1">
      <c r="A161" s="40"/>
      <c r="B161" s="41"/>
      <c r="C161" s="269" t="s">
        <v>215</v>
      </c>
      <c r="D161" s="269" t="s">
        <v>363</v>
      </c>
      <c r="E161" s="270" t="s">
        <v>3164</v>
      </c>
      <c r="F161" s="271" t="s">
        <v>3165</v>
      </c>
      <c r="G161" s="272" t="s">
        <v>208</v>
      </c>
      <c r="H161" s="273">
        <v>3.944</v>
      </c>
      <c r="I161" s="274"/>
      <c r="J161" s="275">
        <f>ROUND(I161*H161,2)</f>
        <v>0</v>
      </c>
      <c r="K161" s="271" t="s">
        <v>616</v>
      </c>
      <c r="L161" s="276"/>
      <c r="M161" s="277" t="s">
        <v>19</v>
      </c>
      <c r="N161" s="278" t="s">
        <v>43</v>
      </c>
      <c r="O161" s="86"/>
      <c r="P161" s="223">
        <f>O161*H161</f>
        <v>0</v>
      </c>
      <c r="Q161" s="223">
        <v>1</v>
      </c>
      <c r="R161" s="223">
        <f>Q161*H161</f>
        <v>3.944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205</v>
      </c>
      <c r="AT161" s="225" t="s">
        <v>363</v>
      </c>
      <c r="AU161" s="225" t="s">
        <v>82</v>
      </c>
      <c r="AY161" s="19" t="s">
        <v>148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80</v>
      </c>
      <c r="BK161" s="226">
        <f>ROUND(I161*H161,2)</f>
        <v>0</v>
      </c>
      <c r="BL161" s="19" t="s">
        <v>149</v>
      </c>
      <c r="BM161" s="225" t="s">
        <v>3166</v>
      </c>
    </row>
    <row r="162" s="13" customFormat="1">
      <c r="A162" s="13"/>
      <c r="B162" s="232"/>
      <c r="C162" s="233"/>
      <c r="D162" s="234" t="s">
        <v>159</v>
      </c>
      <c r="E162" s="235" t="s">
        <v>19</v>
      </c>
      <c r="F162" s="236" t="s">
        <v>3139</v>
      </c>
      <c r="G162" s="233"/>
      <c r="H162" s="235" t="s">
        <v>19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159</v>
      </c>
      <c r="AU162" s="242" t="s">
        <v>82</v>
      </c>
      <c r="AV162" s="13" t="s">
        <v>80</v>
      </c>
      <c r="AW162" s="13" t="s">
        <v>33</v>
      </c>
      <c r="AX162" s="13" t="s">
        <v>72</v>
      </c>
      <c r="AY162" s="242" t="s">
        <v>148</v>
      </c>
    </row>
    <row r="163" s="14" customFormat="1">
      <c r="A163" s="14"/>
      <c r="B163" s="243"/>
      <c r="C163" s="244"/>
      <c r="D163" s="234" t="s">
        <v>159</v>
      </c>
      <c r="E163" s="245" t="s">
        <v>19</v>
      </c>
      <c r="F163" s="246" t="s">
        <v>3167</v>
      </c>
      <c r="G163" s="244"/>
      <c r="H163" s="247">
        <v>1.76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159</v>
      </c>
      <c r="AU163" s="253" t="s">
        <v>82</v>
      </c>
      <c r="AV163" s="14" t="s">
        <v>82</v>
      </c>
      <c r="AW163" s="14" t="s">
        <v>33</v>
      </c>
      <c r="AX163" s="14" t="s">
        <v>72</v>
      </c>
      <c r="AY163" s="253" t="s">
        <v>148</v>
      </c>
    </row>
    <row r="164" s="14" customFormat="1">
      <c r="A164" s="14"/>
      <c r="B164" s="243"/>
      <c r="C164" s="244"/>
      <c r="D164" s="234" t="s">
        <v>159</v>
      </c>
      <c r="E164" s="245" t="s">
        <v>19</v>
      </c>
      <c r="F164" s="246" t="s">
        <v>3168</v>
      </c>
      <c r="G164" s="244"/>
      <c r="H164" s="247">
        <v>1.4930000000000001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159</v>
      </c>
      <c r="AU164" s="253" t="s">
        <v>82</v>
      </c>
      <c r="AV164" s="14" t="s">
        <v>82</v>
      </c>
      <c r="AW164" s="14" t="s">
        <v>33</v>
      </c>
      <c r="AX164" s="14" t="s">
        <v>72</v>
      </c>
      <c r="AY164" s="253" t="s">
        <v>148</v>
      </c>
    </row>
    <row r="165" s="14" customFormat="1">
      <c r="A165" s="14"/>
      <c r="B165" s="243"/>
      <c r="C165" s="244"/>
      <c r="D165" s="234" t="s">
        <v>159</v>
      </c>
      <c r="E165" s="245" t="s">
        <v>19</v>
      </c>
      <c r="F165" s="246" t="s">
        <v>3169</v>
      </c>
      <c r="G165" s="244"/>
      <c r="H165" s="247">
        <v>0.27000000000000002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159</v>
      </c>
      <c r="AU165" s="253" t="s">
        <v>82</v>
      </c>
      <c r="AV165" s="14" t="s">
        <v>82</v>
      </c>
      <c r="AW165" s="14" t="s">
        <v>33</v>
      </c>
      <c r="AX165" s="14" t="s">
        <v>72</v>
      </c>
      <c r="AY165" s="253" t="s">
        <v>148</v>
      </c>
    </row>
    <row r="166" s="14" customFormat="1">
      <c r="A166" s="14"/>
      <c r="B166" s="243"/>
      <c r="C166" s="244"/>
      <c r="D166" s="234" t="s">
        <v>159</v>
      </c>
      <c r="E166" s="245" t="s">
        <v>19</v>
      </c>
      <c r="F166" s="246" t="s">
        <v>3170</v>
      </c>
      <c r="G166" s="244"/>
      <c r="H166" s="247">
        <v>0.26100000000000001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159</v>
      </c>
      <c r="AU166" s="253" t="s">
        <v>82</v>
      </c>
      <c r="AV166" s="14" t="s">
        <v>82</v>
      </c>
      <c r="AW166" s="14" t="s">
        <v>33</v>
      </c>
      <c r="AX166" s="14" t="s">
        <v>72</v>
      </c>
      <c r="AY166" s="253" t="s">
        <v>148</v>
      </c>
    </row>
    <row r="167" s="14" customFormat="1">
      <c r="A167" s="14"/>
      <c r="B167" s="243"/>
      <c r="C167" s="244"/>
      <c r="D167" s="234" t="s">
        <v>159</v>
      </c>
      <c r="E167" s="245" t="s">
        <v>19</v>
      </c>
      <c r="F167" s="246" t="s">
        <v>3171</v>
      </c>
      <c r="G167" s="244"/>
      <c r="H167" s="247">
        <v>0.16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159</v>
      </c>
      <c r="AU167" s="253" t="s">
        <v>82</v>
      </c>
      <c r="AV167" s="14" t="s">
        <v>82</v>
      </c>
      <c r="AW167" s="14" t="s">
        <v>33</v>
      </c>
      <c r="AX167" s="14" t="s">
        <v>72</v>
      </c>
      <c r="AY167" s="253" t="s">
        <v>148</v>
      </c>
    </row>
    <row r="168" s="15" customFormat="1">
      <c r="A168" s="15"/>
      <c r="B168" s="254"/>
      <c r="C168" s="255"/>
      <c r="D168" s="234" t="s">
        <v>159</v>
      </c>
      <c r="E168" s="256" t="s">
        <v>19</v>
      </c>
      <c r="F168" s="257" t="s">
        <v>163</v>
      </c>
      <c r="G168" s="255"/>
      <c r="H168" s="258">
        <v>3.944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159</v>
      </c>
      <c r="AU168" s="264" t="s">
        <v>82</v>
      </c>
      <c r="AV168" s="15" t="s">
        <v>149</v>
      </c>
      <c r="AW168" s="15" t="s">
        <v>33</v>
      </c>
      <c r="AX168" s="15" t="s">
        <v>80</v>
      </c>
      <c r="AY168" s="264" t="s">
        <v>148</v>
      </c>
    </row>
    <row r="169" s="2" customFormat="1" ht="16.5" customHeight="1">
      <c r="A169" s="40"/>
      <c r="B169" s="41"/>
      <c r="C169" s="269" t="s">
        <v>220</v>
      </c>
      <c r="D169" s="269" t="s">
        <v>363</v>
      </c>
      <c r="E169" s="270" t="s">
        <v>3172</v>
      </c>
      <c r="F169" s="271" t="s">
        <v>3173</v>
      </c>
      <c r="G169" s="272" t="s">
        <v>298</v>
      </c>
      <c r="H169" s="273">
        <v>155.40000000000001</v>
      </c>
      <c r="I169" s="274"/>
      <c r="J169" s="275">
        <f>ROUND(I169*H169,2)</f>
        <v>0</v>
      </c>
      <c r="K169" s="271" t="s">
        <v>616</v>
      </c>
      <c r="L169" s="276"/>
      <c r="M169" s="277" t="s">
        <v>19</v>
      </c>
      <c r="N169" s="278" t="s">
        <v>43</v>
      </c>
      <c r="O169" s="86"/>
      <c r="P169" s="223">
        <f>O169*H169</f>
        <v>0</v>
      </c>
      <c r="Q169" s="223">
        <v>0.0055500000000000002</v>
      </c>
      <c r="R169" s="223">
        <f>Q169*H169</f>
        <v>0.86247000000000007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205</v>
      </c>
      <c r="AT169" s="225" t="s">
        <v>363</v>
      </c>
      <c r="AU169" s="225" t="s">
        <v>82</v>
      </c>
      <c r="AY169" s="19" t="s">
        <v>148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80</v>
      </c>
      <c r="BK169" s="226">
        <f>ROUND(I169*H169,2)</f>
        <v>0</v>
      </c>
      <c r="BL169" s="19" t="s">
        <v>149</v>
      </c>
      <c r="BM169" s="225" t="s">
        <v>3174</v>
      </c>
    </row>
    <row r="170" s="13" customFormat="1">
      <c r="A170" s="13"/>
      <c r="B170" s="232"/>
      <c r="C170" s="233"/>
      <c r="D170" s="234" t="s">
        <v>159</v>
      </c>
      <c r="E170" s="235" t="s">
        <v>19</v>
      </c>
      <c r="F170" s="236" t="s">
        <v>3139</v>
      </c>
      <c r="G170" s="233"/>
      <c r="H170" s="235" t="s">
        <v>19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159</v>
      </c>
      <c r="AU170" s="242" t="s">
        <v>82</v>
      </c>
      <c r="AV170" s="13" t="s">
        <v>80</v>
      </c>
      <c r="AW170" s="13" t="s">
        <v>33</v>
      </c>
      <c r="AX170" s="13" t="s">
        <v>72</v>
      </c>
      <c r="AY170" s="242" t="s">
        <v>148</v>
      </c>
    </row>
    <row r="171" s="14" customFormat="1">
      <c r="A171" s="14"/>
      <c r="B171" s="243"/>
      <c r="C171" s="244"/>
      <c r="D171" s="234" t="s">
        <v>159</v>
      </c>
      <c r="E171" s="245" t="s">
        <v>19</v>
      </c>
      <c r="F171" s="246" t="s">
        <v>3175</v>
      </c>
      <c r="G171" s="244"/>
      <c r="H171" s="247">
        <v>155.40000000000001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159</v>
      </c>
      <c r="AU171" s="253" t="s">
        <v>82</v>
      </c>
      <c r="AV171" s="14" t="s">
        <v>82</v>
      </c>
      <c r="AW171" s="14" t="s">
        <v>33</v>
      </c>
      <c r="AX171" s="14" t="s">
        <v>80</v>
      </c>
      <c r="AY171" s="253" t="s">
        <v>148</v>
      </c>
    </row>
    <row r="172" s="2" customFormat="1" ht="16.5" customHeight="1">
      <c r="A172" s="40"/>
      <c r="B172" s="41"/>
      <c r="C172" s="269" t="s">
        <v>8</v>
      </c>
      <c r="D172" s="269" t="s">
        <v>363</v>
      </c>
      <c r="E172" s="270" t="s">
        <v>3176</v>
      </c>
      <c r="F172" s="271" t="s">
        <v>3177</v>
      </c>
      <c r="G172" s="272" t="s">
        <v>208</v>
      </c>
      <c r="H172" s="273">
        <v>0.27100000000000002</v>
      </c>
      <c r="I172" s="274"/>
      <c r="J172" s="275">
        <f>ROUND(I172*H172,2)</f>
        <v>0</v>
      </c>
      <c r="K172" s="271" t="s">
        <v>616</v>
      </c>
      <c r="L172" s="276"/>
      <c r="M172" s="277" t="s">
        <v>19</v>
      </c>
      <c r="N172" s="278" t="s">
        <v>43</v>
      </c>
      <c r="O172" s="86"/>
      <c r="P172" s="223">
        <f>O172*H172</f>
        <v>0</v>
      </c>
      <c r="Q172" s="223">
        <v>1</v>
      </c>
      <c r="R172" s="223">
        <f>Q172*H172</f>
        <v>0.27100000000000002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205</v>
      </c>
      <c r="AT172" s="225" t="s">
        <v>363</v>
      </c>
      <c r="AU172" s="225" t="s">
        <v>82</v>
      </c>
      <c r="AY172" s="19" t="s">
        <v>148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80</v>
      </c>
      <c r="BK172" s="226">
        <f>ROUND(I172*H172,2)</f>
        <v>0</v>
      </c>
      <c r="BL172" s="19" t="s">
        <v>149</v>
      </c>
      <c r="BM172" s="225" t="s">
        <v>3178</v>
      </c>
    </row>
    <row r="173" s="13" customFormat="1">
      <c r="A173" s="13"/>
      <c r="B173" s="232"/>
      <c r="C173" s="233"/>
      <c r="D173" s="234" t="s">
        <v>159</v>
      </c>
      <c r="E173" s="235" t="s">
        <v>19</v>
      </c>
      <c r="F173" s="236" t="s">
        <v>3139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159</v>
      </c>
      <c r="AU173" s="242" t="s">
        <v>82</v>
      </c>
      <c r="AV173" s="13" t="s">
        <v>80</v>
      </c>
      <c r="AW173" s="13" t="s">
        <v>33</v>
      </c>
      <c r="AX173" s="13" t="s">
        <v>72</v>
      </c>
      <c r="AY173" s="242" t="s">
        <v>148</v>
      </c>
    </row>
    <row r="174" s="14" customFormat="1">
      <c r="A174" s="14"/>
      <c r="B174" s="243"/>
      <c r="C174" s="244"/>
      <c r="D174" s="234" t="s">
        <v>159</v>
      </c>
      <c r="E174" s="245" t="s">
        <v>19</v>
      </c>
      <c r="F174" s="246" t="s">
        <v>3179</v>
      </c>
      <c r="G174" s="244"/>
      <c r="H174" s="247">
        <v>0.27100000000000002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159</v>
      </c>
      <c r="AU174" s="253" t="s">
        <v>82</v>
      </c>
      <c r="AV174" s="14" t="s">
        <v>82</v>
      </c>
      <c r="AW174" s="14" t="s">
        <v>33</v>
      </c>
      <c r="AX174" s="14" t="s">
        <v>80</v>
      </c>
      <c r="AY174" s="253" t="s">
        <v>148</v>
      </c>
    </row>
    <row r="175" s="2" customFormat="1" ht="16.5" customHeight="1">
      <c r="A175" s="40"/>
      <c r="B175" s="41"/>
      <c r="C175" s="269" t="s">
        <v>230</v>
      </c>
      <c r="D175" s="269" t="s">
        <v>363</v>
      </c>
      <c r="E175" s="270" t="s">
        <v>3180</v>
      </c>
      <c r="F175" s="271" t="s">
        <v>3181</v>
      </c>
      <c r="G175" s="272" t="s">
        <v>208</v>
      </c>
      <c r="H175" s="273">
        <v>2.0089999999999999</v>
      </c>
      <c r="I175" s="274"/>
      <c r="J175" s="275">
        <f>ROUND(I175*H175,2)</f>
        <v>0</v>
      </c>
      <c r="K175" s="271" t="s">
        <v>616</v>
      </c>
      <c r="L175" s="276"/>
      <c r="M175" s="277" t="s">
        <v>19</v>
      </c>
      <c r="N175" s="278" t="s">
        <v>43</v>
      </c>
      <c r="O175" s="86"/>
      <c r="P175" s="223">
        <f>O175*H175</f>
        <v>0</v>
      </c>
      <c r="Q175" s="223">
        <v>1</v>
      </c>
      <c r="R175" s="223">
        <f>Q175*H175</f>
        <v>2.0089999999999999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205</v>
      </c>
      <c r="AT175" s="225" t="s">
        <v>363</v>
      </c>
      <c r="AU175" s="225" t="s">
        <v>82</v>
      </c>
      <c r="AY175" s="19" t="s">
        <v>148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80</v>
      </c>
      <c r="BK175" s="226">
        <f>ROUND(I175*H175,2)</f>
        <v>0</v>
      </c>
      <c r="BL175" s="19" t="s">
        <v>149</v>
      </c>
      <c r="BM175" s="225" t="s">
        <v>3182</v>
      </c>
    </row>
    <row r="176" s="13" customFormat="1">
      <c r="A176" s="13"/>
      <c r="B176" s="232"/>
      <c r="C176" s="233"/>
      <c r="D176" s="234" t="s">
        <v>159</v>
      </c>
      <c r="E176" s="235" t="s">
        <v>19</v>
      </c>
      <c r="F176" s="236" t="s">
        <v>3139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159</v>
      </c>
      <c r="AU176" s="242" t="s">
        <v>82</v>
      </c>
      <c r="AV176" s="13" t="s">
        <v>80</v>
      </c>
      <c r="AW176" s="13" t="s">
        <v>33</v>
      </c>
      <c r="AX176" s="13" t="s">
        <v>72</v>
      </c>
      <c r="AY176" s="242" t="s">
        <v>148</v>
      </c>
    </row>
    <row r="177" s="14" customFormat="1">
      <c r="A177" s="14"/>
      <c r="B177" s="243"/>
      <c r="C177" s="244"/>
      <c r="D177" s="234" t="s">
        <v>159</v>
      </c>
      <c r="E177" s="245" t="s">
        <v>19</v>
      </c>
      <c r="F177" s="246" t="s">
        <v>3183</v>
      </c>
      <c r="G177" s="244"/>
      <c r="H177" s="247">
        <v>2.0089999999999999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159</v>
      </c>
      <c r="AU177" s="253" t="s">
        <v>82</v>
      </c>
      <c r="AV177" s="14" t="s">
        <v>82</v>
      </c>
      <c r="AW177" s="14" t="s">
        <v>33</v>
      </c>
      <c r="AX177" s="14" t="s">
        <v>80</v>
      </c>
      <c r="AY177" s="253" t="s">
        <v>148</v>
      </c>
    </row>
    <row r="178" s="2" customFormat="1" ht="16.5" customHeight="1">
      <c r="A178" s="40"/>
      <c r="B178" s="41"/>
      <c r="C178" s="269" t="s">
        <v>235</v>
      </c>
      <c r="D178" s="269" t="s">
        <v>363</v>
      </c>
      <c r="E178" s="270" t="s">
        <v>3184</v>
      </c>
      <c r="F178" s="271" t="s">
        <v>3185</v>
      </c>
      <c r="G178" s="272" t="s">
        <v>208</v>
      </c>
      <c r="H178" s="273">
        <v>0.89900000000000002</v>
      </c>
      <c r="I178" s="274"/>
      <c r="J178" s="275">
        <f>ROUND(I178*H178,2)</f>
        <v>0</v>
      </c>
      <c r="K178" s="271" t="s">
        <v>616</v>
      </c>
      <c r="L178" s="276"/>
      <c r="M178" s="277" t="s">
        <v>19</v>
      </c>
      <c r="N178" s="278" t="s">
        <v>43</v>
      </c>
      <c r="O178" s="86"/>
      <c r="P178" s="223">
        <f>O178*H178</f>
        <v>0</v>
      </c>
      <c r="Q178" s="223">
        <v>1</v>
      </c>
      <c r="R178" s="223">
        <f>Q178*H178</f>
        <v>0.89900000000000002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205</v>
      </c>
      <c r="AT178" s="225" t="s">
        <v>363</v>
      </c>
      <c r="AU178" s="225" t="s">
        <v>82</v>
      </c>
      <c r="AY178" s="19" t="s">
        <v>148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80</v>
      </c>
      <c r="BK178" s="226">
        <f>ROUND(I178*H178,2)</f>
        <v>0</v>
      </c>
      <c r="BL178" s="19" t="s">
        <v>149</v>
      </c>
      <c r="BM178" s="225" t="s">
        <v>3186</v>
      </c>
    </row>
    <row r="179" s="13" customFormat="1">
      <c r="A179" s="13"/>
      <c r="B179" s="232"/>
      <c r="C179" s="233"/>
      <c r="D179" s="234" t="s">
        <v>159</v>
      </c>
      <c r="E179" s="235" t="s">
        <v>19</v>
      </c>
      <c r="F179" s="236" t="s">
        <v>3139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159</v>
      </c>
      <c r="AU179" s="242" t="s">
        <v>82</v>
      </c>
      <c r="AV179" s="13" t="s">
        <v>80</v>
      </c>
      <c r="AW179" s="13" t="s">
        <v>33</v>
      </c>
      <c r="AX179" s="13" t="s">
        <v>72</v>
      </c>
      <c r="AY179" s="242" t="s">
        <v>148</v>
      </c>
    </row>
    <row r="180" s="14" customFormat="1">
      <c r="A180" s="14"/>
      <c r="B180" s="243"/>
      <c r="C180" s="244"/>
      <c r="D180" s="234" t="s">
        <v>159</v>
      </c>
      <c r="E180" s="245" t="s">
        <v>19</v>
      </c>
      <c r="F180" s="246" t="s">
        <v>3187</v>
      </c>
      <c r="G180" s="244"/>
      <c r="H180" s="247">
        <v>0.89900000000000002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159</v>
      </c>
      <c r="AU180" s="253" t="s">
        <v>82</v>
      </c>
      <c r="AV180" s="14" t="s">
        <v>82</v>
      </c>
      <c r="AW180" s="14" t="s">
        <v>33</v>
      </c>
      <c r="AX180" s="14" t="s">
        <v>80</v>
      </c>
      <c r="AY180" s="253" t="s">
        <v>148</v>
      </c>
    </row>
    <row r="181" s="2" customFormat="1" ht="16.5" customHeight="1">
      <c r="A181" s="40"/>
      <c r="B181" s="41"/>
      <c r="C181" s="269" t="s">
        <v>240</v>
      </c>
      <c r="D181" s="269" t="s">
        <v>363</v>
      </c>
      <c r="E181" s="270" t="s">
        <v>3188</v>
      </c>
      <c r="F181" s="271" t="s">
        <v>3189</v>
      </c>
      <c r="G181" s="272" t="s">
        <v>208</v>
      </c>
      <c r="H181" s="273">
        <v>0.067000000000000004</v>
      </c>
      <c r="I181" s="274"/>
      <c r="J181" s="275">
        <f>ROUND(I181*H181,2)</f>
        <v>0</v>
      </c>
      <c r="K181" s="271" t="s">
        <v>616</v>
      </c>
      <c r="L181" s="276"/>
      <c r="M181" s="277" t="s">
        <v>19</v>
      </c>
      <c r="N181" s="278" t="s">
        <v>43</v>
      </c>
      <c r="O181" s="86"/>
      <c r="P181" s="223">
        <f>O181*H181</f>
        <v>0</v>
      </c>
      <c r="Q181" s="223">
        <v>1</v>
      </c>
      <c r="R181" s="223">
        <f>Q181*H181</f>
        <v>0.067000000000000004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205</v>
      </c>
      <c r="AT181" s="225" t="s">
        <v>363</v>
      </c>
      <c r="AU181" s="225" t="s">
        <v>82</v>
      </c>
      <c r="AY181" s="19" t="s">
        <v>148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80</v>
      </c>
      <c r="BK181" s="226">
        <f>ROUND(I181*H181,2)</f>
        <v>0</v>
      </c>
      <c r="BL181" s="19" t="s">
        <v>149</v>
      </c>
      <c r="BM181" s="225" t="s">
        <v>3190</v>
      </c>
    </row>
    <row r="182" s="13" customFormat="1">
      <c r="A182" s="13"/>
      <c r="B182" s="232"/>
      <c r="C182" s="233"/>
      <c r="D182" s="234" t="s">
        <v>159</v>
      </c>
      <c r="E182" s="235" t="s">
        <v>19</v>
      </c>
      <c r="F182" s="236" t="s">
        <v>3139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159</v>
      </c>
      <c r="AU182" s="242" t="s">
        <v>82</v>
      </c>
      <c r="AV182" s="13" t="s">
        <v>80</v>
      </c>
      <c r="AW182" s="13" t="s">
        <v>33</v>
      </c>
      <c r="AX182" s="13" t="s">
        <v>72</v>
      </c>
      <c r="AY182" s="242" t="s">
        <v>148</v>
      </c>
    </row>
    <row r="183" s="14" customFormat="1">
      <c r="A183" s="14"/>
      <c r="B183" s="243"/>
      <c r="C183" s="244"/>
      <c r="D183" s="234" t="s">
        <v>159</v>
      </c>
      <c r="E183" s="245" t="s">
        <v>19</v>
      </c>
      <c r="F183" s="246" t="s">
        <v>3191</v>
      </c>
      <c r="G183" s="244"/>
      <c r="H183" s="247">
        <v>0.067000000000000004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159</v>
      </c>
      <c r="AU183" s="253" t="s">
        <v>82</v>
      </c>
      <c r="AV183" s="14" t="s">
        <v>82</v>
      </c>
      <c r="AW183" s="14" t="s">
        <v>33</v>
      </c>
      <c r="AX183" s="14" t="s">
        <v>80</v>
      </c>
      <c r="AY183" s="253" t="s">
        <v>148</v>
      </c>
    </row>
    <row r="184" s="2" customFormat="1" ht="24.15" customHeight="1">
      <c r="A184" s="40"/>
      <c r="B184" s="41"/>
      <c r="C184" s="214" t="s">
        <v>245</v>
      </c>
      <c r="D184" s="214" t="s">
        <v>151</v>
      </c>
      <c r="E184" s="215" t="s">
        <v>3192</v>
      </c>
      <c r="F184" s="216" t="s">
        <v>3193</v>
      </c>
      <c r="G184" s="217" t="s">
        <v>208</v>
      </c>
      <c r="H184" s="218">
        <v>10.361000000000001</v>
      </c>
      <c r="I184" s="219"/>
      <c r="J184" s="220">
        <f>ROUND(I184*H184,2)</f>
        <v>0</v>
      </c>
      <c r="K184" s="216" t="s">
        <v>616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149</v>
      </c>
      <c r="AT184" s="225" t="s">
        <v>151</v>
      </c>
      <c r="AU184" s="225" t="s">
        <v>82</v>
      </c>
      <c r="AY184" s="19" t="s">
        <v>148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80</v>
      </c>
      <c r="BK184" s="226">
        <f>ROUND(I184*H184,2)</f>
        <v>0</v>
      </c>
      <c r="BL184" s="19" t="s">
        <v>149</v>
      </c>
      <c r="BM184" s="225" t="s">
        <v>3194</v>
      </c>
    </row>
    <row r="185" s="2" customFormat="1">
      <c r="A185" s="40"/>
      <c r="B185" s="41"/>
      <c r="C185" s="42"/>
      <c r="D185" s="227" t="s">
        <v>157</v>
      </c>
      <c r="E185" s="42"/>
      <c r="F185" s="228" t="s">
        <v>3195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157</v>
      </c>
      <c r="AU185" s="19" t="s">
        <v>82</v>
      </c>
    </row>
    <row r="186" s="13" customFormat="1">
      <c r="A186" s="13"/>
      <c r="B186" s="232"/>
      <c r="C186" s="233"/>
      <c r="D186" s="234" t="s">
        <v>159</v>
      </c>
      <c r="E186" s="235" t="s">
        <v>19</v>
      </c>
      <c r="F186" s="236" t="s">
        <v>3139</v>
      </c>
      <c r="G186" s="233"/>
      <c r="H186" s="235" t="s">
        <v>19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159</v>
      </c>
      <c r="AU186" s="242" t="s">
        <v>82</v>
      </c>
      <c r="AV186" s="13" t="s">
        <v>80</v>
      </c>
      <c r="AW186" s="13" t="s">
        <v>33</v>
      </c>
      <c r="AX186" s="13" t="s">
        <v>72</v>
      </c>
      <c r="AY186" s="242" t="s">
        <v>148</v>
      </c>
    </row>
    <row r="187" s="13" customFormat="1">
      <c r="A187" s="13"/>
      <c r="B187" s="232"/>
      <c r="C187" s="233"/>
      <c r="D187" s="234" t="s">
        <v>159</v>
      </c>
      <c r="E187" s="235" t="s">
        <v>19</v>
      </c>
      <c r="F187" s="236" t="s">
        <v>3196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159</v>
      </c>
      <c r="AU187" s="242" t="s">
        <v>82</v>
      </c>
      <c r="AV187" s="13" t="s">
        <v>80</v>
      </c>
      <c r="AW187" s="13" t="s">
        <v>33</v>
      </c>
      <c r="AX187" s="13" t="s">
        <v>72</v>
      </c>
      <c r="AY187" s="242" t="s">
        <v>148</v>
      </c>
    </row>
    <row r="188" s="14" customFormat="1">
      <c r="A188" s="14"/>
      <c r="B188" s="243"/>
      <c r="C188" s="244"/>
      <c r="D188" s="234" t="s">
        <v>159</v>
      </c>
      <c r="E188" s="245" t="s">
        <v>19</v>
      </c>
      <c r="F188" s="246" t="s">
        <v>3197</v>
      </c>
      <c r="G188" s="244"/>
      <c r="H188" s="247">
        <v>4.3449999999999998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159</v>
      </c>
      <c r="AU188" s="253" t="s">
        <v>82</v>
      </c>
      <c r="AV188" s="14" t="s">
        <v>82</v>
      </c>
      <c r="AW188" s="14" t="s">
        <v>33</v>
      </c>
      <c r="AX188" s="14" t="s">
        <v>72</v>
      </c>
      <c r="AY188" s="253" t="s">
        <v>148</v>
      </c>
    </row>
    <row r="189" s="13" customFormat="1">
      <c r="A189" s="13"/>
      <c r="B189" s="232"/>
      <c r="C189" s="233"/>
      <c r="D189" s="234" t="s">
        <v>159</v>
      </c>
      <c r="E189" s="235" t="s">
        <v>19</v>
      </c>
      <c r="F189" s="236" t="s">
        <v>3198</v>
      </c>
      <c r="G189" s="233"/>
      <c r="H189" s="235" t="s">
        <v>19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159</v>
      </c>
      <c r="AU189" s="242" t="s">
        <v>82</v>
      </c>
      <c r="AV189" s="13" t="s">
        <v>80</v>
      </c>
      <c r="AW189" s="13" t="s">
        <v>33</v>
      </c>
      <c r="AX189" s="13" t="s">
        <v>72</v>
      </c>
      <c r="AY189" s="242" t="s">
        <v>148</v>
      </c>
    </row>
    <row r="190" s="14" customFormat="1">
      <c r="A190" s="14"/>
      <c r="B190" s="243"/>
      <c r="C190" s="244"/>
      <c r="D190" s="234" t="s">
        <v>159</v>
      </c>
      <c r="E190" s="245" t="s">
        <v>19</v>
      </c>
      <c r="F190" s="246" t="s">
        <v>3199</v>
      </c>
      <c r="G190" s="244"/>
      <c r="H190" s="247">
        <v>4.0679999999999996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159</v>
      </c>
      <c r="AU190" s="253" t="s">
        <v>82</v>
      </c>
      <c r="AV190" s="14" t="s">
        <v>82</v>
      </c>
      <c r="AW190" s="14" t="s">
        <v>33</v>
      </c>
      <c r="AX190" s="14" t="s">
        <v>72</v>
      </c>
      <c r="AY190" s="253" t="s">
        <v>148</v>
      </c>
    </row>
    <row r="191" s="13" customFormat="1">
      <c r="A191" s="13"/>
      <c r="B191" s="232"/>
      <c r="C191" s="233"/>
      <c r="D191" s="234" t="s">
        <v>159</v>
      </c>
      <c r="E191" s="235" t="s">
        <v>19</v>
      </c>
      <c r="F191" s="236" t="s">
        <v>3200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159</v>
      </c>
      <c r="AU191" s="242" t="s">
        <v>82</v>
      </c>
      <c r="AV191" s="13" t="s">
        <v>80</v>
      </c>
      <c r="AW191" s="13" t="s">
        <v>33</v>
      </c>
      <c r="AX191" s="13" t="s">
        <v>72</v>
      </c>
      <c r="AY191" s="242" t="s">
        <v>148</v>
      </c>
    </row>
    <row r="192" s="14" customFormat="1">
      <c r="A192" s="14"/>
      <c r="B192" s="243"/>
      <c r="C192" s="244"/>
      <c r="D192" s="234" t="s">
        <v>159</v>
      </c>
      <c r="E192" s="245" t="s">
        <v>19</v>
      </c>
      <c r="F192" s="246" t="s">
        <v>3201</v>
      </c>
      <c r="G192" s="244"/>
      <c r="H192" s="247">
        <v>0.94699999999999995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159</v>
      </c>
      <c r="AU192" s="253" t="s">
        <v>82</v>
      </c>
      <c r="AV192" s="14" t="s">
        <v>82</v>
      </c>
      <c r="AW192" s="14" t="s">
        <v>33</v>
      </c>
      <c r="AX192" s="14" t="s">
        <v>72</v>
      </c>
      <c r="AY192" s="253" t="s">
        <v>148</v>
      </c>
    </row>
    <row r="193" s="13" customFormat="1">
      <c r="A193" s="13"/>
      <c r="B193" s="232"/>
      <c r="C193" s="233"/>
      <c r="D193" s="234" t="s">
        <v>159</v>
      </c>
      <c r="E193" s="235" t="s">
        <v>19</v>
      </c>
      <c r="F193" s="236" t="s">
        <v>3202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159</v>
      </c>
      <c r="AU193" s="242" t="s">
        <v>82</v>
      </c>
      <c r="AV193" s="13" t="s">
        <v>80</v>
      </c>
      <c r="AW193" s="13" t="s">
        <v>33</v>
      </c>
      <c r="AX193" s="13" t="s">
        <v>72</v>
      </c>
      <c r="AY193" s="242" t="s">
        <v>148</v>
      </c>
    </row>
    <row r="194" s="14" customFormat="1">
      <c r="A194" s="14"/>
      <c r="B194" s="243"/>
      <c r="C194" s="244"/>
      <c r="D194" s="234" t="s">
        <v>159</v>
      </c>
      <c r="E194" s="245" t="s">
        <v>19</v>
      </c>
      <c r="F194" s="246" t="s">
        <v>3203</v>
      </c>
      <c r="G194" s="244"/>
      <c r="H194" s="247">
        <v>1.0009999999999999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159</v>
      </c>
      <c r="AU194" s="253" t="s">
        <v>82</v>
      </c>
      <c r="AV194" s="14" t="s">
        <v>82</v>
      </c>
      <c r="AW194" s="14" t="s">
        <v>33</v>
      </c>
      <c r="AX194" s="14" t="s">
        <v>72</v>
      </c>
      <c r="AY194" s="253" t="s">
        <v>148</v>
      </c>
    </row>
    <row r="195" s="15" customFormat="1">
      <c r="A195" s="15"/>
      <c r="B195" s="254"/>
      <c r="C195" s="255"/>
      <c r="D195" s="234" t="s">
        <v>159</v>
      </c>
      <c r="E195" s="256" t="s">
        <v>19</v>
      </c>
      <c r="F195" s="257" t="s">
        <v>163</v>
      </c>
      <c r="G195" s="255"/>
      <c r="H195" s="258">
        <v>10.361000000000001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159</v>
      </c>
      <c r="AU195" s="264" t="s">
        <v>82</v>
      </c>
      <c r="AV195" s="15" t="s">
        <v>149</v>
      </c>
      <c r="AW195" s="15" t="s">
        <v>33</v>
      </c>
      <c r="AX195" s="15" t="s">
        <v>80</v>
      </c>
      <c r="AY195" s="264" t="s">
        <v>148</v>
      </c>
    </row>
    <row r="196" s="2" customFormat="1" ht="16.5" customHeight="1">
      <c r="A196" s="40"/>
      <c r="B196" s="41"/>
      <c r="C196" s="269" t="s">
        <v>250</v>
      </c>
      <c r="D196" s="269" t="s">
        <v>363</v>
      </c>
      <c r="E196" s="270" t="s">
        <v>3204</v>
      </c>
      <c r="F196" s="271" t="s">
        <v>3205</v>
      </c>
      <c r="G196" s="272" t="s">
        <v>208</v>
      </c>
      <c r="H196" s="273">
        <v>4.5620000000000003</v>
      </c>
      <c r="I196" s="274"/>
      <c r="J196" s="275">
        <f>ROUND(I196*H196,2)</f>
        <v>0</v>
      </c>
      <c r="K196" s="271" t="s">
        <v>616</v>
      </c>
      <c r="L196" s="276"/>
      <c r="M196" s="277" t="s">
        <v>19</v>
      </c>
      <c r="N196" s="278" t="s">
        <v>43</v>
      </c>
      <c r="O196" s="86"/>
      <c r="P196" s="223">
        <f>O196*H196</f>
        <v>0</v>
      </c>
      <c r="Q196" s="223">
        <v>1</v>
      </c>
      <c r="R196" s="223">
        <f>Q196*H196</f>
        <v>4.5620000000000003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205</v>
      </c>
      <c r="AT196" s="225" t="s">
        <v>363</v>
      </c>
      <c r="AU196" s="225" t="s">
        <v>82</v>
      </c>
      <c r="AY196" s="19" t="s">
        <v>148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80</v>
      </c>
      <c r="BK196" s="226">
        <f>ROUND(I196*H196,2)</f>
        <v>0</v>
      </c>
      <c r="BL196" s="19" t="s">
        <v>149</v>
      </c>
      <c r="BM196" s="225" t="s">
        <v>3206</v>
      </c>
    </row>
    <row r="197" s="13" customFormat="1">
      <c r="A197" s="13"/>
      <c r="B197" s="232"/>
      <c r="C197" s="233"/>
      <c r="D197" s="234" t="s">
        <v>159</v>
      </c>
      <c r="E197" s="235" t="s">
        <v>19</v>
      </c>
      <c r="F197" s="236" t="s">
        <v>3139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159</v>
      </c>
      <c r="AU197" s="242" t="s">
        <v>82</v>
      </c>
      <c r="AV197" s="13" t="s">
        <v>80</v>
      </c>
      <c r="AW197" s="13" t="s">
        <v>33</v>
      </c>
      <c r="AX197" s="13" t="s">
        <v>72</v>
      </c>
      <c r="AY197" s="242" t="s">
        <v>148</v>
      </c>
    </row>
    <row r="198" s="14" customFormat="1">
      <c r="A198" s="14"/>
      <c r="B198" s="243"/>
      <c r="C198" s="244"/>
      <c r="D198" s="234" t="s">
        <v>159</v>
      </c>
      <c r="E198" s="245" t="s">
        <v>19</v>
      </c>
      <c r="F198" s="246" t="s">
        <v>3207</v>
      </c>
      <c r="G198" s="244"/>
      <c r="H198" s="247">
        <v>4.5620000000000003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159</v>
      </c>
      <c r="AU198" s="253" t="s">
        <v>82</v>
      </c>
      <c r="AV198" s="14" t="s">
        <v>82</v>
      </c>
      <c r="AW198" s="14" t="s">
        <v>33</v>
      </c>
      <c r="AX198" s="14" t="s">
        <v>80</v>
      </c>
      <c r="AY198" s="253" t="s">
        <v>148</v>
      </c>
    </row>
    <row r="199" s="2" customFormat="1" ht="16.5" customHeight="1">
      <c r="A199" s="40"/>
      <c r="B199" s="41"/>
      <c r="C199" s="269" t="s">
        <v>255</v>
      </c>
      <c r="D199" s="269" t="s">
        <v>363</v>
      </c>
      <c r="E199" s="270" t="s">
        <v>3208</v>
      </c>
      <c r="F199" s="271" t="s">
        <v>3209</v>
      </c>
      <c r="G199" s="272" t="s">
        <v>208</v>
      </c>
      <c r="H199" s="273">
        <v>4.9139999999999997</v>
      </c>
      <c r="I199" s="274"/>
      <c r="J199" s="275">
        <f>ROUND(I199*H199,2)</f>
        <v>0</v>
      </c>
      <c r="K199" s="271" t="s">
        <v>616</v>
      </c>
      <c r="L199" s="276"/>
      <c r="M199" s="277" t="s">
        <v>19</v>
      </c>
      <c r="N199" s="278" t="s">
        <v>43</v>
      </c>
      <c r="O199" s="86"/>
      <c r="P199" s="223">
        <f>O199*H199</f>
        <v>0</v>
      </c>
      <c r="Q199" s="223">
        <v>1</v>
      </c>
      <c r="R199" s="223">
        <f>Q199*H199</f>
        <v>4.9139999999999997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205</v>
      </c>
      <c r="AT199" s="225" t="s">
        <v>363</v>
      </c>
      <c r="AU199" s="225" t="s">
        <v>82</v>
      </c>
      <c r="AY199" s="19" t="s">
        <v>148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80</v>
      </c>
      <c r="BK199" s="226">
        <f>ROUND(I199*H199,2)</f>
        <v>0</v>
      </c>
      <c r="BL199" s="19" t="s">
        <v>149</v>
      </c>
      <c r="BM199" s="225" t="s">
        <v>3210</v>
      </c>
    </row>
    <row r="200" s="13" customFormat="1">
      <c r="A200" s="13"/>
      <c r="B200" s="232"/>
      <c r="C200" s="233"/>
      <c r="D200" s="234" t="s">
        <v>159</v>
      </c>
      <c r="E200" s="235" t="s">
        <v>19</v>
      </c>
      <c r="F200" s="236" t="s">
        <v>3139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159</v>
      </c>
      <c r="AU200" s="242" t="s">
        <v>82</v>
      </c>
      <c r="AV200" s="13" t="s">
        <v>80</v>
      </c>
      <c r="AW200" s="13" t="s">
        <v>33</v>
      </c>
      <c r="AX200" s="13" t="s">
        <v>72</v>
      </c>
      <c r="AY200" s="242" t="s">
        <v>148</v>
      </c>
    </row>
    <row r="201" s="14" customFormat="1">
      <c r="A201" s="14"/>
      <c r="B201" s="243"/>
      <c r="C201" s="244"/>
      <c r="D201" s="234" t="s">
        <v>159</v>
      </c>
      <c r="E201" s="245" t="s">
        <v>19</v>
      </c>
      <c r="F201" s="246" t="s">
        <v>3211</v>
      </c>
      <c r="G201" s="244"/>
      <c r="H201" s="247">
        <v>4.9139999999999997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159</v>
      </c>
      <c r="AU201" s="253" t="s">
        <v>82</v>
      </c>
      <c r="AV201" s="14" t="s">
        <v>82</v>
      </c>
      <c r="AW201" s="14" t="s">
        <v>33</v>
      </c>
      <c r="AX201" s="14" t="s">
        <v>80</v>
      </c>
      <c r="AY201" s="253" t="s">
        <v>148</v>
      </c>
    </row>
    <row r="202" s="2" customFormat="1" ht="16.5" customHeight="1">
      <c r="A202" s="40"/>
      <c r="B202" s="41"/>
      <c r="C202" s="269" t="s">
        <v>262</v>
      </c>
      <c r="D202" s="269" t="s">
        <v>363</v>
      </c>
      <c r="E202" s="270" t="s">
        <v>3212</v>
      </c>
      <c r="F202" s="271" t="s">
        <v>3213</v>
      </c>
      <c r="G202" s="272" t="s">
        <v>208</v>
      </c>
      <c r="H202" s="273">
        <v>0.99399999999999999</v>
      </c>
      <c r="I202" s="274"/>
      <c r="J202" s="275">
        <f>ROUND(I202*H202,2)</f>
        <v>0</v>
      </c>
      <c r="K202" s="271" t="s">
        <v>616</v>
      </c>
      <c r="L202" s="276"/>
      <c r="M202" s="277" t="s">
        <v>19</v>
      </c>
      <c r="N202" s="278" t="s">
        <v>43</v>
      </c>
      <c r="O202" s="86"/>
      <c r="P202" s="223">
        <f>O202*H202</f>
        <v>0</v>
      </c>
      <c r="Q202" s="223">
        <v>1</v>
      </c>
      <c r="R202" s="223">
        <f>Q202*H202</f>
        <v>0.99399999999999999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205</v>
      </c>
      <c r="AT202" s="225" t="s">
        <v>363</v>
      </c>
      <c r="AU202" s="225" t="s">
        <v>82</v>
      </c>
      <c r="AY202" s="19" t="s">
        <v>148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80</v>
      </c>
      <c r="BK202" s="226">
        <f>ROUND(I202*H202,2)</f>
        <v>0</v>
      </c>
      <c r="BL202" s="19" t="s">
        <v>149</v>
      </c>
      <c r="BM202" s="225" t="s">
        <v>3214</v>
      </c>
    </row>
    <row r="203" s="13" customFormat="1">
      <c r="A203" s="13"/>
      <c r="B203" s="232"/>
      <c r="C203" s="233"/>
      <c r="D203" s="234" t="s">
        <v>159</v>
      </c>
      <c r="E203" s="235" t="s">
        <v>19</v>
      </c>
      <c r="F203" s="236" t="s">
        <v>3139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159</v>
      </c>
      <c r="AU203" s="242" t="s">
        <v>82</v>
      </c>
      <c r="AV203" s="13" t="s">
        <v>80</v>
      </c>
      <c r="AW203" s="13" t="s">
        <v>33</v>
      </c>
      <c r="AX203" s="13" t="s">
        <v>72</v>
      </c>
      <c r="AY203" s="242" t="s">
        <v>148</v>
      </c>
    </row>
    <row r="204" s="14" customFormat="1">
      <c r="A204" s="14"/>
      <c r="B204" s="243"/>
      <c r="C204" s="244"/>
      <c r="D204" s="234" t="s">
        <v>159</v>
      </c>
      <c r="E204" s="245" t="s">
        <v>19</v>
      </c>
      <c r="F204" s="246" t="s">
        <v>3215</v>
      </c>
      <c r="G204" s="244"/>
      <c r="H204" s="247">
        <v>0.99399999999999999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159</v>
      </c>
      <c r="AU204" s="253" t="s">
        <v>82</v>
      </c>
      <c r="AV204" s="14" t="s">
        <v>82</v>
      </c>
      <c r="AW204" s="14" t="s">
        <v>33</v>
      </c>
      <c r="AX204" s="14" t="s">
        <v>80</v>
      </c>
      <c r="AY204" s="253" t="s">
        <v>148</v>
      </c>
    </row>
    <row r="205" s="2" customFormat="1" ht="16.5" customHeight="1">
      <c r="A205" s="40"/>
      <c r="B205" s="41"/>
      <c r="C205" s="269" t="s">
        <v>268</v>
      </c>
      <c r="D205" s="269" t="s">
        <v>363</v>
      </c>
      <c r="E205" s="270" t="s">
        <v>3216</v>
      </c>
      <c r="F205" s="271" t="s">
        <v>3217</v>
      </c>
      <c r="G205" s="272" t="s">
        <v>208</v>
      </c>
      <c r="H205" s="273">
        <v>1.0509999999999999</v>
      </c>
      <c r="I205" s="274"/>
      <c r="J205" s="275">
        <f>ROUND(I205*H205,2)</f>
        <v>0</v>
      </c>
      <c r="K205" s="271" t="s">
        <v>616</v>
      </c>
      <c r="L205" s="276"/>
      <c r="M205" s="277" t="s">
        <v>19</v>
      </c>
      <c r="N205" s="278" t="s">
        <v>43</v>
      </c>
      <c r="O205" s="86"/>
      <c r="P205" s="223">
        <f>O205*H205</f>
        <v>0</v>
      </c>
      <c r="Q205" s="223">
        <v>1</v>
      </c>
      <c r="R205" s="223">
        <f>Q205*H205</f>
        <v>1.0509999999999999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205</v>
      </c>
      <c r="AT205" s="225" t="s">
        <v>363</v>
      </c>
      <c r="AU205" s="225" t="s">
        <v>82</v>
      </c>
      <c r="AY205" s="19" t="s">
        <v>148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80</v>
      </c>
      <c r="BK205" s="226">
        <f>ROUND(I205*H205,2)</f>
        <v>0</v>
      </c>
      <c r="BL205" s="19" t="s">
        <v>149</v>
      </c>
      <c r="BM205" s="225" t="s">
        <v>3218</v>
      </c>
    </row>
    <row r="206" s="13" customFormat="1">
      <c r="A206" s="13"/>
      <c r="B206" s="232"/>
      <c r="C206" s="233"/>
      <c r="D206" s="234" t="s">
        <v>159</v>
      </c>
      <c r="E206" s="235" t="s">
        <v>19</v>
      </c>
      <c r="F206" s="236" t="s">
        <v>3139</v>
      </c>
      <c r="G206" s="233"/>
      <c r="H206" s="235" t="s">
        <v>19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159</v>
      </c>
      <c r="AU206" s="242" t="s">
        <v>82</v>
      </c>
      <c r="AV206" s="13" t="s">
        <v>80</v>
      </c>
      <c r="AW206" s="13" t="s">
        <v>33</v>
      </c>
      <c r="AX206" s="13" t="s">
        <v>72</v>
      </c>
      <c r="AY206" s="242" t="s">
        <v>148</v>
      </c>
    </row>
    <row r="207" s="14" customFormat="1">
      <c r="A207" s="14"/>
      <c r="B207" s="243"/>
      <c r="C207" s="244"/>
      <c r="D207" s="234" t="s">
        <v>159</v>
      </c>
      <c r="E207" s="245" t="s">
        <v>19</v>
      </c>
      <c r="F207" s="246" t="s">
        <v>3219</v>
      </c>
      <c r="G207" s="244"/>
      <c r="H207" s="247">
        <v>1.0509999999999999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159</v>
      </c>
      <c r="AU207" s="253" t="s">
        <v>82</v>
      </c>
      <c r="AV207" s="14" t="s">
        <v>82</v>
      </c>
      <c r="AW207" s="14" t="s">
        <v>33</v>
      </c>
      <c r="AX207" s="14" t="s">
        <v>80</v>
      </c>
      <c r="AY207" s="253" t="s">
        <v>148</v>
      </c>
    </row>
    <row r="208" s="2" customFormat="1" ht="24.15" customHeight="1">
      <c r="A208" s="40"/>
      <c r="B208" s="41"/>
      <c r="C208" s="214" t="s">
        <v>7</v>
      </c>
      <c r="D208" s="214" t="s">
        <v>151</v>
      </c>
      <c r="E208" s="215" t="s">
        <v>3220</v>
      </c>
      <c r="F208" s="216" t="s">
        <v>3221</v>
      </c>
      <c r="G208" s="217" t="s">
        <v>208</v>
      </c>
      <c r="H208" s="218">
        <v>1.3959999999999999</v>
      </c>
      <c r="I208" s="219"/>
      <c r="J208" s="220">
        <f>ROUND(I208*H208,2)</f>
        <v>0</v>
      </c>
      <c r="K208" s="216" t="s">
        <v>616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149</v>
      </c>
      <c r="AT208" s="225" t="s">
        <v>151</v>
      </c>
      <c r="AU208" s="225" t="s">
        <v>82</v>
      </c>
      <c r="AY208" s="19" t="s">
        <v>148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149</v>
      </c>
      <c r="BM208" s="225" t="s">
        <v>3222</v>
      </c>
    </row>
    <row r="209" s="2" customFormat="1">
      <c r="A209" s="40"/>
      <c r="B209" s="41"/>
      <c r="C209" s="42"/>
      <c r="D209" s="227" t="s">
        <v>157</v>
      </c>
      <c r="E209" s="42"/>
      <c r="F209" s="228" t="s">
        <v>3223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157</v>
      </c>
      <c r="AU209" s="19" t="s">
        <v>82</v>
      </c>
    </row>
    <row r="210" s="13" customFormat="1">
      <c r="A210" s="13"/>
      <c r="B210" s="232"/>
      <c r="C210" s="233"/>
      <c r="D210" s="234" t="s">
        <v>159</v>
      </c>
      <c r="E210" s="235" t="s">
        <v>19</v>
      </c>
      <c r="F210" s="236" t="s">
        <v>3224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159</v>
      </c>
      <c r="AU210" s="242" t="s">
        <v>82</v>
      </c>
      <c r="AV210" s="13" t="s">
        <v>80</v>
      </c>
      <c r="AW210" s="13" t="s">
        <v>33</v>
      </c>
      <c r="AX210" s="13" t="s">
        <v>72</v>
      </c>
      <c r="AY210" s="242" t="s">
        <v>148</v>
      </c>
    </row>
    <row r="211" s="13" customFormat="1">
      <c r="A211" s="13"/>
      <c r="B211" s="232"/>
      <c r="C211" s="233"/>
      <c r="D211" s="234" t="s">
        <v>159</v>
      </c>
      <c r="E211" s="235" t="s">
        <v>19</v>
      </c>
      <c r="F211" s="236" t="s">
        <v>3225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159</v>
      </c>
      <c r="AU211" s="242" t="s">
        <v>82</v>
      </c>
      <c r="AV211" s="13" t="s">
        <v>80</v>
      </c>
      <c r="AW211" s="13" t="s">
        <v>33</v>
      </c>
      <c r="AX211" s="13" t="s">
        <v>72</v>
      </c>
      <c r="AY211" s="242" t="s">
        <v>148</v>
      </c>
    </row>
    <row r="212" s="14" customFormat="1">
      <c r="A212" s="14"/>
      <c r="B212" s="243"/>
      <c r="C212" s="244"/>
      <c r="D212" s="234" t="s">
        <v>159</v>
      </c>
      <c r="E212" s="245" t="s">
        <v>19</v>
      </c>
      <c r="F212" s="246" t="s">
        <v>3226</v>
      </c>
      <c r="G212" s="244"/>
      <c r="H212" s="247">
        <v>1.3959999999999999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159</v>
      </c>
      <c r="AU212" s="253" t="s">
        <v>82</v>
      </c>
      <c r="AV212" s="14" t="s">
        <v>82</v>
      </c>
      <c r="AW212" s="14" t="s">
        <v>33</v>
      </c>
      <c r="AX212" s="14" t="s">
        <v>80</v>
      </c>
      <c r="AY212" s="253" t="s">
        <v>148</v>
      </c>
    </row>
    <row r="213" s="2" customFormat="1" ht="16.5" customHeight="1">
      <c r="A213" s="40"/>
      <c r="B213" s="41"/>
      <c r="C213" s="269" t="s">
        <v>279</v>
      </c>
      <c r="D213" s="269" t="s">
        <v>363</v>
      </c>
      <c r="E213" s="270" t="s">
        <v>3227</v>
      </c>
      <c r="F213" s="271" t="s">
        <v>3228</v>
      </c>
      <c r="G213" s="272" t="s">
        <v>208</v>
      </c>
      <c r="H213" s="273">
        <v>1.466</v>
      </c>
      <c r="I213" s="274"/>
      <c r="J213" s="275">
        <f>ROUND(I213*H213,2)</f>
        <v>0</v>
      </c>
      <c r="K213" s="271" t="s">
        <v>19</v>
      </c>
      <c r="L213" s="276"/>
      <c r="M213" s="277" t="s">
        <v>19</v>
      </c>
      <c r="N213" s="278" t="s">
        <v>43</v>
      </c>
      <c r="O213" s="86"/>
      <c r="P213" s="223">
        <f>O213*H213</f>
        <v>0</v>
      </c>
      <c r="Q213" s="223">
        <v>1</v>
      </c>
      <c r="R213" s="223">
        <f>Q213*H213</f>
        <v>1.466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205</v>
      </c>
      <c r="AT213" s="225" t="s">
        <v>363</v>
      </c>
      <c r="AU213" s="225" t="s">
        <v>82</v>
      </c>
      <c r="AY213" s="19" t="s">
        <v>148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80</v>
      </c>
      <c r="BK213" s="226">
        <f>ROUND(I213*H213,2)</f>
        <v>0</v>
      </c>
      <c r="BL213" s="19" t="s">
        <v>149</v>
      </c>
      <c r="BM213" s="225" t="s">
        <v>3229</v>
      </c>
    </row>
    <row r="214" s="14" customFormat="1">
      <c r="A214" s="14"/>
      <c r="B214" s="243"/>
      <c r="C214" s="244"/>
      <c r="D214" s="234" t="s">
        <v>159</v>
      </c>
      <c r="E214" s="245" t="s">
        <v>19</v>
      </c>
      <c r="F214" s="246" t="s">
        <v>3230</v>
      </c>
      <c r="G214" s="244"/>
      <c r="H214" s="247">
        <v>1.466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159</v>
      </c>
      <c r="AU214" s="253" t="s">
        <v>82</v>
      </c>
      <c r="AV214" s="14" t="s">
        <v>82</v>
      </c>
      <c r="AW214" s="14" t="s">
        <v>33</v>
      </c>
      <c r="AX214" s="14" t="s">
        <v>80</v>
      </c>
      <c r="AY214" s="253" t="s">
        <v>148</v>
      </c>
    </row>
    <row r="215" s="2" customFormat="1" ht="16.5" customHeight="1">
      <c r="A215" s="40"/>
      <c r="B215" s="41"/>
      <c r="C215" s="214" t="s">
        <v>288</v>
      </c>
      <c r="D215" s="214" t="s">
        <v>151</v>
      </c>
      <c r="E215" s="215" t="s">
        <v>3231</v>
      </c>
      <c r="F215" s="216" t="s">
        <v>3232</v>
      </c>
      <c r="G215" s="217" t="s">
        <v>765</v>
      </c>
      <c r="H215" s="218">
        <v>150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149</v>
      </c>
      <c r="AT215" s="225" t="s">
        <v>151</v>
      </c>
      <c r="AU215" s="225" t="s">
        <v>82</v>
      </c>
      <c r="AY215" s="19" t="s">
        <v>148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80</v>
      </c>
      <c r="BK215" s="226">
        <f>ROUND(I215*H215,2)</f>
        <v>0</v>
      </c>
      <c r="BL215" s="19" t="s">
        <v>149</v>
      </c>
      <c r="BM215" s="225" t="s">
        <v>3233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190</v>
      </c>
      <c r="F216" s="212" t="s">
        <v>330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SUM(P217:P220)</f>
        <v>0</v>
      </c>
      <c r="Q216" s="206"/>
      <c r="R216" s="207">
        <f>SUM(R217:R220)</f>
        <v>1.5946068599999999</v>
      </c>
      <c r="S216" s="206"/>
      <c r="T216" s="208">
        <f>SUM(T217:T220)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80</v>
      </c>
      <c r="AT216" s="210" t="s">
        <v>71</v>
      </c>
      <c r="AU216" s="210" t="s">
        <v>80</v>
      </c>
      <c r="AY216" s="209" t="s">
        <v>148</v>
      </c>
      <c r="BK216" s="211">
        <f>SUM(BK217:BK220)</f>
        <v>0</v>
      </c>
    </row>
    <row r="217" s="2" customFormat="1" ht="21.75" customHeight="1">
      <c r="A217" s="40"/>
      <c r="B217" s="41"/>
      <c r="C217" s="214" t="s">
        <v>295</v>
      </c>
      <c r="D217" s="214" t="s">
        <v>151</v>
      </c>
      <c r="E217" s="215" t="s">
        <v>3234</v>
      </c>
      <c r="F217" s="216" t="s">
        <v>3235</v>
      </c>
      <c r="G217" s="217" t="s">
        <v>186</v>
      </c>
      <c r="H217" s="218">
        <v>0.69299999999999995</v>
      </c>
      <c r="I217" s="219"/>
      <c r="J217" s="220">
        <f>ROUND(I217*H217,2)</f>
        <v>0</v>
      </c>
      <c r="K217" s="216" t="s">
        <v>616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2.3010199999999998</v>
      </c>
      <c r="R217" s="223">
        <f>Q217*H217</f>
        <v>1.5946068599999999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149</v>
      </c>
      <c r="AT217" s="225" t="s">
        <v>151</v>
      </c>
      <c r="AU217" s="225" t="s">
        <v>82</v>
      </c>
      <c r="AY217" s="19" t="s">
        <v>148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149</v>
      </c>
      <c r="BM217" s="225" t="s">
        <v>3236</v>
      </c>
    </row>
    <row r="218" s="2" customFormat="1">
      <c r="A218" s="40"/>
      <c r="B218" s="41"/>
      <c r="C218" s="42"/>
      <c r="D218" s="227" t="s">
        <v>157</v>
      </c>
      <c r="E218" s="42"/>
      <c r="F218" s="228" t="s">
        <v>3237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157</v>
      </c>
      <c r="AU218" s="19" t="s">
        <v>82</v>
      </c>
    </row>
    <row r="219" s="13" customFormat="1">
      <c r="A219" s="13"/>
      <c r="B219" s="232"/>
      <c r="C219" s="233"/>
      <c r="D219" s="234" t="s">
        <v>159</v>
      </c>
      <c r="E219" s="235" t="s">
        <v>19</v>
      </c>
      <c r="F219" s="236" t="s">
        <v>3238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159</v>
      </c>
      <c r="AU219" s="242" t="s">
        <v>82</v>
      </c>
      <c r="AV219" s="13" t="s">
        <v>80</v>
      </c>
      <c r="AW219" s="13" t="s">
        <v>33</v>
      </c>
      <c r="AX219" s="13" t="s">
        <v>72</v>
      </c>
      <c r="AY219" s="242" t="s">
        <v>148</v>
      </c>
    </row>
    <row r="220" s="14" customFormat="1">
      <c r="A220" s="14"/>
      <c r="B220" s="243"/>
      <c r="C220" s="244"/>
      <c r="D220" s="234" t="s">
        <v>159</v>
      </c>
      <c r="E220" s="245" t="s">
        <v>19</v>
      </c>
      <c r="F220" s="246" t="s">
        <v>3239</v>
      </c>
      <c r="G220" s="244"/>
      <c r="H220" s="247">
        <v>0.69299999999999995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159</v>
      </c>
      <c r="AU220" s="253" t="s">
        <v>82</v>
      </c>
      <c r="AV220" s="14" t="s">
        <v>82</v>
      </c>
      <c r="AW220" s="14" t="s">
        <v>33</v>
      </c>
      <c r="AX220" s="14" t="s">
        <v>80</v>
      </c>
      <c r="AY220" s="253" t="s">
        <v>148</v>
      </c>
    </row>
    <row r="221" s="12" customFormat="1" ht="22.8" customHeight="1">
      <c r="A221" s="12"/>
      <c r="B221" s="198"/>
      <c r="C221" s="199"/>
      <c r="D221" s="200" t="s">
        <v>71</v>
      </c>
      <c r="E221" s="212" t="s">
        <v>277</v>
      </c>
      <c r="F221" s="212" t="s">
        <v>278</v>
      </c>
      <c r="G221" s="199"/>
      <c r="H221" s="199"/>
      <c r="I221" s="202"/>
      <c r="J221" s="213">
        <f>BK221</f>
        <v>0</v>
      </c>
      <c r="K221" s="199"/>
      <c r="L221" s="204"/>
      <c r="M221" s="205"/>
      <c r="N221" s="206"/>
      <c r="O221" s="206"/>
      <c r="P221" s="207">
        <f>SUM(P222:P223)</f>
        <v>0</v>
      </c>
      <c r="Q221" s="206"/>
      <c r="R221" s="207">
        <f>SUM(R222:R223)</f>
        <v>0</v>
      </c>
      <c r="S221" s="206"/>
      <c r="T221" s="208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9" t="s">
        <v>80</v>
      </c>
      <c r="AT221" s="210" t="s">
        <v>71</v>
      </c>
      <c r="AU221" s="210" t="s">
        <v>80</v>
      </c>
      <c r="AY221" s="209" t="s">
        <v>148</v>
      </c>
      <c r="BK221" s="211">
        <f>SUM(BK222:BK223)</f>
        <v>0</v>
      </c>
    </row>
    <row r="222" s="2" customFormat="1" ht="33" customHeight="1">
      <c r="A222" s="40"/>
      <c r="B222" s="41"/>
      <c r="C222" s="214" t="s">
        <v>301</v>
      </c>
      <c r="D222" s="214" t="s">
        <v>151</v>
      </c>
      <c r="E222" s="215" t="s">
        <v>475</v>
      </c>
      <c r="F222" s="216" t="s">
        <v>869</v>
      </c>
      <c r="G222" s="217" t="s">
        <v>208</v>
      </c>
      <c r="H222" s="218">
        <v>50.695</v>
      </c>
      <c r="I222" s="219"/>
      <c r="J222" s="220">
        <f>ROUND(I222*H222,2)</f>
        <v>0</v>
      </c>
      <c r="K222" s="216" t="s">
        <v>616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149</v>
      </c>
      <c r="AT222" s="225" t="s">
        <v>151</v>
      </c>
      <c r="AU222" s="225" t="s">
        <v>82</v>
      </c>
      <c r="AY222" s="19" t="s">
        <v>148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80</v>
      </c>
      <c r="BK222" s="226">
        <f>ROUND(I222*H222,2)</f>
        <v>0</v>
      </c>
      <c r="BL222" s="19" t="s">
        <v>149</v>
      </c>
      <c r="BM222" s="225" t="s">
        <v>3240</v>
      </c>
    </row>
    <row r="223" s="2" customFormat="1">
      <c r="A223" s="40"/>
      <c r="B223" s="41"/>
      <c r="C223" s="42"/>
      <c r="D223" s="227" t="s">
        <v>157</v>
      </c>
      <c r="E223" s="42"/>
      <c r="F223" s="228" t="s">
        <v>871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157</v>
      </c>
      <c r="AU223" s="19" t="s">
        <v>82</v>
      </c>
    </row>
    <row r="224" s="12" customFormat="1" ht="25.92" customHeight="1">
      <c r="A224" s="12"/>
      <c r="B224" s="198"/>
      <c r="C224" s="199"/>
      <c r="D224" s="200" t="s">
        <v>71</v>
      </c>
      <c r="E224" s="201" t="s">
        <v>284</v>
      </c>
      <c r="F224" s="201" t="s">
        <v>285</v>
      </c>
      <c r="G224" s="199"/>
      <c r="H224" s="199"/>
      <c r="I224" s="202"/>
      <c r="J224" s="203">
        <f>BK224</f>
        <v>0</v>
      </c>
      <c r="K224" s="199"/>
      <c r="L224" s="204"/>
      <c r="M224" s="205"/>
      <c r="N224" s="206"/>
      <c r="O224" s="206"/>
      <c r="P224" s="207">
        <f>P225+P300+P334+P360+P379+P405</f>
        <v>0</v>
      </c>
      <c r="Q224" s="206"/>
      <c r="R224" s="207">
        <f>R225+R300+R334+R360+R379+R405</f>
        <v>18.52936055</v>
      </c>
      <c r="S224" s="206"/>
      <c r="T224" s="208">
        <f>T225+T300+T334+T360+T379+T405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82</v>
      </c>
      <c r="AT224" s="210" t="s">
        <v>71</v>
      </c>
      <c r="AU224" s="210" t="s">
        <v>72</v>
      </c>
      <c r="AY224" s="209" t="s">
        <v>148</v>
      </c>
      <c r="BK224" s="211">
        <f>BK225+BK300+BK334+BK360+BK379+BK405</f>
        <v>0</v>
      </c>
    </row>
    <row r="225" s="12" customFormat="1" ht="22.8" customHeight="1">
      <c r="A225" s="12"/>
      <c r="B225" s="198"/>
      <c r="C225" s="199"/>
      <c r="D225" s="200" t="s">
        <v>71</v>
      </c>
      <c r="E225" s="212" t="s">
        <v>286</v>
      </c>
      <c r="F225" s="212" t="s">
        <v>287</v>
      </c>
      <c r="G225" s="199"/>
      <c r="H225" s="199"/>
      <c r="I225" s="202"/>
      <c r="J225" s="213">
        <f>BK225</f>
        <v>0</v>
      </c>
      <c r="K225" s="199"/>
      <c r="L225" s="204"/>
      <c r="M225" s="205"/>
      <c r="N225" s="206"/>
      <c r="O225" s="206"/>
      <c r="P225" s="207">
        <f>SUM(P226:P299)</f>
        <v>0</v>
      </c>
      <c r="Q225" s="206"/>
      <c r="R225" s="207">
        <f>SUM(R226:R299)</f>
        <v>8.915356850000002</v>
      </c>
      <c r="S225" s="206"/>
      <c r="T225" s="208">
        <f>SUM(T226:T299)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9" t="s">
        <v>82</v>
      </c>
      <c r="AT225" s="210" t="s">
        <v>71</v>
      </c>
      <c r="AU225" s="210" t="s">
        <v>80</v>
      </c>
      <c r="AY225" s="209" t="s">
        <v>148</v>
      </c>
      <c r="BK225" s="211">
        <f>SUM(BK226:BK299)</f>
        <v>0</v>
      </c>
    </row>
    <row r="226" s="2" customFormat="1" ht="24.15" customHeight="1">
      <c r="A226" s="40"/>
      <c r="B226" s="41"/>
      <c r="C226" s="214" t="s">
        <v>306</v>
      </c>
      <c r="D226" s="214" t="s">
        <v>151</v>
      </c>
      <c r="E226" s="215" t="s">
        <v>3241</v>
      </c>
      <c r="F226" s="216" t="s">
        <v>3242</v>
      </c>
      <c r="G226" s="217" t="s">
        <v>186</v>
      </c>
      <c r="H226" s="218">
        <v>15.513</v>
      </c>
      <c r="I226" s="219"/>
      <c r="J226" s="220">
        <f>ROUND(I226*H226,2)</f>
        <v>0</v>
      </c>
      <c r="K226" s="216" t="s">
        <v>616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0.00108</v>
      </c>
      <c r="R226" s="223">
        <f>Q226*H226</f>
        <v>0.016754040000000001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245</v>
      </c>
      <c r="AT226" s="225" t="s">
        <v>151</v>
      </c>
      <c r="AU226" s="225" t="s">
        <v>82</v>
      </c>
      <c r="AY226" s="19" t="s">
        <v>148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80</v>
      </c>
      <c r="BK226" s="226">
        <f>ROUND(I226*H226,2)</f>
        <v>0</v>
      </c>
      <c r="BL226" s="19" t="s">
        <v>245</v>
      </c>
      <c r="BM226" s="225" t="s">
        <v>3243</v>
      </c>
    </row>
    <row r="227" s="2" customFormat="1">
      <c r="A227" s="40"/>
      <c r="B227" s="41"/>
      <c r="C227" s="42"/>
      <c r="D227" s="227" t="s">
        <v>157</v>
      </c>
      <c r="E227" s="42"/>
      <c r="F227" s="228" t="s">
        <v>3244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157</v>
      </c>
      <c r="AU227" s="19" t="s">
        <v>82</v>
      </c>
    </row>
    <row r="228" s="14" customFormat="1">
      <c r="A228" s="14"/>
      <c r="B228" s="243"/>
      <c r="C228" s="244"/>
      <c r="D228" s="234" t="s">
        <v>159</v>
      </c>
      <c r="E228" s="245" t="s">
        <v>19</v>
      </c>
      <c r="F228" s="246" t="s">
        <v>1508</v>
      </c>
      <c r="G228" s="244"/>
      <c r="H228" s="247">
        <v>4.8819999999999997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159</v>
      </c>
      <c r="AU228" s="253" t="s">
        <v>82</v>
      </c>
      <c r="AV228" s="14" t="s">
        <v>82</v>
      </c>
      <c r="AW228" s="14" t="s">
        <v>33</v>
      </c>
      <c r="AX228" s="14" t="s">
        <v>72</v>
      </c>
      <c r="AY228" s="253" t="s">
        <v>148</v>
      </c>
    </row>
    <row r="229" s="14" customFormat="1">
      <c r="A229" s="14"/>
      <c r="B229" s="243"/>
      <c r="C229" s="244"/>
      <c r="D229" s="234" t="s">
        <v>159</v>
      </c>
      <c r="E229" s="245" t="s">
        <v>19</v>
      </c>
      <c r="F229" s="246" t="s">
        <v>1509</v>
      </c>
      <c r="G229" s="244"/>
      <c r="H229" s="247">
        <v>4.3639999999999999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159</v>
      </c>
      <c r="AU229" s="253" t="s">
        <v>82</v>
      </c>
      <c r="AV229" s="14" t="s">
        <v>82</v>
      </c>
      <c r="AW229" s="14" t="s">
        <v>33</v>
      </c>
      <c r="AX229" s="14" t="s">
        <v>72</v>
      </c>
      <c r="AY229" s="253" t="s">
        <v>148</v>
      </c>
    </row>
    <row r="230" s="14" customFormat="1">
      <c r="A230" s="14"/>
      <c r="B230" s="243"/>
      <c r="C230" s="244"/>
      <c r="D230" s="234" t="s">
        <v>159</v>
      </c>
      <c r="E230" s="245" t="s">
        <v>19</v>
      </c>
      <c r="F230" s="246" t="s">
        <v>3245</v>
      </c>
      <c r="G230" s="244"/>
      <c r="H230" s="247">
        <v>5.774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159</v>
      </c>
      <c r="AU230" s="253" t="s">
        <v>82</v>
      </c>
      <c r="AV230" s="14" t="s">
        <v>82</v>
      </c>
      <c r="AW230" s="14" t="s">
        <v>33</v>
      </c>
      <c r="AX230" s="14" t="s">
        <v>72</v>
      </c>
      <c r="AY230" s="253" t="s">
        <v>148</v>
      </c>
    </row>
    <row r="231" s="14" customFormat="1">
      <c r="A231" s="14"/>
      <c r="B231" s="243"/>
      <c r="C231" s="244"/>
      <c r="D231" s="234" t="s">
        <v>159</v>
      </c>
      <c r="E231" s="245" t="s">
        <v>19</v>
      </c>
      <c r="F231" s="246" t="s">
        <v>3246</v>
      </c>
      <c r="G231" s="244"/>
      <c r="H231" s="247">
        <v>0.49299999999999999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159</v>
      </c>
      <c r="AU231" s="253" t="s">
        <v>82</v>
      </c>
      <c r="AV231" s="14" t="s">
        <v>82</v>
      </c>
      <c r="AW231" s="14" t="s">
        <v>33</v>
      </c>
      <c r="AX231" s="14" t="s">
        <v>72</v>
      </c>
      <c r="AY231" s="253" t="s">
        <v>148</v>
      </c>
    </row>
    <row r="232" s="15" customFormat="1">
      <c r="A232" s="15"/>
      <c r="B232" s="254"/>
      <c r="C232" s="255"/>
      <c r="D232" s="234" t="s">
        <v>159</v>
      </c>
      <c r="E232" s="256" t="s">
        <v>19</v>
      </c>
      <c r="F232" s="257" t="s">
        <v>163</v>
      </c>
      <c r="G232" s="255"/>
      <c r="H232" s="258">
        <v>15.513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159</v>
      </c>
      <c r="AU232" s="264" t="s">
        <v>82</v>
      </c>
      <c r="AV232" s="15" t="s">
        <v>149</v>
      </c>
      <c r="AW232" s="15" t="s">
        <v>33</v>
      </c>
      <c r="AX232" s="15" t="s">
        <v>80</v>
      </c>
      <c r="AY232" s="264" t="s">
        <v>148</v>
      </c>
    </row>
    <row r="233" s="2" customFormat="1" ht="16.5" customHeight="1">
      <c r="A233" s="40"/>
      <c r="B233" s="41"/>
      <c r="C233" s="214" t="s">
        <v>313</v>
      </c>
      <c r="D233" s="214" t="s">
        <v>151</v>
      </c>
      <c r="E233" s="215" t="s">
        <v>3247</v>
      </c>
      <c r="F233" s="216" t="s">
        <v>3248</v>
      </c>
      <c r="G233" s="217" t="s">
        <v>154</v>
      </c>
      <c r="H233" s="218">
        <v>403.82799999999997</v>
      </c>
      <c r="I233" s="219"/>
      <c r="J233" s="220">
        <f>ROUND(I233*H233,2)</f>
        <v>0</v>
      </c>
      <c r="K233" s="216" t="s">
        <v>19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245</v>
      </c>
      <c r="AT233" s="225" t="s">
        <v>151</v>
      </c>
      <c r="AU233" s="225" t="s">
        <v>82</v>
      </c>
      <c r="AY233" s="19" t="s">
        <v>148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80</v>
      </c>
      <c r="BK233" s="226">
        <f>ROUND(I233*H233,2)</f>
        <v>0</v>
      </c>
      <c r="BL233" s="19" t="s">
        <v>245</v>
      </c>
      <c r="BM233" s="225" t="s">
        <v>3249</v>
      </c>
    </row>
    <row r="234" s="13" customFormat="1">
      <c r="A234" s="13"/>
      <c r="B234" s="232"/>
      <c r="C234" s="233"/>
      <c r="D234" s="234" t="s">
        <v>159</v>
      </c>
      <c r="E234" s="235" t="s">
        <v>19</v>
      </c>
      <c r="F234" s="236" t="s">
        <v>3250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159</v>
      </c>
      <c r="AU234" s="242" t="s">
        <v>82</v>
      </c>
      <c r="AV234" s="13" t="s">
        <v>80</v>
      </c>
      <c r="AW234" s="13" t="s">
        <v>33</v>
      </c>
      <c r="AX234" s="13" t="s">
        <v>72</v>
      </c>
      <c r="AY234" s="242" t="s">
        <v>148</v>
      </c>
    </row>
    <row r="235" s="14" customFormat="1">
      <c r="A235" s="14"/>
      <c r="B235" s="243"/>
      <c r="C235" s="244"/>
      <c r="D235" s="234" t="s">
        <v>159</v>
      </c>
      <c r="E235" s="245" t="s">
        <v>19</v>
      </c>
      <c r="F235" s="246" t="s">
        <v>569</v>
      </c>
      <c r="G235" s="244"/>
      <c r="H235" s="247">
        <v>92.670000000000002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159</v>
      </c>
      <c r="AU235" s="253" t="s">
        <v>82</v>
      </c>
      <c r="AV235" s="14" t="s">
        <v>82</v>
      </c>
      <c r="AW235" s="14" t="s">
        <v>33</v>
      </c>
      <c r="AX235" s="14" t="s">
        <v>72</v>
      </c>
      <c r="AY235" s="253" t="s">
        <v>148</v>
      </c>
    </row>
    <row r="236" s="13" customFormat="1">
      <c r="A236" s="13"/>
      <c r="B236" s="232"/>
      <c r="C236" s="233"/>
      <c r="D236" s="234" t="s">
        <v>159</v>
      </c>
      <c r="E236" s="235" t="s">
        <v>19</v>
      </c>
      <c r="F236" s="236" t="s">
        <v>3251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159</v>
      </c>
      <c r="AU236" s="242" t="s">
        <v>82</v>
      </c>
      <c r="AV236" s="13" t="s">
        <v>80</v>
      </c>
      <c r="AW236" s="13" t="s">
        <v>33</v>
      </c>
      <c r="AX236" s="13" t="s">
        <v>72</v>
      </c>
      <c r="AY236" s="242" t="s">
        <v>148</v>
      </c>
    </row>
    <row r="237" s="14" customFormat="1">
      <c r="A237" s="14"/>
      <c r="B237" s="243"/>
      <c r="C237" s="244"/>
      <c r="D237" s="234" t="s">
        <v>159</v>
      </c>
      <c r="E237" s="245" t="s">
        <v>19</v>
      </c>
      <c r="F237" s="246" t="s">
        <v>3252</v>
      </c>
      <c r="G237" s="244"/>
      <c r="H237" s="247">
        <v>311.15800000000002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159</v>
      </c>
      <c r="AU237" s="253" t="s">
        <v>82</v>
      </c>
      <c r="AV237" s="14" t="s">
        <v>82</v>
      </c>
      <c r="AW237" s="14" t="s">
        <v>33</v>
      </c>
      <c r="AX237" s="14" t="s">
        <v>72</v>
      </c>
      <c r="AY237" s="253" t="s">
        <v>148</v>
      </c>
    </row>
    <row r="238" s="15" customFormat="1">
      <c r="A238" s="15"/>
      <c r="B238" s="254"/>
      <c r="C238" s="255"/>
      <c r="D238" s="234" t="s">
        <v>159</v>
      </c>
      <c r="E238" s="256" t="s">
        <v>19</v>
      </c>
      <c r="F238" s="257" t="s">
        <v>163</v>
      </c>
      <c r="G238" s="255"/>
      <c r="H238" s="258">
        <v>403.82799999999997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159</v>
      </c>
      <c r="AU238" s="264" t="s">
        <v>82</v>
      </c>
      <c r="AV238" s="15" t="s">
        <v>149</v>
      </c>
      <c r="AW238" s="15" t="s">
        <v>33</v>
      </c>
      <c r="AX238" s="15" t="s">
        <v>80</v>
      </c>
      <c r="AY238" s="264" t="s">
        <v>148</v>
      </c>
    </row>
    <row r="239" s="2" customFormat="1" ht="16.5" customHeight="1">
      <c r="A239" s="40"/>
      <c r="B239" s="41"/>
      <c r="C239" s="269" t="s">
        <v>322</v>
      </c>
      <c r="D239" s="269" t="s">
        <v>363</v>
      </c>
      <c r="E239" s="270" t="s">
        <v>3253</v>
      </c>
      <c r="F239" s="271" t="s">
        <v>3254</v>
      </c>
      <c r="G239" s="272" t="s">
        <v>154</v>
      </c>
      <c r="H239" s="273">
        <v>444.21100000000001</v>
      </c>
      <c r="I239" s="274"/>
      <c r="J239" s="275">
        <f>ROUND(I239*H239,2)</f>
        <v>0</v>
      </c>
      <c r="K239" s="271" t="s">
        <v>19</v>
      </c>
      <c r="L239" s="276"/>
      <c r="M239" s="277" t="s">
        <v>19</v>
      </c>
      <c r="N239" s="278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506</v>
      </c>
      <c r="AT239" s="225" t="s">
        <v>363</v>
      </c>
      <c r="AU239" s="225" t="s">
        <v>82</v>
      </c>
      <c r="AY239" s="19" t="s">
        <v>148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245</v>
      </c>
      <c r="BM239" s="225" t="s">
        <v>3255</v>
      </c>
    </row>
    <row r="240" s="14" customFormat="1">
      <c r="A240" s="14"/>
      <c r="B240" s="243"/>
      <c r="C240" s="244"/>
      <c r="D240" s="234" t="s">
        <v>159</v>
      </c>
      <c r="E240" s="244"/>
      <c r="F240" s="246" t="s">
        <v>3256</v>
      </c>
      <c r="G240" s="244"/>
      <c r="H240" s="247">
        <v>444.21100000000001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159</v>
      </c>
      <c r="AU240" s="253" t="s">
        <v>82</v>
      </c>
      <c r="AV240" s="14" t="s">
        <v>82</v>
      </c>
      <c r="AW240" s="14" t="s">
        <v>4</v>
      </c>
      <c r="AX240" s="14" t="s">
        <v>80</v>
      </c>
      <c r="AY240" s="253" t="s">
        <v>148</v>
      </c>
    </row>
    <row r="241" s="2" customFormat="1" ht="24.15" customHeight="1">
      <c r="A241" s="40"/>
      <c r="B241" s="41"/>
      <c r="C241" s="214" t="s">
        <v>539</v>
      </c>
      <c r="D241" s="214" t="s">
        <v>151</v>
      </c>
      <c r="E241" s="215" t="s">
        <v>3257</v>
      </c>
      <c r="F241" s="216" t="s">
        <v>3258</v>
      </c>
      <c r="G241" s="217" t="s">
        <v>298</v>
      </c>
      <c r="H241" s="218">
        <v>653.34000000000003</v>
      </c>
      <c r="I241" s="219"/>
      <c r="J241" s="220">
        <f>ROUND(I241*H241,2)</f>
        <v>0</v>
      </c>
      <c r="K241" s="216" t="s">
        <v>616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245</v>
      </c>
      <c r="AT241" s="225" t="s">
        <v>151</v>
      </c>
      <c r="AU241" s="225" t="s">
        <v>82</v>
      </c>
      <c r="AY241" s="19" t="s">
        <v>148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80</v>
      </c>
      <c r="BK241" s="226">
        <f>ROUND(I241*H241,2)</f>
        <v>0</v>
      </c>
      <c r="BL241" s="19" t="s">
        <v>245</v>
      </c>
      <c r="BM241" s="225" t="s">
        <v>3259</v>
      </c>
    </row>
    <row r="242" s="2" customFormat="1">
      <c r="A242" s="40"/>
      <c r="B242" s="41"/>
      <c r="C242" s="42"/>
      <c r="D242" s="227" t="s">
        <v>157</v>
      </c>
      <c r="E242" s="42"/>
      <c r="F242" s="228" t="s">
        <v>3260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157</v>
      </c>
      <c r="AU242" s="19" t="s">
        <v>82</v>
      </c>
    </row>
    <row r="243" s="13" customFormat="1">
      <c r="A243" s="13"/>
      <c r="B243" s="232"/>
      <c r="C243" s="233"/>
      <c r="D243" s="234" t="s">
        <v>159</v>
      </c>
      <c r="E243" s="235" t="s">
        <v>19</v>
      </c>
      <c r="F243" s="236" t="s">
        <v>3139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159</v>
      </c>
      <c r="AU243" s="242" t="s">
        <v>82</v>
      </c>
      <c r="AV243" s="13" t="s">
        <v>80</v>
      </c>
      <c r="AW243" s="13" t="s">
        <v>33</v>
      </c>
      <c r="AX243" s="13" t="s">
        <v>72</v>
      </c>
      <c r="AY243" s="242" t="s">
        <v>148</v>
      </c>
    </row>
    <row r="244" s="13" customFormat="1">
      <c r="A244" s="13"/>
      <c r="B244" s="232"/>
      <c r="C244" s="233"/>
      <c r="D244" s="234" t="s">
        <v>159</v>
      </c>
      <c r="E244" s="235" t="s">
        <v>19</v>
      </c>
      <c r="F244" s="236" t="s">
        <v>3261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159</v>
      </c>
      <c r="AU244" s="242" t="s">
        <v>82</v>
      </c>
      <c r="AV244" s="13" t="s">
        <v>80</v>
      </c>
      <c r="AW244" s="13" t="s">
        <v>33</v>
      </c>
      <c r="AX244" s="13" t="s">
        <v>72</v>
      </c>
      <c r="AY244" s="242" t="s">
        <v>148</v>
      </c>
    </row>
    <row r="245" s="14" customFormat="1">
      <c r="A245" s="14"/>
      <c r="B245" s="243"/>
      <c r="C245" s="244"/>
      <c r="D245" s="234" t="s">
        <v>159</v>
      </c>
      <c r="E245" s="245" t="s">
        <v>19</v>
      </c>
      <c r="F245" s="246" t="s">
        <v>2600</v>
      </c>
      <c r="G245" s="244"/>
      <c r="H245" s="247">
        <v>284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159</v>
      </c>
      <c r="AU245" s="253" t="s">
        <v>82</v>
      </c>
      <c r="AV245" s="14" t="s">
        <v>82</v>
      </c>
      <c r="AW245" s="14" t="s">
        <v>33</v>
      </c>
      <c r="AX245" s="14" t="s">
        <v>72</v>
      </c>
      <c r="AY245" s="253" t="s">
        <v>148</v>
      </c>
    </row>
    <row r="246" s="13" customFormat="1">
      <c r="A246" s="13"/>
      <c r="B246" s="232"/>
      <c r="C246" s="233"/>
      <c r="D246" s="234" t="s">
        <v>159</v>
      </c>
      <c r="E246" s="235" t="s">
        <v>19</v>
      </c>
      <c r="F246" s="236" t="s">
        <v>3262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159</v>
      </c>
      <c r="AU246" s="242" t="s">
        <v>82</v>
      </c>
      <c r="AV246" s="13" t="s">
        <v>80</v>
      </c>
      <c r="AW246" s="13" t="s">
        <v>33</v>
      </c>
      <c r="AX246" s="13" t="s">
        <v>72</v>
      </c>
      <c r="AY246" s="242" t="s">
        <v>148</v>
      </c>
    </row>
    <row r="247" s="14" customFormat="1">
      <c r="A247" s="14"/>
      <c r="B247" s="243"/>
      <c r="C247" s="244"/>
      <c r="D247" s="234" t="s">
        <v>159</v>
      </c>
      <c r="E247" s="245" t="s">
        <v>19</v>
      </c>
      <c r="F247" s="246" t="s">
        <v>288</v>
      </c>
      <c r="G247" s="244"/>
      <c r="H247" s="247">
        <v>23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159</v>
      </c>
      <c r="AU247" s="253" t="s">
        <v>82</v>
      </c>
      <c r="AV247" s="14" t="s">
        <v>82</v>
      </c>
      <c r="AW247" s="14" t="s">
        <v>33</v>
      </c>
      <c r="AX247" s="14" t="s">
        <v>72</v>
      </c>
      <c r="AY247" s="253" t="s">
        <v>148</v>
      </c>
    </row>
    <row r="248" s="13" customFormat="1">
      <c r="A248" s="13"/>
      <c r="B248" s="232"/>
      <c r="C248" s="233"/>
      <c r="D248" s="234" t="s">
        <v>159</v>
      </c>
      <c r="E248" s="235" t="s">
        <v>19</v>
      </c>
      <c r="F248" s="236" t="s">
        <v>3263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159</v>
      </c>
      <c r="AU248" s="242" t="s">
        <v>82</v>
      </c>
      <c r="AV248" s="13" t="s">
        <v>80</v>
      </c>
      <c r="AW248" s="13" t="s">
        <v>33</v>
      </c>
      <c r="AX248" s="13" t="s">
        <v>72</v>
      </c>
      <c r="AY248" s="242" t="s">
        <v>148</v>
      </c>
    </row>
    <row r="249" s="14" customFormat="1">
      <c r="A249" s="14"/>
      <c r="B249" s="243"/>
      <c r="C249" s="244"/>
      <c r="D249" s="234" t="s">
        <v>159</v>
      </c>
      <c r="E249" s="245" t="s">
        <v>19</v>
      </c>
      <c r="F249" s="246" t="s">
        <v>3264</v>
      </c>
      <c r="G249" s="244"/>
      <c r="H249" s="247">
        <v>168.24000000000001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159</v>
      </c>
      <c r="AU249" s="253" t="s">
        <v>82</v>
      </c>
      <c r="AV249" s="14" t="s">
        <v>82</v>
      </c>
      <c r="AW249" s="14" t="s">
        <v>33</v>
      </c>
      <c r="AX249" s="14" t="s">
        <v>72</v>
      </c>
      <c r="AY249" s="253" t="s">
        <v>148</v>
      </c>
    </row>
    <row r="250" s="14" customFormat="1">
      <c r="A250" s="14"/>
      <c r="B250" s="243"/>
      <c r="C250" s="244"/>
      <c r="D250" s="234" t="s">
        <v>159</v>
      </c>
      <c r="E250" s="245" t="s">
        <v>19</v>
      </c>
      <c r="F250" s="246" t="s">
        <v>3265</v>
      </c>
      <c r="G250" s="244"/>
      <c r="H250" s="247">
        <v>30.5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159</v>
      </c>
      <c r="AU250" s="253" t="s">
        <v>82</v>
      </c>
      <c r="AV250" s="14" t="s">
        <v>82</v>
      </c>
      <c r="AW250" s="14" t="s">
        <v>33</v>
      </c>
      <c r="AX250" s="14" t="s">
        <v>72</v>
      </c>
      <c r="AY250" s="253" t="s">
        <v>148</v>
      </c>
    </row>
    <row r="251" s="14" customFormat="1">
      <c r="A251" s="14"/>
      <c r="B251" s="243"/>
      <c r="C251" s="244"/>
      <c r="D251" s="234" t="s">
        <v>159</v>
      </c>
      <c r="E251" s="245" t="s">
        <v>19</v>
      </c>
      <c r="F251" s="246" t="s">
        <v>3266</v>
      </c>
      <c r="G251" s="244"/>
      <c r="H251" s="247">
        <v>21.600000000000001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159</v>
      </c>
      <c r="AU251" s="253" t="s">
        <v>82</v>
      </c>
      <c r="AV251" s="14" t="s">
        <v>82</v>
      </c>
      <c r="AW251" s="14" t="s">
        <v>33</v>
      </c>
      <c r="AX251" s="14" t="s">
        <v>72</v>
      </c>
      <c r="AY251" s="253" t="s">
        <v>148</v>
      </c>
    </row>
    <row r="252" s="14" customFormat="1">
      <c r="A252" s="14"/>
      <c r="B252" s="243"/>
      <c r="C252" s="244"/>
      <c r="D252" s="234" t="s">
        <v>159</v>
      </c>
      <c r="E252" s="245" t="s">
        <v>19</v>
      </c>
      <c r="F252" s="246" t="s">
        <v>3267</v>
      </c>
      <c r="G252" s="244"/>
      <c r="H252" s="247">
        <v>126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159</v>
      </c>
      <c r="AU252" s="253" t="s">
        <v>82</v>
      </c>
      <c r="AV252" s="14" t="s">
        <v>82</v>
      </c>
      <c r="AW252" s="14" t="s">
        <v>33</v>
      </c>
      <c r="AX252" s="14" t="s">
        <v>72</v>
      </c>
      <c r="AY252" s="253" t="s">
        <v>148</v>
      </c>
    </row>
    <row r="253" s="15" customFormat="1">
      <c r="A253" s="15"/>
      <c r="B253" s="254"/>
      <c r="C253" s="255"/>
      <c r="D253" s="234" t="s">
        <v>159</v>
      </c>
      <c r="E253" s="256" t="s">
        <v>19</v>
      </c>
      <c r="F253" s="257" t="s">
        <v>163</v>
      </c>
      <c r="G253" s="255"/>
      <c r="H253" s="258">
        <v>653.34000000000003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159</v>
      </c>
      <c r="AU253" s="264" t="s">
        <v>82</v>
      </c>
      <c r="AV253" s="15" t="s">
        <v>149</v>
      </c>
      <c r="AW253" s="15" t="s">
        <v>33</v>
      </c>
      <c r="AX253" s="15" t="s">
        <v>80</v>
      </c>
      <c r="AY253" s="264" t="s">
        <v>148</v>
      </c>
    </row>
    <row r="254" s="2" customFormat="1" ht="16.5" customHeight="1">
      <c r="A254" s="40"/>
      <c r="B254" s="41"/>
      <c r="C254" s="269" t="s">
        <v>546</v>
      </c>
      <c r="D254" s="269" t="s">
        <v>363</v>
      </c>
      <c r="E254" s="270" t="s">
        <v>3268</v>
      </c>
      <c r="F254" s="271" t="s">
        <v>3269</v>
      </c>
      <c r="G254" s="272" t="s">
        <v>186</v>
      </c>
      <c r="H254" s="273">
        <v>4.8819999999999997</v>
      </c>
      <c r="I254" s="274"/>
      <c r="J254" s="275">
        <f>ROUND(I254*H254,2)</f>
        <v>0</v>
      </c>
      <c r="K254" s="271" t="s">
        <v>616</v>
      </c>
      <c r="L254" s="276"/>
      <c r="M254" s="277" t="s">
        <v>19</v>
      </c>
      <c r="N254" s="278" t="s">
        <v>43</v>
      </c>
      <c r="O254" s="86"/>
      <c r="P254" s="223">
        <f>O254*H254</f>
        <v>0</v>
      </c>
      <c r="Q254" s="223">
        <v>0.55000000000000004</v>
      </c>
      <c r="R254" s="223">
        <f>Q254*H254</f>
        <v>2.6850999999999998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506</v>
      </c>
      <c r="AT254" s="225" t="s">
        <v>363</v>
      </c>
      <c r="AU254" s="225" t="s">
        <v>82</v>
      </c>
      <c r="AY254" s="19" t="s">
        <v>148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80</v>
      </c>
      <c r="BK254" s="226">
        <f>ROUND(I254*H254,2)</f>
        <v>0</v>
      </c>
      <c r="BL254" s="19" t="s">
        <v>245</v>
      </c>
      <c r="BM254" s="225" t="s">
        <v>3270</v>
      </c>
    </row>
    <row r="255" s="13" customFormat="1">
      <c r="A255" s="13"/>
      <c r="B255" s="232"/>
      <c r="C255" s="233"/>
      <c r="D255" s="234" t="s">
        <v>159</v>
      </c>
      <c r="E255" s="235" t="s">
        <v>19</v>
      </c>
      <c r="F255" s="236" t="s">
        <v>3139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159</v>
      </c>
      <c r="AU255" s="242" t="s">
        <v>82</v>
      </c>
      <c r="AV255" s="13" t="s">
        <v>80</v>
      </c>
      <c r="AW255" s="13" t="s">
        <v>33</v>
      </c>
      <c r="AX255" s="13" t="s">
        <v>72</v>
      </c>
      <c r="AY255" s="242" t="s">
        <v>148</v>
      </c>
    </row>
    <row r="256" s="14" customFormat="1">
      <c r="A256" s="14"/>
      <c r="B256" s="243"/>
      <c r="C256" s="244"/>
      <c r="D256" s="234" t="s">
        <v>159</v>
      </c>
      <c r="E256" s="245" t="s">
        <v>19</v>
      </c>
      <c r="F256" s="246" t="s">
        <v>3271</v>
      </c>
      <c r="G256" s="244"/>
      <c r="H256" s="247">
        <v>4.194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159</v>
      </c>
      <c r="AU256" s="253" t="s">
        <v>82</v>
      </c>
      <c r="AV256" s="14" t="s">
        <v>82</v>
      </c>
      <c r="AW256" s="14" t="s">
        <v>33</v>
      </c>
      <c r="AX256" s="14" t="s">
        <v>72</v>
      </c>
      <c r="AY256" s="253" t="s">
        <v>148</v>
      </c>
    </row>
    <row r="257" s="14" customFormat="1">
      <c r="A257" s="14"/>
      <c r="B257" s="243"/>
      <c r="C257" s="244"/>
      <c r="D257" s="234" t="s">
        <v>159</v>
      </c>
      <c r="E257" s="245" t="s">
        <v>19</v>
      </c>
      <c r="F257" s="246" t="s">
        <v>3272</v>
      </c>
      <c r="G257" s="244"/>
      <c r="H257" s="247">
        <v>0.39800000000000002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159</v>
      </c>
      <c r="AU257" s="253" t="s">
        <v>82</v>
      </c>
      <c r="AV257" s="14" t="s">
        <v>82</v>
      </c>
      <c r="AW257" s="14" t="s">
        <v>33</v>
      </c>
      <c r="AX257" s="14" t="s">
        <v>72</v>
      </c>
      <c r="AY257" s="253" t="s">
        <v>148</v>
      </c>
    </row>
    <row r="258" s="13" customFormat="1">
      <c r="A258" s="13"/>
      <c r="B258" s="232"/>
      <c r="C258" s="233"/>
      <c r="D258" s="234" t="s">
        <v>159</v>
      </c>
      <c r="E258" s="235" t="s">
        <v>19</v>
      </c>
      <c r="F258" s="236" t="s">
        <v>3263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159</v>
      </c>
      <c r="AU258" s="242" t="s">
        <v>82</v>
      </c>
      <c r="AV258" s="13" t="s">
        <v>80</v>
      </c>
      <c r="AW258" s="13" t="s">
        <v>33</v>
      </c>
      <c r="AX258" s="13" t="s">
        <v>72</v>
      </c>
      <c r="AY258" s="242" t="s">
        <v>148</v>
      </c>
    </row>
    <row r="259" s="14" customFormat="1">
      <c r="A259" s="14"/>
      <c r="B259" s="243"/>
      <c r="C259" s="244"/>
      <c r="D259" s="234" t="s">
        <v>159</v>
      </c>
      <c r="E259" s="245" t="s">
        <v>19</v>
      </c>
      <c r="F259" s="246" t="s">
        <v>3273</v>
      </c>
      <c r="G259" s="244"/>
      <c r="H259" s="247">
        <v>0.28999999999999998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159</v>
      </c>
      <c r="AU259" s="253" t="s">
        <v>82</v>
      </c>
      <c r="AV259" s="14" t="s">
        <v>82</v>
      </c>
      <c r="AW259" s="14" t="s">
        <v>33</v>
      </c>
      <c r="AX259" s="14" t="s">
        <v>72</v>
      </c>
      <c r="AY259" s="253" t="s">
        <v>148</v>
      </c>
    </row>
    <row r="260" s="15" customFormat="1">
      <c r="A260" s="15"/>
      <c r="B260" s="254"/>
      <c r="C260" s="255"/>
      <c r="D260" s="234" t="s">
        <v>159</v>
      </c>
      <c r="E260" s="256" t="s">
        <v>19</v>
      </c>
      <c r="F260" s="257" t="s">
        <v>163</v>
      </c>
      <c r="G260" s="255"/>
      <c r="H260" s="258">
        <v>4.8819999999999997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159</v>
      </c>
      <c r="AU260" s="264" t="s">
        <v>82</v>
      </c>
      <c r="AV260" s="15" t="s">
        <v>149</v>
      </c>
      <c r="AW260" s="15" t="s">
        <v>33</v>
      </c>
      <c r="AX260" s="15" t="s">
        <v>80</v>
      </c>
      <c r="AY260" s="264" t="s">
        <v>148</v>
      </c>
    </row>
    <row r="261" s="2" customFormat="1" ht="16.5" customHeight="1">
      <c r="A261" s="40"/>
      <c r="B261" s="41"/>
      <c r="C261" s="269" t="s">
        <v>551</v>
      </c>
      <c r="D261" s="269" t="s">
        <v>363</v>
      </c>
      <c r="E261" s="270" t="s">
        <v>3274</v>
      </c>
      <c r="F261" s="271" t="s">
        <v>3275</v>
      </c>
      <c r="G261" s="272" t="s">
        <v>186</v>
      </c>
      <c r="H261" s="273">
        <v>4.3639999999999999</v>
      </c>
      <c r="I261" s="274"/>
      <c r="J261" s="275">
        <f>ROUND(I261*H261,2)</f>
        <v>0</v>
      </c>
      <c r="K261" s="271" t="s">
        <v>616</v>
      </c>
      <c r="L261" s="276"/>
      <c r="M261" s="277" t="s">
        <v>19</v>
      </c>
      <c r="N261" s="278" t="s">
        <v>43</v>
      </c>
      <c r="O261" s="86"/>
      <c r="P261" s="223">
        <f>O261*H261</f>
        <v>0</v>
      </c>
      <c r="Q261" s="223">
        <v>0.55000000000000004</v>
      </c>
      <c r="R261" s="223">
        <f>Q261*H261</f>
        <v>2.4002000000000003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506</v>
      </c>
      <c r="AT261" s="225" t="s">
        <v>363</v>
      </c>
      <c r="AU261" s="225" t="s">
        <v>82</v>
      </c>
      <c r="AY261" s="19" t="s">
        <v>148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80</v>
      </c>
      <c r="BK261" s="226">
        <f>ROUND(I261*H261,2)</f>
        <v>0</v>
      </c>
      <c r="BL261" s="19" t="s">
        <v>245</v>
      </c>
      <c r="BM261" s="225" t="s">
        <v>3276</v>
      </c>
    </row>
    <row r="262" s="13" customFormat="1">
      <c r="A262" s="13"/>
      <c r="B262" s="232"/>
      <c r="C262" s="233"/>
      <c r="D262" s="234" t="s">
        <v>159</v>
      </c>
      <c r="E262" s="235" t="s">
        <v>19</v>
      </c>
      <c r="F262" s="236" t="s">
        <v>3263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159</v>
      </c>
      <c r="AU262" s="242" t="s">
        <v>82</v>
      </c>
      <c r="AV262" s="13" t="s">
        <v>80</v>
      </c>
      <c r="AW262" s="13" t="s">
        <v>33</v>
      </c>
      <c r="AX262" s="13" t="s">
        <v>72</v>
      </c>
      <c r="AY262" s="242" t="s">
        <v>148</v>
      </c>
    </row>
    <row r="263" s="14" customFormat="1">
      <c r="A263" s="14"/>
      <c r="B263" s="243"/>
      <c r="C263" s="244"/>
      <c r="D263" s="234" t="s">
        <v>159</v>
      </c>
      <c r="E263" s="245" t="s">
        <v>19</v>
      </c>
      <c r="F263" s="246" t="s">
        <v>3277</v>
      </c>
      <c r="G263" s="244"/>
      <c r="H263" s="247">
        <v>2.2610000000000001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159</v>
      </c>
      <c r="AU263" s="253" t="s">
        <v>82</v>
      </c>
      <c r="AV263" s="14" t="s">
        <v>82</v>
      </c>
      <c r="AW263" s="14" t="s">
        <v>33</v>
      </c>
      <c r="AX263" s="14" t="s">
        <v>72</v>
      </c>
      <c r="AY263" s="253" t="s">
        <v>148</v>
      </c>
    </row>
    <row r="264" s="14" customFormat="1">
      <c r="A264" s="14"/>
      <c r="B264" s="243"/>
      <c r="C264" s="244"/>
      <c r="D264" s="234" t="s">
        <v>159</v>
      </c>
      <c r="E264" s="245" t="s">
        <v>19</v>
      </c>
      <c r="F264" s="246" t="s">
        <v>3278</v>
      </c>
      <c r="G264" s="244"/>
      <c r="H264" s="247">
        <v>0.40999999999999998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159</v>
      </c>
      <c r="AU264" s="253" t="s">
        <v>82</v>
      </c>
      <c r="AV264" s="14" t="s">
        <v>82</v>
      </c>
      <c r="AW264" s="14" t="s">
        <v>33</v>
      </c>
      <c r="AX264" s="14" t="s">
        <v>72</v>
      </c>
      <c r="AY264" s="253" t="s">
        <v>148</v>
      </c>
    </row>
    <row r="265" s="14" customFormat="1">
      <c r="A265" s="14"/>
      <c r="B265" s="243"/>
      <c r="C265" s="244"/>
      <c r="D265" s="234" t="s">
        <v>159</v>
      </c>
      <c r="E265" s="245" t="s">
        <v>19</v>
      </c>
      <c r="F265" s="246" t="s">
        <v>3279</v>
      </c>
      <c r="G265" s="244"/>
      <c r="H265" s="247">
        <v>1.6930000000000001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159</v>
      </c>
      <c r="AU265" s="253" t="s">
        <v>82</v>
      </c>
      <c r="AV265" s="14" t="s">
        <v>82</v>
      </c>
      <c r="AW265" s="14" t="s">
        <v>33</v>
      </c>
      <c r="AX265" s="14" t="s">
        <v>72</v>
      </c>
      <c r="AY265" s="253" t="s">
        <v>148</v>
      </c>
    </row>
    <row r="266" s="15" customFormat="1">
      <c r="A266" s="15"/>
      <c r="B266" s="254"/>
      <c r="C266" s="255"/>
      <c r="D266" s="234" t="s">
        <v>159</v>
      </c>
      <c r="E266" s="256" t="s">
        <v>19</v>
      </c>
      <c r="F266" s="257" t="s">
        <v>163</v>
      </c>
      <c r="G266" s="255"/>
      <c r="H266" s="258">
        <v>4.3639999999999999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159</v>
      </c>
      <c r="AU266" s="264" t="s">
        <v>82</v>
      </c>
      <c r="AV266" s="15" t="s">
        <v>149</v>
      </c>
      <c r="AW266" s="15" t="s">
        <v>33</v>
      </c>
      <c r="AX266" s="15" t="s">
        <v>80</v>
      </c>
      <c r="AY266" s="264" t="s">
        <v>148</v>
      </c>
    </row>
    <row r="267" s="2" customFormat="1" ht="21.75" customHeight="1">
      <c r="A267" s="40"/>
      <c r="B267" s="41"/>
      <c r="C267" s="214" t="s">
        <v>506</v>
      </c>
      <c r="D267" s="214" t="s">
        <v>151</v>
      </c>
      <c r="E267" s="215" t="s">
        <v>3280</v>
      </c>
      <c r="F267" s="216" t="s">
        <v>3281</v>
      </c>
      <c r="G267" s="217" t="s">
        <v>154</v>
      </c>
      <c r="H267" s="218">
        <v>622.31500000000005</v>
      </c>
      <c r="I267" s="219"/>
      <c r="J267" s="220">
        <f>ROUND(I267*H267,2)</f>
        <v>0</v>
      </c>
      <c r="K267" s="216" t="s">
        <v>616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245</v>
      </c>
      <c r="AT267" s="225" t="s">
        <v>151</v>
      </c>
      <c r="AU267" s="225" t="s">
        <v>82</v>
      </c>
      <c r="AY267" s="19" t="s">
        <v>148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80</v>
      </c>
      <c r="BK267" s="226">
        <f>ROUND(I267*H267,2)</f>
        <v>0</v>
      </c>
      <c r="BL267" s="19" t="s">
        <v>245</v>
      </c>
      <c r="BM267" s="225" t="s">
        <v>3282</v>
      </c>
    </row>
    <row r="268" s="2" customFormat="1">
      <c r="A268" s="40"/>
      <c r="B268" s="41"/>
      <c r="C268" s="42"/>
      <c r="D268" s="227" t="s">
        <v>157</v>
      </c>
      <c r="E268" s="42"/>
      <c r="F268" s="228" t="s">
        <v>3283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157</v>
      </c>
      <c r="AU268" s="19" t="s">
        <v>82</v>
      </c>
    </row>
    <row r="269" s="13" customFormat="1">
      <c r="A269" s="13"/>
      <c r="B269" s="232"/>
      <c r="C269" s="233"/>
      <c r="D269" s="234" t="s">
        <v>159</v>
      </c>
      <c r="E269" s="235" t="s">
        <v>19</v>
      </c>
      <c r="F269" s="236" t="s">
        <v>581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159</v>
      </c>
      <c r="AU269" s="242" t="s">
        <v>82</v>
      </c>
      <c r="AV269" s="13" t="s">
        <v>80</v>
      </c>
      <c r="AW269" s="13" t="s">
        <v>33</v>
      </c>
      <c r="AX269" s="13" t="s">
        <v>72</v>
      </c>
      <c r="AY269" s="242" t="s">
        <v>148</v>
      </c>
    </row>
    <row r="270" s="14" customFormat="1">
      <c r="A270" s="14"/>
      <c r="B270" s="243"/>
      <c r="C270" s="244"/>
      <c r="D270" s="234" t="s">
        <v>159</v>
      </c>
      <c r="E270" s="245" t="s">
        <v>19</v>
      </c>
      <c r="F270" s="246" t="s">
        <v>3284</v>
      </c>
      <c r="G270" s="244"/>
      <c r="H270" s="247">
        <v>36.600000000000001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159</v>
      </c>
      <c r="AU270" s="253" t="s">
        <v>82</v>
      </c>
      <c r="AV270" s="14" t="s">
        <v>82</v>
      </c>
      <c r="AW270" s="14" t="s">
        <v>33</v>
      </c>
      <c r="AX270" s="14" t="s">
        <v>72</v>
      </c>
      <c r="AY270" s="253" t="s">
        <v>148</v>
      </c>
    </row>
    <row r="271" s="14" customFormat="1">
      <c r="A271" s="14"/>
      <c r="B271" s="243"/>
      <c r="C271" s="244"/>
      <c r="D271" s="234" t="s">
        <v>159</v>
      </c>
      <c r="E271" s="245" t="s">
        <v>19</v>
      </c>
      <c r="F271" s="246" t="s">
        <v>3285</v>
      </c>
      <c r="G271" s="244"/>
      <c r="H271" s="247">
        <v>37.450000000000003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159</v>
      </c>
      <c r="AU271" s="253" t="s">
        <v>82</v>
      </c>
      <c r="AV271" s="14" t="s">
        <v>82</v>
      </c>
      <c r="AW271" s="14" t="s">
        <v>33</v>
      </c>
      <c r="AX271" s="14" t="s">
        <v>72</v>
      </c>
      <c r="AY271" s="253" t="s">
        <v>148</v>
      </c>
    </row>
    <row r="272" s="14" customFormat="1">
      <c r="A272" s="14"/>
      <c r="B272" s="243"/>
      <c r="C272" s="244"/>
      <c r="D272" s="234" t="s">
        <v>159</v>
      </c>
      <c r="E272" s="245" t="s">
        <v>19</v>
      </c>
      <c r="F272" s="246" t="s">
        <v>3286</v>
      </c>
      <c r="G272" s="244"/>
      <c r="H272" s="247">
        <v>132.5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159</v>
      </c>
      <c r="AU272" s="253" t="s">
        <v>82</v>
      </c>
      <c r="AV272" s="14" t="s">
        <v>82</v>
      </c>
      <c r="AW272" s="14" t="s">
        <v>33</v>
      </c>
      <c r="AX272" s="14" t="s">
        <v>72</v>
      </c>
      <c r="AY272" s="253" t="s">
        <v>148</v>
      </c>
    </row>
    <row r="273" s="14" customFormat="1">
      <c r="A273" s="14"/>
      <c r="B273" s="243"/>
      <c r="C273" s="244"/>
      <c r="D273" s="234" t="s">
        <v>159</v>
      </c>
      <c r="E273" s="245" t="s">
        <v>19</v>
      </c>
      <c r="F273" s="246" t="s">
        <v>3287</v>
      </c>
      <c r="G273" s="244"/>
      <c r="H273" s="247">
        <v>128.125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159</v>
      </c>
      <c r="AU273" s="253" t="s">
        <v>82</v>
      </c>
      <c r="AV273" s="14" t="s">
        <v>82</v>
      </c>
      <c r="AW273" s="14" t="s">
        <v>33</v>
      </c>
      <c r="AX273" s="14" t="s">
        <v>72</v>
      </c>
      <c r="AY273" s="253" t="s">
        <v>148</v>
      </c>
    </row>
    <row r="274" s="14" customFormat="1">
      <c r="A274" s="14"/>
      <c r="B274" s="243"/>
      <c r="C274" s="244"/>
      <c r="D274" s="234" t="s">
        <v>159</v>
      </c>
      <c r="E274" s="245" t="s">
        <v>19</v>
      </c>
      <c r="F274" s="246" t="s">
        <v>3288</v>
      </c>
      <c r="G274" s="244"/>
      <c r="H274" s="247">
        <v>136.77000000000001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159</v>
      </c>
      <c r="AU274" s="253" t="s">
        <v>82</v>
      </c>
      <c r="AV274" s="14" t="s">
        <v>82</v>
      </c>
      <c r="AW274" s="14" t="s">
        <v>33</v>
      </c>
      <c r="AX274" s="14" t="s">
        <v>72</v>
      </c>
      <c r="AY274" s="253" t="s">
        <v>148</v>
      </c>
    </row>
    <row r="275" s="14" customFormat="1">
      <c r="A275" s="14"/>
      <c r="B275" s="243"/>
      <c r="C275" s="244"/>
      <c r="D275" s="234" t="s">
        <v>159</v>
      </c>
      <c r="E275" s="245" t="s">
        <v>19</v>
      </c>
      <c r="F275" s="246" t="s">
        <v>3289</v>
      </c>
      <c r="G275" s="244"/>
      <c r="H275" s="247">
        <v>150.87000000000001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159</v>
      </c>
      <c r="AU275" s="253" t="s">
        <v>82</v>
      </c>
      <c r="AV275" s="14" t="s">
        <v>82</v>
      </c>
      <c r="AW275" s="14" t="s">
        <v>33</v>
      </c>
      <c r="AX275" s="14" t="s">
        <v>72</v>
      </c>
      <c r="AY275" s="253" t="s">
        <v>148</v>
      </c>
    </row>
    <row r="276" s="15" customFormat="1">
      <c r="A276" s="15"/>
      <c r="B276" s="254"/>
      <c r="C276" s="255"/>
      <c r="D276" s="234" t="s">
        <v>159</v>
      </c>
      <c r="E276" s="256" t="s">
        <v>19</v>
      </c>
      <c r="F276" s="257" t="s">
        <v>163</v>
      </c>
      <c r="G276" s="255"/>
      <c r="H276" s="258">
        <v>622.31500000000005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4" t="s">
        <v>159</v>
      </c>
      <c r="AU276" s="264" t="s">
        <v>82</v>
      </c>
      <c r="AV276" s="15" t="s">
        <v>149</v>
      </c>
      <c r="AW276" s="15" t="s">
        <v>33</v>
      </c>
      <c r="AX276" s="15" t="s">
        <v>80</v>
      </c>
      <c r="AY276" s="264" t="s">
        <v>148</v>
      </c>
    </row>
    <row r="277" s="2" customFormat="1" ht="16.5" customHeight="1">
      <c r="A277" s="40"/>
      <c r="B277" s="41"/>
      <c r="C277" s="269" t="s">
        <v>571</v>
      </c>
      <c r="D277" s="269" t="s">
        <v>363</v>
      </c>
      <c r="E277" s="270" t="s">
        <v>3290</v>
      </c>
      <c r="F277" s="271" t="s">
        <v>3291</v>
      </c>
      <c r="G277" s="272" t="s">
        <v>186</v>
      </c>
      <c r="H277" s="273">
        <v>5.774</v>
      </c>
      <c r="I277" s="274"/>
      <c r="J277" s="275">
        <f>ROUND(I277*H277,2)</f>
        <v>0</v>
      </c>
      <c r="K277" s="271" t="s">
        <v>616</v>
      </c>
      <c r="L277" s="276"/>
      <c r="M277" s="277" t="s">
        <v>19</v>
      </c>
      <c r="N277" s="278" t="s">
        <v>43</v>
      </c>
      <c r="O277" s="86"/>
      <c r="P277" s="223">
        <f>O277*H277</f>
        <v>0</v>
      </c>
      <c r="Q277" s="223">
        <v>0.55000000000000004</v>
      </c>
      <c r="R277" s="223">
        <f>Q277*H277</f>
        <v>3.1757000000000004</v>
      </c>
      <c r="S277" s="223">
        <v>0</v>
      </c>
      <c r="T277" s="224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5" t="s">
        <v>506</v>
      </c>
      <c r="AT277" s="225" t="s">
        <v>363</v>
      </c>
      <c r="AU277" s="225" t="s">
        <v>82</v>
      </c>
      <c r="AY277" s="19" t="s">
        <v>148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9" t="s">
        <v>80</v>
      </c>
      <c r="BK277" s="226">
        <f>ROUND(I277*H277,2)</f>
        <v>0</v>
      </c>
      <c r="BL277" s="19" t="s">
        <v>245</v>
      </c>
      <c r="BM277" s="225" t="s">
        <v>3292</v>
      </c>
    </row>
    <row r="278" s="14" customFormat="1">
      <c r="A278" s="14"/>
      <c r="B278" s="243"/>
      <c r="C278" s="244"/>
      <c r="D278" s="234" t="s">
        <v>159</v>
      </c>
      <c r="E278" s="245" t="s">
        <v>19</v>
      </c>
      <c r="F278" s="246" t="s">
        <v>3293</v>
      </c>
      <c r="G278" s="244"/>
      <c r="H278" s="247">
        <v>0.90700000000000003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159</v>
      </c>
      <c r="AU278" s="253" t="s">
        <v>82</v>
      </c>
      <c r="AV278" s="14" t="s">
        <v>82</v>
      </c>
      <c r="AW278" s="14" t="s">
        <v>33</v>
      </c>
      <c r="AX278" s="14" t="s">
        <v>72</v>
      </c>
      <c r="AY278" s="253" t="s">
        <v>148</v>
      </c>
    </row>
    <row r="279" s="14" customFormat="1">
      <c r="A279" s="14"/>
      <c r="B279" s="243"/>
      <c r="C279" s="244"/>
      <c r="D279" s="234" t="s">
        <v>159</v>
      </c>
      <c r="E279" s="245" t="s">
        <v>19</v>
      </c>
      <c r="F279" s="246" t="s">
        <v>3294</v>
      </c>
      <c r="G279" s="244"/>
      <c r="H279" s="247">
        <v>0.88800000000000001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159</v>
      </c>
      <c r="AU279" s="253" t="s">
        <v>82</v>
      </c>
      <c r="AV279" s="14" t="s">
        <v>82</v>
      </c>
      <c r="AW279" s="14" t="s">
        <v>33</v>
      </c>
      <c r="AX279" s="14" t="s">
        <v>72</v>
      </c>
      <c r="AY279" s="253" t="s">
        <v>148</v>
      </c>
    </row>
    <row r="280" s="14" customFormat="1">
      <c r="A280" s="14"/>
      <c r="B280" s="243"/>
      <c r="C280" s="244"/>
      <c r="D280" s="234" t="s">
        <v>159</v>
      </c>
      <c r="E280" s="245" t="s">
        <v>19</v>
      </c>
      <c r="F280" s="246" t="s">
        <v>3295</v>
      </c>
      <c r="G280" s="244"/>
      <c r="H280" s="247">
        <v>1.8520000000000001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159</v>
      </c>
      <c r="AU280" s="253" t="s">
        <v>82</v>
      </c>
      <c r="AV280" s="14" t="s">
        <v>82</v>
      </c>
      <c r="AW280" s="14" t="s">
        <v>33</v>
      </c>
      <c r="AX280" s="14" t="s">
        <v>72</v>
      </c>
      <c r="AY280" s="253" t="s">
        <v>148</v>
      </c>
    </row>
    <row r="281" s="14" customFormat="1">
      <c r="A281" s="14"/>
      <c r="B281" s="243"/>
      <c r="C281" s="244"/>
      <c r="D281" s="234" t="s">
        <v>159</v>
      </c>
      <c r="E281" s="245" t="s">
        <v>19</v>
      </c>
      <c r="F281" s="246" t="s">
        <v>3296</v>
      </c>
      <c r="G281" s="244"/>
      <c r="H281" s="247">
        <v>0.52900000000000003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159</v>
      </c>
      <c r="AU281" s="253" t="s">
        <v>82</v>
      </c>
      <c r="AV281" s="14" t="s">
        <v>82</v>
      </c>
      <c r="AW281" s="14" t="s">
        <v>33</v>
      </c>
      <c r="AX281" s="14" t="s">
        <v>72</v>
      </c>
      <c r="AY281" s="253" t="s">
        <v>148</v>
      </c>
    </row>
    <row r="282" s="14" customFormat="1">
      <c r="A282" s="14"/>
      <c r="B282" s="243"/>
      <c r="C282" s="244"/>
      <c r="D282" s="234" t="s">
        <v>159</v>
      </c>
      <c r="E282" s="245" t="s">
        <v>19</v>
      </c>
      <c r="F282" s="246" t="s">
        <v>3297</v>
      </c>
      <c r="G282" s="244"/>
      <c r="H282" s="247">
        <v>0.51800000000000002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159</v>
      </c>
      <c r="AU282" s="253" t="s">
        <v>82</v>
      </c>
      <c r="AV282" s="14" t="s">
        <v>82</v>
      </c>
      <c r="AW282" s="14" t="s">
        <v>33</v>
      </c>
      <c r="AX282" s="14" t="s">
        <v>72</v>
      </c>
      <c r="AY282" s="253" t="s">
        <v>148</v>
      </c>
    </row>
    <row r="283" s="14" customFormat="1">
      <c r="A283" s="14"/>
      <c r="B283" s="243"/>
      <c r="C283" s="244"/>
      <c r="D283" s="234" t="s">
        <v>159</v>
      </c>
      <c r="E283" s="245" t="s">
        <v>19</v>
      </c>
      <c r="F283" s="246" t="s">
        <v>3298</v>
      </c>
      <c r="G283" s="244"/>
      <c r="H283" s="247">
        <v>1.0800000000000001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159</v>
      </c>
      <c r="AU283" s="253" t="s">
        <v>82</v>
      </c>
      <c r="AV283" s="14" t="s">
        <v>82</v>
      </c>
      <c r="AW283" s="14" t="s">
        <v>33</v>
      </c>
      <c r="AX283" s="14" t="s">
        <v>72</v>
      </c>
      <c r="AY283" s="253" t="s">
        <v>148</v>
      </c>
    </row>
    <row r="284" s="15" customFormat="1">
      <c r="A284" s="15"/>
      <c r="B284" s="254"/>
      <c r="C284" s="255"/>
      <c r="D284" s="234" t="s">
        <v>159</v>
      </c>
      <c r="E284" s="256" t="s">
        <v>19</v>
      </c>
      <c r="F284" s="257" t="s">
        <v>163</v>
      </c>
      <c r="G284" s="255"/>
      <c r="H284" s="258">
        <v>5.774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4" t="s">
        <v>159</v>
      </c>
      <c r="AU284" s="264" t="s">
        <v>82</v>
      </c>
      <c r="AV284" s="15" t="s">
        <v>149</v>
      </c>
      <c r="AW284" s="15" t="s">
        <v>33</v>
      </c>
      <c r="AX284" s="15" t="s">
        <v>80</v>
      </c>
      <c r="AY284" s="264" t="s">
        <v>148</v>
      </c>
    </row>
    <row r="285" s="2" customFormat="1" ht="16.5" customHeight="1">
      <c r="A285" s="40"/>
      <c r="B285" s="41"/>
      <c r="C285" s="214" t="s">
        <v>576</v>
      </c>
      <c r="D285" s="214" t="s">
        <v>151</v>
      </c>
      <c r="E285" s="215" t="s">
        <v>3299</v>
      </c>
      <c r="F285" s="216" t="s">
        <v>3300</v>
      </c>
      <c r="G285" s="217" t="s">
        <v>298</v>
      </c>
      <c r="H285" s="218">
        <v>195.69999999999999</v>
      </c>
      <c r="I285" s="219"/>
      <c r="J285" s="220">
        <f>ROUND(I285*H285,2)</f>
        <v>0</v>
      </c>
      <c r="K285" s="216" t="s">
        <v>616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2.0000000000000002E-05</v>
      </c>
      <c r="R285" s="223">
        <f>Q285*H285</f>
        <v>0.0039139999999999999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245</v>
      </c>
      <c r="AT285" s="225" t="s">
        <v>151</v>
      </c>
      <c r="AU285" s="225" t="s">
        <v>82</v>
      </c>
      <c r="AY285" s="19" t="s">
        <v>148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80</v>
      </c>
      <c r="BK285" s="226">
        <f>ROUND(I285*H285,2)</f>
        <v>0</v>
      </c>
      <c r="BL285" s="19" t="s">
        <v>245</v>
      </c>
      <c r="BM285" s="225" t="s">
        <v>3301</v>
      </c>
    </row>
    <row r="286" s="2" customFormat="1">
      <c r="A286" s="40"/>
      <c r="B286" s="41"/>
      <c r="C286" s="42"/>
      <c r="D286" s="227" t="s">
        <v>157</v>
      </c>
      <c r="E286" s="42"/>
      <c r="F286" s="228" t="s">
        <v>3302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157</v>
      </c>
      <c r="AU286" s="19" t="s">
        <v>82</v>
      </c>
    </row>
    <row r="287" s="13" customFormat="1">
      <c r="A287" s="13"/>
      <c r="B287" s="232"/>
      <c r="C287" s="233"/>
      <c r="D287" s="234" t="s">
        <v>159</v>
      </c>
      <c r="E287" s="235" t="s">
        <v>19</v>
      </c>
      <c r="F287" s="236" t="s">
        <v>3303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159</v>
      </c>
      <c r="AU287" s="242" t="s">
        <v>82</v>
      </c>
      <c r="AV287" s="13" t="s">
        <v>80</v>
      </c>
      <c r="AW287" s="13" t="s">
        <v>33</v>
      </c>
      <c r="AX287" s="13" t="s">
        <v>72</v>
      </c>
      <c r="AY287" s="242" t="s">
        <v>148</v>
      </c>
    </row>
    <row r="288" s="14" customFormat="1">
      <c r="A288" s="14"/>
      <c r="B288" s="243"/>
      <c r="C288" s="244"/>
      <c r="D288" s="234" t="s">
        <v>159</v>
      </c>
      <c r="E288" s="245" t="s">
        <v>19</v>
      </c>
      <c r="F288" s="246" t="s">
        <v>3304</v>
      </c>
      <c r="G288" s="244"/>
      <c r="H288" s="247">
        <v>195.69999999999999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159</v>
      </c>
      <c r="AU288" s="253" t="s">
        <v>82</v>
      </c>
      <c r="AV288" s="14" t="s">
        <v>82</v>
      </c>
      <c r="AW288" s="14" t="s">
        <v>33</v>
      </c>
      <c r="AX288" s="14" t="s">
        <v>80</v>
      </c>
      <c r="AY288" s="253" t="s">
        <v>148</v>
      </c>
    </row>
    <row r="289" s="2" customFormat="1" ht="16.5" customHeight="1">
      <c r="A289" s="40"/>
      <c r="B289" s="41"/>
      <c r="C289" s="269" t="s">
        <v>588</v>
      </c>
      <c r="D289" s="269" t="s">
        <v>363</v>
      </c>
      <c r="E289" s="270" t="s">
        <v>3305</v>
      </c>
      <c r="F289" s="271" t="s">
        <v>3306</v>
      </c>
      <c r="G289" s="272" t="s">
        <v>186</v>
      </c>
      <c r="H289" s="273">
        <v>0.49299999999999999</v>
      </c>
      <c r="I289" s="274"/>
      <c r="J289" s="275">
        <f>ROUND(I289*H289,2)</f>
        <v>0</v>
      </c>
      <c r="K289" s="271" t="s">
        <v>616</v>
      </c>
      <c r="L289" s="276"/>
      <c r="M289" s="277" t="s">
        <v>19</v>
      </c>
      <c r="N289" s="278" t="s">
        <v>43</v>
      </c>
      <c r="O289" s="86"/>
      <c r="P289" s="223">
        <f>O289*H289</f>
        <v>0</v>
      </c>
      <c r="Q289" s="223">
        <v>0.55000000000000004</v>
      </c>
      <c r="R289" s="223">
        <f>Q289*H289</f>
        <v>0.27115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506</v>
      </c>
      <c r="AT289" s="225" t="s">
        <v>363</v>
      </c>
      <c r="AU289" s="225" t="s">
        <v>82</v>
      </c>
      <c r="AY289" s="19" t="s">
        <v>148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80</v>
      </c>
      <c r="BK289" s="226">
        <f>ROUND(I289*H289,2)</f>
        <v>0</v>
      </c>
      <c r="BL289" s="19" t="s">
        <v>245</v>
      </c>
      <c r="BM289" s="225" t="s">
        <v>3307</v>
      </c>
    </row>
    <row r="290" s="14" customFormat="1">
      <c r="A290" s="14"/>
      <c r="B290" s="243"/>
      <c r="C290" s="244"/>
      <c r="D290" s="234" t="s">
        <v>159</v>
      </c>
      <c r="E290" s="245" t="s">
        <v>19</v>
      </c>
      <c r="F290" s="246" t="s">
        <v>3308</v>
      </c>
      <c r="G290" s="244"/>
      <c r="H290" s="247">
        <v>0.49299999999999999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159</v>
      </c>
      <c r="AU290" s="253" t="s">
        <v>82</v>
      </c>
      <c r="AV290" s="14" t="s">
        <v>82</v>
      </c>
      <c r="AW290" s="14" t="s">
        <v>33</v>
      </c>
      <c r="AX290" s="14" t="s">
        <v>80</v>
      </c>
      <c r="AY290" s="253" t="s">
        <v>148</v>
      </c>
    </row>
    <row r="291" s="2" customFormat="1" ht="21.75" customHeight="1">
      <c r="A291" s="40"/>
      <c r="B291" s="41"/>
      <c r="C291" s="214" t="s">
        <v>593</v>
      </c>
      <c r="D291" s="214" t="s">
        <v>151</v>
      </c>
      <c r="E291" s="215" t="s">
        <v>3309</v>
      </c>
      <c r="F291" s="216" t="s">
        <v>3310</v>
      </c>
      <c r="G291" s="217" t="s">
        <v>186</v>
      </c>
      <c r="H291" s="218">
        <v>15.513</v>
      </c>
      <c r="I291" s="219"/>
      <c r="J291" s="220">
        <f>ROUND(I291*H291,2)</f>
        <v>0</v>
      </c>
      <c r="K291" s="216" t="s">
        <v>616</v>
      </c>
      <c r="L291" s="46"/>
      <c r="M291" s="221" t="s">
        <v>19</v>
      </c>
      <c r="N291" s="222" t="s">
        <v>43</v>
      </c>
      <c r="O291" s="86"/>
      <c r="P291" s="223">
        <f>O291*H291</f>
        <v>0</v>
      </c>
      <c r="Q291" s="223">
        <v>0.023369999999999998</v>
      </c>
      <c r="R291" s="223">
        <f>Q291*H291</f>
        <v>0.36253880999999999</v>
      </c>
      <c r="S291" s="223">
        <v>0</v>
      </c>
      <c r="T291" s="224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5" t="s">
        <v>245</v>
      </c>
      <c r="AT291" s="225" t="s">
        <v>151</v>
      </c>
      <c r="AU291" s="225" t="s">
        <v>82</v>
      </c>
      <c r="AY291" s="19" t="s">
        <v>148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9" t="s">
        <v>80</v>
      </c>
      <c r="BK291" s="226">
        <f>ROUND(I291*H291,2)</f>
        <v>0</v>
      </c>
      <c r="BL291" s="19" t="s">
        <v>245</v>
      </c>
      <c r="BM291" s="225" t="s">
        <v>3311</v>
      </c>
    </row>
    <row r="292" s="2" customFormat="1">
      <c r="A292" s="40"/>
      <c r="B292" s="41"/>
      <c r="C292" s="42"/>
      <c r="D292" s="227" t="s">
        <v>157</v>
      </c>
      <c r="E292" s="42"/>
      <c r="F292" s="228" t="s">
        <v>3312</v>
      </c>
      <c r="G292" s="42"/>
      <c r="H292" s="42"/>
      <c r="I292" s="229"/>
      <c r="J292" s="42"/>
      <c r="K292" s="42"/>
      <c r="L292" s="46"/>
      <c r="M292" s="230"/>
      <c r="N292" s="231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157</v>
      </c>
      <c r="AU292" s="19" t="s">
        <v>82</v>
      </c>
    </row>
    <row r="293" s="14" customFormat="1">
      <c r="A293" s="14"/>
      <c r="B293" s="243"/>
      <c r="C293" s="244"/>
      <c r="D293" s="234" t="s">
        <v>159</v>
      </c>
      <c r="E293" s="245" t="s">
        <v>19</v>
      </c>
      <c r="F293" s="246" t="s">
        <v>1508</v>
      </c>
      <c r="G293" s="244"/>
      <c r="H293" s="247">
        <v>4.8819999999999997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159</v>
      </c>
      <c r="AU293" s="253" t="s">
        <v>82</v>
      </c>
      <c r="AV293" s="14" t="s">
        <v>82</v>
      </c>
      <c r="AW293" s="14" t="s">
        <v>33</v>
      </c>
      <c r="AX293" s="14" t="s">
        <v>72</v>
      </c>
      <c r="AY293" s="253" t="s">
        <v>148</v>
      </c>
    </row>
    <row r="294" s="14" customFormat="1">
      <c r="A294" s="14"/>
      <c r="B294" s="243"/>
      <c r="C294" s="244"/>
      <c r="D294" s="234" t="s">
        <v>159</v>
      </c>
      <c r="E294" s="245" t="s">
        <v>19</v>
      </c>
      <c r="F294" s="246" t="s">
        <v>1509</v>
      </c>
      <c r="G294" s="244"/>
      <c r="H294" s="247">
        <v>4.3639999999999999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159</v>
      </c>
      <c r="AU294" s="253" t="s">
        <v>82</v>
      </c>
      <c r="AV294" s="14" t="s">
        <v>82</v>
      </c>
      <c r="AW294" s="14" t="s">
        <v>33</v>
      </c>
      <c r="AX294" s="14" t="s">
        <v>72</v>
      </c>
      <c r="AY294" s="253" t="s">
        <v>148</v>
      </c>
    </row>
    <row r="295" s="14" customFormat="1">
      <c r="A295" s="14"/>
      <c r="B295" s="243"/>
      <c r="C295" s="244"/>
      <c r="D295" s="234" t="s">
        <v>159</v>
      </c>
      <c r="E295" s="245" t="s">
        <v>19</v>
      </c>
      <c r="F295" s="246" t="s">
        <v>3245</v>
      </c>
      <c r="G295" s="244"/>
      <c r="H295" s="247">
        <v>5.774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159</v>
      </c>
      <c r="AU295" s="253" t="s">
        <v>82</v>
      </c>
      <c r="AV295" s="14" t="s">
        <v>82</v>
      </c>
      <c r="AW295" s="14" t="s">
        <v>33</v>
      </c>
      <c r="AX295" s="14" t="s">
        <v>72</v>
      </c>
      <c r="AY295" s="253" t="s">
        <v>148</v>
      </c>
    </row>
    <row r="296" s="14" customFormat="1">
      <c r="A296" s="14"/>
      <c r="B296" s="243"/>
      <c r="C296" s="244"/>
      <c r="D296" s="234" t="s">
        <v>159</v>
      </c>
      <c r="E296" s="245" t="s">
        <v>19</v>
      </c>
      <c r="F296" s="246" t="s">
        <v>3246</v>
      </c>
      <c r="G296" s="244"/>
      <c r="H296" s="247">
        <v>0.49299999999999999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159</v>
      </c>
      <c r="AU296" s="253" t="s">
        <v>82</v>
      </c>
      <c r="AV296" s="14" t="s">
        <v>82</v>
      </c>
      <c r="AW296" s="14" t="s">
        <v>33</v>
      </c>
      <c r="AX296" s="14" t="s">
        <v>72</v>
      </c>
      <c r="AY296" s="253" t="s">
        <v>148</v>
      </c>
    </row>
    <row r="297" s="15" customFormat="1">
      <c r="A297" s="15"/>
      <c r="B297" s="254"/>
      <c r="C297" s="255"/>
      <c r="D297" s="234" t="s">
        <v>159</v>
      </c>
      <c r="E297" s="256" t="s">
        <v>19</v>
      </c>
      <c r="F297" s="257" t="s">
        <v>163</v>
      </c>
      <c r="G297" s="255"/>
      <c r="H297" s="258">
        <v>15.513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159</v>
      </c>
      <c r="AU297" s="264" t="s">
        <v>82</v>
      </c>
      <c r="AV297" s="15" t="s">
        <v>149</v>
      </c>
      <c r="AW297" s="15" t="s">
        <v>33</v>
      </c>
      <c r="AX297" s="15" t="s">
        <v>80</v>
      </c>
      <c r="AY297" s="264" t="s">
        <v>148</v>
      </c>
    </row>
    <row r="298" s="2" customFormat="1" ht="24.15" customHeight="1">
      <c r="A298" s="40"/>
      <c r="B298" s="41"/>
      <c r="C298" s="214" t="s">
        <v>598</v>
      </c>
      <c r="D298" s="214" t="s">
        <v>151</v>
      </c>
      <c r="E298" s="215" t="s">
        <v>1535</v>
      </c>
      <c r="F298" s="216" t="s">
        <v>1536</v>
      </c>
      <c r="G298" s="217" t="s">
        <v>208</v>
      </c>
      <c r="H298" s="218">
        <v>8.9149999999999991</v>
      </c>
      <c r="I298" s="219"/>
      <c r="J298" s="220">
        <f>ROUND(I298*H298,2)</f>
        <v>0</v>
      </c>
      <c r="K298" s="216" t="s">
        <v>155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245</v>
      </c>
      <c r="AT298" s="225" t="s">
        <v>151</v>
      </c>
      <c r="AU298" s="225" t="s">
        <v>82</v>
      </c>
      <c r="AY298" s="19" t="s">
        <v>148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80</v>
      </c>
      <c r="BK298" s="226">
        <f>ROUND(I298*H298,2)</f>
        <v>0</v>
      </c>
      <c r="BL298" s="19" t="s">
        <v>245</v>
      </c>
      <c r="BM298" s="225" t="s">
        <v>3313</v>
      </c>
    </row>
    <row r="299" s="2" customFormat="1">
      <c r="A299" s="40"/>
      <c r="B299" s="41"/>
      <c r="C299" s="42"/>
      <c r="D299" s="227" t="s">
        <v>157</v>
      </c>
      <c r="E299" s="42"/>
      <c r="F299" s="228" t="s">
        <v>3314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157</v>
      </c>
      <c r="AU299" s="19" t="s">
        <v>82</v>
      </c>
    </row>
    <row r="300" s="12" customFormat="1" ht="22.8" customHeight="1">
      <c r="A300" s="12"/>
      <c r="B300" s="198"/>
      <c r="C300" s="199"/>
      <c r="D300" s="200" t="s">
        <v>71</v>
      </c>
      <c r="E300" s="212" t="s">
        <v>1667</v>
      </c>
      <c r="F300" s="212" t="s">
        <v>1668</v>
      </c>
      <c r="G300" s="199"/>
      <c r="H300" s="199"/>
      <c r="I300" s="202"/>
      <c r="J300" s="213">
        <f>BK300</f>
        <v>0</v>
      </c>
      <c r="K300" s="199"/>
      <c r="L300" s="204"/>
      <c r="M300" s="205"/>
      <c r="N300" s="206"/>
      <c r="O300" s="206"/>
      <c r="P300" s="207">
        <f>SUM(P301:P333)</f>
        <v>0</v>
      </c>
      <c r="Q300" s="206"/>
      <c r="R300" s="207">
        <f>SUM(R301:R333)</f>
        <v>2.4394794000000002</v>
      </c>
      <c r="S300" s="206"/>
      <c r="T300" s="208">
        <f>SUM(T301:T333)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9" t="s">
        <v>82</v>
      </c>
      <c r="AT300" s="210" t="s">
        <v>71</v>
      </c>
      <c r="AU300" s="210" t="s">
        <v>80</v>
      </c>
      <c r="AY300" s="209" t="s">
        <v>148</v>
      </c>
      <c r="BK300" s="211">
        <f>SUM(BK301:BK333)</f>
        <v>0</v>
      </c>
    </row>
    <row r="301" s="2" customFormat="1" ht="24.15" customHeight="1">
      <c r="A301" s="40"/>
      <c r="B301" s="41"/>
      <c r="C301" s="214" t="s">
        <v>603</v>
      </c>
      <c r="D301" s="214" t="s">
        <v>151</v>
      </c>
      <c r="E301" s="215" t="s">
        <v>3315</v>
      </c>
      <c r="F301" s="216" t="s">
        <v>3316</v>
      </c>
      <c r="G301" s="217" t="s">
        <v>298</v>
      </c>
      <c r="H301" s="218">
        <v>23.199999999999999</v>
      </c>
      <c r="I301" s="219"/>
      <c r="J301" s="220">
        <f>ROUND(I301*H301,2)</f>
        <v>0</v>
      </c>
      <c r="K301" s="216" t="s">
        <v>616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0.0037699999999999999</v>
      </c>
      <c r="R301" s="223">
        <f>Q301*H301</f>
        <v>0.087464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245</v>
      </c>
      <c r="AT301" s="225" t="s">
        <v>151</v>
      </c>
      <c r="AU301" s="225" t="s">
        <v>82</v>
      </c>
      <c r="AY301" s="19" t="s">
        <v>148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80</v>
      </c>
      <c r="BK301" s="226">
        <f>ROUND(I301*H301,2)</f>
        <v>0</v>
      </c>
      <c r="BL301" s="19" t="s">
        <v>245</v>
      </c>
      <c r="BM301" s="225" t="s">
        <v>3317</v>
      </c>
    </row>
    <row r="302" s="2" customFormat="1">
      <c r="A302" s="40"/>
      <c r="B302" s="41"/>
      <c r="C302" s="42"/>
      <c r="D302" s="227" t="s">
        <v>157</v>
      </c>
      <c r="E302" s="42"/>
      <c r="F302" s="228" t="s">
        <v>3318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157</v>
      </c>
      <c r="AU302" s="19" t="s">
        <v>82</v>
      </c>
    </row>
    <row r="303" s="13" customFormat="1">
      <c r="A303" s="13"/>
      <c r="B303" s="232"/>
      <c r="C303" s="233"/>
      <c r="D303" s="234" t="s">
        <v>159</v>
      </c>
      <c r="E303" s="235" t="s">
        <v>19</v>
      </c>
      <c r="F303" s="236" t="s">
        <v>3319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159</v>
      </c>
      <c r="AU303" s="242" t="s">
        <v>82</v>
      </c>
      <c r="AV303" s="13" t="s">
        <v>80</v>
      </c>
      <c r="AW303" s="13" t="s">
        <v>33</v>
      </c>
      <c r="AX303" s="13" t="s">
        <v>72</v>
      </c>
      <c r="AY303" s="242" t="s">
        <v>148</v>
      </c>
    </row>
    <row r="304" s="14" customFormat="1">
      <c r="A304" s="14"/>
      <c r="B304" s="243"/>
      <c r="C304" s="244"/>
      <c r="D304" s="234" t="s">
        <v>159</v>
      </c>
      <c r="E304" s="245" t="s">
        <v>19</v>
      </c>
      <c r="F304" s="246" t="s">
        <v>3320</v>
      </c>
      <c r="G304" s="244"/>
      <c r="H304" s="247">
        <v>23.199999999999999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159</v>
      </c>
      <c r="AU304" s="253" t="s">
        <v>82</v>
      </c>
      <c r="AV304" s="14" t="s">
        <v>82</v>
      </c>
      <c r="AW304" s="14" t="s">
        <v>33</v>
      </c>
      <c r="AX304" s="14" t="s">
        <v>80</v>
      </c>
      <c r="AY304" s="253" t="s">
        <v>148</v>
      </c>
    </row>
    <row r="305" s="2" customFormat="1" ht="24.15" customHeight="1">
      <c r="A305" s="40"/>
      <c r="B305" s="41"/>
      <c r="C305" s="214" t="s">
        <v>714</v>
      </c>
      <c r="D305" s="214" t="s">
        <v>151</v>
      </c>
      <c r="E305" s="215" t="s">
        <v>3321</v>
      </c>
      <c r="F305" s="216" t="s">
        <v>3322</v>
      </c>
      <c r="G305" s="217" t="s">
        <v>298</v>
      </c>
      <c r="H305" s="218">
        <v>46.600000000000001</v>
      </c>
      <c r="I305" s="219"/>
      <c r="J305" s="220">
        <f>ROUND(I305*H305,2)</f>
        <v>0</v>
      </c>
      <c r="K305" s="216" t="s">
        <v>616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0.00198</v>
      </c>
      <c r="R305" s="223">
        <f>Q305*H305</f>
        <v>0.092268000000000003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245</v>
      </c>
      <c r="AT305" s="225" t="s">
        <v>151</v>
      </c>
      <c r="AU305" s="225" t="s">
        <v>82</v>
      </c>
      <c r="AY305" s="19" t="s">
        <v>148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80</v>
      </c>
      <c r="BK305" s="226">
        <f>ROUND(I305*H305,2)</f>
        <v>0</v>
      </c>
      <c r="BL305" s="19" t="s">
        <v>245</v>
      </c>
      <c r="BM305" s="225" t="s">
        <v>3323</v>
      </c>
    </row>
    <row r="306" s="2" customFormat="1">
      <c r="A306" s="40"/>
      <c r="B306" s="41"/>
      <c r="C306" s="42"/>
      <c r="D306" s="227" t="s">
        <v>157</v>
      </c>
      <c r="E306" s="42"/>
      <c r="F306" s="228" t="s">
        <v>3324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157</v>
      </c>
      <c r="AU306" s="19" t="s">
        <v>82</v>
      </c>
    </row>
    <row r="307" s="13" customFormat="1">
      <c r="A307" s="13"/>
      <c r="B307" s="232"/>
      <c r="C307" s="233"/>
      <c r="D307" s="234" t="s">
        <v>159</v>
      </c>
      <c r="E307" s="235" t="s">
        <v>19</v>
      </c>
      <c r="F307" s="236" t="s">
        <v>3325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159</v>
      </c>
      <c r="AU307" s="242" t="s">
        <v>82</v>
      </c>
      <c r="AV307" s="13" t="s">
        <v>80</v>
      </c>
      <c r="AW307" s="13" t="s">
        <v>33</v>
      </c>
      <c r="AX307" s="13" t="s">
        <v>72</v>
      </c>
      <c r="AY307" s="242" t="s">
        <v>148</v>
      </c>
    </row>
    <row r="308" s="14" customFormat="1">
      <c r="A308" s="14"/>
      <c r="B308" s="243"/>
      <c r="C308" s="244"/>
      <c r="D308" s="234" t="s">
        <v>159</v>
      </c>
      <c r="E308" s="245" t="s">
        <v>19</v>
      </c>
      <c r="F308" s="246" t="s">
        <v>3326</v>
      </c>
      <c r="G308" s="244"/>
      <c r="H308" s="247">
        <v>46.600000000000001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159</v>
      </c>
      <c r="AU308" s="253" t="s">
        <v>82</v>
      </c>
      <c r="AV308" s="14" t="s">
        <v>82</v>
      </c>
      <c r="AW308" s="14" t="s">
        <v>33</v>
      </c>
      <c r="AX308" s="14" t="s">
        <v>80</v>
      </c>
      <c r="AY308" s="253" t="s">
        <v>148</v>
      </c>
    </row>
    <row r="309" s="2" customFormat="1" ht="16.5" customHeight="1">
      <c r="A309" s="40"/>
      <c r="B309" s="41"/>
      <c r="C309" s="214" t="s">
        <v>825</v>
      </c>
      <c r="D309" s="214" t="s">
        <v>151</v>
      </c>
      <c r="E309" s="215" t="s">
        <v>3327</v>
      </c>
      <c r="F309" s="216" t="s">
        <v>3328</v>
      </c>
      <c r="G309" s="217" t="s">
        <v>765</v>
      </c>
      <c r="H309" s="218">
        <v>3</v>
      </c>
      <c r="I309" s="219"/>
      <c r="J309" s="220">
        <f>ROUND(I309*H309,2)</f>
        <v>0</v>
      </c>
      <c r="K309" s="216" t="s">
        <v>19</v>
      </c>
      <c r="L309" s="46"/>
      <c r="M309" s="221" t="s">
        <v>19</v>
      </c>
      <c r="N309" s="222" t="s">
        <v>43</v>
      </c>
      <c r="O309" s="86"/>
      <c r="P309" s="223">
        <f>O309*H309</f>
        <v>0</v>
      </c>
      <c r="Q309" s="223">
        <v>0.00025999999999999998</v>
      </c>
      <c r="R309" s="223">
        <f>Q309*H309</f>
        <v>0.00077999999999999988</v>
      </c>
      <c r="S309" s="223">
        <v>0</v>
      </c>
      <c r="T309" s="224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5" t="s">
        <v>245</v>
      </c>
      <c r="AT309" s="225" t="s">
        <v>151</v>
      </c>
      <c r="AU309" s="225" t="s">
        <v>82</v>
      </c>
      <c r="AY309" s="19" t="s">
        <v>148</v>
      </c>
      <c r="BE309" s="226">
        <f>IF(N309="základní",J309,0)</f>
        <v>0</v>
      </c>
      <c r="BF309" s="226">
        <f>IF(N309="snížená",J309,0)</f>
        <v>0</v>
      </c>
      <c r="BG309" s="226">
        <f>IF(N309="zákl. přenesená",J309,0)</f>
        <v>0</v>
      </c>
      <c r="BH309" s="226">
        <f>IF(N309="sníž. přenesená",J309,0)</f>
        <v>0</v>
      </c>
      <c r="BI309" s="226">
        <f>IF(N309="nulová",J309,0)</f>
        <v>0</v>
      </c>
      <c r="BJ309" s="19" t="s">
        <v>80</v>
      </c>
      <c r="BK309" s="226">
        <f>ROUND(I309*H309,2)</f>
        <v>0</v>
      </c>
      <c r="BL309" s="19" t="s">
        <v>245</v>
      </c>
      <c r="BM309" s="225" t="s">
        <v>3329</v>
      </c>
    </row>
    <row r="310" s="13" customFormat="1">
      <c r="A310" s="13"/>
      <c r="B310" s="232"/>
      <c r="C310" s="233"/>
      <c r="D310" s="234" t="s">
        <v>159</v>
      </c>
      <c r="E310" s="235" t="s">
        <v>19</v>
      </c>
      <c r="F310" s="236" t="s">
        <v>3330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159</v>
      </c>
      <c r="AU310" s="242" t="s">
        <v>82</v>
      </c>
      <c r="AV310" s="13" t="s">
        <v>80</v>
      </c>
      <c r="AW310" s="13" t="s">
        <v>33</v>
      </c>
      <c r="AX310" s="13" t="s">
        <v>72</v>
      </c>
      <c r="AY310" s="242" t="s">
        <v>148</v>
      </c>
    </row>
    <row r="311" s="14" customFormat="1">
      <c r="A311" s="14"/>
      <c r="B311" s="243"/>
      <c r="C311" s="244"/>
      <c r="D311" s="234" t="s">
        <v>159</v>
      </c>
      <c r="E311" s="245" t="s">
        <v>19</v>
      </c>
      <c r="F311" s="246" t="s">
        <v>3331</v>
      </c>
      <c r="G311" s="244"/>
      <c r="H311" s="247">
        <v>3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159</v>
      </c>
      <c r="AU311" s="253" t="s">
        <v>82</v>
      </c>
      <c r="AV311" s="14" t="s">
        <v>82</v>
      </c>
      <c r="AW311" s="14" t="s">
        <v>33</v>
      </c>
      <c r="AX311" s="14" t="s">
        <v>80</v>
      </c>
      <c r="AY311" s="253" t="s">
        <v>148</v>
      </c>
    </row>
    <row r="312" s="2" customFormat="1" ht="24.15" customHeight="1">
      <c r="A312" s="40"/>
      <c r="B312" s="41"/>
      <c r="C312" s="214" t="s">
        <v>833</v>
      </c>
      <c r="D312" s="214" t="s">
        <v>151</v>
      </c>
      <c r="E312" s="215" t="s">
        <v>3332</v>
      </c>
      <c r="F312" s="216" t="s">
        <v>3333</v>
      </c>
      <c r="G312" s="217" t="s">
        <v>298</v>
      </c>
      <c r="H312" s="218">
        <v>47</v>
      </c>
      <c r="I312" s="219"/>
      <c r="J312" s="220">
        <f>ROUND(I312*H312,2)</f>
        <v>0</v>
      </c>
      <c r="K312" s="216" t="s">
        <v>616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0.01068</v>
      </c>
      <c r="R312" s="223">
        <f>Q312*H312</f>
        <v>0.50195999999999996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245</v>
      </c>
      <c r="AT312" s="225" t="s">
        <v>151</v>
      </c>
      <c r="AU312" s="225" t="s">
        <v>82</v>
      </c>
      <c r="AY312" s="19" t="s">
        <v>148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245</v>
      </c>
      <c r="BM312" s="225" t="s">
        <v>3334</v>
      </c>
    </row>
    <row r="313" s="2" customFormat="1">
      <c r="A313" s="40"/>
      <c r="B313" s="41"/>
      <c r="C313" s="42"/>
      <c r="D313" s="227" t="s">
        <v>157</v>
      </c>
      <c r="E313" s="42"/>
      <c r="F313" s="228" t="s">
        <v>3335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157</v>
      </c>
      <c r="AU313" s="19" t="s">
        <v>82</v>
      </c>
    </row>
    <row r="314" s="13" customFormat="1">
      <c r="A314" s="13"/>
      <c r="B314" s="232"/>
      <c r="C314" s="233"/>
      <c r="D314" s="234" t="s">
        <v>159</v>
      </c>
      <c r="E314" s="235" t="s">
        <v>19</v>
      </c>
      <c r="F314" s="236" t="s">
        <v>3336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159</v>
      </c>
      <c r="AU314" s="242" t="s">
        <v>82</v>
      </c>
      <c r="AV314" s="13" t="s">
        <v>80</v>
      </c>
      <c r="AW314" s="13" t="s">
        <v>33</v>
      </c>
      <c r="AX314" s="13" t="s">
        <v>72</v>
      </c>
      <c r="AY314" s="242" t="s">
        <v>148</v>
      </c>
    </row>
    <row r="315" s="14" customFormat="1">
      <c r="A315" s="14"/>
      <c r="B315" s="243"/>
      <c r="C315" s="244"/>
      <c r="D315" s="234" t="s">
        <v>159</v>
      </c>
      <c r="E315" s="245" t="s">
        <v>19</v>
      </c>
      <c r="F315" s="246" t="s">
        <v>864</v>
      </c>
      <c r="G315" s="244"/>
      <c r="H315" s="247">
        <v>47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159</v>
      </c>
      <c r="AU315" s="253" t="s">
        <v>82</v>
      </c>
      <c r="AV315" s="14" t="s">
        <v>82</v>
      </c>
      <c r="AW315" s="14" t="s">
        <v>33</v>
      </c>
      <c r="AX315" s="14" t="s">
        <v>80</v>
      </c>
      <c r="AY315" s="253" t="s">
        <v>148</v>
      </c>
    </row>
    <row r="316" s="2" customFormat="1" ht="24.15" customHeight="1">
      <c r="A316" s="40"/>
      <c r="B316" s="41"/>
      <c r="C316" s="214" t="s">
        <v>841</v>
      </c>
      <c r="D316" s="214" t="s">
        <v>151</v>
      </c>
      <c r="E316" s="215" t="s">
        <v>3337</v>
      </c>
      <c r="F316" s="216" t="s">
        <v>3338</v>
      </c>
      <c r="G316" s="217" t="s">
        <v>765</v>
      </c>
      <c r="H316" s="218">
        <v>6</v>
      </c>
      <c r="I316" s="219"/>
      <c r="J316" s="220">
        <f>ROUND(I316*H316,2)</f>
        <v>0</v>
      </c>
      <c r="K316" s="216" t="s">
        <v>616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0.00017000000000000001</v>
      </c>
      <c r="R316" s="223">
        <f>Q316*H316</f>
        <v>0.0010200000000000001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245</v>
      </c>
      <c r="AT316" s="225" t="s">
        <v>151</v>
      </c>
      <c r="AU316" s="225" t="s">
        <v>82</v>
      </c>
      <c r="AY316" s="19" t="s">
        <v>148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245</v>
      </c>
      <c r="BM316" s="225" t="s">
        <v>3339</v>
      </c>
    </row>
    <row r="317" s="2" customFormat="1">
      <c r="A317" s="40"/>
      <c r="B317" s="41"/>
      <c r="C317" s="42"/>
      <c r="D317" s="227" t="s">
        <v>157</v>
      </c>
      <c r="E317" s="42"/>
      <c r="F317" s="228" t="s">
        <v>3340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157</v>
      </c>
      <c r="AU317" s="19" t="s">
        <v>82</v>
      </c>
    </row>
    <row r="318" s="13" customFormat="1">
      <c r="A318" s="13"/>
      <c r="B318" s="232"/>
      <c r="C318" s="233"/>
      <c r="D318" s="234" t="s">
        <v>159</v>
      </c>
      <c r="E318" s="235" t="s">
        <v>19</v>
      </c>
      <c r="F318" s="236" t="s">
        <v>3336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159</v>
      </c>
      <c r="AU318" s="242" t="s">
        <v>82</v>
      </c>
      <c r="AV318" s="13" t="s">
        <v>80</v>
      </c>
      <c r="AW318" s="13" t="s">
        <v>33</v>
      </c>
      <c r="AX318" s="13" t="s">
        <v>72</v>
      </c>
      <c r="AY318" s="242" t="s">
        <v>148</v>
      </c>
    </row>
    <row r="319" s="14" customFormat="1">
      <c r="A319" s="14"/>
      <c r="B319" s="243"/>
      <c r="C319" s="244"/>
      <c r="D319" s="234" t="s">
        <v>159</v>
      </c>
      <c r="E319" s="245" t="s">
        <v>19</v>
      </c>
      <c r="F319" s="246" t="s">
        <v>190</v>
      </c>
      <c r="G319" s="244"/>
      <c r="H319" s="247">
        <v>6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159</v>
      </c>
      <c r="AU319" s="253" t="s">
        <v>82</v>
      </c>
      <c r="AV319" s="14" t="s">
        <v>82</v>
      </c>
      <c r="AW319" s="14" t="s">
        <v>33</v>
      </c>
      <c r="AX319" s="14" t="s">
        <v>80</v>
      </c>
      <c r="AY319" s="253" t="s">
        <v>148</v>
      </c>
    </row>
    <row r="320" s="2" customFormat="1" ht="21.75" customHeight="1">
      <c r="A320" s="40"/>
      <c r="B320" s="41"/>
      <c r="C320" s="214" t="s">
        <v>846</v>
      </c>
      <c r="D320" s="214" t="s">
        <v>151</v>
      </c>
      <c r="E320" s="215" t="s">
        <v>3341</v>
      </c>
      <c r="F320" s="216" t="s">
        <v>3342</v>
      </c>
      <c r="G320" s="217" t="s">
        <v>298</v>
      </c>
      <c r="H320" s="218">
        <v>34</v>
      </c>
      <c r="I320" s="219"/>
      <c r="J320" s="220">
        <f>ROUND(I320*H320,2)</f>
        <v>0</v>
      </c>
      <c r="K320" s="216" t="s">
        <v>616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0.0022300000000000002</v>
      </c>
      <c r="R320" s="223">
        <f>Q320*H320</f>
        <v>0.075820000000000012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245</v>
      </c>
      <c r="AT320" s="225" t="s">
        <v>151</v>
      </c>
      <c r="AU320" s="225" t="s">
        <v>82</v>
      </c>
      <c r="AY320" s="19" t="s">
        <v>148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80</v>
      </c>
      <c r="BK320" s="226">
        <f>ROUND(I320*H320,2)</f>
        <v>0</v>
      </c>
      <c r="BL320" s="19" t="s">
        <v>245</v>
      </c>
      <c r="BM320" s="225" t="s">
        <v>3343</v>
      </c>
    </row>
    <row r="321" s="2" customFormat="1">
      <c r="A321" s="40"/>
      <c r="B321" s="41"/>
      <c r="C321" s="42"/>
      <c r="D321" s="227" t="s">
        <v>157</v>
      </c>
      <c r="E321" s="42"/>
      <c r="F321" s="228" t="s">
        <v>3344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157</v>
      </c>
      <c r="AU321" s="19" t="s">
        <v>82</v>
      </c>
    </row>
    <row r="322" s="13" customFormat="1">
      <c r="A322" s="13"/>
      <c r="B322" s="232"/>
      <c r="C322" s="233"/>
      <c r="D322" s="234" t="s">
        <v>159</v>
      </c>
      <c r="E322" s="235" t="s">
        <v>19</v>
      </c>
      <c r="F322" s="236" t="s">
        <v>3345</v>
      </c>
      <c r="G322" s="233"/>
      <c r="H322" s="235" t="s">
        <v>19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159</v>
      </c>
      <c r="AU322" s="242" t="s">
        <v>82</v>
      </c>
      <c r="AV322" s="13" t="s">
        <v>80</v>
      </c>
      <c r="AW322" s="13" t="s">
        <v>33</v>
      </c>
      <c r="AX322" s="13" t="s">
        <v>72</v>
      </c>
      <c r="AY322" s="242" t="s">
        <v>148</v>
      </c>
    </row>
    <row r="323" s="14" customFormat="1">
      <c r="A323" s="14"/>
      <c r="B323" s="243"/>
      <c r="C323" s="244"/>
      <c r="D323" s="234" t="s">
        <v>159</v>
      </c>
      <c r="E323" s="245" t="s">
        <v>19</v>
      </c>
      <c r="F323" s="246" t="s">
        <v>576</v>
      </c>
      <c r="G323" s="244"/>
      <c r="H323" s="247">
        <v>34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159</v>
      </c>
      <c r="AU323" s="253" t="s">
        <v>82</v>
      </c>
      <c r="AV323" s="14" t="s">
        <v>82</v>
      </c>
      <c r="AW323" s="14" t="s">
        <v>33</v>
      </c>
      <c r="AX323" s="14" t="s">
        <v>80</v>
      </c>
      <c r="AY323" s="253" t="s">
        <v>148</v>
      </c>
    </row>
    <row r="324" s="2" customFormat="1" ht="16.5" customHeight="1">
      <c r="A324" s="40"/>
      <c r="B324" s="41"/>
      <c r="C324" s="214" t="s">
        <v>851</v>
      </c>
      <c r="D324" s="214" t="s">
        <v>151</v>
      </c>
      <c r="E324" s="215" t="s">
        <v>3346</v>
      </c>
      <c r="F324" s="216" t="s">
        <v>3347</v>
      </c>
      <c r="G324" s="217" t="s">
        <v>298</v>
      </c>
      <c r="H324" s="218">
        <v>46.600000000000001</v>
      </c>
      <c r="I324" s="219"/>
      <c r="J324" s="220">
        <f>ROUND(I324*H324,2)</f>
        <v>0</v>
      </c>
      <c r="K324" s="216" t="s">
        <v>19</v>
      </c>
      <c r="L324" s="46"/>
      <c r="M324" s="221" t="s">
        <v>19</v>
      </c>
      <c r="N324" s="222" t="s">
        <v>43</v>
      </c>
      <c r="O324" s="86"/>
      <c r="P324" s="223">
        <f>O324*H324</f>
        <v>0</v>
      </c>
      <c r="Q324" s="223">
        <v>0</v>
      </c>
      <c r="R324" s="223">
        <f>Q324*H324</f>
        <v>0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245</v>
      </c>
      <c r="AT324" s="225" t="s">
        <v>151</v>
      </c>
      <c r="AU324" s="225" t="s">
        <v>82</v>
      </c>
      <c r="AY324" s="19" t="s">
        <v>148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80</v>
      </c>
      <c r="BK324" s="226">
        <f>ROUND(I324*H324,2)</f>
        <v>0</v>
      </c>
      <c r="BL324" s="19" t="s">
        <v>245</v>
      </c>
      <c r="BM324" s="225" t="s">
        <v>3348</v>
      </c>
    </row>
    <row r="325" s="2" customFormat="1" ht="21.75" customHeight="1">
      <c r="A325" s="40"/>
      <c r="B325" s="41"/>
      <c r="C325" s="214" t="s">
        <v>856</v>
      </c>
      <c r="D325" s="214" t="s">
        <v>151</v>
      </c>
      <c r="E325" s="215" t="s">
        <v>3349</v>
      </c>
      <c r="F325" s="216" t="s">
        <v>3350</v>
      </c>
      <c r="G325" s="217" t="s">
        <v>298</v>
      </c>
      <c r="H325" s="218">
        <v>205.364</v>
      </c>
      <c r="I325" s="219"/>
      <c r="J325" s="220">
        <f>ROUND(I325*H325,2)</f>
        <v>0</v>
      </c>
      <c r="K325" s="216" t="s">
        <v>19</v>
      </c>
      <c r="L325" s="46"/>
      <c r="M325" s="221" t="s">
        <v>19</v>
      </c>
      <c r="N325" s="222" t="s">
        <v>43</v>
      </c>
      <c r="O325" s="86"/>
      <c r="P325" s="223">
        <f>O325*H325</f>
        <v>0</v>
      </c>
      <c r="Q325" s="223">
        <v>0.00084999999999999995</v>
      </c>
      <c r="R325" s="223">
        <f>Q325*H325</f>
        <v>0.1745594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245</v>
      </c>
      <c r="AT325" s="225" t="s">
        <v>151</v>
      </c>
      <c r="AU325" s="225" t="s">
        <v>82</v>
      </c>
      <c r="AY325" s="19" t="s">
        <v>148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80</v>
      </c>
      <c r="BK325" s="226">
        <f>ROUND(I325*H325,2)</f>
        <v>0</v>
      </c>
      <c r="BL325" s="19" t="s">
        <v>245</v>
      </c>
      <c r="BM325" s="225" t="s">
        <v>3351</v>
      </c>
    </row>
    <row r="326" s="13" customFormat="1">
      <c r="A326" s="13"/>
      <c r="B326" s="232"/>
      <c r="C326" s="233"/>
      <c r="D326" s="234" t="s">
        <v>159</v>
      </c>
      <c r="E326" s="235" t="s">
        <v>19</v>
      </c>
      <c r="F326" s="236" t="s">
        <v>3352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159</v>
      </c>
      <c r="AU326" s="242" t="s">
        <v>82</v>
      </c>
      <c r="AV326" s="13" t="s">
        <v>80</v>
      </c>
      <c r="AW326" s="13" t="s">
        <v>33</v>
      </c>
      <c r="AX326" s="13" t="s">
        <v>72</v>
      </c>
      <c r="AY326" s="242" t="s">
        <v>148</v>
      </c>
    </row>
    <row r="327" s="13" customFormat="1">
      <c r="A327" s="13"/>
      <c r="B327" s="232"/>
      <c r="C327" s="233"/>
      <c r="D327" s="234" t="s">
        <v>159</v>
      </c>
      <c r="E327" s="235" t="s">
        <v>19</v>
      </c>
      <c r="F327" s="236" t="s">
        <v>3353</v>
      </c>
      <c r="G327" s="233"/>
      <c r="H327" s="235" t="s">
        <v>19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159</v>
      </c>
      <c r="AU327" s="242" t="s">
        <v>82</v>
      </c>
      <c r="AV327" s="13" t="s">
        <v>80</v>
      </c>
      <c r="AW327" s="13" t="s">
        <v>33</v>
      </c>
      <c r="AX327" s="13" t="s">
        <v>72</v>
      </c>
      <c r="AY327" s="242" t="s">
        <v>148</v>
      </c>
    </row>
    <row r="328" s="14" customFormat="1">
      <c r="A328" s="14"/>
      <c r="B328" s="243"/>
      <c r="C328" s="244"/>
      <c r="D328" s="234" t="s">
        <v>159</v>
      </c>
      <c r="E328" s="245" t="s">
        <v>19</v>
      </c>
      <c r="F328" s="246" t="s">
        <v>3354</v>
      </c>
      <c r="G328" s="244"/>
      <c r="H328" s="247">
        <v>205.364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159</v>
      </c>
      <c r="AU328" s="253" t="s">
        <v>82</v>
      </c>
      <c r="AV328" s="14" t="s">
        <v>82</v>
      </c>
      <c r="AW328" s="14" t="s">
        <v>33</v>
      </c>
      <c r="AX328" s="14" t="s">
        <v>80</v>
      </c>
      <c r="AY328" s="253" t="s">
        <v>148</v>
      </c>
    </row>
    <row r="329" s="2" customFormat="1" ht="16.5" customHeight="1">
      <c r="A329" s="40"/>
      <c r="B329" s="41"/>
      <c r="C329" s="214" t="s">
        <v>860</v>
      </c>
      <c r="D329" s="214" t="s">
        <v>151</v>
      </c>
      <c r="E329" s="215" t="s">
        <v>3355</v>
      </c>
      <c r="F329" s="216" t="s">
        <v>3356</v>
      </c>
      <c r="G329" s="217" t="s">
        <v>765</v>
      </c>
      <c r="H329" s="218">
        <v>1214.2000000000001</v>
      </c>
      <c r="I329" s="219"/>
      <c r="J329" s="220">
        <f>ROUND(I329*H329,2)</f>
        <v>0</v>
      </c>
      <c r="K329" s="216" t="s">
        <v>19</v>
      </c>
      <c r="L329" s="46"/>
      <c r="M329" s="221" t="s">
        <v>19</v>
      </c>
      <c r="N329" s="222" t="s">
        <v>43</v>
      </c>
      <c r="O329" s="86"/>
      <c r="P329" s="223">
        <f>O329*H329</f>
        <v>0</v>
      </c>
      <c r="Q329" s="223">
        <v>0.00124</v>
      </c>
      <c r="R329" s="223">
        <f>Q329*H329</f>
        <v>1.5056080000000001</v>
      </c>
      <c r="S329" s="223">
        <v>0</v>
      </c>
      <c r="T329" s="224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5" t="s">
        <v>245</v>
      </c>
      <c r="AT329" s="225" t="s">
        <v>151</v>
      </c>
      <c r="AU329" s="225" t="s">
        <v>82</v>
      </c>
      <c r="AY329" s="19" t="s">
        <v>148</v>
      </c>
      <c r="BE329" s="226">
        <f>IF(N329="základní",J329,0)</f>
        <v>0</v>
      </c>
      <c r="BF329" s="226">
        <f>IF(N329="snížená",J329,0)</f>
        <v>0</v>
      </c>
      <c r="BG329" s="226">
        <f>IF(N329="zákl. přenesená",J329,0)</f>
        <v>0</v>
      </c>
      <c r="BH329" s="226">
        <f>IF(N329="sníž. přenesená",J329,0)</f>
        <v>0</v>
      </c>
      <c r="BI329" s="226">
        <f>IF(N329="nulová",J329,0)</f>
        <v>0</v>
      </c>
      <c r="BJ329" s="19" t="s">
        <v>80</v>
      </c>
      <c r="BK329" s="226">
        <f>ROUND(I329*H329,2)</f>
        <v>0</v>
      </c>
      <c r="BL329" s="19" t="s">
        <v>245</v>
      </c>
      <c r="BM329" s="225" t="s">
        <v>3357</v>
      </c>
    </row>
    <row r="330" s="13" customFormat="1">
      <c r="A330" s="13"/>
      <c r="B330" s="232"/>
      <c r="C330" s="233"/>
      <c r="D330" s="234" t="s">
        <v>159</v>
      </c>
      <c r="E330" s="235" t="s">
        <v>19</v>
      </c>
      <c r="F330" s="236" t="s">
        <v>3358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159</v>
      </c>
      <c r="AU330" s="242" t="s">
        <v>82</v>
      </c>
      <c r="AV330" s="13" t="s">
        <v>80</v>
      </c>
      <c r="AW330" s="13" t="s">
        <v>33</v>
      </c>
      <c r="AX330" s="13" t="s">
        <v>72</v>
      </c>
      <c r="AY330" s="242" t="s">
        <v>148</v>
      </c>
    </row>
    <row r="331" s="14" customFormat="1">
      <c r="A331" s="14"/>
      <c r="B331" s="243"/>
      <c r="C331" s="244"/>
      <c r="D331" s="234" t="s">
        <v>159</v>
      </c>
      <c r="E331" s="245" t="s">
        <v>19</v>
      </c>
      <c r="F331" s="246" t="s">
        <v>3359</v>
      </c>
      <c r="G331" s="244"/>
      <c r="H331" s="247">
        <v>1214.2000000000001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159</v>
      </c>
      <c r="AU331" s="253" t="s">
        <v>82</v>
      </c>
      <c r="AV331" s="14" t="s">
        <v>82</v>
      </c>
      <c r="AW331" s="14" t="s">
        <v>33</v>
      </c>
      <c r="AX331" s="14" t="s">
        <v>80</v>
      </c>
      <c r="AY331" s="253" t="s">
        <v>148</v>
      </c>
    </row>
    <row r="332" s="2" customFormat="1" ht="24.15" customHeight="1">
      <c r="A332" s="40"/>
      <c r="B332" s="41"/>
      <c r="C332" s="214" t="s">
        <v>864</v>
      </c>
      <c r="D332" s="214" t="s">
        <v>151</v>
      </c>
      <c r="E332" s="215" t="s">
        <v>1710</v>
      </c>
      <c r="F332" s="216" t="s">
        <v>1711</v>
      </c>
      <c r="G332" s="217" t="s">
        <v>208</v>
      </c>
      <c r="H332" s="218">
        <v>0.64500000000000002</v>
      </c>
      <c r="I332" s="219"/>
      <c r="J332" s="220">
        <f>ROUND(I332*H332,2)</f>
        <v>0</v>
      </c>
      <c r="K332" s="216" t="s">
        <v>616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</v>
      </c>
      <c r="R332" s="223">
        <f>Q332*H332</f>
        <v>0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245</v>
      </c>
      <c r="AT332" s="225" t="s">
        <v>151</v>
      </c>
      <c r="AU332" s="225" t="s">
        <v>82</v>
      </c>
      <c r="AY332" s="19" t="s">
        <v>148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80</v>
      </c>
      <c r="BK332" s="226">
        <f>ROUND(I332*H332,2)</f>
        <v>0</v>
      </c>
      <c r="BL332" s="19" t="s">
        <v>245</v>
      </c>
      <c r="BM332" s="225" t="s">
        <v>3360</v>
      </c>
    </row>
    <row r="333" s="2" customFormat="1">
      <c r="A333" s="40"/>
      <c r="B333" s="41"/>
      <c r="C333" s="42"/>
      <c r="D333" s="227" t="s">
        <v>157</v>
      </c>
      <c r="E333" s="42"/>
      <c r="F333" s="228" t="s">
        <v>1713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157</v>
      </c>
      <c r="AU333" s="19" t="s">
        <v>82</v>
      </c>
    </row>
    <row r="334" s="12" customFormat="1" ht="22.8" customHeight="1">
      <c r="A334" s="12"/>
      <c r="B334" s="198"/>
      <c r="C334" s="199"/>
      <c r="D334" s="200" t="s">
        <v>71</v>
      </c>
      <c r="E334" s="212" t="s">
        <v>311</v>
      </c>
      <c r="F334" s="212" t="s">
        <v>312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SUM(P335:P359)</f>
        <v>0</v>
      </c>
      <c r="Q334" s="206"/>
      <c r="R334" s="207">
        <f>SUM(R335:R359)</f>
        <v>0.077658839999999993</v>
      </c>
      <c r="S334" s="206"/>
      <c r="T334" s="208">
        <f>SUM(T335:T359)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82</v>
      </c>
      <c r="AT334" s="210" t="s">
        <v>71</v>
      </c>
      <c r="AU334" s="210" t="s">
        <v>80</v>
      </c>
      <c r="AY334" s="209" t="s">
        <v>148</v>
      </c>
      <c r="BK334" s="211">
        <f>SUM(BK335:BK359)</f>
        <v>0</v>
      </c>
    </row>
    <row r="335" s="2" customFormat="1" ht="21.75" customHeight="1">
      <c r="A335" s="40"/>
      <c r="B335" s="41"/>
      <c r="C335" s="214" t="s">
        <v>868</v>
      </c>
      <c r="D335" s="214" t="s">
        <v>151</v>
      </c>
      <c r="E335" s="215" t="s">
        <v>3361</v>
      </c>
      <c r="F335" s="216" t="s">
        <v>3362</v>
      </c>
      <c r="G335" s="217" t="s">
        <v>154</v>
      </c>
      <c r="H335" s="218">
        <v>504.27800000000002</v>
      </c>
      <c r="I335" s="219"/>
      <c r="J335" s="220">
        <f>ROUND(I335*H335,2)</f>
        <v>0</v>
      </c>
      <c r="K335" s="216" t="s">
        <v>616</v>
      </c>
      <c r="L335" s="46"/>
      <c r="M335" s="221" t="s">
        <v>19</v>
      </c>
      <c r="N335" s="222" t="s">
        <v>43</v>
      </c>
      <c r="O335" s="86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5" t="s">
        <v>245</v>
      </c>
      <c r="AT335" s="225" t="s">
        <v>151</v>
      </c>
      <c r="AU335" s="225" t="s">
        <v>82</v>
      </c>
      <c r="AY335" s="19" t="s">
        <v>148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9" t="s">
        <v>80</v>
      </c>
      <c r="BK335" s="226">
        <f>ROUND(I335*H335,2)</f>
        <v>0</v>
      </c>
      <c r="BL335" s="19" t="s">
        <v>245</v>
      </c>
      <c r="BM335" s="225" t="s">
        <v>3363</v>
      </c>
    </row>
    <row r="336" s="2" customFormat="1">
      <c r="A336" s="40"/>
      <c r="B336" s="41"/>
      <c r="C336" s="42"/>
      <c r="D336" s="227" t="s">
        <v>157</v>
      </c>
      <c r="E336" s="42"/>
      <c r="F336" s="228" t="s">
        <v>3364</v>
      </c>
      <c r="G336" s="42"/>
      <c r="H336" s="42"/>
      <c r="I336" s="229"/>
      <c r="J336" s="42"/>
      <c r="K336" s="42"/>
      <c r="L336" s="46"/>
      <c r="M336" s="230"/>
      <c r="N336" s="231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157</v>
      </c>
      <c r="AU336" s="19" t="s">
        <v>82</v>
      </c>
    </row>
    <row r="337" s="13" customFormat="1">
      <c r="A337" s="13"/>
      <c r="B337" s="232"/>
      <c r="C337" s="233"/>
      <c r="D337" s="234" t="s">
        <v>159</v>
      </c>
      <c r="E337" s="235" t="s">
        <v>19</v>
      </c>
      <c r="F337" s="236" t="s">
        <v>581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159</v>
      </c>
      <c r="AU337" s="242" t="s">
        <v>82</v>
      </c>
      <c r="AV337" s="13" t="s">
        <v>80</v>
      </c>
      <c r="AW337" s="13" t="s">
        <v>33</v>
      </c>
      <c r="AX337" s="13" t="s">
        <v>72</v>
      </c>
      <c r="AY337" s="242" t="s">
        <v>148</v>
      </c>
    </row>
    <row r="338" s="14" customFormat="1">
      <c r="A338" s="14"/>
      <c r="B338" s="243"/>
      <c r="C338" s="244"/>
      <c r="D338" s="234" t="s">
        <v>159</v>
      </c>
      <c r="E338" s="245" t="s">
        <v>19</v>
      </c>
      <c r="F338" s="246" t="s">
        <v>582</v>
      </c>
      <c r="G338" s="244"/>
      <c r="H338" s="247">
        <v>18.300000000000001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159</v>
      </c>
      <c r="AU338" s="253" t="s">
        <v>82</v>
      </c>
      <c r="AV338" s="14" t="s">
        <v>82</v>
      </c>
      <c r="AW338" s="14" t="s">
        <v>33</v>
      </c>
      <c r="AX338" s="14" t="s">
        <v>72</v>
      </c>
      <c r="AY338" s="253" t="s">
        <v>148</v>
      </c>
    </row>
    <row r="339" s="14" customFormat="1">
      <c r="A339" s="14"/>
      <c r="B339" s="243"/>
      <c r="C339" s="244"/>
      <c r="D339" s="234" t="s">
        <v>159</v>
      </c>
      <c r="E339" s="245" t="s">
        <v>19</v>
      </c>
      <c r="F339" s="246" t="s">
        <v>583</v>
      </c>
      <c r="G339" s="244"/>
      <c r="H339" s="247">
        <v>18.725000000000001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159</v>
      </c>
      <c r="AU339" s="253" t="s">
        <v>82</v>
      </c>
      <c r="AV339" s="14" t="s">
        <v>82</v>
      </c>
      <c r="AW339" s="14" t="s">
        <v>33</v>
      </c>
      <c r="AX339" s="14" t="s">
        <v>72</v>
      </c>
      <c r="AY339" s="253" t="s">
        <v>148</v>
      </c>
    </row>
    <row r="340" s="14" customFormat="1">
      <c r="A340" s="14"/>
      <c r="B340" s="243"/>
      <c r="C340" s="244"/>
      <c r="D340" s="234" t="s">
        <v>159</v>
      </c>
      <c r="E340" s="245" t="s">
        <v>19</v>
      </c>
      <c r="F340" s="246" t="s">
        <v>584</v>
      </c>
      <c r="G340" s="244"/>
      <c r="H340" s="247">
        <v>66.25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159</v>
      </c>
      <c r="AU340" s="253" t="s">
        <v>82</v>
      </c>
      <c r="AV340" s="14" t="s">
        <v>82</v>
      </c>
      <c r="AW340" s="14" t="s">
        <v>33</v>
      </c>
      <c r="AX340" s="14" t="s">
        <v>72</v>
      </c>
      <c r="AY340" s="253" t="s">
        <v>148</v>
      </c>
    </row>
    <row r="341" s="14" customFormat="1">
      <c r="A341" s="14"/>
      <c r="B341" s="243"/>
      <c r="C341" s="244"/>
      <c r="D341" s="234" t="s">
        <v>159</v>
      </c>
      <c r="E341" s="245" t="s">
        <v>19</v>
      </c>
      <c r="F341" s="246" t="s">
        <v>585</v>
      </c>
      <c r="G341" s="244"/>
      <c r="H341" s="247">
        <v>64.063000000000002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159</v>
      </c>
      <c r="AU341" s="253" t="s">
        <v>82</v>
      </c>
      <c r="AV341" s="14" t="s">
        <v>82</v>
      </c>
      <c r="AW341" s="14" t="s">
        <v>33</v>
      </c>
      <c r="AX341" s="14" t="s">
        <v>72</v>
      </c>
      <c r="AY341" s="253" t="s">
        <v>148</v>
      </c>
    </row>
    <row r="342" s="14" customFormat="1">
      <c r="A342" s="14"/>
      <c r="B342" s="243"/>
      <c r="C342" s="244"/>
      <c r="D342" s="234" t="s">
        <v>159</v>
      </c>
      <c r="E342" s="245" t="s">
        <v>19</v>
      </c>
      <c r="F342" s="246" t="s">
        <v>586</v>
      </c>
      <c r="G342" s="244"/>
      <c r="H342" s="247">
        <v>68.385000000000005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159</v>
      </c>
      <c r="AU342" s="253" t="s">
        <v>82</v>
      </c>
      <c r="AV342" s="14" t="s">
        <v>82</v>
      </c>
      <c r="AW342" s="14" t="s">
        <v>33</v>
      </c>
      <c r="AX342" s="14" t="s">
        <v>72</v>
      </c>
      <c r="AY342" s="253" t="s">
        <v>148</v>
      </c>
    </row>
    <row r="343" s="14" customFormat="1">
      <c r="A343" s="14"/>
      <c r="B343" s="243"/>
      <c r="C343" s="244"/>
      <c r="D343" s="234" t="s">
        <v>159</v>
      </c>
      <c r="E343" s="245" t="s">
        <v>19</v>
      </c>
      <c r="F343" s="246" t="s">
        <v>587</v>
      </c>
      <c r="G343" s="244"/>
      <c r="H343" s="247">
        <v>75.435000000000002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159</v>
      </c>
      <c r="AU343" s="253" t="s">
        <v>82</v>
      </c>
      <c r="AV343" s="14" t="s">
        <v>82</v>
      </c>
      <c r="AW343" s="14" t="s">
        <v>33</v>
      </c>
      <c r="AX343" s="14" t="s">
        <v>72</v>
      </c>
      <c r="AY343" s="253" t="s">
        <v>148</v>
      </c>
    </row>
    <row r="344" s="13" customFormat="1">
      <c r="A344" s="13"/>
      <c r="B344" s="232"/>
      <c r="C344" s="233"/>
      <c r="D344" s="234" t="s">
        <v>159</v>
      </c>
      <c r="E344" s="235" t="s">
        <v>19</v>
      </c>
      <c r="F344" s="236" t="s">
        <v>556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159</v>
      </c>
      <c r="AU344" s="242" t="s">
        <v>82</v>
      </c>
      <c r="AV344" s="13" t="s">
        <v>80</v>
      </c>
      <c r="AW344" s="13" t="s">
        <v>33</v>
      </c>
      <c r="AX344" s="13" t="s">
        <v>72</v>
      </c>
      <c r="AY344" s="242" t="s">
        <v>148</v>
      </c>
    </row>
    <row r="345" s="14" customFormat="1">
      <c r="A345" s="14"/>
      <c r="B345" s="243"/>
      <c r="C345" s="244"/>
      <c r="D345" s="234" t="s">
        <v>159</v>
      </c>
      <c r="E345" s="245" t="s">
        <v>19</v>
      </c>
      <c r="F345" s="246" t="s">
        <v>1588</v>
      </c>
      <c r="G345" s="244"/>
      <c r="H345" s="247">
        <v>27.52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159</v>
      </c>
      <c r="AU345" s="253" t="s">
        <v>82</v>
      </c>
      <c r="AV345" s="14" t="s">
        <v>82</v>
      </c>
      <c r="AW345" s="14" t="s">
        <v>33</v>
      </c>
      <c r="AX345" s="14" t="s">
        <v>72</v>
      </c>
      <c r="AY345" s="253" t="s">
        <v>148</v>
      </c>
    </row>
    <row r="346" s="14" customFormat="1">
      <c r="A346" s="14"/>
      <c r="B346" s="243"/>
      <c r="C346" s="244"/>
      <c r="D346" s="234" t="s">
        <v>159</v>
      </c>
      <c r="E346" s="245" t="s">
        <v>19</v>
      </c>
      <c r="F346" s="246" t="s">
        <v>1589</v>
      </c>
      <c r="G346" s="244"/>
      <c r="H346" s="247">
        <v>83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159</v>
      </c>
      <c r="AU346" s="253" t="s">
        <v>82</v>
      </c>
      <c r="AV346" s="14" t="s">
        <v>82</v>
      </c>
      <c r="AW346" s="14" t="s">
        <v>33</v>
      </c>
      <c r="AX346" s="14" t="s">
        <v>72</v>
      </c>
      <c r="AY346" s="253" t="s">
        <v>148</v>
      </c>
    </row>
    <row r="347" s="14" customFormat="1">
      <c r="A347" s="14"/>
      <c r="B347" s="243"/>
      <c r="C347" s="244"/>
      <c r="D347" s="234" t="s">
        <v>159</v>
      </c>
      <c r="E347" s="245" t="s">
        <v>19</v>
      </c>
      <c r="F347" s="246" t="s">
        <v>1590</v>
      </c>
      <c r="G347" s="244"/>
      <c r="H347" s="247">
        <v>-9.5999999999999996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159</v>
      </c>
      <c r="AU347" s="253" t="s">
        <v>82</v>
      </c>
      <c r="AV347" s="14" t="s">
        <v>82</v>
      </c>
      <c r="AW347" s="14" t="s">
        <v>33</v>
      </c>
      <c r="AX347" s="14" t="s">
        <v>72</v>
      </c>
      <c r="AY347" s="253" t="s">
        <v>148</v>
      </c>
    </row>
    <row r="348" s="14" customFormat="1">
      <c r="A348" s="14"/>
      <c r="B348" s="243"/>
      <c r="C348" s="244"/>
      <c r="D348" s="234" t="s">
        <v>159</v>
      </c>
      <c r="E348" s="245" t="s">
        <v>19</v>
      </c>
      <c r="F348" s="246" t="s">
        <v>1591</v>
      </c>
      <c r="G348" s="244"/>
      <c r="H348" s="247">
        <v>-8.25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159</v>
      </c>
      <c r="AU348" s="253" t="s">
        <v>82</v>
      </c>
      <c r="AV348" s="14" t="s">
        <v>82</v>
      </c>
      <c r="AW348" s="14" t="s">
        <v>33</v>
      </c>
      <c r="AX348" s="14" t="s">
        <v>72</v>
      </c>
      <c r="AY348" s="253" t="s">
        <v>148</v>
      </c>
    </row>
    <row r="349" s="13" customFormat="1">
      <c r="A349" s="13"/>
      <c r="B349" s="232"/>
      <c r="C349" s="233"/>
      <c r="D349" s="234" t="s">
        <v>159</v>
      </c>
      <c r="E349" s="235" t="s">
        <v>19</v>
      </c>
      <c r="F349" s="236" t="s">
        <v>561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159</v>
      </c>
      <c r="AU349" s="242" t="s">
        <v>82</v>
      </c>
      <c r="AV349" s="13" t="s">
        <v>80</v>
      </c>
      <c r="AW349" s="13" t="s">
        <v>33</v>
      </c>
      <c r="AX349" s="13" t="s">
        <v>72</v>
      </c>
      <c r="AY349" s="242" t="s">
        <v>148</v>
      </c>
    </row>
    <row r="350" s="14" customFormat="1">
      <c r="A350" s="14"/>
      <c r="B350" s="243"/>
      <c r="C350" s="244"/>
      <c r="D350" s="234" t="s">
        <v>159</v>
      </c>
      <c r="E350" s="245" t="s">
        <v>19</v>
      </c>
      <c r="F350" s="246" t="s">
        <v>1592</v>
      </c>
      <c r="G350" s="244"/>
      <c r="H350" s="247">
        <v>64.5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159</v>
      </c>
      <c r="AU350" s="253" t="s">
        <v>82</v>
      </c>
      <c r="AV350" s="14" t="s">
        <v>82</v>
      </c>
      <c r="AW350" s="14" t="s">
        <v>33</v>
      </c>
      <c r="AX350" s="14" t="s">
        <v>72</v>
      </c>
      <c r="AY350" s="253" t="s">
        <v>148</v>
      </c>
    </row>
    <row r="351" s="14" customFormat="1">
      <c r="A351" s="14"/>
      <c r="B351" s="243"/>
      <c r="C351" s="244"/>
      <c r="D351" s="234" t="s">
        <v>159</v>
      </c>
      <c r="E351" s="245" t="s">
        <v>19</v>
      </c>
      <c r="F351" s="246" t="s">
        <v>1593</v>
      </c>
      <c r="G351" s="244"/>
      <c r="H351" s="247">
        <v>15.75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159</v>
      </c>
      <c r="AU351" s="253" t="s">
        <v>82</v>
      </c>
      <c r="AV351" s="14" t="s">
        <v>82</v>
      </c>
      <c r="AW351" s="14" t="s">
        <v>33</v>
      </c>
      <c r="AX351" s="14" t="s">
        <v>72</v>
      </c>
      <c r="AY351" s="253" t="s">
        <v>148</v>
      </c>
    </row>
    <row r="352" s="14" customFormat="1">
      <c r="A352" s="14"/>
      <c r="B352" s="243"/>
      <c r="C352" s="244"/>
      <c r="D352" s="234" t="s">
        <v>159</v>
      </c>
      <c r="E352" s="245" t="s">
        <v>19</v>
      </c>
      <c r="F352" s="246" t="s">
        <v>1594</v>
      </c>
      <c r="G352" s="244"/>
      <c r="H352" s="247">
        <v>20.199999999999999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159</v>
      </c>
      <c r="AU352" s="253" t="s">
        <v>82</v>
      </c>
      <c r="AV352" s="14" t="s">
        <v>82</v>
      </c>
      <c r="AW352" s="14" t="s">
        <v>33</v>
      </c>
      <c r="AX352" s="14" t="s">
        <v>72</v>
      </c>
      <c r="AY352" s="253" t="s">
        <v>148</v>
      </c>
    </row>
    <row r="353" s="15" customFormat="1">
      <c r="A353" s="15"/>
      <c r="B353" s="254"/>
      <c r="C353" s="255"/>
      <c r="D353" s="234" t="s">
        <v>159</v>
      </c>
      <c r="E353" s="256" t="s">
        <v>19</v>
      </c>
      <c r="F353" s="257" t="s">
        <v>163</v>
      </c>
      <c r="G353" s="255"/>
      <c r="H353" s="258">
        <v>504.27800000000002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159</v>
      </c>
      <c r="AU353" s="264" t="s">
        <v>82</v>
      </c>
      <c r="AV353" s="15" t="s">
        <v>149</v>
      </c>
      <c r="AW353" s="15" t="s">
        <v>33</v>
      </c>
      <c r="AX353" s="15" t="s">
        <v>80</v>
      </c>
      <c r="AY353" s="264" t="s">
        <v>148</v>
      </c>
    </row>
    <row r="354" s="2" customFormat="1" ht="24.15" customHeight="1">
      <c r="A354" s="40"/>
      <c r="B354" s="41"/>
      <c r="C354" s="269" t="s">
        <v>1207</v>
      </c>
      <c r="D354" s="269" t="s">
        <v>363</v>
      </c>
      <c r="E354" s="270" t="s">
        <v>3365</v>
      </c>
      <c r="F354" s="271" t="s">
        <v>3366</v>
      </c>
      <c r="G354" s="272" t="s">
        <v>154</v>
      </c>
      <c r="H354" s="273">
        <v>554.70600000000002</v>
      </c>
      <c r="I354" s="274"/>
      <c r="J354" s="275">
        <f>ROUND(I354*H354,2)</f>
        <v>0</v>
      </c>
      <c r="K354" s="271" t="s">
        <v>616</v>
      </c>
      <c r="L354" s="276"/>
      <c r="M354" s="277" t="s">
        <v>19</v>
      </c>
      <c r="N354" s="278" t="s">
        <v>43</v>
      </c>
      <c r="O354" s="86"/>
      <c r="P354" s="223">
        <f>O354*H354</f>
        <v>0</v>
      </c>
      <c r="Q354" s="223">
        <v>0.00013999999999999999</v>
      </c>
      <c r="R354" s="223">
        <f>Q354*H354</f>
        <v>0.077658839999999993</v>
      </c>
      <c r="S354" s="223">
        <v>0</v>
      </c>
      <c r="T354" s="224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5" t="s">
        <v>506</v>
      </c>
      <c r="AT354" s="225" t="s">
        <v>363</v>
      </c>
      <c r="AU354" s="225" t="s">
        <v>82</v>
      </c>
      <c r="AY354" s="19" t="s">
        <v>148</v>
      </c>
      <c r="BE354" s="226">
        <f>IF(N354="základní",J354,0)</f>
        <v>0</v>
      </c>
      <c r="BF354" s="226">
        <f>IF(N354="snížená",J354,0)</f>
        <v>0</v>
      </c>
      <c r="BG354" s="226">
        <f>IF(N354="zákl. přenesená",J354,0)</f>
        <v>0</v>
      </c>
      <c r="BH354" s="226">
        <f>IF(N354="sníž. přenesená",J354,0)</f>
        <v>0</v>
      </c>
      <c r="BI354" s="226">
        <f>IF(N354="nulová",J354,0)</f>
        <v>0</v>
      </c>
      <c r="BJ354" s="19" t="s">
        <v>80</v>
      </c>
      <c r="BK354" s="226">
        <f>ROUND(I354*H354,2)</f>
        <v>0</v>
      </c>
      <c r="BL354" s="19" t="s">
        <v>245</v>
      </c>
      <c r="BM354" s="225" t="s">
        <v>3367</v>
      </c>
    </row>
    <row r="355" s="14" customFormat="1">
      <c r="A355" s="14"/>
      <c r="B355" s="243"/>
      <c r="C355" s="244"/>
      <c r="D355" s="234" t="s">
        <v>159</v>
      </c>
      <c r="E355" s="244"/>
      <c r="F355" s="246" t="s">
        <v>3368</v>
      </c>
      <c r="G355" s="244"/>
      <c r="H355" s="247">
        <v>554.70600000000002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159</v>
      </c>
      <c r="AU355" s="253" t="s">
        <v>82</v>
      </c>
      <c r="AV355" s="14" t="s">
        <v>82</v>
      </c>
      <c r="AW355" s="14" t="s">
        <v>4</v>
      </c>
      <c r="AX355" s="14" t="s">
        <v>80</v>
      </c>
      <c r="AY355" s="253" t="s">
        <v>148</v>
      </c>
    </row>
    <row r="356" s="2" customFormat="1" ht="24.15" customHeight="1">
      <c r="A356" s="40"/>
      <c r="B356" s="41"/>
      <c r="C356" s="214" t="s">
        <v>1215</v>
      </c>
      <c r="D356" s="214" t="s">
        <v>151</v>
      </c>
      <c r="E356" s="215" t="s">
        <v>3369</v>
      </c>
      <c r="F356" s="216" t="s">
        <v>3370</v>
      </c>
      <c r="G356" s="217" t="s">
        <v>154</v>
      </c>
      <c r="H356" s="218">
        <v>484.07799999999997</v>
      </c>
      <c r="I356" s="219"/>
      <c r="J356" s="220">
        <f>ROUND(I356*H356,2)</f>
        <v>0</v>
      </c>
      <c r="K356" s="216" t="s">
        <v>616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245</v>
      </c>
      <c r="AT356" s="225" t="s">
        <v>151</v>
      </c>
      <c r="AU356" s="225" t="s">
        <v>82</v>
      </c>
      <c r="AY356" s="19" t="s">
        <v>148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80</v>
      </c>
      <c r="BK356" s="226">
        <f>ROUND(I356*H356,2)</f>
        <v>0</v>
      </c>
      <c r="BL356" s="19" t="s">
        <v>245</v>
      </c>
      <c r="BM356" s="225" t="s">
        <v>3371</v>
      </c>
    </row>
    <row r="357" s="2" customFormat="1">
      <c r="A357" s="40"/>
      <c r="B357" s="41"/>
      <c r="C357" s="42"/>
      <c r="D357" s="227" t="s">
        <v>157</v>
      </c>
      <c r="E357" s="42"/>
      <c r="F357" s="228" t="s">
        <v>3372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157</v>
      </c>
      <c r="AU357" s="19" t="s">
        <v>82</v>
      </c>
    </row>
    <row r="358" s="2" customFormat="1" ht="24.15" customHeight="1">
      <c r="A358" s="40"/>
      <c r="B358" s="41"/>
      <c r="C358" s="214" t="s">
        <v>1221</v>
      </c>
      <c r="D358" s="214" t="s">
        <v>151</v>
      </c>
      <c r="E358" s="215" t="s">
        <v>1726</v>
      </c>
      <c r="F358" s="216" t="s">
        <v>1727</v>
      </c>
      <c r="G358" s="217" t="s">
        <v>208</v>
      </c>
      <c r="H358" s="218">
        <v>0.078</v>
      </c>
      <c r="I358" s="219"/>
      <c r="J358" s="220">
        <f>ROUND(I358*H358,2)</f>
        <v>0</v>
      </c>
      <c r="K358" s="216" t="s">
        <v>616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245</v>
      </c>
      <c r="AT358" s="225" t="s">
        <v>151</v>
      </c>
      <c r="AU358" s="225" t="s">
        <v>82</v>
      </c>
      <c r="AY358" s="19" t="s">
        <v>148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245</v>
      </c>
      <c r="BM358" s="225" t="s">
        <v>3373</v>
      </c>
    </row>
    <row r="359" s="2" customFormat="1">
      <c r="A359" s="40"/>
      <c r="B359" s="41"/>
      <c r="C359" s="42"/>
      <c r="D359" s="227" t="s">
        <v>157</v>
      </c>
      <c r="E359" s="42"/>
      <c r="F359" s="228" t="s">
        <v>1729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157</v>
      </c>
      <c r="AU359" s="19" t="s">
        <v>82</v>
      </c>
    </row>
    <row r="360" s="12" customFormat="1" ht="22.8" customHeight="1">
      <c r="A360" s="12"/>
      <c r="B360" s="198"/>
      <c r="C360" s="199"/>
      <c r="D360" s="200" t="s">
        <v>71</v>
      </c>
      <c r="E360" s="212" t="s">
        <v>1730</v>
      </c>
      <c r="F360" s="212" t="s">
        <v>1731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SUM(P361:P378)</f>
        <v>0</v>
      </c>
      <c r="Q360" s="206"/>
      <c r="R360" s="207">
        <f>SUM(R361:R378)</f>
        <v>0.51478000000000002</v>
      </c>
      <c r="S360" s="206"/>
      <c r="T360" s="208">
        <f>SUM(T361:T378)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82</v>
      </c>
      <c r="AT360" s="210" t="s">
        <v>71</v>
      </c>
      <c r="AU360" s="210" t="s">
        <v>80</v>
      </c>
      <c r="AY360" s="209" t="s">
        <v>148</v>
      </c>
      <c r="BK360" s="211">
        <f>SUM(BK361:BK378)</f>
        <v>0</v>
      </c>
    </row>
    <row r="361" s="2" customFormat="1" ht="21.75" customHeight="1">
      <c r="A361" s="40"/>
      <c r="B361" s="41"/>
      <c r="C361" s="214" t="s">
        <v>1230</v>
      </c>
      <c r="D361" s="214" t="s">
        <v>151</v>
      </c>
      <c r="E361" s="215" t="s">
        <v>3374</v>
      </c>
      <c r="F361" s="216" t="s">
        <v>3375</v>
      </c>
      <c r="G361" s="217" t="s">
        <v>154</v>
      </c>
      <c r="H361" s="218">
        <v>100.45</v>
      </c>
      <c r="I361" s="219"/>
      <c r="J361" s="220">
        <f>ROUND(I361*H361,2)</f>
        <v>0</v>
      </c>
      <c r="K361" s="216" t="s">
        <v>616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245</v>
      </c>
      <c r="AT361" s="225" t="s">
        <v>151</v>
      </c>
      <c r="AU361" s="225" t="s">
        <v>82</v>
      </c>
      <c r="AY361" s="19" t="s">
        <v>148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80</v>
      </c>
      <c r="BK361" s="226">
        <f>ROUND(I361*H361,2)</f>
        <v>0</v>
      </c>
      <c r="BL361" s="19" t="s">
        <v>245</v>
      </c>
      <c r="BM361" s="225" t="s">
        <v>3376</v>
      </c>
    </row>
    <row r="362" s="2" customFormat="1">
      <c r="A362" s="40"/>
      <c r="B362" s="41"/>
      <c r="C362" s="42"/>
      <c r="D362" s="227" t="s">
        <v>157</v>
      </c>
      <c r="E362" s="42"/>
      <c r="F362" s="228" t="s">
        <v>3377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157</v>
      </c>
      <c r="AU362" s="19" t="s">
        <v>82</v>
      </c>
    </row>
    <row r="363" s="13" customFormat="1">
      <c r="A363" s="13"/>
      <c r="B363" s="232"/>
      <c r="C363" s="233"/>
      <c r="D363" s="234" t="s">
        <v>159</v>
      </c>
      <c r="E363" s="235" t="s">
        <v>19</v>
      </c>
      <c r="F363" s="236" t="s">
        <v>3378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159</v>
      </c>
      <c r="AU363" s="242" t="s">
        <v>82</v>
      </c>
      <c r="AV363" s="13" t="s">
        <v>80</v>
      </c>
      <c r="AW363" s="13" t="s">
        <v>33</v>
      </c>
      <c r="AX363" s="13" t="s">
        <v>72</v>
      </c>
      <c r="AY363" s="242" t="s">
        <v>148</v>
      </c>
    </row>
    <row r="364" s="14" customFormat="1">
      <c r="A364" s="14"/>
      <c r="B364" s="243"/>
      <c r="C364" s="244"/>
      <c r="D364" s="234" t="s">
        <v>159</v>
      </c>
      <c r="E364" s="245" t="s">
        <v>19</v>
      </c>
      <c r="F364" s="246" t="s">
        <v>2149</v>
      </c>
      <c r="G364" s="244"/>
      <c r="H364" s="247">
        <v>100.45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159</v>
      </c>
      <c r="AU364" s="253" t="s">
        <v>82</v>
      </c>
      <c r="AV364" s="14" t="s">
        <v>82</v>
      </c>
      <c r="AW364" s="14" t="s">
        <v>33</v>
      </c>
      <c r="AX364" s="14" t="s">
        <v>80</v>
      </c>
      <c r="AY364" s="253" t="s">
        <v>148</v>
      </c>
    </row>
    <row r="365" s="2" customFormat="1" ht="16.5" customHeight="1">
      <c r="A365" s="40"/>
      <c r="B365" s="41"/>
      <c r="C365" s="269" t="s">
        <v>1234</v>
      </c>
      <c r="D365" s="269" t="s">
        <v>363</v>
      </c>
      <c r="E365" s="270" t="s">
        <v>3379</v>
      </c>
      <c r="F365" s="271" t="s">
        <v>3380</v>
      </c>
      <c r="G365" s="272" t="s">
        <v>154</v>
      </c>
      <c r="H365" s="273">
        <v>110.49500000000001</v>
      </c>
      <c r="I365" s="274"/>
      <c r="J365" s="275">
        <f>ROUND(I365*H365,2)</f>
        <v>0</v>
      </c>
      <c r="K365" s="271" t="s">
        <v>19</v>
      </c>
      <c r="L365" s="276"/>
      <c r="M365" s="277" t="s">
        <v>19</v>
      </c>
      <c r="N365" s="278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506</v>
      </c>
      <c r="AT365" s="225" t="s">
        <v>363</v>
      </c>
      <c r="AU365" s="225" t="s">
        <v>82</v>
      </c>
      <c r="AY365" s="19" t="s">
        <v>148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80</v>
      </c>
      <c r="BK365" s="226">
        <f>ROUND(I365*H365,2)</f>
        <v>0</v>
      </c>
      <c r="BL365" s="19" t="s">
        <v>245</v>
      </c>
      <c r="BM365" s="225" t="s">
        <v>3381</v>
      </c>
    </row>
    <row r="366" s="14" customFormat="1">
      <c r="A366" s="14"/>
      <c r="B366" s="243"/>
      <c r="C366" s="244"/>
      <c r="D366" s="234" t="s">
        <v>159</v>
      </c>
      <c r="E366" s="244"/>
      <c r="F366" s="246" t="s">
        <v>3382</v>
      </c>
      <c r="G366" s="244"/>
      <c r="H366" s="247">
        <v>110.49500000000001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159</v>
      </c>
      <c r="AU366" s="253" t="s">
        <v>82</v>
      </c>
      <c r="AV366" s="14" t="s">
        <v>82</v>
      </c>
      <c r="AW366" s="14" t="s">
        <v>4</v>
      </c>
      <c r="AX366" s="14" t="s">
        <v>80</v>
      </c>
      <c r="AY366" s="253" t="s">
        <v>148</v>
      </c>
    </row>
    <row r="367" s="2" customFormat="1" ht="33" customHeight="1">
      <c r="A367" s="40"/>
      <c r="B367" s="41"/>
      <c r="C367" s="214" t="s">
        <v>1238</v>
      </c>
      <c r="D367" s="214" t="s">
        <v>151</v>
      </c>
      <c r="E367" s="215" t="s">
        <v>3383</v>
      </c>
      <c r="F367" s="216" t="s">
        <v>3384</v>
      </c>
      <c r="G367" s="217" t="s">
        <v>765</v>
      </c>
      <c r="H367" s="218">
        <v>10</v>
      </c>
      <c r="I367" s="219"/>
      <c r="J367" s="220">
        <f>ROUND(I367*H367,2)</f>
        <v>0</v>
      </c>
      <c r="K367" s="216" t="s">
        <v>616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0.00027</v>
      </c>
      <c r="R367" s="223">
        <f>Q367*H367</f>
        <v>0.0027000000000000001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245</v>
      </c>
      <c r="AT367" s="225" t="s">
        <v>151</v>
      </c>
      <c r="AU367" s="225" t="s">
        <v>82</v>
      </c>
      <c r="AY367" s="19" t="s">
        <v>148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80</v>
      </c>
      <c r="BK367" s="226">
        <f>ROUND(I367*H367,2)</f>
        <v>0</v>
      </c>
      <c r="BL367" s="19" t="s">
        <v>245</v>
      </c>
      <c r="BM367" s="225" t="s">
        <v>3385</v>
      </c>
    </row>
    <row r="368" s="2" customFormat="1">
      <c r="A368" s="40"/>
      <c r="B368" s="41"/>
      <c r="C368" s="42"/>
      <c r="D368" s="227" t="s">
        <v>157</v>
      </c>
      <c r="E368" s="42"/>
      <c r="F368" s="228" t="s">
        <v>3386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157</v>
      </c>
      <c r="AU368" s="19" t="s">
        <v>82</v>
      </c>
    </row>
    <row r="369" s="13" customFormat="1">
      <c r="A369" s="13"/>
      <c r="B369" s="232"/>
      <c r="C369" s="233"/>
      <c r="D369" s="234" t="s">
        <v>159</v>
      </c>
      <c r="E369" s="235" t="s">
        <v>19</v>
      </c>
      <c r="F369" s="236" t="s">
        <v>3387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159</v>
      </c>
      <c r="AU369" s="242" t="s">
        <v>82</v>
      </c>
      <c r="AV369" s="13" t="s">
        <v>80</v>
      </c>
      <c r="AW369" s="13" t="s">
        <v>33</v>
      </c>
      <c r="AX369" s="13" t="s">
        <v>72</v>
      </c>
      <c r="AY369" s="242" t="s">
        <v>148</v>
      </c>
    </row>
    <row r="370" s="14" customFormat="1">
      <c r="A370" s="14"/>
      <c r="B370" s="243"/>
      <c r="C370" s="244"/>
      <c r="D370" s="234" t="s">
        <v>159</v>
      </c>
      <c r="E370" s="245" t="s">
        <v>19</v>
      </c>
      <c r="F370" s="246" t="s">
        <v>215</v>
      </c>
      <c r="G370" s="244"/>
      <c r="H370" s="247">
        <v>10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159</v>
      </c>
      <c r="AU370" s="253" t="s">
        <v>82</v>
      </c>
      <c r="AV370" s="14" t="s">
        <v>82</v>
      </c>
      <c r="AW370" s="14" t="s">
        <v>33</v>
      </c>
      <c r="AX370" s="14" t="s">
        <v>80</v>
      </c>
      <c r="AY370" s="253" t="s">
        <v>148</v>
      </c>
    </row>
    <row r="371" s="2" customFormat="1" ht="16.5" customHeight="1">
      <c r="A371" s="40"/>
      <c r="B371" s="41"/>
      <c r="C371" s="269" t="s">
        <v>1243</v>
      </c>
      <c r="D371" s="269" t="s">
        <v>363</v>
      </c>
      <c r="E371" s="270" t="s">
        <v>3388</v>
      </c>
      <c r="F371" s="271" t="s">
        <v>3389</v>
      </c>
      <c r="G371" s="272" t="s">
        <v>765</v>
      </c>
      <c r="H371" s="273">
        <v>10</v>
      </c>
      <c r="I371" s="274"/>
      <c r="J371" s="275">
        <f>ROUND(I371*H371,2)</f>
        <v>0</v>
      </c>
      <c r="K371" s="271" t="s">
        <v>616</v>
      </c>
      <c r="L371" s="276"/>
      <c r="M371" s="277" t="s">
        <v>19</v>
      </c>
      <c r="N371" s="278" t="s">
        <v>43</v>
      </c>
      <c r="O371" s="86"/>
      <c r="P371" s="223">
        <f>O371*H371</f>
        <v>0</v>
      </c>
      <c r="Q371" s="223">
        <v>0.050999999999999997</v>
      </c>
      <c r="R371" s="223">
        <f>Q371*H371</f>
        <v>0.51000000000000001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506</v>
      </c>
      <c r="AT371" s="225" t="s">
        <v>363</v>
      </c>
      <c r="AU371" s="225" t="s">
        <v>82</v>
      </c>
      <c r="AY371" s="19" t="s">
        <v>148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80</v>
      </c>
      <c r="BK371" s="226">
        <f>ROUND(I371*H371,2)</f>
        <v>0</v>
      </c>
      <c r="BL371" s="19" t="s">
        <v>245</v>
      </c>
      <c r="BM371" s="225" t="s">
        <v>3390</v>
      </c>
    </row>
    <row r="372" s="2" customFormat="1" ht="33" customHeight="1">
      <c r="A372" s="40"/>
      <c r="B372" s="41"/>
      <c r="C372" s="214" t="s">
        <v>1250</v>
      </c>
      <c r="D372" s="214" t="s">
        <v>151</v>
      </c>
      <c r="E372" s="215" t="s">
        <v>3391</v>
      </c>
      <c r="F372" s="216" t="s">
        <v>3392</v>
      </c>
      <c r="G372" s="217" t="s">
        <v>765</v>
      </c>
      <c r="H372" s="218">
        <v>8</v>
      </c>
      <c r="I372" s="219"/>
      <c r="J372" s="220">
        <f>ROUND(I372*H372,2)</f>
        <v>0</v>
      </c>
      <c r="K372" s="216" t="s">
        <v>616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0.00025999999999999998</v>
      </c>
      <c r="R372" s="223">
        <f>Q372*H372</f>
        <v>0.0020799999999999998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245</v>
      </c>
      <c r="AT372" s="225" t="s">
        <v>151</v>
      </c>
      <c r="AU372" s="225" t="s">
        <v>82</v>
      </c>
      <c r="AY372" s="19" t="s">
        <v>148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80</v>
      </c>
      <c r="BK372" s="226">
        <f>ROUND(I372*H372,2)</f>
        <v>0</v>
      </c>
      <c r="BL372" s="19" t="s">
        <v>245</v>
      </c>
      <c r="BM372" s="225" t="s">
        <v>3393</v>
      </c>
    </row>
    <row r="373" s="2" customFormat="1">
      <c r="A373" s="40"/>
      <c r="B373" s="41"/>
      <c r="C373" s="42"/>
      <c r="D373" s="227" t="s">
        <v>157</v>
      </c>
      <c r="E373" s="42"/>
      <c r="F373" s="228" t="s">
        <v>3394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157</v>
      </c>
      <c r="AU373" s="19" t="s">
        <v>82</v>
      </c>
    </row>
    <row r="374" s="13" customFormat="1">
      <c r="A374" s="13"/>
      <c r="B374" s="232"/>
      <c r="C374" s="233"/>
      <c r="D374" s="234" t="s">
        <v>159</v>
      </c>
      <c r="E374" s="235" t="s">
        <v>19</v>
      </c>
      <c r="F374" s="236" t="s">
        <v>3395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159</v>
      </c>
      <c r="AU374" s="242" t="s">
        <v>82</v>
      </c>
      <c r="AV374" s="13" t="s">
        <v>80</v>
      </c>
      <c r="AW374" s="13" t="s">
        <v>33</v>
      </c>
      <c r="AX374" s="13" t="s">
        <v>72</v>
      </c>
      <c r="AY374" s="242" t="s">
        <v>148</v>
      </c>
    </row>
    <row r="375" s="14" customFormat="1">
      <c r="A375" s="14"/>
      <c r="B375" s="243"/>
      <c r="C375" s="244"/>
      <c r="D375" s="234" t="s">
        <v>159</v>
      </c>
      <c r="E375" s="245" t="s">
        <v>19</v>
      </c>
      <c r="F375" s="246" t="s">
        <v>205</v>
      </c>
      <c r="G375" s="244"/>
      <c r="H375" s="247">
        <v>8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159</v>
      </c>
      <c r="AU375" s="253" t="s">
        <v>82</v>
      </c>
      <c r="AV375" s="14" t="s">
        <v>82</v>
      </c>
      <c r="AW375" s="14" t="s">
        <v>33</v>
      </c>
      <c r="AX375" s="14" t="s">
        <v>80</v>
      </c>
      <c r="AY375" s="253" t="s">
        <v>148</v>
      </c>
    </row>
    <row r="376" s="2" customFormat="1" ht="16.5" customHeight="1">
      <c r="A376" s="40"/>
      <c r="B376" s="41"/>
      <c r="C376" s="269" t="s">
        <v>1254</v>
      </c>
      <c r="D376" s="269" t="s">
        <v>363</v>
      </c>
      <c r="E376" s="270" t="s">
        <v>3396</v>
      </c>
      <c r="F376" s="271" t="s">
        <v>3397</v>
      </c>
      <c r="G376" s="272" t="s">
        <v>765</v>
      </c>
      <c r="H376" s="273">
        <v>8</v>
      </c>
      <c r="I376" s="274"/>
      <c r="J376" s="275">
        <f>ROUND(I376*H376,2)</f>
        <v>0</v>
      </c>
      <c r="K376" s="271" t="s">
        <v>616</v>
      </c>
      <c r="L376" s="276"/>
      <c r="M376" s="277" t="s">
        <v>19</v>
      </c>
      <c r="N376" s="278" t="s">
        <v>43</v>
      </c>
      <c r="O376" s="86"/>
      <c r="P376" s="223">
        <f>O376*H376</f>
        <v>0</v>
      </c>
      <c r="Q376" s="223">
        <v>0</v>
      </c>
      <c r="R376" s="223">
        <f>Q376*H376</f>
        <v>0</v>
      </c>
      <c r="S376" s="223">
        <v>0</v>
      </c>
      <c r="T376" s="224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5" t="s">
        <v>506</v>
      </c>
      <c r="AT376" s="225" t="s">
        <v>363</v>
      </c>
      <c r="AU376" s="225" t="s">
        <v>82</v>
      </c>
      <c r="AY376" s="19" t="s">
        <v>148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9" t="s">
        <v>80</v>
      </c>
      <c r="BK376" s="226">
        <f>ROUND(I376*H376,2)</f>
        <v>0</v>
      </c>
      <c r="BL376" s="19" t="s">
        <v>245</v>
      </c>
      <c r="BM376" s="225" t="s">
        <v>3398</v>
      </c>
    </row>
    <row r="377" s="2" customFormat="1" ht="24.15" customHeight="1">
      <c r="A377" s="40"/>
      <c r="B377" s="41"/>
      <c r="C377" s="214" t="s">
        <v>1258</v>
      </c>
      <c r="D377" s="214" t="s">
        <v>151</v>
      </c>
      <c r="E377" s="215" t="s">
        <v>1789</v>
      </c>
      <c r="F377" s="216" t="s">
        <v>1790</v>
      </c>
      <c r="G377" s="217" t="s">
        <v>208</v>
      </c>
      <c r="H377" s="218">
        <v>0.105</v>
      </c>
      <c r="I377" s="219"/>
      <c r="J377" s="220">
        <f>ROUND(I377*H377,2)</f>
        <v>0</v>
      </c>
      <c r="K377" s="216" t="s">
        <v>155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</v>
      </c>
      <c r="R377" s="223">
        <f>Q377*H377</f>
        <v>0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245</v>
      </c>
      <c r="AT377" s="225" t="s">
        <v>151</v>
      </c>
      <c r="AU377" s="225" t="s">
        <v>82</v>
      </c>
      <c r="AY377" s="19" t="s">
        <v>148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80</v>
      </c>
      <c r="BK377" s="226">
        <f>ROUND(I377*H377,2)</f>
        <v>0</v>
      </c>
      <c r="BL377" s="19" t="s">
        <v>245</v>
      </c>
      <c r="BM377" s="225" t="s">
        <v>3399</v>
      </c>
    </row>
    <row r="378" s="2" customFormat="1">
      <c r="A378" s="40"/>
      <c r="B378" s="41"/>
      <c r="C378" s="42"/>
      <c r="D378" s="227" t="s">
        <v>157</v>
      </c>
      <c r="E378" s="42"/>
      <c r="F378" s="228" t="s">
        <v>3400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157</v>
      </c>
      <c r="AU378" s="19" t="s">
        <v>82</v>
      </c>
    </row>
    <row r="379" s="12" customFormat="1" ht="22.8" customHeight="1">
      <c r="A379" s="12"/>
      <c r="B379" s="198"/>
      <c r="C379" s="199"/>
      <c r="D379" s="200" t="s">
        <v>71</v>
      </c>
      <c r="E379" s="212" t="s">
        <v>320</v>
      </c>
      <c r="F379" s="212" t="s">
        <v>321</v>
      </c>
      <c r="G379" s="199"/>
      <c r="H379" s="199"/>
      <c r="I379" s="202"/>
      <c r="J379" s="213">
        <f>BK379</f>
        <v>0</v>
      </c>
      <c r="K379" s="199"/>
      <c r="L379" s="204"/>
      <c r="M379" s="205"/>
      <c r="N379" s="206"/>
      <c r="O379" s="206"/>
      <c r="P379" s="207">
        <f>SUM(P380:P404)</f>
        <v>0</v>
      </c>
      <c r="Q379" s="206"/>
      <c r="R379" s="207">
        <f>SUM(R380:R404)</f>
        <v>6.2018809799999994</v>
      </c>
      <c r="S379" s="206"/>
      <c r="T379" s="208">
        <f>SUM(T380:T404)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9" t="s">
        <v>82</v>
      </c>
      <c r="AT379" s="210" t="s">
        <v>71</v>
      </c>
      <c r="AU379" s="210" t="s">
        <v>80</v>
      </c>
      <c r="AY379" s="209" t="s">
        <v>148</v>
      </c>
      <c r="BK379" s="211">
        <f>SUM(BK380:BK404)</f>
        <v>0</v>
      </c>
    </row>
    <row r="380" s="2" customFormat="1" ht="16.5" customHeight="1">
      <c r="A380" s="40"/>
      <c r="B380" s="41"/>
      <c r="C380" s="214" t="s">
        <v>1265</v>
      </c>
      <c r="D380" s="214" t="s">
        <v>151</v>
      </c>
      <c r="E380" s="215" t="s">
        <v>3401</v>
      </c>
      <c r="F380" s="216" t="s">
        <v>3402</v>
      </c>
      <c r="G380" s="217" t="s">
        <v>154</v>
      </c>
      <c r="H380" s="218">
        <v>311.15800000000002</v>
      </c>
      <c r="I380" s="219"/>
      <c r="J380" s="220">
        <f>ROUND(I380*H380,2)</f>
        <v>0</v>
      </c>
      <c r="K380" s="216" t="s">
        <v>616</v>
      </c>
      <c r="L380" s="46"/>
      <c r="M380" s="221" t="s">
        <v>19</v>
      </c>
      <c r="N380" s="222" t="s">
        <v>43</v>
      </c>
      <c r="O380" s="86"/>
      <c r="P380" s="223">
        <f>O380*H380</f>
        <v>0</v>
      </c>
      <c r="Q380" s="223">
        <v>0.00027999999999999998</v>
      </c>
      <c r="R380" s="223">
        <f>Q380*H380</f>
        <v>0.087124239999999992</v>
      </c>
      <c r="S380" s="223">
        <v>0</v>
      </c>
      <c r="T380" s="224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5" t="s">
        <v>245</v>
      </c>
      <c r="AT380" s="225" t="s">
        <v>151</v>
      </c>
      <c r="AU380" s="225" t="s">
        <v>82</v>
      </c>
      <c r="AY380" s="19" t="s">
        <v>148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9" t="s">
        <v>80</v>
      </c>
      <c r="BK380" s="226">
        <f>ROUND(I380*H380,2)</f>
        <v>0</v>
      </c>
      <c r="BL380" s="19" t="s">
        <v>245</v>
      </c>
      <c r="BM380" s="225" t="s">
        <v>3403</v>
      </c>
    </row>
    <row r="381" s="2" customFormat="1">
      <c r="A381" s="40"/>
      <c r="B381" s="41"/>
      <c r="C381" s="42"/>
      <c r="D381" s="227" t="s">
        <v>157</v>
      </c>
      <c r="E381" s="42"/>
      <c r="F381" s="228" t="s">
        <v>3404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157</v>
      </c>
      <c r="AU381" s="19" t="s">
        <v>82</v>
      </c>
    </row>
    <row r="382" s="13" customFormat="1">
      <c r="A382" s="13"/>
      <c r="B382" s="232"/>
      <c r="C382" s="233"/>
      <c r="D382" s="234" t="s">
        <v>159</v>
      </c>
      <c r="E382" s="235" t="s">
        <v>19</v>
      </c>
      <c r="F382" s="236" t="s">
        <v>3251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159</v>
      </c>
      <c r="AU382" s="242" t="s">
        <v>82</v>
      </c>
      <c r="AV382" s="13" t="s">
        <v>80</v>
      </c>
      <c r="AW382" s="13" t="s">
        <v>33</v>
      </c>
      <c r="AX382" s="13" t="s">
        <v>72</v>
      </c>
      <c r="AY382" s="242" t="s">
        <v>148</v>
      </c>
    </row>
    <row r="383" s="14" customFormat="1">
      <c r="A383" s="14"/>
      <c r="B383" s="243"/>
      <c r="C383" s="244"/>
      <c r="D383" s="234" t="s">
        <v>159</v>
      </c>
      <c r="E383" s="245" t="s">
        <v>19</v>
      </c>
      <c r="F383" s="246" t="s">
        <v>3252</v>
      </c>
      <c r="G383" s="244"/>
      <c r="H383" s="247">
        <v>311.15800000000002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159</v>
      </c>
      <c r="AU383" s="253" t="s">
        <v>82</v>
      </c>
      <c r="AV383" s="14" t="s">
        <v>82</v>
      </c>
      <c r="AW383" s="14" t="s">
        <v>33</v>
      </c>
      <c r="AX383" s="14" t="s">
        <v>80</v>
      </c>
      <c r="AY383" s="253" t="s">
        <v>148</v>
      </c>
    </row>
    <row r="384" s="2" customFormat="1" ht="16.5" customHeight="1">
      <c r="A384" s="40"/>
      <c r="B384" s="41"/>
      <c r="C384" s="269" t="s">
        <v>671</v>
      </c>
      <c r="D384" s="269" t="s">
        <v>363</v>
      </c>
      <c r="E384" s="270" t="s">
        <v>3405</v>
      </c>
      <c r="F384" s="271" t="s">
        <v>3406</v>
      </c>
      <c r="G384" s="272" t="s">
        <v>154</v>
      </c>
      <c r="H384" s="273">
        <v>352.54199999999997</v>
      </c>
      <c r="I384" s="274"/>
      <c r="J384" s="275">
        <f>ROUND(I384*H384,2)</f>
        <v>0</v>
      </c>
      <c r="K384" s="271" t="s">
        <v>616</v>
      </c>
      <c r="L384" s="276"/>
      <c r="M384" s="277" t="s">
        <v>19</v>
      </c>
      <c r="N384" s="278" t="s">
        <v>43</v>
      </c>
      <c r="O384" s="86"/>
      <c r="P384" s="223">
        <f>O384*H384</f>
        <v>0</v>
      </c>
      <c r="Q384" s="223">
        <v>0.0073099999999999997</v>
      </c>
      <c r="R384" s="223">
        <f>Q384*H384</f>
        <v>2.5770820199999998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506</v>
      </c>
      <c r="AT384" s="225" t="s">
        <v>363</v>
      </c>
      <c r="AU384" s="225" t="s">
        <v>82</v>
      </c>
      <c r="AY384" s="19" t="s">
        <v>148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80</v>
      </c>
      <c r="BK384" s="226">
        <f>ROUND(I384*H384,2)</f>
        <v>0</v>
      </c>
      <c r="BL384" s="19" t="s">
        <v>245</v>
      </c>
      <c r="BM384" s="225" t="s">
        <v>3407</v>
      </c>
    </row>
    <row r="385" s="14" customFormat="1">
      <c r="A385" s="14"/>
      <c r="B385" s="243"/>
      <c r="C385" s="244"/>
      <c r="D385" s="234" t="s">
        <v>159</v>
      </c>
      <c r="E385" s="244"/>
      <c r="F385" s="246" t="s">
        <v>3408</v>
      </c>
      <c r="G385" s="244"/>
      <c r="H385" s="247">
        <v>352.54199999999997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159</v>
      </c>
      <c r="AU385" s="253" t="s">
        <v>82</v>
      </c>
      <c r="AV385" s="14" t="s">
        <v>82</v>
      </c>
      <c r="AW385" s="14" t="s">
        <v>4</v>
      </c>
      <c r="AX385" s="14" t="s">
        <v>80</v>
      </c>
      <c r="AY385" s="253" t="s">
        <v>148</v>
      </c>
    </row>
    <row r="386" s="2" customFormat="1" ht="16.5" customHeight="1">
      <c r="A386" s="40"/>
      <c r="B386" s="41"/>
      <c r="C386" s="214" t="s">
        <v>1297</v>
      </c>
      <c r="D386" s="214" t="s">
        <v>151</v>
      </c>
      <c r="E386" s="215" t="s">
        <v>3409</v>
      </c>
      <c r="F386" s="216" t="s">
        <v>3410</v>
      </c>
      <c r="G386" s="217" t="s">
        <v>298</v>
      </c>
      <c r="H386" s="218">
        <v>482.80000000000001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5.0000000000000002E-05</v>
      </c>
      <c r="R386" s="223">
        <f>Q386*H386</f>
        <v>0.024140000000000002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245</v>
      </c>
      <c r="AT386" s="225" t="s">
        <v>151</v>
      </c>
      <c r="AU386" s="225" t="s">
        <v>82</v>
      </c>
      <c r="AY386" s="19" t="s">
        <v>148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80</v>
      </c>
      <c r="BK386" s="226">
        <f>ROUND(I386*H386,2)</f>
        <v>0</v>
      </c>
      <c r="BL386" s="19" t="s">
        <v>245</v>
      </c>
      <c r="BM386" s="225" t="s">
        <v>3411</v>
      </c>
    </row>
    <row r="387" s="14" customFormat="1">
      <c r="A387" s="14"/>
      <c r="B387" s="243"/>
      <c r="C387" s="244"/>
      <c r="D387" s="234" t="s">
        <v>159</v>
      </c>
      <c r="E387" s="245" t="s">
        <v>19</v>
      </c>
      <c r="F387" s="246" t="s">
        <v>3412</v>
      </c>
      <c r="G387" s="244"/>
      <c r="H387" s="247">
        <v>482.80000000000001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159</v>
      </c>
      <c r="AU387" s="253" t="s">
        <v>82</v>
      </c>
      <c r="AV387" s="14" t="s">
        <v>82</v>
      </c>
      <c r="AW387" s="14" t="s">
        <v>33</v>
      </c>
      <c r="AX387" s="14" t="s">
        <v>80</v>
      </c>
      <c r="AY387" s="253" t="s">
        <v>148</v>
      </c>
    </row>
    <row r="388" s="2" customFormat="1" ht="16.5" customHeight="1">
      <c r="A388" s="40"/>
      <c r="B388" s="41"/>
      <c r="C388" s="269" t="s">
        <v>1301</v>
      </c>
      <c r="D388" s="269" t="s">
        <v>363</v>
      </c>
      <c r="E388" s="270" t="s">
        <v>3413</v>
      </c>
      <c r="F388" s="271" t="s">
        <v>3414</v>
      </c>
      <c r="G388" s="272" t="s">
        <v>298</v>
      </c>
      <c r="H388" s="273">
        <v>492.45600000000002</v>
      </c>
      <c r="I388" s="274"/>
      <c r="J388" s="275">
        <f>ROUND(I388*H388,2)</f>
        <v>0</v>
      </c>
      <c r="K388" s="271" t="s">
        <v>19</v>
      </c>
      <c r="L388" s="276"/>
      <c r="M388" s="277" t="s">
        <v>19</v>
      </c>
      <c r="N388" s="278" t="s">
        <v>43</v>
      </c>
      <c r="O388" s="86"/>
      <c r="P388" s="223">
        <f>O388*H388</f>
        <v>0</v>
      </c>
      <c r="Q388" s="223">
        <v>0.00076999999999999996</v>
      </c>
      <c r="R388" s="223">
        <f>Q388*H388</f>
        <v>0.37919111999999999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506</v>
      </c>
      <c r="AT388" s="225" t="s">
        <v>363</v>
      </c>
      <c r="AU388" s="225" t="s">
        <v>82</v>
      </c>
      <c r="AY388" s="19" t="s">
        <v>148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80</v>
      </c>
      <c r="BK388" s="226">
        <f>ROUND(I388*H388,2)</f>
        <v>0</v>
      </c>
      <c r="BL388" s="19" t="s">
        <v>245</v>
      </c>
      <c r="BM388" s="225" t="s">
        <v>3415</v>
      </c>
    </row>
    <row r="389" s="14" customFormat="1">
      <c r="A389" s="14"/>
      <c r="B389" s="243"/>
      <c r="C389" s="244"/>
      <c r="D389" s="234" t="s">
        <v>159</v>
      </c>
      <c r="E389" s="244"/>
      <c r="F389" s="246" t="s">
        <v>3416</v>
      </c>
      <c r="G389" s="244"/>
      <c r="H389" s="247">
        <v>492.45600000000002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159</v>
      </c>
      <c r="AU389" s="253" t="s">
        <v>82</v>
      </c>
      <c r="AV389" s="14" t="s">
        <v>82</v>
      </c>
      <c r="AW389" s="14" t="s">
        <v>4</v>
      </c>
      <c r="AX389" s="14" t="s">
        <v>80</v>
      </c>
      <c r="AY389" s="253" t="s">
        <v>148</v>
      </c>
    </row>
    <row r="390" s="2" customFormat="1" ht="16.5" customHeight="1">
      <c r="A390" s="40"/>
      <c r="B390" s="41"/>
      <c r="C390" s="214" t="s">
        <v>1305</v>
      </c>
      <c r="D390" s="214" t="s">
        <v>151</v>
      </c>
      <c r="E390" s="215" t="s">
        <v>3417</v>
      </c>
      <c r="F390" s="216" t="s">
        <v>3418</v>
      </c>
      <c r="G390" s="217" t="s">
        <v>154</v>
      </c>
      <c r="H390" s="218">
        <v>193.12000000000001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3.0000000000000001E-05</v>
      </c>
      <c r="R390" s="223">
        <f>Q390*H390</f>
        <v>0.0057936000000000003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245</v>
      </c>
      <c r="AT390" s="225" t="s">
        <v>151</v>
      </c>
      <c r="AU390" s="225" t="s">
        <v>82</v>
      </c>
      <c r="AY390" s="19" t="s">
        <v>148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80</v>
      </c>
      <c r="BK390" s="226">
        <f>ROUND(I390*H390,2)</f>
        <v>0</v>
      </c>
      <c r="BL390" s="19" t="s">
        <v>245</v>
      </c>
      <c r="BM390" s="225" t="s">
        <v>3419</v>
      </c>
    </row>
    <row r="391" s="13" customFormat="1">
      <c r="A391" s="13"/>
      <c r="B391" s="232"/>
      <c r="C391" s="233"/>
      <c r="D391" s="234" t="s">
        <v>159</v>
      </c>
      <c r="E391" s="235" t="s">
        <v>19</v>
      </c>
      <c r="F391" s="236" t="s">
        <v>556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159</v>
      </c>
      <c r="AU391" s="242" t="s">
        <v>82</v>
      </c>
      <c r="AV391" s="13" t="s">
        <v>80</v>
      </c>
      <c r="AW391" s="13" t="s">
        <v>33</v>
      </c>
      <c r="AX391" s="13" t="s">
        <v>72</v>
      </c>
      <c r="AY391" s="242" t="s">
        <v>148</v>
      </c>
    </row>
    <row r="392" s="14" customFormat="1">
      <c r="A392" s="14"/>
      <c r="B392" s="243"/>
      <c r="C392" s="244"/>
      <c r="D392" s="234" t="s">
        <v>159</v>
      </c>
      <c r="E392" s="245" t="s">
        <v>19</v>
      </c>
      <c r="F392" s="246" t="s">
        <v>1588</v>
      </c>
      <c r="G392" s="244"/>
      <c r="H392" s="247">
        <v>27.52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159</v>
      </c>
      <c r="AU392" s="253" t="s">
        <v>82</v>
      </c>
      <c r="AV392" s="14" t="s">
        <v>82</v>
      </c>
      <c r="AW392" s="14" t="s">
        <v>33</v>
      </c>
      <c r="AX392" s="14" t="s">
        <v>72</v>
      </c>
      <c r="AY392" s="253" t="s">
        <v>148</v>
      </c>
    </row>
    <row r="393" s="14" customFormat="1">
      <c r="A393" s="14"/>
      <c r="B393" s="243"/>
      <c r="C393" s="244"/>
      <c r="D393" s="234" t="s">
        <v>159</v>
      </c>
      <c r="E393" s="245" t="s">
        <v>19</v>
      </c>
      <c r="F393" s="246" t="s">
        <v>1589</v>
      </c>
      <c r="G393" s="244"/>
      <c r="H393" s="247">
        <v>83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159</v>
      </c>
      <c r="AU393" s="253" t="s">
        <v>82</v>
      </c>
      <c r="AV393" s="14" t="s">
        <v>82</v>
      </c>
      <c r="AW393" s="14" t="s">
        <v>33</v>
      </c>
      <c r="AX393" s="14" t="s">
        <v>72</v>
      </c>
      <c r="AY393" s="253" t="s">
        <v>148</v>
      </c>
    </row>
    <row r="394" s="14" customFormat="1">
      <c r="A394" s="14"/>
      <c r="B394" s="243"/>
      <c r="C394" s="244"/>
      <c r="D394" s="234" t="s">
        <v>159</v>
      </c>
      <c r="E394" s="245" t="s">
        <v>19</v>
      </c>
      <c r="F394" s="246" t="s">
        <v>1590</v>
      </c>
      <c r="G394" s="244"/>
      <c r="H394" s="247">
        <v>-9.5999999999999996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159</v>
      </c>
      <c r="AU394" s="253" t="s">
        <v>82</v>
      </c>
      <c r="AV394" s="14" t="s">
        <v>82</v>
      </c>
      <c r="AW394" s="14" t="s">
        <v>33</v>
      </c>
      <c r="AX394" s="14" t="s">
        <v>72</v>
      </c>
      <c r="AY394" s="253" t="s">
        <v>148</v>
      </c>
    </row>
    <row r="395" s="14" customFormat="1">
      <c r="A395" s="14"/>
      <c r="B395" s="243"/>
      <c r="C395" s="244"/>
      <c r="D395" s="234" t="s">
        <v>159</v>
      </c>
      <c r="E395" s="245" t="s">
        <v>19</v>
      </c>
      <c r="F395" s="246" t="s">
        <v>1591</v>
      </c>
      <c r="G395" s="244"/>
      <c r="H395" s="247">
        <v>-8.25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159</v>
      </c>
      <c r="AU395" s="253" t="s">
        <v>82</v>
      </c>
      <c r="AV395" s="14" t="s">
        <v>82</v>
      </c>
      <c r="AW395" s="14" t="s">
        <v>33</v>
      </c>
      <c r="AX395" s="14" t="s">
        <v>72</v>
      </c>
      <c r="AY395" s="253" t="s">
        <v>148</v>
      </c>
    </row>
    <row r="396" s="13" customFormat="1">
      <c r="A396" s="13"/>
      <c r="B396" s="232"/>
      <c r="C396" s="233"/>
      <c r="D396" s="234" t="s">
        <v>159</v>
      </c>
      <c r="E396" s="235" t="s">
        <v>19</v>
      </c>
      <c r="F396" s="236" t="s">
        <v>561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159</v>
      </c>
      <c r="AU396" s="242" t="s">
        <v>82</v>
      </c>
      <c r="AV396" s="13" t="s">
        <v>80</v>
      </c>
      <c r="AW396" s="13" t="s">
        <v>33</v>
      </c>
      <c r="AX396" s="13" t="s">
        <v>72</v>
      </c>
      <c r="AY396" s="242" t="s">
        <v>148</v>
      </c>
    </row>
    <row r="397" s="14" customFormat="1">
      <c r="A397" s="14"/>
      <c r="B397" s="243"/>
      <c r="C397" s="244"/>
      <c r="D397" s="234" t="s">
        <v>159</v>
      </c>
      <c r="E397" s="245" t="s">
        <v>19</v>
      </c>
      <c r="F397" s="246" t="s">
        <v>1592</v>
      </c>
      <c r="G397" s="244"/>
      <c r="H397" s="247">
        <v>64.5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159</v>
      </c>
      <c r="AU397" s="253" t="s">
        <v>82</v>
      </c>
      <c r="AV397" s="14" t="s">
        <v>82</v>
      </c>
      <c r="AW397" s="14" t="s">
        <v>33</v>
      </c>
      <c r="AX397" s="14" t="s">
        <v>72</v>
      </c>
      <c r="AY397" s="253" t="s">
        <v>148</v>
      </c>
    </row>
    <row r="398" s="14" customFormat="1">
      <c r="A398" s="14"/>
      <c r="B398" s="243"/>
      <c r="C398" s="244"/>
      <c r="D398" s="234" t="s">
        <v>159</v>
      </c>
      <c r="E398" s="245" t="s">
        <v>19</v>
      </c>
      <c r="F398" s="246" t="s">
        <v>1593</v>
      </c>
      <c r="G398" s="244"/>
      <c r="H398" s="247">
        <v>15.75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159</v>
      </c>
      <c r="AU398" s="253" t="s">
        <v>82</v>
      </c>
      <c r="AV398" s="14" t="s">
        <v>82</v>
      </c>
      <c r="AW398" s="14" t="s">
        <v>33</v>
      </c>
      <c r="AX398" s="14" t="s">
        <v>72</v>
      </c>
      <c r="AY398" s="253" t="s">
        <v>148</v>
      </c>
    </row>
    <row r="399" s="14" customFormat="1">
      <c r="A399" s="14"/>
      <c r="B399" s="243"/>
      <c r="C399" s="244"/>
      <c r="D399" s="234" t="s">
        <v>159</v>
      </c>
      <c r="E399" s="245" t="s">
        <v>19</v>
      </c>
      <c r="F399" s="246" t="s">
        <v>1594</v>
      </c>
      <c r="G399" s="244"/>
      <c r="H399" s="247">
        <v>20.199999999999999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159</v>
      </c>
      <c r="AU399" s="253" t="s">
        <v>82</v>
      </c>
      <c r="AV399" s="14" t="s">
        <v>82</v>
      </c>
      <c r="AW399" s="14" t="s">
        <v>33</v>
      </c>
      <c r="AX399" s="14" t="s">
        <v>72</v>
      </c>
      <c r="AY399" s="253" t="s">
        <v>148</v>
      </c>
    </row>
    <row r="400" s="15" customFormat="1">
      <c r="A400" s="15"/>
      <c r="B400" s="254"/>
      <c r="C400" s="255"/>
      <c r="D400" s="234" t="s">
        <v>159</v>
      </c>
      <c r="E400" s="256" t="s">
        <v>19</v>
      </c>
      <c r="F400" s="257" t="s">
        <v>163</v>
      </c>
      <c r="G400" s="255"/>
      <c r="H400" s="258">
        <v>193.12000000000001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159</v>
      </c>
      <c r="AU400" s="264" t="s">
        <v>82</v>
      </c>
      <c r="AV400" s="15" t="s">
        <v>149</v>
      </c>
      <c r="AW400" s="15" t="s">
        <v>33</v>
      </c>
      <c r="AX400" s="15" t="s">
        <v>80</v>
      </c>
      <c r="AY400" s="264" t="s">
        <v>148</v>
      </c>
    </row>
    <row r="401" s="2" customFormat="1" ht="16.5" customHeight="1">
      <c r="A401" s="40"/>
      <c r="B401" s="41"/>
      <c r="C401" s="269" t="s">
        <v>1309</v>
      </c>
      <c r="D401" s="269" t="s">
        <v>363</v>
      </c>
      <c r="E401" s="270" t="s">
        <v>3420</v>
      </c>
      <c r="F401" s="271" t="s">
        <v>3421</v>
      </c>
      <c r="G401" s="272" t="s">
        <v>154</v>
      </c>
      <c r="H401" s="273">
        <v>208.56999999999999</v>
      </c>
      <c r="I401" s="274"/>
      <c r="J401" s="275">
        <f>ROUND(I401*H401,2)</f>
        <v>0</v>
      </c>
      <c r="K401" s="271" t="s">
        <v>19</v>
      </c>
      <c r="L401" s="276"/>
      <c r="M401" s="277" t="s">
        <v>19</v>
      </c>
      <c r="N401" s="278" t="s">
        <v>43</v>
      </c>
      <c r="O401" s="86"/>
      <c r="P401" s="223">
        <f>O401*H401</f>
        <v>0</v>
      </c>
      <c r="Q401" s="223">
        <v>0.014999999999999999</v>
      </c>
      <c r="R401" s="223">
        <f>Q401*H401</f>
        <v>3.1285499999999997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506</v>
      </c>
      <c r="AT401" s="225" t="s">
        <v>363</v>
      </c>
      <c r="AU401" s="225" t="s">
        <v>82</v>
      </c>
      <c r="AY401" s="19" t="s">
        <v>148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80</v>
      </c>
      <c r="BK401" s="226">
        <f>ROUND(I401*H401,2)</f>
        <v>0</v>
      </c>
      <c r="BL401" s="19" t="s">
        <v>245</v>
      </c>
      <c r="BM401" s="225" t="s">
        <v>3422</v>
      </c>
    </row>
    <row r="402" s="14" customFormat="1">
      <c r="A402" s="14"/>
      <c r="B402" s="243"/>
      <c r="C402" s="244"/>
      <c r="D402" s="234" t="s">
        <v>159</v>
      </c>
      <c r="E402" s="244"/>
      <c r="F402" s="246" t="s">
        <v>3423</v>
      </c>
      <c r="G402" s="244"/>
      <c r="H402" s="247">
        <v>208.56999999999999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159</v>
      </c>
      <c r="AU402" s="253" t="s">
        <v>82</v>
      </c>
      <c r="AV402" s="14" t="s">
        <v>82</v>
      </c>
      <c r="AW402" s="14" t="s">
        <v>4</v>
      </c>
      <c r="AX402" s="14" t="s">
        <v>80</v>
      </c>
      <c r="AY402" s="253" t="s">
        <v>148</v>
      </c>
    </row>
    <row r="403" s="2" customFormat="1" ht="24.15" customHeight="1">
      <c r="A403" s="40"/>
      <c r="B403" s="41"/>
      <c r="C403" s="214" t="s">
        <v>161</v>
      </c>
      <c r="D403" s="214" t="s">
        <v>151</v>
      </c>
      <c r="E403" s="215" t="s">
        <v>1892</v>
      </c>
      <c r="F403" s="216" t="s">
        <v>1893</v>
      </c>
      <c r="G403" s="217" t="s">
        <v>208</v>
      </c>
      <c r="H403" s="218">
        <v>3</v>
      </c>
      <c r="I403" s="219"/>
      <c r="J403" s="220">
        <f>ROUND(I403*H403,2)</f>
        <v>0</v>
      </c>
      <c r="K403" s="216" t="s">
        <v>616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245</v>
      </c>
      <c r="AT403" s="225" t="s">
        <v>151</v>
      </c>
      <c r="AU403" s="225" t="s">
        <v>82</v>
      </c>
      <c r="AY403" s="19" t="s">
        <v>148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80</v>
      </c>
      <c r="BK403" s="226">
        <f>ROUND(I403*H403,2)</f>
        <v>0</v>
      </c>
      <c r="BL403" s="19" t="s">
        <v>245</v>
      </c>
      <c r="BM403" s="225" t="s">
        <v>3424</v>
      </c>
    </row>
    <row r="404" s="2" customFormat="1">
      <c r="A404" s="40"/>
      <c r="B404" s="41"/>
      <c r="C404" s="42"/>
      <c r="D404" s="227" t="s">
        <v>157</v>
      </c>
      <c r="E404" s="42"/>
      <c r="F404" s="228" t="s">
        <v>1895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157</v>
      </c>
      <c r="AU404" s="19" t="s">
        <v>82</v>
      </c>
    </row>
    <row r="405" s="12" customFormat="1" ht="22.8" customHeight="1">
      <c r="A405" s="12"/>
      <c r="B405" s="198"/>
      <c r="C405" s="199"/>
      <c r="D405" s="200" t="s">
        <v>71</v>
      </c>
      <c r="E405" s="212" t="s">
        <v>2101</v>
      </c>
      <c r="F405" s="212" t="s">
        <v>2102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SUM(P406:P435)</f>
        <v>0</v>
      </c>
      <c r="Q405" s="206"/>
      <c r="R405" s="207">
        <f>SUM(R406:R435)</f>
        <v>0.38020448000000001</v>
      </c>
      <c r="S405" s="206"/>
      <c r="T405" s="208">
        <f>SUM(T406:T435)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82</v>
      </c>
      <c r="AT405" s="210" t="s">
        <v>71</v>
      </c>
      <c r="AU405" s="210" t="s">
        <v>80</v>
      </c>
      <c r="AY405" s="209" t="s">
        <v>148</v>
      </c>
      <c r="BK405" s="211">
        <f>SUM(BK406:BK435)</f>
        <v>0</v>
      </c>
    </row>
    <row r="406" s="2" customFormat="1" ht="16.5" customHeight="1">
      <c r="A406" s="40"/>
      <c r="B406" s="41"/>
      <c r="C406" s="214" t="s">
        <v>1318</v>
      </c>
      <c r="D406" s="214" t="s">
        <v>151</v>
      </c>
      <c r="E406" s="215" t="s">
        <v>3425</v>
      </c>
      <c r="F406" s="216" t="s">
        <v>3426</v>
      </c>
      <c r="G406" s="217" t="s">
        <v>154</v>
      </c>
      <c r="H406" s="218">
        <v>1008.556</v>
      </c>
      <c r="I406" s="219"/>
      <c r="J406" s="220">
        <f>ROUND(I406*H406,2)</f>
        <v>0</v>
      </c>
      <c r="K406" s="216" t="s">
        <v>616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8.0000000000000007E-05</v>
      </c>
      <c r="R406" s="223">
        <f>Q406*H406</f>
        <v>0.080684480000000003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245</v>
      </c>
      <c r="AT406" s="225" t="s">
        <v>151</v>
      </c>
      <c r="AU406" s="225" t="s">
        <v>82</v>
      </c>
      <c r="AY406" s="19" t="s">
        <v>148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80</v>
      </c>
      <c r="BK406" s="226">
        <f>ROUND(I406*H406,2)</f>
        <v>0</v>
      </c>
      <c r="BL406" s="19" t="s">
        <v>245</v>
      </c>
      <c r="BM406" s="225" t="s">
        <v>3427</v>
      </c>
    </row>
    <row r="407" s="2" customFormat="1">
      <c r="A407" s="40"/>
      <c r="B407" s="41"/>
      <c r="C407" s="42"/>
      <c r="D407" s="227" t="s">
        <v>157</v>
      </c>
      <c r="E407" s="42"/>
      <c r="F407" s="228" t="s">
        <v>3428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157</v>
      </c>
      <c r="AU407" s="19" t="s">
        <v>82</v>
      </c>
    </row>
    <row r="408" s="13" customFormat="1">
      <c r="A408" s="13"/>
      <c r="B408" s="232"/>
      <c r="C408" s="233"/>
      <c r="D408" s="234" t="s">
        <v>159</v>
      </c>
      <c r="E408" s="235" t="s">
        <v>19</v>
      </c>
      <c r="F408" s="236" t="s">
        <v>3250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159</v>
      </c>
      <c r="AU408" s="242" t="s">
        <v>82</v>
      </c>
      <c r="AV408" s="13" t="s">
        <v>80</v>
      </c>
      <c r="AW408" s="13" t="s">
        <v>33</v>
      </c>
      <c r="AX408" s="13" t="s">
        <v>72</v>
      </c>
      <c r="AY408" s="242" t="s">
        <v>148</v>
      </c>
    </row>
    <row r="409" s="14" customFormat="1">
      <c r="A409" s="14"/>
      <c r="B409" s="243"/>
      <c r="C409" s="244"/>
      <c r="D409" s="234" t="s">
        <v>159</v>
      </c>
      <c r="E409" s="245" t="s">
        <v>19</v>
      </c>
      <c r="F409" s="246" t="s">
        <v>3429</v>
      </c>
      <c r="G409" s="244"/>
      <c r="H409" s="247">
        <v>185.34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159</v>
      </c>
      <c r="AU409" s="253" t="s">
        <v>82</v>
      </c>
      <c r="AV409" s="14" t="s">
        <v>82</v>
      </c>
      <c r="AW409" s="14" t="s">
        <v>33</v>
      </c>
      <c r="AX409" s="14" t="s">
        <v>72</v>
      </c>
      <c r="AY409" s="253" t="s">
        <v>148</v>
      </c>
    </row>
    <row r="410" s="13" customFormat="1">
      <c r="A410" s="13"/>
      <c r="B410" s="232"/>
      <c r="C410" s="233"/>
      <c r="D410" s="234" t="s">
        <v>159</v>
      </c>
      <c r="E410" s="235" t="s">
        <v>19</v>
      </c>
      <c r="F410" s="236" t="s">
        <v>3378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159</v>
      </c>
      <c r="AU410" s="242" t="s">
        <v>82</v>
      </c>
      <c r="AV410" s="13" t="s">
        <v>80</v>
      </c>
      <c r="AW410" s="13" t="s">
        <v>33</v>
      </c>
      <c r="AX410" s="13" t="s">
        <v>72</v>
      </c>
      <c r="AY410" s="242" t="s">
        <v>148</v>
      </c>
    </row>
    <row r="411" s="14" customFormat="1">
      <c r="A411" s="14"/>
      <c r="B411" s="243"/>
      <c r="C411" s="244"/>
      <c r="D411" s="234" t="s">
        <v>159</v>
      </c>
      <c r="E411" s="245" t="s">
        <v>19</v>
      </c>
      <c r="F411" s="246" t="s">
        <v>568</v>
      </c>
      <c r="G411" s="244"/>
      <c r="H411" s="247">
        <v>200.90000000000001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159</v>
      </c>
      <c r="AU411" s="253" t="s">
        <v>82</v>
      </c>
      <c r="AV411" s="14" t="s">
        <v>82</v>
      </c>
      <c r="AW411" s="14" t="s">
        <v>33</v>
      </c>
      <c r="AX411" s="14" t="s">
        <v>72</v>
      </c>
      <c r="AY411" s="253" t="s">
        <v>148</v>
      </c>
    </row>
    <row r="412" s="13" customFormat="1">
      <c r="A412" s="13"/>
      <c r="B412" s="232"/>
      <c r="C412" s="233"/>
      <c r="D412" s="234" t="s">
        <v>159</v>
      </c>
      <c r="E412" s="235" t="s">
        <v>19</v>
      </c>
      <c r="F412" s="236" t="s">
        <v>3251</v>
      </c>
      <c r="G412" s="233"/>
      <c r="H412" s="235" t="s">
        <v>19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159</v>
      </c>
      <c r="AU412" s="242" t="s">
        <v>82</v>
      </c>
      <c r="AV412" s="13" t="s">
        <v>80</v>
      </c>
      <c r="AW412" s="13" t="s">
        <v>33</v>
      </c>
      <c r="AX412" s="13" t="s">
        <v>72</v>
      </c>
      <c r="AY412" s="242" t="s">
        <v>148</v>
      </c>
    </row>
    <row r="413" s="14" customFormat="1">
      <c r="A413" s="14"/>
      <c r="B413" s="243"/>
      <c r="C413" s="244"/>
      <c r="D413" s="234" t="s">
        <v>159</v>
      </c>
      <c r="E413" s="245" t="s">
        <v>19</v>
      </c>
      <c r="F413" s="246" t="s">
        <v>3430</v>
      </c>
      <c r="G413" s="244"/>
      <c r="H413" s="247">
        <v>622.31600000000003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159</v>
      </c>
      <c r="AU413" s="253" t="s">
        <v>82</v>
      </c>
      <c r="AV413" s="14" t="s">
        <v>82</v>
      </c>
      <c r="AW413" s="14" t="s">
        <v>33</v>
      </c>
      <c r="AX413" s="14" t="s">
        <v>72</v>
      </c>
      <c r="AY413" s="253" t="s">
        <v>148</v>
      </c>
    </row>
    <row r="414" s="15" customFormat="1">
      <c r="A414" s="15"/>
      <c r="B414" s="254"/>
      <c r="C414" s="255"/>
      <c r="D414" s="234" t="s">
        <v>159</v>
      </c>
      <c r="E414" s="256" t="s">
        <v>19</v>
      </c>
      <c r="F414" s="257" t="s">
        <v>163</v>
      </c>
      <c r="G414" s="255"/>
      <c r="H414" s="258">
        <v>1008.556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4" t="s">
        <v>159</v>
      </c>
      <c r="AU414" s="264" t="s">
        <v>82</v>
      </c>
      <c r="AV414" s="15" t="s">
        <v>149</v>
      </c>
      <c r="AW414" s="15" t="s">
        <v>33</v>
      </c>
      <c r="AX414" s="15" t="s">
        <v>80</v>
      </c>
      <c r="AY414" s="264" t="s">
        <v>148</v>
      </c>
    </row>
    <row r="415" s="2" customFormat="1" ht="21.75" customHeight="1">
      <c r="A415" s="40"/>
      <c r="B415" s="41"/>
      <c r="C415" s="214" t="s">
        <v>1324</v>
      </c>
      <c r="D415" s="214" t="s">
        <v>151</v>
      </c>
      <c r="E415" s="215" t="s">
        <v>2104</v>
      </c>
      <c r="F415" s="216" t="s">
        <v>2105</v>
      </c>
      <c r="G415" s="217" t="s">
        <v>154</v>
      </c>
      <c r="H415" s="218">
        <v>576</v>
      </c>
      <c r="I415" s="219"/>
      <c r="J415" s="220">
        <f>ROUND(I415*H415,2)</f>
        <v>0</v>
      </c>
      <c r="K415" s="216" t="s">
        <v>616</v>
      </c>
      <c r="L415" s="46"/>
      <c r="M415" s="221" t="s">
        <v>19</v>
      </c>
      <c r="N415" s="222" t="s">
        <v>43</v>
      </c>
      <c r="O415" s="86"/>
      <c r="P415" s="223">
        <f>O415*H415</f>
        <v>0</v>
      </c>
      <c r="Q415" s="223">
        <v>6.9999999999999994E-05</v>
      </c>
      <c r="R415" s="223">
        <f>Q415*H415</f>
        <v>0.040319999999999995</v>
      </c>
      <c r="S415" s="223">
        <v>0</v>
      </c>
      <c r="T415" s="224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5" t="s">
        <v>245</v>
      </c>
      <c r="AT415" s="225" t="s">
        <v>151</v>
      </c>
      <c r="AU415" s="225" t="s">
        <v>82</v>
      </c>
      <c r="AY415" s="19" t="s">
        <v>148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9" t="s">
        <v>80</v>
      </c>
      <c r="BK415" s="226">
        <f>ROUND(I415*H415,2)</f>
        <v>0</v>
      </c>
      <c r="BL415" s="19" t="s">
        <v>245</v>
      </c>
      <c r="BM415" s="225" t="s">
        <v>3431</v>
      </c>
    </row>
    <row r="416" s="2" customFormat="1">
      <c r="A416" s="40"/>
      <c r="B416" s="41"/>
      <c r="C416" s="42"/>
      <c r="D416" s="227" t="s">
        <v>157</v>
      </c>
      <c r="E416" s="42"/>
      <c r="F416" s="228" t="s">
        <v>2107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157</v>
      </c>
      <c r="AU416" s="19" t="s">
        <v>82</v>
      </c>
    </row>
    <row r="417" s="13" customFormat="1">
      <c r="A417" s="13"/>
      <c r="B417" s="232"/>
      <c r="C417" s="233"/>
      <c r="D417" s="234" t="s">
        <v>159</v>
      </c>
      <c r="E417" s="235" t="s">
        <v>19</v>
      </c>
      <c r="F417" s="236" t="s">
        <v>3432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159</v>
      </c>
      <c r="AU417" s="242" t="s">
        <v>82</v>
      </c>
      <c r="AV417" s="13" t="s">
        <v>80</v>
      </c>
      <c r="AW417" s="13" t="s">
        <v>33</v>
      </c>
      <c r="AX417" s="13" t="s">
        <v>72</v>
      </c>
      <c r="AY417" s="242" t="s">
        <v>148</v>
      </c>
    </row>
    <row r="418" s="14" customFormat="1">
      <c r="A418" s="14"/>
      <c r="B418" s="243"/>
      <c r="C418" s="244"/>
      <c r="D418" s="234" t="s">
        <v>159</v>
      </c>
      <c r="E418" s="245" t="s">
        <v>19</v>
      </c>
      <c r="F418" s="246" t="s">
        <v>3433</v>
      </c>
      <c r="G418" s="244"/>
      <c r="H418" s="247">
        <v>576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159</v>
      </c>
      <c r="AU418" s="253" t="s">
        <v>82</v>
      </c>
      <c r="AV418" s="14" t="s">
        <v>82</v>
      </c>
      <c r="AW418" s="14" t="s">
        <v>33</v>
      </c>
      <c r="AX418" s="14" t="s">
        <v>72</v>
      </c>
      <c r="AY418" s="253" t="s">
        <v>148</v>
      </c>
    </row>
    <row r="419" s="15" customFormat="1">
      <c r="A419" s="15"/>
      <c r="B419" s="254"/>
      <c r="C419" s="255"/>
      <c r="D419" s="234" t="s">
        <v>159</v>
      </c>
      <c r="E419" s="256" t="s">
        <v>19</v>
      </c>
      <c r="F419" s="257" t="s">
        <v>163</v>
      </c>
      <c r="G419" s="255"/>
      <c r="H419" s="258">
        <v>576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159</v>
      </c>
      <c r="AU419" s="264" t="s">
        <v>82</v>
      </c>
      <c r="AV419" s="15" t="s">
        <v>149</v>
      </c>
      <c r="AW419" s="15" t="s">
        <v>33</v>
      </c>
      <c r="AX419" s="15" t="s">
        <v>80</v>
      </c>
      <c r="AY419" s="264" t="s">
        <v>148</v>
      </c>
    </row>
    <row r="420" s="2" customFormat="1" ht="21.75" customHeight="1">
      <c r="A420" s="40"/>
      <c r="B420" s="41"/>
      <c r="C420" s="214" t="s">
        <v>1332</v>
      </c>
      <c r="D420" s="214" t="s">
        <v>151</v>
      </c>
      <c r="E420" s="215" t="s">
        <v>2110</v>
      </c>
      <c r="F420" s="216" t="s">
        <v>2111</v>
      </c>
      <c r="G420" s="217" t="s">
        <v>154</v>
      </c>
      <c r="H420" s="218">
        <v>576</v>
      </c>
      <c r="I420" s="219"/>
      <c r="J420" s="220">
        <f>ROUND(I420*H420,2)</f>
        <v>0</v>
      </c>
      <c r="K420" s="216" t="s">
        <v>616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6.9999999999999994E-05</v>
      </c>
      <c r="R420" s="223">
        <f>Q420*H420</f>
        <v>0.040319999999999995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245</v>
      </c>
      <c r="AT420" s="225" t="s">
        <v>151</v>
      </c>
      <c r="AU420" s="225" t="s">
        <v>82</v>
      </c>
      <c r="AY420" s="19" t="s">
        <v>148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80</v>
      </c>
      <c r="BK420" s="226">
        <f>ROUND(I420*H420,2)</f>
        <v>0</v>
      </c>
      <c r="BL420" s="19" t="s">
        <v>245</v>
      </c>
      <c r="BM420" s="225" t="s">
        <v>3434</v>
      </c>
    </row>
    <row r="421" s="2" customFormat="1">
      <c r="A421" s="40"/>
      <c r="B421" s="41"/>
      <c r="C421" s="42"/>
      <c r="D421" s="227" t="s">
        <v>157</v>
      </c>
      <c r="E421" s="42"/>
      <c r="F421" s="228" t="s">
        <v>2113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157</v>
      </c>
      <c r="AU421" s="19" t="s">
        <v>82</v>
      </c>
    </row>
    <row r="422" s="13" customFormat="1">
      <c r="A422" s="13"/>
      <c r="B422" s="232"/>
      <c r="C422" s="233"/>
      <c r="D422" s="234" t="s">
        <v>159</v>
      </c>
      <c r="E422" s="235" t="s">
        <v>19</v>
      </c>
      <c r="F422" s="236" t="s">
        <v>3432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159</v>
      </c>
      <c r="AU422" s="242" t="s">
        <v>82</v>
      </c>
      <c r="AV422" s="13" t="s">
        <v>80</v>
      </c>
      <c r="AW422" s="13" t="s">
        <v>33</v>
      </c>
      <c r="AX422" s="13" t="s">
        <v>72</v>
      </c>
      <c r="AY422" s="242" t="s">
        <v>148</v>
      </c>
    </row>
    <row r="423" s="14" customFormat="1">
      <c r="A423" s="14"/>
      <c r="B423" s="243"/>
      <c r="C423" s="244"/>
      <c r="D423" s="234" t="s">
        <v>159</v>
      </c>
      <c r="E423" s="245" t="s">
        <v>19</v>
      </c>
      <c r="F423" s="246" t="s">
        <v>3433</v>
      </c>
      <c r="G423" s="244"/>
      <c r="H423" s="247">
        <v>576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159</v>
      </c>
      <c r="AU423" s="253" t="s">
        <v>82</v>
      </c>
      <c r="AV423" s="14" t="s">
        <v>82</v>
      </c>
      <c r="AW423" s="14" t="s">
        <v>33</v>
      </c>
      <c r="AX423" s="14" t="s">
        <v>80</v>
      </c>
      <c r="AY423" s="253" t="s">
        <v>148</v>
      </c>
    </row>
    <row r="424" s="2" customFormat="1" ht="16.5" customHeight="1">
      <c r="A424" s="40"/>
      <c r="B424" s="41"/>
      <c r="C424" s="214" t="s">
        <v>1340</v>
      </c>
      <c r="D424" s="214" t="s">
        <v>151</v>
      </c>
      <c r="E424" s="215" t="s">
        <v>2115</v>
      </c>
      <c r="F424" s="216" t="s">
        <v>2116</v>
      </c>
      <c r="G424" s="217" t="s">
        <v>154</v>
      </c>
      <c r="H424" s="218">
        <v>576</v>
      </c>
      <c r="I424" s="219"/>
      <c r="J424" s="220">
        <f>ROUND(I424*H424,2)</f>
        <v>0</v>
      </c>
      <c r="K424" s="216" t="s">
        <v>616</v>
      </c>
      <c r="L424" s="46"/>
      <c r="M424" s="221" t="s">
        <v>19</v>
      </c>
      <c r="N424" s="222" t="s">
        <v>43</v>
      </c>
      <c r="O424" s="86"/>
      <c r="P424" s="223">
        <f>O424*H424</f>
        <v>0</v>
      </c>
      <c r="Q424" s="223">
        <v>0.00013999999999999999</v>
      </c>
      <c r="R424" s="223">
        <f>Q424*H424</f>
        <v>0.080639999999999989</v>
      </c>
      <c r="S424" s="223">
        <v>0</v>
      </c>
      <c r="T424" s="224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5" t="s">
        <v>245</v>
      </c>
      <c r="AT424" s="225" t="s">
        <v>151</v>
      </c>
      <c r="AU424" s="225" t="s">
        <v>82</v>
      </c>
      <c r="AY424" s="19" t="s">
        <v>148</v>
      </c>
      <c r="BE424" s="226">
        <f>IF(N424="základní",J424,0)</f>
        <v>0</v>
      </c>
      <c r="BF424" s="226">
        <f>IF(N424="snížená",J424,0)</f>
        <v>0</v>
      </c>
      <c r="BG424" s="226">
        <f>IF(N424="zákl. přenesená",J424,0)</f>
        <v>0</v>
      </c>
      <c r="BH424" s="226">
        <f>IF(N424="sníž. přenesená",J424,0)</f>
        <v>0</v>
      </c>
      <c r="BI424" s="226">
        <f>IF(N424="nulová",J424,0)</f>
        <v>0</v>
      </c>
      <c r="BJ424" s="19" t="s">
        <v>80</v>
      </c>
      <c r="BK424" s="226">
        <f>ROUND(I424*H424,2)</f>
        <v>0</v>
      </c>
      <c r="BL424" s="19" t="s">
        <v>245</v>
      </c>
      <c r="BM424" s="225" t="s">
        <v>3435</v>
      </c>
    </row>
    <row r="425" s="2" customFormat="1">
      <c r="A425" s="40"/>
      <c r="B425" s="41"/>
      <c r="C425" s="42"/>
      <c r="D425" s="227" t="s">
        <v>157</v>
      </c>
      <c r="E425" s="42"/>
      <c r="F425" s="228" t="s">
        <v>2118</v>
      </c>
      <c r="G425" s="42"/>
      <c r="H425" s="42"/>
      <c r="I425" s="229"/>
      <c r="J425" s="42"/>
      <c r="K425" s="42"/>
      <c r="L425" s="46"/>
      <c r="M425" s="230"/>
      <c r="N425" s="231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157</v>
      </c>
      <c r="AU425" s="19" t="s">
        <v>82</v>
      </c>
    </row>
    <row r="426" s="13" customFormat="1">
      <c r="A426" s="13"/>
      <c r="B426" s="232"/>
      <c r="C426" s="233"/>
      <c r="D426" s="234" t="s">
        <v>159</v>
      </c>
      <c r="E426" s="235" t="s">
        <v>19</v>
      </c>
      <c r="F426" s="236" t="s">
        <v>3432</v>
      </c>
      <c r="G426" s="233"/>
      <c r="H426" s="235" t="s">
        <v>19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159</v>
      </c>
      <c r="AU426" s="242" t="s">
        <v>82</v>
      </c>
      <c r="AV426" s="13" t="s">
        <v>80</v>
      </c>
      <c r="AW426" s="13" t="s">
        <v>33</v>
      </c>
      <c r="AX426" s="13" t="s">
        <v>72</v>
      </c>
      <c r="AY426" s="242" t="s">
        <v>148</v>
      </c>
    </row>
    <row r="427" s="14" customFormat="1">
      <c r="A427" s="14"/>
      <c r="B427" s="243"/>
      <c r="C427" s="244"/>
      <c r="D427" s="234" t="s">
        <v>159</v>
      </c>
      <c r="E427" s="245" t="s">
        <v>19</v>
      </c>
      <c r="F427" s="246" t="s">
        <v>3433</v>
      </c>
      <c r="G427" s="244"/>
      <c r="H427" s="247">
        <v>576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159</v>
      </c>
      <c r="AU427" s="253" t="s">
        <v>82</v>
      </c>
      <c r="AV427" s="14" t="s">
        <v>82</v>
      </c>
      <c r="AW427" s="14" t="s">
        <v>33</v>
      </c>
      <c r="AX427" s="14" t="s">
        <v>80</v>
      </c>
      <c r="AY427" s="253" t="s">
        <v>148</v>
      </c>
    </row>
    <row r="428" s="2" customFormat="1" ht="16.5" customHeight="1">
      <c r="A428" s="40"/>
      <c r="B428" s="41"/>
      <c r="C428" s="214" t="s">
        <v>1346</v>
      </c>
      <c r="D428" s="214" t="s">
        <v>151</v>
      </c>
      <c r="E428" s="215" t="s">
        <v>2120</v>
      </c>
      <c r="F428" s="216" t="s">
        <v>2121</v>
      </c>
      <c r="G428" s="217" t="s">
        <v>154</v>
      </c>
      <c r="H428" s="218">
        <v>576</v>
      </c>
      <c r="I428" s="219"/>
      <c r="J428" s="220">
        <f>ROUND(I428*H428,2)</f>
        <v>0</v>
      </c>
      <c r="K428" s="216" t="s">
        <v>616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0.00012</v>
      </c>
      <c r="R428" s="223">
        <f>Q428*H428</f>
        <v>0.069120000000000001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245</v>
      </c>
      <c r="AT428" s="225" t="s">
        <v>151</v>
      </c>
      <c r="AU428" s="225" t="s">
        <v>82</v>
      </c>
      <c r="AY428" s="19" t="s">
        <v>148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80</v>
      </c>
      <c r="BK428" s="226">
        <f>ROUND(I428*H428,2)</f>
        <v>0</v>
      </c>
      <c r="BL428" s="19" t="s">
        <v>245</v>
      </c>
      <c r="BM428" s="225" t="s">
        <v>3436</v>
      </c>
    </row>
    <row r="429" s="2" customFormat="1">
      <c r="A429" s="40"/>
      <c r="B429" s="41"/>
      <c r="C429" s="42"/>
      <c r="D429" s="227" t="s">
        <v>157</v>
      </c>
      <c r="E429" s="42"/>
      <c r="F429" s="228" t="s">
        <v>2123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157</v>
      </c>
      <c r="AU429" s="19" t="s">
        <v>82</v>
      </c>
    </row>
    <row r="430" s="13" customFormat="1">
      <c r="A430" s="13"/>
      <c r="B430" s="232"/>
      <c r="C430" s="233"/>
      <c r="D430" s="234" t="s">
        <v>159</v>
      </c>
      <c r="E430" s="235" t="s">
        <v>19</v>
      </c>
      <c r="F430" s="236" t="s">
        <v>3432</v>
      </c>
      <c r="G430" s="233"/>
      <c r="H430" s="235" t="s">
        <v>19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159</v>
      </c>
      <c r="AU430" s="242" t="s">
        <v>82</v>
      </c>
      <c r="AV430" s="13" t="s">
        <v>80</v>
      </c>
      <c r="AW430" s="13" t="s">
        <v>33</v>
      </c>
      <c r="AX430" s="13" t="s">
        <v>72</v>
      </c>
      <c r="AY430" s="242" t="s">
        <v>148</v>
      </c>
    </row>
    <row r="431" s="14" customFormat="1">
      <c r="A431" s="14"/>
      <c r="B431" s="243"/>
      <c r="C431" s="244"/>
      <c r="D431" s="234" t="s">
        <v>159</v>
      </c>
      <c r="E431" s="245" t="s">
        <v>19</v>
      </c>
      <c r="F431" s="246" t="s">
        <v>3433</v>
      </c>
      <c r="G431" s="244"/>
      <c r="H431" s="247">
        <v>576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159</v>
      </c>
      <c r="AU431" s="253" t="s">
        <v>82</v>
      </c>
      <c r="AV431" s="14" t="s">
        <v>82</v>
      </c>
      <c r="AW431" s="14" t="s">
        <v>33</v>
      </c>
      <c r="AX431" s="14" t="s">
        <v>80</v>
      </c>
      <c r="AY431" s="253" t="s">
        <v>148</v>
      </c>
    </row>
    <row r="432" s="2" customFormat="1" ht="16.5" customHeight="1">
      <c r="A432" s="40"/>
      <c r="B432" s="41"/>
      <c r="C432" s="214" t="s">
        <v>1352</v>
      </c>
      <c r="D432" s="214" t="s">
        <v>151</v>
      </c>
      <c r="E432" s="215" t="s">
        <v>2125</v>
      </c>
      <c r="F432" s="216" t="s">
        <v>2126</v>
      </c>
      <c r="G432" s="217" t="s">
        <v>154</v>
      </c>
      <c r="H432" s="218">
        <v>576</v>
      </c>
      <c r="I432" s="219"/>
      <c r="J432" s="220">
        <f>ROUND(I432*H432,2)</f>
        <v>0</v>
      </c>
      <c r="K432" s="216" t="s">
        <v>616</v>
      </c>
      <c r="L432" s="46"/>
      <c r="M432" s="221" t="s">
        <v>19</v>
      </c>
      <c r="N432" s="222" t="s">
        <v>43</v>
      </c>
      <c r="O432" s="86"/>
      <c r="P432" s="223">
        <f>O432*H432</f>
        <v>0</v>
      </c>
      <c r="Q432" s="223">
        <v>0.00012</v>
      </c>
      <c r="R432" s="223">
        <f>Q432*H432</f>
        <v>0.069120000000000001</v>
      </c>
      <c r="S432" s="223">
        <v>0</v>
      </c>
      <c r="T432" s="224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5" t="s">
        <v>245</v>
      </c>
      <c r="AT432" s="225" t="s">
        <v>151</v>
      </c>
      <c r="AU432" s="225" t="s">
        <v>82</v>
      </c>
      <c r="AY432" s="19" t="s">
        <v>148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9" t="s">
        <v>80</v>
      </c>
      <c r="BK432" s="226">
        <f>ROUND(I432*H432,2)</f>
        <v>0</v>
      </c>
      <c r="BL432" s="19" t="s">
        <v>245</v>
      </c>
      <c r="BM432" s="225" t="s">
        <v>3437</v>
      </c>
    </row>
    <row r="433" s="2" customFormat="1">
      <c r="A433" s="40"/>
      <c r="B433" s="41"/>
      <c r="C433" s="42"/>
      <c r="D433" s="227" t="s">
        <v>157</v>
      </c>
      <c r="E433" s="42"/>
      <c r="F433" s="228" t="s">
        <v>2128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157</v>
      </c>
      <c r="AU433" s="19" t="s">
        <v>82</v>
      </c>
    </row>
    <row r="434" s="13" customFormat="1">
      <c r="A434" s="13"/>
      <c r="B434" s="232"/>
      <c r="C434" s="233"/>
      <c r="D434" s="234" t="s">
        <v>159</v>
      </c>
      <c r="E434" s="235" t="s">
        <v>19</v>
      </c>
      <c r="F434" s="236" t="s">
        <v>3432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159</v>
      </c>
      <c r="AU434" s="242" t="s">
        <v>82</v>
      </c>
      <c r="AV434" s="13" t="s">
        <v>80</v>
      </c>
      <c r="AW434" s="13" t="s">
        <v>33</v>
      </c>
      <c r="AX434" s="13" t="s">
        <v>72</v>
      </c>
      <c r="AY434" s="242" t="s">
        <v>148</v>
      </c>
    </row>
    <row r="435" s="14" customFormat="1">
      <c r="A435" s="14"/>
      <c r="B435" s="243"/>
      <c r="C435" s="244"/>
      <c r="D435" s="234" t="s">
        <v>159</v>
      </c>
      <c r="E435" s="245" t="s">
        <v>19</v>
      </c>
      <c r="F435" s="246" t="s">
        <v>3433</v>
      </c>
      <c r="G435" s="244"/>
      <c r="H435" s="247">
        <v>576</v>
      </c>
      <c r="I435" s="248"/>
      <c r="J435" s="244"/>
      <c r="K435" s="244"/>
      <c r="L435" s="249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159</v>
      </c>
      <c r="AU435" s="253" t="s">
        <v>82</v>
      </c>
      <c r="AV435" s="14" t="s">
        <v>82</v>
      </c>
      <c r="AW435" s="14" t="s">
        <v>33</v>
      </c>
      <c r="AX435" s="14" t="s">
        <v>80</v>
      </c>
      <c r="AY435" s="253" t="s">
        <v>148</v>
      </c>
    </row>
    <row r="436" s="2" customFormat="1" ht="6.96" customHeight="1">
      <c r="A436" s="40"/>
      <c r="B436" s="61"/>
      <c r="C436" s="62"/>
      <c r="D436" s="62"/>
      <c r="E436" s="62"/>
      <c r="F436" s="62"/>
      <c r="G436" s="62"/>
      <c r="H436" s="62"/>
      <c r="I436" s="62"/>
      <c r="J436" s="62"/>
      <c r="K436" s="62"/>
      <c r="L436" s="46"/>
      <c r="M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</row>
  </sheetData>
  <sheetProtection sheet="1" autoFilter="0" formatColumns="0" formatRows="0" objects="1" scenarios="1" spinCount="100000" saltValue="mgpurm/04XetNcXh49C2+MRC2aOZc7fyA03ehOXJTvzjaxh70Wf5rrADIGp2epPpV4pFPwZ9BkaTPlYLcGEKHw==" hashValue="uhZ3K4iztZ1h8L5rv5A8Dg2AOG4JvauJ+CVpFBs7HQoNZnrPo/qFAwyw6Dukd1mVL/59xjRBaC+BLGiTDxW4Mg==" algorithmName="SHA-512" password="CC35"/>
  <autoFilter ref="C90:K43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3_01/342272215"/>
    <hyperlink ref="F105" r:id="rId2" display="https://podminky.urs.cz/item/CS_URS_2023_01/411354204"/>
    <hyperlink ref="F108" r:id="rId3" display="https://podminky.urs.cz/item/CS_URS_2023_01/417321414"/>
    <hyperlink ref="F121" r:id="rId4" display="https://podminky.urs.cz/item/CS_URS_2023_01/417351115"/>
    <hyperlink ref="F130" r:id="rId5" display="https://podminky.urs.cz/item/CS_URS_2023_01/417351116"/>
    <hyperlink ref="F132" r:id="rId6" display="https://podminky.urs.cz/item/CS_URS_2023_01/417361821"/>
    <hyperlink ref="F136" r:id="rId7" display="https://podminky.urs.cz/item/CS_URS_2023_01/441171112"/>
    <hyperlink ref="F185" r:id="rId8" display="https://podminky.urs.cz/item/CS_URS_2023_01/441171122"/>
    <hyperlink ref="F209" r:id="rId9" display="https://podminky.urs.cz/item/CS_URS_2023_01/441171132"/>
    <hyperlink ref="F218" r:id="rId10" display="https://podminky.urs.cz/item/CS_URS_2023_01/631311114"/>
    <hyperlink ref="F223" r:id="rId11" display="https://podminky.urs.cz/item/CS_URS_2023_01/998011003"/>
    <hyperlink ref="F227" r:id="rId12" display="https://podminky.urs.cz/item/CS_URS_2023_01/762083121"/>
    <hyperlink ref="F242" r:id="rId13" display="https://podminky.urs.cz/item/CS_URS_2023_01/762332132"/>
    <hyperlink ref="F268" r:id="rId14" display="https://podminky.urs.cz/item/CS_URS_2023_01/762342216"/>
    <hyperlink ref="F286" r:id="rId15" display="https://podminky.urs.cz/item/CS_URS_2023_01/762342511"/>
    <hyperlink ref="F292" r:id="rId16" display="https://podminky.urs.cz/item/CS_URS_2023_01/762395000"/>
    <hyperlink ref="F299" r:id="rId17" display="https://podminky.urs.cz/item/CS_URS_2022_01/998762103"/>
    <hyperlink ref="F302" r:id="rId18" display="https://podminky.urs.cz/item/CS_URS_2023_01/764241406"/>
    <hyperlink ref="F306" r:id="rId19" display="https://podminky.urs.cz/item/CS_URS_2023_01/764242434"/>
    <hyperlink ref="F313" r:id="rId20" display="https://podminky.urs.cz/item/CS_URS_2023_01/764545411"/>
    <hyperlink ref="F317" r:id="rId21" display="https://podminky.urs.cz/item/CS_URS_2023_01/764546411"/>
    <hyperlink ref="F321" r:id="rId22" display="https://podminky.urs.cz/item/CS_URS_2023_01/764548423"/>
    <hyperlink ref="F333" r:id="rId23" display="https://podminky.urs.cz/item/CS_URS_2023_01/998764103"/>
    <hyperlink ref="F336" r:id="rId24" display="https://podminky.urs.cz/item/CS_URS_2023_01/765191021"/>
    <hyperlink ref="F357" r:id="rId25" display="https://podminky.urs.cz/item/CS_URS_2023_01/765191091"/>
    <hyperlink ref="F359" r:id="rId26" display="https://podminky.urs.cz/item/CS_URS_2023_01/998765103"/>
    <hyperlink ref="F362" r:id="rId27" display="https://podminky.urs.cz/item/CS_URS_2023_01/766412234"/>
    <hyperlink ref="F368" r:id="rId28" display="https://podminky.urs.cz/item/CS_URS_2023_01/766671008"/>
    <hyperlink ref="F373" r:id="rId29" display="https://podminky.urs.cz/item/CS_URS_2023_01/766671009"/>
    <hyperlink ref="F378" r:id="rId30" display="https://podminky.urs.cz/item/CS_URS_2022_01/998766103"/>
    <hyperlink ref="F381" r:id="rId31" display="https://podminky.urs.cz/item/CS_URS_2023_01/767391112"/>
    <hyperlink ref="F404" r:id="rId32" display="https://podminky.urs.cz/item/CS_URS_2023_01/998767103"/>
    <hyperlink ref="F407" r:id="rId33" display="https://podminky.urs.cz/item/CS_URS_2023_01/783168101"/>
    <hyperlink ref="F416" r:id="rId34" display="https://podminky.urs.cz/item/CS_URS_2023_01/783301303"/>
    <hyperlink ref="F421" r:id="rId35" display="https://podminky.urs.cz/item/CS_URS_2023_01/783301313"/>
    <hyperlink ref="F425" r:id="rId36" display="https://podminky.urs.cz/item/CS_URS_2023_01/783314101"/>
    <hyperlink ref="F429" r:id="rId37" display="https://podminky.urs.cz/item/CS_URS_2023_01/783315101"/>
    <hyperlink ref="F433" r:id="rId38" display="https://podminky.urs.cz/item/CS_URS_2023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9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117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č.p. 224, Hálkova ulice, Chomutov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118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3438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5. 5. 2022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35</v>
      </c>
      <c r="F24" s="40"/>
      <c r="G24" s="40"/>
      <c r="H24" s="40"/>
      <c r="I24" s="144" t="s">
        <v>28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ROUND((SUM(BE84:BE98)),  2)</f>
        <v>0</v>
      </c>
      <c r="G33" s="40"/>
      <c r="H33" s="40"/>
      <c r="I33" s="159">
        <v>0.20999999999999999</v>
      </c>
      <c r="J33" s="158">
        <f>ROUND(((SUM(BE84:BE98))*I33),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ROUND((SUM(BF84:BF98)),  2)</f>
        <v>0</v>
      </c>
      <c r="G34" s="40"/>
      <c r="H34" s="40"/>
      <c r="I34" s="159">
        <v>0.12</v>
      </c>
      <c r="J34" s="158">
        <f>ROUND(((SUM(BF84:BF98))*I34),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ROUND((SUM(BG84:BG98)),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ROUND((SUM(BH84:BH98)),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ROUND((SUM(BI84:BI98)),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120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č.p. 224, Hálkova ulice, Chomutov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118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5. 5. 2022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Chomutov</v>
      </c>
      <c r="G54" s="42"/>
      <c r="H54" s="42"/>
      <c r="I54" s="34" t="s">
        <v>31</v>
      </c>
      <c r="J54" s="38" t="str">
        <f>E21</f>
        <v>SM Projekt s.r.o.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Jaroslav Kudláček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121</v>
      </c>
      <c r="D57" s="173"/>
      <c r="E57" s="173"/>
      <c r="F57" s="173"/>
      <c r="G57" s="173"/>
      <c r="H57" s="173"/>
      <c r="I57" s="173"/>
      <c r="J57" s="174" t="s">
        <v>122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123</v>
      </c>
    </row>
    <row r="60" s="9" customFormat="1" ht="24.96" customHeight="1">
      <c r="A60" s="9"/>
      <c r="B60" s="176"/>
      <c r="C60" s="177"/>
      <c r="D60" s="178" t="s">
        <v>2189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2634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2635</v>
      </c>
      <c r="E62" s="184"/>
      <c r="F62" s="184"/>
      <c r="G62" s="184"/>
      <c r="H62" s="184"/>
      <c r="I62" s="184"/>
      <c r="J62" s="185">
        <f>J89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7"/>
      <c r="D63" s="183" t="s">
        <v>2636</v>
      </c>
      <c r="E63" s="184"/>
      <c r="F63" s="184"/>
      <c r="G63" s="184"/>
      <c r="H63" s="184"/>
      <c r="I63" s="184"/>
      <c r="J63" s="185">
        <f>J91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2637</v>
      </c>
      <c r="E64" s="184"/>
      <c r="F64" s="184"/>
      <c r="G64" s="184"/>
      <c r="H64" s="184"/>
      <c r="I64" s="184"/>
      <c r="J64" s="185">
        <f>J97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133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Rekonstrukce č.p. 224, Hálkova ulice, Chomutov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118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VRN - Vedlejší rozpočtové náklady a ostatní náklady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Chomutov</v>
      </c>
      <c r="G78" s="42"/>
      <c r="H78" s="42"/>
      <c r="I78" s="34" t="s">
        <v>23</v>
      </c>
      <c r="J78" s="74" t="str">
        <f>IF(J12="","",J12)</f>
        <v>5. 5. 2022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Statutární město Chomutov</v>
      </c>
      <c r="G80" s="42"/>
      <c r="H80" s="42"/>
      <c r="I80" s="34" t="s">
        <v>31</v>
      </c>
      <c r="J80" s="38" t="str">
        <f>E21</f>
        <v>SM Projekt s.r.o.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Jaroslav Kudláček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134</v>
      </c>
      <c r="D83" s="190" t="s">
        <v>57</v>
      </c>
      <c r="E83" s="190" t="s">
        <v>53</v>
      </c>
      <c r="F83" s="190" t="s">
        <v>54</v>
      </c>
      <c r="G83" s="190" t="s">
        <v>135</v>
      </c>
      <c r="H83" s="190" t="s">
        <v>136</v>
      </c>
      <c r="I83" s="190" t="s">
        <v>137</v>
      </c>
      <c r="J83" s="190" t="s">
        <v>122</v>
      </c>
      <c r="K83" s="191" t="s">
        <v>138</v>
      </c>
      <c r="L83" s="192"/>
      <c r="M83" s="94" t="s">
        <v>19</v>
      </c>
      <c r="N83" s="95" t="s">
        <v>42</v>
      </c>
      <c r="O83" s="95" t="s">
        <v>139</v>
      </c>
      <c r="P83" s="95" t="s">
        <v>140</v>
      </c>
      <c r="Q83" s="95" t="s">
        <v>141</v>
      </c>
      <c r="R83" s="95" t="s">
        <v>142</v>
      </c>
      <c r="S83" s="95" t="s">
        <v>143</v>
      </c>
      <c r="T83" s="96" t="s">
        <v>144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145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</f>
        <v>0</v>
      </c>
      <c r="Q84" s="98"/>
      <c r="R84" s="195">
        <f>R85</f>
        <v>0</v>
      </c>
      <c r="S84" s="98"/>
      <c r="T84" s="196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123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114</v>
      </c>
      <c r="F85" s="201" t="s">
        <v>2270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P86+P89+P91+P97</f>
        <v>0</v>
      </c>
      <c r="Q85" s="206"/>
      <c r="R85" s="207">
        <f>R86+R89+R91+R97</f>
        <v>0</v>
      </c>
      <c r="S85" s="206"/>
      <c r="T85" s="208">
        <f>T86+T89+T91+T97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183</v>
      </c>
      <c r="AT85" s="210" t="s">
        <v>71</v>
      </c>
      <c r="AU85" s="210" t="s">
        <v>72</v>
      </c>
      <c r="AY85" s="209" t="s">
        <v>148</v>
      </c>
      <c r="BK85" s="211">
        <f>BK86+BK89+BK91+BK97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2888</v>
      </c>
      <c r="F86" s="212" t="s">
        <v>2889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SUM(P87:P88)</f>
        <v>0</v>
      </c>
      <c r="Q86" s="206"/>
      <c r="R86" s="207">
        <f>SUM(R87:R88)</f>
        <v>0</v>
      </c>
      <c r="S86" s="206"/>
      <c r="T86" s="20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183</v>
      </c>
      <c r="AT86" s="210" t="s">
        <v>71</v>
      </c>
      <c r="AU86" s="210" t="s">
        <v>80</v>
      </c>
      <c r="AY86" s="209" t="s">
        <v>148</v>
      </c>
      <c r="BK86" s="211">
        <f>SUM(BK87:BK88)</f>
        <v>0</v>
      </c>
    </row>
    <row r="87" s="2" customFormat="1" ht="16.5" customHeight="1">
      <c r="A87" s="40"/>
      <c r="B87" s="41"/>
      <c r="C87" s="214" t="s">
        <v>80</v>
      </c>
      <c r="D87" s="214" t="s">
        <v>151</v>
      </c>
      <c r="E87" s="215" t="s">
        <v>2890</v>
      </c>
      <c r="F87" s="216" t="s">
        <v>2891</v>
      </c>
      <c r="G87" s="217" t="s">
        <v>201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2892</v>
      </c>
      <c r="AT87" s="225" t="s">
        <v>151</v>
      </c>
      <c r="AU87" s="225" t="s">
        <v>82</v>
      </c>
      <c r="AY87" s="19" t="s">
        <v>148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80</v>
      </c>
      <c r="BK87" s="226">
        <f>ROUND(I87*H87,2)</f>
        <v>0</v>
      </c>
      <c r="BL87" s="19" t="s">
        <v>2892</v>
      </c>
      <c r="BM87" s="225" t="s">
        <v>3439</v>
      </c>
    </row>
    <row r="88" s="2" customFormat="1" ht="24.15" customHeight="1">
      <c r="A88" s="40"/>
      <c r="B88" s="41"/>
      <c r="C88" s="214" t="s">
        <v>82</v>
      </c>
      <c r="D88" s="214" t="s">
        <v>151</v>
      </c>
      <c r="E88" s="215" t="s">
        <v>2271</v>
      </c>
      <c r="F88" s="216" t="s">
        <v>2894</v>
      </c>
      <c r="G88" s="217" t="s">
        <v>201</v>
      </c>
      <c r="H88" s="218">
        <v>1</v>
      </c>
      <c r="I88" s="219"/>
      <c r="J88" s="220">
        <f>ROUND(I88*H88,2)</f>
        <v>0</v>
      </c>
      <c r="K88" s="216" t="s">
        <v>19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2892</v>
      </c>
      <c r="AT88" s="225" t="s">
        <v>151</v>
      </c>
      <c r="AU88" s="225" t="s">
        <v>82</v>
      </c>
      <c r="AY88" s="19" t="s">
        <v>148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80</v>
      </c>
      <c r="BK88" s="226">
        <f>ROUND(I88*H88,2)</f>
        <v>0</v>
      </c>
      <c r="BL88" s="19" t="s">
        <v>2892</v>
      </c>
      <c r="BM88" s="225" t="s">
        <v>3440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2896</v>
      </c>
      <c r="F89" s="212" t="s">
        <v>2897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P90</f>
        <v>0</v>
      </c>
      <c r="Q89" s="206"/>
      <c r="R89" s="207">
        <f>R90</f>
        <v>0</v>
      </c>
      <c r="S89" s="206"/>
      <c r="T89" s="208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183</v>
      </c>
      <c r="AT89" s="210" t="s">
        <v>71</v>
      </c>
      <c r="AU89" s="210" t="s">
        <v>80</v>
      </c>
      <c r="AY89" s="209" t="s">
        <v>148</v>
      </c>
      <c r="BK89" s="211">
        <f>BK90</f>
        <v>0</v>
      </c>
    </row>
    <row r="90" s="2" customFormat="1" ht="37.8" customHeight="1">
      <c r="A90" s="40"/>
      <c r="B90" s="41"/>
      <c r="C90" s="214" t="s">
        <v>170</v>
      </c>
      <c r="D90" s="214" t="s">
        <v>151</v>
      </c>
      <c r="E90" s="215" t="s">
        <v>2898</v>
      </c>
      <c r="F90" s="216" t="s">
        <v>3441</v>
      </c>
      <c r="G90" s="217" t="s">
        <v>201</v>
      </c>
      <c r="H90" s="218">
        <v>1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2892</v>
      </c>
      <c r="AT90" s="225" t="s">
        <v>151</v>
      </c>
      <c r="AU90" s="225" t="s">
        <v>82</v>
      </c>
      <c r="AY90" s="19" t="s">
        <v>148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80</v>
      </c>
      <c r="BK90" s="226">
        <f>ROUND(I90*H90,2)</f>
        <v>0</v>
      </c>
      <c r="BL90" s="19" t="s">
        <v>2892</v>
      </c>
      <c r="BM90" s="225" t="s">
        <v>3442</v>
      </c>
    </row>
    <row r="91" s="12" customFormat="1" ht="22.8" customHeight="1">
      <c r="A91" s="12"/>
      <c r="B91" s="198"/>
      <c r="C91" s="199"/>
      <c r="D91" s="200" t="s">
        <v>71</v>
      </c>
      <c r="E91" s="212" t="s">
        <v>2901</v>
      </c>
      <c r="F91" s="212" t="s">
        <v>2902</v>
      </c>
      <c r="G91" s="199"/>
      <c r="H91" s="199"/>
      <c r="I91" s="202"/>
      <c r="J91" s="213">
        <f>BK91</f>
        <v>0</v>
      </c>
      <c r="K91" s="199"/>
      <c r="L91" s="204"/>
      <c r="M91" s="205"/>
      <c r="N91" s="206"/>
      <c r="O91" s="206"/>
      <c r="P91" s="207">
        <f>SUM(P92:P96)</f>
        <v>0</v>
      </c>
      <c r="Q91" s="206"/>
      <c r="R91" s="207">
        <f>SUM(R92:R96)</f>
        <v>0</v>
      </c>
      <c r="S91" s="206"/>
      <c r="T91" s="208">
        <f>SUM(T92:T96)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183</v>
      </c>
      <c r="AT91" s="210" t="s">
        <v>71</v>
      </c>
      <c r="AU91" s="210" t="s">
        <v>80</v>
      </c>
      <c r="AY91" s="209" t="s">
        <v>148</v>
      </c>
      <c r="BK91" s="211">
        <f>SUM(BK92:BK96)</f>
        <v>0</v>
      </c>
    </row>
    <row r="92" s="2" customFormat="1" ht="16.5" customHeight="1">
      <c r="A92" s="40"/>
      <c r="B92" s="41"/>
      <c r="C92" s="214" t="s">
        <v>183</v>
      </c>
      <c r="D92" s="214" t="s">
        <v>151</v>
      </c>
      <c r="E92" s="215" t="s">
        <v>3443</v>
      </c>
      <c r="F92" s="216" t="s">
        <v>3444</v>
      </c>
      <c r="G92" s="217" t="s">
        <v>201</v>
      </c>
      <c r="H92" s="218">
        <v>1</v>
      </c>
      <c r="I92" s="219"/>
      <c r="J92" s="220">
        <f>ROUND(I92*H92,2)</f>
        <v>0</v>
      </c>
      <c r="K92" s="216" t="s">
        <v>155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2892</v>
      </c>
      <c r="AT92" s="225" t="s">
        <v>151</v>
      </c>
      <c r="AU92" s="225" t="s">
        <v>82</v>
      </c>
      <c r="AY92" s="19" t="s">
        <v>148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80</v>
      </c>
      <c r="BK92" s="226">
        <f>ROUND(I92*H92,2)</f>
        <v>0</v>
      </c>
      <c r="BL92" s="19" t="s">
        <v>2892</v>
      </c>
      <c r="BM92" s="225" t="s">
        <v>3445</v>
      </c>
    </row>
    <row r="93" s="2" customFormat="1">
      <c r="A93" s="40"/>
      <c r="B93" s="41"/>
      <c r="C93" s="42"/>
      <c r="D93" s="227" t="s">
        <v>157</v>
      </c>
      <c r="E93" s="42"/>
      <c r="F93" s="228" t="s">
        <v>3446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157</v>
      </c>
      <c r="AU93" s="19" t="s">
        <v>82</v>
      </c>
    </row>
    <row r="94" s="2" customFormat="1" ht="16.5" customHeight="1">
      <c r="A94" s="40"/>
      <c r="B94" s="41"/>
      <c r="C94" s="214" t="s">
        <v>190</v>
      </c>
      <c r="D94" s="214" t="s">
        <v>151</v>
      </c>
      <c r="E94" s="215" t="s">
        <v>2274</v>
      </c>
      <c r="F94" s="216" t="s">
        <v>2903</v>
      </c>
      <c r="G94" s="217" t="s">
        <v>201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2892</v>
      </c>
      <c r="AT94" s="225" t="s">
        <v>151</v>
      </c>
      <c r="AU94" s="225" t="s">
        <v>82</v>
      </c>
      <c r="AY94" s="19" t="s">
        <v>148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2892</v>
      </c>
      <c r="BM94" s="225" t="s">
        <v>3447</v>
      </c>
    </row>
    <row r="95" s="2" customFormat="1" ht="16.5" customHeight="1">
      <c r="A95" s="40"/>
      <c r="B95" s="41"/>
      <c r="C95" s="214" t="s">
        <v>198</v>
      </c>
      <c r="D95" s="214" t="s">
        <v>151</v>
      </c>
      <c r="E95" s="215" t="s">
        <v>3448</v>
      </c>
      <c r="F95" s="216" t="s">
        <v>3449</v>
      </c>
      <c r="G95" s="217" t="s">
        <v>201</v>
      </c>
      <c r="H95" s="218">
        <v>1</v>
      </c>
      <c r="I95" s="219"/>
      <c r="J95" s="220">
        <f>ROUND(I95*H95,2)</f>
        <v>0</v>
      </c>
      <c r="K95" s="216" t="s">
        <v>155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2892</v>
      </c>
      <c r="AT95" s="225" t="s">
        <v>151</v>
      </c>
      <c r="AU95" s="225" t="s">
        <v>82</v>
      </c>
      <c r="AY95" s="19" t="s">
        <v>148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80</v>
      </c>
      <c r="BK95" s="226">
        <f>ROUND(I95*H95,2)</f>
        <v>0</v>
      </c>
      <c r="BL95" s="19" t="s">
        <v>2892</v>
      </c>
      <c r="BM95" s="225" t="s">
        <v>3450</v>
      </c>
    </row>
    <row r="96" s="2" customFormat="1">
      <c r="A96" s="40"/>
      <c r="B96" s="41"/>
      <c r="C96" s="42"/>
      <c r="D96" s="227" t="s">
        <v>157</v>
      </c>
      <c r="E96" s="42"/>
      <c r="F96" s="228" t="s">
        <v>3451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157</v>
      </c>
      <c r="AU96" s="19" t="s">
        <v>82</v>
      </c>
    </row>
    <row r="97" s="12" customFormat="1" ht="22.8" customHeight="1">
      <c r="A97" s="12"/>
      <c r="B97" s="198"/>
      <c r="C97" s="199"/>
      <c r="D97" s="200" t="s">
        <v>71</v>
      </c>
      <c r="E97" s="212" t="s">
        <v>2905</v>
      </c>
      <c r="F97" s="212" t="s">
        <v>2906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183</v>
      </c>
      <c r="AT97" s="210" t="s">
        <v>71</v>
      </c>
      <c r="AU97" s="210" t="s">
        <v>80</v>
      </c>
      <c r="AY97" s="209" t="s">
        <v>148</v>
      </c>
      <c r="BK97" s="211">
        <f>BK98</f>
        <v>0</v>
      </c>
    </row>
    <row r="98" s="2" customFormat="1" ht="16.5" customHeight="1">
      <c r="A98" s="40"/>
      <c r="B98" s="41"/>
      <c r="C98" s="214" t="s">
        <v>205</v>
      </c>
      <c r="D98" s="214" t="s">
        <v>151</v>
      </c>
      <c r="E98" s="215" t="s">
        <v>2907</v>
      </c>
      <c r="F98" s="216" t="s">
        <v>2908</v>
      </c>
      <c r="G98" s="217" t="s">
        <v>201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83" t="s">
        <v>19</v>
      </c>
      <c r="N98" s="284" t="s">
        <v>43</v>
      </c>
      <c r="O98" s="281"/>
      <c r="P98" s="285">
        <f>O98*H98</f>
        <v>0</v>
      </c>
      <c r="Q98" s="285">
        <v>0</v>
      </c>
      <c r="R98" s="285">
        <f>Q98*H98</f>
        <v>0</v>
      </c>
      <c r="S98" s="285">
        <v>0</v>
      </c>
      <c r="T98" s="28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2892</v>
      </c>
      <c r="AT98" s="225" t="s">
        <v>151</v>
      </c>
      <c r="AU98" s="225" t="s">
        <v>82</v>
      </c>
      <c r="AY98" s="19" t="s">
        <v>148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2892</v>
      </c>
      <c r="BM98" s="225" t="s">
        <v>3452</v>
      </c>
    </row>
    <row r="99" s="2" customFormat="1" ht="6.96" customHeight="1">
      <c r="A99" s="40"/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46"/>
      <c r="M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</sheetData>
  <sheetProtection sheet="1" autoFilter="0" formatColumns="0" formatRows="0" objects="1" scenarios="1" spinCount="100000" saltValue="OGGzxbeTT1gSNcvqlTzyZJcYNAoNf4fXAvc1c1+AYX6t5iBW1ZJIXBjfOQyccYktUKiQo5FEDm2q8ur8SadYeQ==" hashValue="YtGaqK8D+O7kxInIjwiGDd42ETNymLD1JWcbTn1RY5A8KkETC+C0TKQrn+ltfpMFphKfa/zg3Hb/MKgTMoqOdg==" algorithmName="SHA-512" password="CC35"/>
  <autoFilter ref="C83:K9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2_01/042503000"/>
    <hyperlink ref="F96" r:id="rId2" display="https://podminky.urs.cz/item/CS_URS_2022_01/04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6" customFormat="1" ht="45" customHeight="1">
      <c r="B3" s="293"/>
      <c r="C3" s="294" t="s">
        <v>3453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3454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3455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3456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3457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3458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3459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3460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3461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3462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3463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79</v>
      </c>
      <c r="F18" s="300" t="s">
        <v>3464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3465</v>
      </c>
      <c r="F19" s="300" t="s">
        <v>3466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3467</v>
      </c>
      <c r="F20" s="300" t="s">
        <v>3468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3469</v>
      </c>
      <c r="F21" s="300" t="s">
        <v>3470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3471</v>
      </c>
      <c r="F22" s="300" t="s">
        <v>3472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94</v>
      </c>
      <c r="F23" s="300" t="s">
        <v>3473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3474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3475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3476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3477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3478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3479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3480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3481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3482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134</v>
      </c>
      <c r="F36" s="300"/>
      <c r="G36" s="300" t="s">
        <v>3483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3484</v>
      </c>
      <c r="F37" s="300"/>
      <c r="G37" s="300" t="s">
        <v>3485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3486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3487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135</v>
      </c>
      <c r="F40" s="300"/>
      <c r="G40" s="300" t="s">
        <v>3488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136</v>
      </c>
      <c r="F41" s="300"/>
      <c r="G41" s="300" t="s">
        <v>3489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3490</v>
      </c>
      <c r="F42" s="300"/>
      <c r="G42" s="300" t="s">
        <v>3491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3492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3493</v>
      </c>
      <c r="F44" s="300"/>
      <c r="G44" s="300" t="s">
        <v>3494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138</v>
      </c>
      <c r="F45" s="300"/>
      <c r="G45" s="300" t="s">
        <v>3495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3496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3497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3498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3499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3500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3501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3502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3503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3504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3505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3506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3507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3508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3509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3510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3511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3512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3513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3514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3515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3516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3517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3518</v>
      </c>
      <c r="D76" s="318"/>
      <c r="E76" s="318"/>
      <c r="F76" s="318" t="s">
        <v>3519</v>
      </c>
      <c r="G76" s="319"/>
      <c r="H76" s="318" t="s">
        <v>54</v>
      </c>
      <c r="I76" s="318" t="s">
        <v>57</v>
      </c>
      <c r="J76" s="318" t="s">
        <v>3520</v>
      </c>
      <c r="K76" s="317"/>
    </row>
    <row r="77" s="1" customFormat="1" ht="17.25" customHeight="1">
      <c r="B77" s="315"/>
      <c r="C77" s="320" t="s">
        <v>3521</v>
      </c>
      <c r="D77" s="320"/>
      <c r="E77" s="320"/>
      <c r="F77" s="321" t="s">
        <v>3522</v>
      </c>
      <c r="G77" s="322"/>
      <c r="H77" s="320"/>
      <c r="I77" s="320"/>
      <c r="J77" s="320" t="s">
        <v>3523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3524</v>
      </c>
      <c r="G79" s="327"/>
      <c r="H79" s="303" t="s">
        <v>3525</v>
      </c>
      <c r="I79" s="303" t="s">
        <v>3526</v>
      </c>
      <c r="J79" s="303">
        <v>20</v>
      </c>
      <c r="K79" s="317"/>
    </row>
    <row r="80" s="1" customFormat="1" ht="15" customHeight="1">
      <c r="B80" s="315"/>
      <c r="C80" s="303" t="s">
        <v>3527</v>
      </c>
      <c r="D80" s="303"/>
      <c r="E80" s="303"/>
      <c r="F80" s="326" t="s">
        <v>3524</v>
      </c>
      <c r="G80" s="327"/>
      <c r="H80" s="303" t="s">
        <v>3528</v>
      </c>
      <c r="I80" s="303" t="s">
        <v>3526</v>
      </c>
      <c r="J80" s="303">
        <v>120</v>
      </c>
      <c r="K80" s="317"/>
    </row>
    <row r="81" s="1" customFormat="1" ht="15" customHeight="1">
      <c r="B81" s="328"/>
      <c r="C81" s="303" t="s">
        <v>3529</v>
      </c>
      <c r="D81" s="303"/>
      <c r="E81" s="303"/>
      <c r="F81" s="326" t="s">
        <v>3530</v>
      </c>
      <c r="G81" s="327"/>
      <c r="H81" s="303" t="s">
        <v>3531</v>
      </c>
      <c r="I81" s="303" t="s">
        <v>3526</v>
      </c>
      <c r="J81" s="303">
        <v>50</v>
      </c>
      <c r="K81" s="317"/>
    </row>
    <row r="82" s="1" customFormat="1" ht="15" customHeight="1">
      <c r="B82" s="328"/>
      <c r="C82" s="303" t="s">
        <v>3532</v>
      </c>
      <c r="D82" s="303"/>
      <c r="E82" s="303"/>
      <c r="F82" s="326" t="s">
        <v>3524</v>
      </c>
      <c r="G82" s="327"/>
      <c r="H82" s="303" t="s">
        <v>3533</v>
      </c>
      <c r="I82" s="303" t="s">
        <v>3534</v>
      </c>
      <c r="J82" s="303"/>
      <c r="K82" s="317"/>
    </row>
    <row r="83" s="1" customFormat="1" ht="15" customHeight="1">
      <c r="B83" s="328"/>
      <c r="C83" s="329" t="s">
        <v>3535</v>
      </c>
      <c r="D83" s="329"/>
      <c r="E83" s="329"/>
      <c r="F83" s="330" t="s">
        <v>3530</v>
      </c>
      <c r="G83" s="329"/>
      <c r="H83" s="329" t="s">
        <v>3536</v>
      </c>
      <c r="I83" s="329" t="s">
        <v>3526</v>
      </c>
      <c r="J83" s="329">
        <v>15</v>
      </c>
      <c r="K83" s="317"/>
    </row>
    <row r="84" s="1" customFormat="1" ht="15" customHeight="1">
      <c r="B84" s="328"/>
      <c r="C84" s="329" t="s">
        <v>3537</v>
      </c>
      <c r="D84" s="329"/>
      <c r="E84" s="329"/>
      <c r="F84" s="330" t="s">
        <v>3530</v>
      </c>
      <c r="G84" s="329"/>
      <c r="H84" s="329" t="s">
        <v>3538</v>
      </c>
      <c r="I84" s="329" t="s">
        <v>3526</v>
      </c>
      <c r="J84" s="329">
        <v>15</v>
      </c>
      <c r="K84" s="317"/>
    </row>
    <row r="85" s="1" customFormat="1" ht="15" customHeight="1">
      <c r="B85" s="328"/>
      <c r="C85" s="329" t="s">
        <v>3539</v>
      </c>
      <c r="D85" s="329"/>
      <c r="E85" s="329"/>
      <c r="F85" s="330" t="s">
        <v>3530</v>
      </c>
      <c r="G85" s="329"/>
      <c r="H85" s="329" t="s">
        <v>3540</v>
      </c>
      <c r="I85" s="329" t="s">
        <v>3526</v>
      </c>
      <c r="J85" s="329">
        <v>20</v>
      </c>
      <c r="K85" s="317"/>
    </row>
    <row r="86" s="1" customFormat="1" ht="15" customHeight="1">
      <c r="B86" s="328"/>
      <c r="C86" s="329" t="s">
        <v>3541</v>
      </c>
      <c r="D86" s="329"/>
      <c r="E86" s="329"/>
      <c r="F86" s="330" t="s">
        <v>3530</v>
      </c>
      <c r="G86" s="329"/>
      <c r="H86" s="329" t="s">
        <v>3542</v>
      </c>
      <c r="I86" s="329" t="s">
        <v>3526</v>
      </c>
      <c r="J86" s="329">
        <v>20</v>
      </c>
      <c r="K86" s="317"/>
    </row>
    <row r="87" s="1" customFormat="1" ht="15" customHeight="1">
      <c r="B87" s="328"/>
      <c r="C87" s="303" t="s">
        <v>3543</v>
      </c>
      <c r="D87" s="303"/>
      <c r="E87" s="303"/>
      <c r="F87" s="326" t="s">
        <v>3530</v>
      </c>
      <c r="G87" s="327"/>
      <c r="H87" s="303" t="s">
        <v>3544</v>
      </c>
      <c r="I87" s="303" t="s">
        <v>3526</v>
      </c>
      <c r="J87" s="303">
        <v>50</v>
      </c>
      <c r="K87" s="317"/>
    </row>
    <row r="88" s="1" customFormat="1" ht="15" customHeight="1">
      <c r="B88" s="328"/>
      <c r="C88" s="303" t="s">
        <v>3545</v>
      </c>
      <c r="D88" s="303"/>
      <c r="E88" s="303"/>
      <c r="F88" s="326" t="s">
        <v>3530</v>
      </c>
      <c r="G88" s="327"/>
      <c r="H88" s="303" t="s">
        <v>3546</v>
      </c>
      <c r="I88" s="303" t="s">
        <v>3526</v>
      </c>
      <c r="J88" s="303">
        <v>20</v>
      </c>
      <c r="K88" s="317"/>
    </row>
    <row r="89" s="1" customFormat="1" ht="15" customHeight="1">
      <c r="B89" s="328"/>
      <c r="C89" s="303" t="s">
        <v>3547</v>
      </c>
      <c r="D89" s="303"/>
      <c r="E89" s="303"/>
      <c r="F89" s="326" t="s">
        <v>3530</v>
      </c>
      <c r="G89" s="327"/>
      <c r="H89" s="303" t="s">
        <v>3548</v>
      </c>
      <c r="I89" s="303" t="s">
        <v>3526</v>
      </c>
      <c r="J89" s="303">
        <v>20</v>
      </c>
      <c r="K89" s="317"/>
    </row>
    <row r="90" s="1" customFormat="1" ht="15" customHeight="1">
      <c r="B90" s="328"/>
      <c r="C90" s="303" t="s">
        <v>3549</v>
      </c>
      <c r="D90" s="303"/>
      <c r="E90" s="303"/>
      <c r="F90" s="326" t="s">
        <v>3530</v>
      </c>
      <c r="G90" s="327"/>
      <c r="H90" s="303" t="s">
        <v>3550</v>
      </c>
      <c r="I90" s="303" t="s">
        <v>3526</v>
      </c>
      <c r="J90" s="303">
        <v>50</v>
      </c>
      <c r="K90" s="317"/>
    </row>
    <row r="91" s="1" customFormat="1" ht="15" customHeight="1">
      <c r="B91" s="328"/>
      <c r="C91" s="303" t="s">
        <v>3551</v>
      </c>
      <c r="D91" s="303"/>
      <c r="E91" s="303"/>
      <c r="F91" s="326" t="s">
        <v>3530</v>
      </c>
      <c r="G91" s="327"/>
      <c r="H91" s="303" t="s">
        <v>3551</v>
      </c>
      <c r="I91" s="303" t="s">
        <v>3526</v>
      </c>
      <c r="J91" s="303">
        <v>50</v>
      </c>
      <c r="K91" s="317"/>
    </row>
    <row r="92" s="1" customFormat="1" ht="15" customHeight="1">
      <c r="B92" s="328"/>
      <c r="C92" s="303" t="s">
        <v>3552</v>
      </c>
      <c r="D92" s="303"/>
      <c r="E92" s="303"/>
      <c r="F92" s="326" t="s">
        <v>3530</v>
      </c>
      <c r="G92" s="327"/>
      <c r="H92" s="303" t="s">
        <v>3553</v>
      </c>
      <c r="I92" s="303" t="s">
        <v>3526</v>
      </c>
      <c r="J92" s="303">
        <v>255</v>
      </c>
      <c r="K92" s="317"/>
    </row>
    <row r="93" s="1" customFormat="1" ht="15" customHeight="1">
      <c r="B93" s="328"/>
      <c r="C93" s="303" t="s">
        <v>3554</v>
      </c>
      <c r="D93" s="303"/>
      <c r="E93" s="303"/>
      <c r="F93" s="326" t="s">
        <v>3524</v>
      </c>
      <c r="G93" s="327"/>
      <c r="H93" s="303" t="s">
        <v>3555</v>
      </c>
      <c r="I93" s="303" t="s">
        <v>3556</v>
      </c>
      <c r="J93" s="303"/>
      <c r="K93" s="317"/>
    </row>
    <row r="94" s="1" customFormat="1" ht="15" customHeight="1">
      <c r="B94" s="328"/>
      <c r="C94" s="303" t="s">
        <v>3557</v>
      </c>
      <c r="D94" s="303"/>
      <c r="E94" s="303"/>
      <c r="F94" s="326" t="s">
        <v>3524</v>
      </c>
      <c r="G94" s="327"/>
      <c r="H94" s="303" t="s">
        <v>3558</v>
      </c>
      <c r="I94" s="303" t="s">
        <v>3559</v>
      </c>
      <c r="J94" s="303"/>
      <c r="K94" s="317"/>
    </row>
    <row r="95" s="1" customFormat="1" ht="15" customHeight="1">
      <c r="B95" s="328"/>
      <c r="C95" s="303" t="s">
        <v>3560</v>
      </c>
      <c r="D95" s="303"/>
      <c r="E95" s="303"/>
      <c r="F95" s="326" t="s">
        <v>3524</v>
      </c>
      <c r="G95" s="327"/>
      <c r="H95" s="303" t="s">
        <v>3560</v>
      </c>
      <c r="I95" s="303" t="s">
        <v>3559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3524</v>
      </c>
      <c r="G96" s="327"/>
      <c r="H96" s="303" t="s">
        <v>3561</v>
      </c>
      <c r="I96" s="303" t="s">
        <v>3559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3524</v>
      </c>
      <c r="G97" s="327"/>
      <c r="H97" s="303" t="s">
        <v>3562</v>
      </c>
      <c r="I97" s="303" t="s">
        <v>3559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3563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3518</v>
      </c>
      <c r="D103" s="318"/>
      <c r="E103" s="318"/>
      <c r="F103" s="318" t="s">
        <v>3519</v>
      </c>
      <c r="G103" s="319"/>
      <c r="H103" s="318" t="s">
        <v>54</v>
      </c>
      <c r="I103" s="318" t="s">
        <v>57</v>
      </c>
      <c r="J103" s="318" t="s">
        <v>3520</v>
      </c>
      <c r="K103" s="317"/>
    </row>
    <row r="104" s="1" customFormat="1" ht="17.25" customHeight="1">
      <c r="B104" s="315"/>
      <c r="C104" s="320" t="s">
        <v>3521</v>
      </c>
      <c r="D104" s="320"/>
      <c r="E104" s="320"/>
      <c r="F104" s="321" t="s">
        <v>3522</v>
      </c>
      <c r="G104" s="322"/>
      <c r="H104" s="320"/>
      <c r="I104" s="320"/>
      <c r="J104" s="320" t="s">
        <v>3523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3524</v>
      </c>
      <c r="G106" s="303"/>
      <c r="H106" s="303" t="s">
        <v>3564</v>
      </c>
      <c r="I106" s="303" t="s">
        <v>3526</v>
      </c>
      <c r="J106" s="303">
        <v>20</v>
      </c>
      <c r="K106" s="317"/>
    </row>
    <row r="107" s="1" customFormat="1" ht="15" customHeight="1">
      <c r="B107" s="315"/>
      <c r="C107" s="303" t="s">
        <v>3527</v>
      </c>
      <c r="D107" s="303"/>
      <c r="E107" s="303"/>
      <c r="F107" s="326" t="s">
        <v>3524</v>
      </c>
      <c r="G107" s="303"/>
      <c r="H107" s="303" t="s">
        <v>3564</v>
      </c>
      <c r="I107" s="303" t="s">
        <v>3526</v>
      </c>
      <c r="J107" s="303">
        <v>120</v>
      </c>
      <c r="K107" s="317"/>
    </row>
    <row r="108" s="1" customFormat="1" ht="15" customHeight="1">
      <c r="B108" s="328"/>
      <c r="C108" s="303" t="s">
        <v>3529</v>
      </c>
      <c r="D108" s="303"/>
      <c r="E108" s="303"/>
      <c r="F108" s="326" t="s">
        <v>3530</v>
      </c>
      <c r="G108" s="303"/>
      <c r="H108" s="303" t="s">
        <v>3564</v>
      </c>
      <c r="I108" s="303" t="s">
        <v>3526</v>
      </c>
      <c r="J108" s="303">
        <v>50</v>
      </c>
      <c r="K108" s="317"/>
    </row>
    <row r="109" s="1" customFormat="1" ht="15" customHeight="1">
      <c r="B109" s="328"/>
      <c r="C109" s="303" t="s">
        <v>3532</v>
      </c>
      <c r="D109" s="303"/>
      <c r="E109" s="303"/>
      <c r="F109" s="326" t="s">
        <v>3524</v>
      </c>
      <c r="G109" s="303"/>
      <c r="H109" s="303" t="s">
        <v>3564</v>
      </c>
      <c r="I109" s="303" t="s">
        <v>3534</v>
      </c>
      <c r="J109" s="303"/>
      <c r="K109" s="317"/>
    </row>
    <row r="110" s="1" customFormat="1" ht="15" customHeight="1">
      <c r="B110" s="328"/>
      <c r="C110" s="303" t="s">
        <v>3543</v>
      </c>
      <c r="D110" s="303"/>
      <c r="E110" s="303"/>
      <c r="F110" s="326" t="s">
        <v>3530</v>
      </c>
      <c r="G110" s="303"/>
      <c r="H110" s="303" t="s">
        <v>3564</v>
      </c>
      <c r="I110" s="303" t="s">
        <v>3526</v>
      </c>
      <c r="J110" s="303">
        <v>50</v>
      </c>
      <c r="K110" s="317"/>
    </row>
    <row r="111" s="1" customFormat="1" ht="15" customHeight="1">
      <c r="B111" s="328"/>
      <c r="C111" s="303" t="s">
        <v>3551</v>
      </c>
      <c r="D111" s="303"/>
      <c r="E111" s="303"/>
      <c r="F111" s="326" t="s">
        <v>3530</v>
      </c>
      <c r="G111" s="303"/>
      <c r="H111" s="303" t="s">
        <v>3564</v>
      </c>
      <c r="I111" s="303" t="s">
        <v>3526</v>
      </c>
      <c r="J111" s="303">
        <v>50</v>
      </c>
      <c r="K111" s="317"/>
    </row>
    <row r="112" s="1" customFormat="1" ht="15" customHeight="1">
      <c r="B112" s="328"/>
      <c r="C112" s="303" t="s">
        <v>3549</v>
      </c>
      <c r="D112" s="303"/>
      <c r="E112" s="303"/>
      <c r="F112" s="326" t="s">
        <v>3530</v>
      </c>
      <c r="G112" s="303"/>
      <c r="H112" s="303" t="s">
        <v>3564</v>
      </c>
      <c r="I112" s="303" t="s">
        <v>3526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3524</v>
      </c>
      <c r="G113" s="303"/>
      <c r="H113" s="303" t="s">
        <v>3565</v>
      </c>
      <c r="I113" s="303" t="s">
        <v>3526</v>
      </c>
      <c r="J113" s="303">
        <v>20</v>
      </c>
      <c r="K113" s="317"/>
    </row>
    <row r="114" s="1" customFormat="1" ht="15" customHeight="1">
      <c r="B114" s="328"/>
      <c r="C114" s="303" t="s">
        <v>3566</v>
      </c>
      <c r="D114" s="303"/>
      <c r="E114" s="303"/>
      <c r="F114" s="326" t="s">
        <v>3524</v>
      </c>
      <c r="G114" s="303"/>
      <c r="H114" s="303" t="s">
        <v>3567</v>
      </c>
      <c r="I114" s="303" t="s">
        <v>3526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3524</v>
      </c>
      <c r="G115" s="303"/>
      <c r="H115" s="303" t="s">
        <v>3568</v>
      </c>
      <c r="I115" s="303" t="s">
        <v>3559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3524</v>
      </c>
      <c r="G116" s="303"/>
      <c r="H116" s="303" t="s">
        <v>3569</v>
      </c>
      <c r="I116" s="303" t="s">
        <v>3559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3524</v>
      </c>
      <c r="G117" s="303"/>
      <c r="H117" s="303" t="s">
        <v>3570</v>
      </c>
      <c r="I117" s="303" t="s">
        <v>3571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3572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3518</v>
      </c>
      <c r="D123" s="318"/>
      <c r="E123" s="318"/>
      <c r="F123" s="318" t="s">
        <v>3519</v>
      </c>
      <c r="G123" s="319"/>
      <c r="H123" s="318" t="s">
        <v>54</v>
      </c>
      <c r="I123" s="318" t="s">
        <v>57</v>
      </c>
      <c r="J123" s="318" t="s">
        <v>3520</v>
      </c>
      <c r="K123" s="347"/>
    </row>
    <row r="124" s="1" customFormat="1" ht="17.25" customHeight="1">
      <c r="B124" s="346"/>
      <c r="C124" s="320" t="s">
        <v>3521</v>
      </c>
      <c r="D124" s="320"/>
      <c r="E124" s="320"/>
      <c r="F124" s="321" t="s">
        <v>3522</v>
      </c>
      <c r="G124" s="322"/>
      <c r="H124" s="320"/>
      <c r="I124" s="320"/>
      <c r="J124" s="320" t="s">
        <v>3523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3527</v>
      </c>
      <c r="D126" s="325"/>
      <c r="E126" s="325"/>
      <c r="F126" s="326" t="s">
        <v>3524</v>
      </c>
      <c r="G126" s="303"/>
      <c r="H126" s="303" t="s">
        <v>3564</v>
      </c>
      <c r="I126" s="303" t="s">
        <v>3526</v>
      </c>
      <c r="J126" s="303">
        <v>120</v>
      </c>
      <c r="K126" s="351"/>
    </row>
    <row r="127" s="1" customFormat="1" ht="15" customHeight="1">
      <c r="B127" s="348"/>
      <c r="C127" s="303" t="s">
        <v>3573</v>
      </c>
      <c r="D127" s="303"/>
      <c r="E127" s="303"/>
      <c r="F127" s="326" t="s">
        <v>3524</v>
      </c>
      <c r="G127" s="303"/>
      <c r="H127" s="303" t="s">
        <v>3574</v>
      </c>
      <c r="I127" s="303" t="s">
        <v>3526</v>
      </c>
      <c r="J127" s="303" t="s">
        <v>3575</v>
      </c>
      <c r="K127" s="351"/>
    </row>
    <row r="128" s="1" customFormat="1" ht="15" customHeight="1">
      <c r="B128" s="348"/>
      <c r="C128" s="303" t="s">
        <v>94</v>
      </c>
      <c r="D128" s="303"/>
      <c r="E128" s="303"/>
      <c r="F128" s="326" t="s">
        <v>3524</v>
      </c>
      <c r="G128" s="303"/>
      <c r="H128" s="303" t="s">
        <v>3576</v>
      </c>
      <c r="I128" s="303" t="s">
        <v>3526</v>
      </c>
      <c r="J128" s="303" t="s">
        <v>3575</v>
      </c>
      <c r="K128" s="351"/>
    </row>
    <row r="129" s="1" customFormat="1" ht="15" customHeight="1">
      <c r="B129" s="348"/>
      <c r="C129" s="303" t="s">
        <v>3535</v>
      </c>
      <c r="D129" s="303"/>
      <c r="E129" s="303"/>
      <c r="F129" s="326" t="s">
        <v>3530</v>
      </c>
      <c r="G129" s="303"/>
      <c r="H129" s="303" t="s">
        <v>3536</v>
      </c>
      <c r="I129" s="303" t="s">
        <v>3526</v>
      </c>
      <c r="J129" s="303">
        <v>15</v>
      </c>
      <c r="K129" s="351"/>
    </row>
    <row r="130" s="1" customFormat="1" ht="15" customHeight="1">
      <c r="B130" s="348"/>
      <c r="C130" s="329" t="s">
        <v>3537</v>
      </c>
      <c r="D130" s="329"/>
      <c r="E130" s="329"/>
      <c r="F130" s="330" t="s">
        <v>3530</v>
      </c>
      <c r="G130" s="329"/>
      <c r="H130" s="329" t="s">
        <v>3538</v>
      </c>
      <c r="I130" s="329" t="s">
        <v>3526</v>
      </c>
      <c r="J130" s="329">
        <v>15</v>
      </c>
      <c r="K130" s="351"/>
    </row>
    <row r="131" s="1" customFormat="1" ht="15" customHeight="1">
      <c r="B131" s="348"/>
      <c r="C131" s="329" t="s">
        <v>3539</v>
      </c>
      <c r="D131" s="329"/>
      <c r="E131" s="329"/>
      <c r="F131" s="330" t="s">
        <v>3530</v>
      </c>
      <c r="G131" s="329"/>
      <c r="H131" s="329" t="s">
        <v>3540</v>
      </c>
      <c r="I131" s="329" t="s">
        <v>3526</v>
      </c>
      <c r="J131" s="329">
        <v>20</v>
      </c>
      <c r="K131" s="351"/>
    </row>
    <row r="132" s="1" customFormat="1" ht="15" customHeight="1">
      <c r="B132" s="348"/>
      <c r="C132" s="329" t="s">
        <v>3541</v>
      </c>
      <c r="D132" s="329"/>
      <c r="E132" s="329"/>
      <c r="F132" s="330" t="s">
        <v>3530</v>
      </c>
      <c r="G132" s="329"/>
      <c r="H132" s="329" t="s">
        <v>3542</v>
      </c>
      <c r="I132" s="329" t="s">
        <v>3526</v>
      </c>
      <c r="J132" s="329">
        <v>20</v>
      </c>
      <c r="K132" s="351"/>
    </row>
    <row r="133" s="1" customFormat="1" ht="15" customHeight="1">
      <c r="B133" s="348"/>
      <c r="C133" s="303" t="s">
        <v>3529</v>
      </c>
      <c r="D133" s="303"/>
      <c r="E133" s="303"/>
      <c r="F133" s="326" t="s">
        <v>3530</v>
      </c>
      <c r="G133" s="303"/>
      <c r="H133" s="303" t="s">
        <v>3564</v>
      </c>
      <c r="I133" s="303" t="s">
        <v>3526</v>
      </c>
      <c r="J133" s="303">
        <v>50</v>
      </c>
      <c r="K133" s="351"/>
    </row>
    <row r="134" s="1" customFormat="1" ht="15" customHeight="1">
      <c r="B134" s="348"/>
      <c r="C134" s="303" t="s">
        <v>3543</v>
      </c>
      <c r="D134" s="303"/>
      <c r="E134" s="303"/>
      <c r="F134" s="326" t="s">
        <v>3530</v>
      </c>
      <c r="G134" s="303"/>
      <c r="H134" s="303" t="s">
        <v>3564</v>
      </c>
      <c r="I134" s="303" t="s">
        <v>3526</v>
      </c>
      <c r="J134" s="303">
        <v>50</v>
      </c>
      <c r="K134" s="351"/>
    </row>
    <row r="135" s="1" customFormat="1" ht="15" customHeight="1">
      <c r="B135" s="348"/>
      <c r="C135" s="303" t="s">
        <v>3549</v>
      </c>
      <c r="D135" s="303"/>
      <c r="E135" s="303"/>
      <c r="F135" s="326" t="s">
        <v>3530</v>
      </c>
      <c r="G135" s="303"/>
      <c r="H135" s="303" t="s">
        <v>3564</v>
      </c>
      <c r="I135" s="303" t="s">
        <v>3526</v>
      </c>
      <c r="J135" s="303">
        <v>50</v>
      </c>
      <c r="K135" s="351"/>
    </row>
    <row r="136" s="1" customFormat="1" ht="15" customHeight="1">
      <c r="B136" s="348"/>
      <c r="C136" s="303" t="s">
        <v>3551</v>
      </c>
      <c r="D136" s="303"/>
      <c r="E136" s="303"/>
      <c r="F136" s="326" t="s">
        <v>3530</v>
      </c>
      <c r="G136" s="303"/>
      <c r="H136" s="303" t="s">
        <v>3564</v>
      </c>
      <c r="I136" s="303" t="s">
        <v>3526</v>
      </c>
      <c r="J136" s="303">
        <v>50</v>
      </c>
      <c r="K136" s="351"/>
    </row>
    <row r="137" s="1" customFormat="1" ht="15" customHeight="1">
      <c r="B137" s="348"/>
      <c r="C137" s="303" t="s">
        <v>3552</v>
      </c>
      <c r="D137" s="303"/>
      <c r="E137" s="303"/>
      <c r="F137" s="326" t="s">
        <v>3530</v>
      </c>
      <c r="G137" s="303"/>
      <c r="H137" s="303" t="s">
        <v>3577</v>
      </c>
      <c r="I137" s="303" t="s">
        <v>3526</v>
      </c>
      <c r="J137" s="303">
        <v>255</v>
      </c>
      <c r="K137" s="351"/>
    </row>
    <row r="138" s="1" customFormat="1" ht="15" customHeight="1">
      <c r="B138" s="348"/>
      <c r="C138" s="303" t="s">
        <v>3554</v>
      </c>
      <c r="D138" s="303"/>
      <c r="E138" s="303"/>
      <c r="F138" s="326" t="s">
        <v>3524</v>
      </c>
      <c r="G138" s="303"/>
      <c r="H138" s="303" t="s">
        <v>3578</v>
      </c>
      <c r="I138" s="303" t="s">
        <v>3556</v>
      </c>
      <c r="J138" s="303"/>
      <c r="K138" s="351"/>
    </row>
    <row r="139" s="1" customFormat="1" ht="15" customHeight="1">
      <c r="B139" s="348"/>
      <c r="C139" s="303" t="s">
        <v>3557</v>
      </c>
      <c r="D139" s="303"/>
      <c r="E139" s="303"/>
      <c r="F139" s="326" t="s">
        <v>3524</v>
      </c>
      <c r="G139" s="303"/>
      <c r="H139" s="303" t="s">
        <v>3579</v>
      </c>
      <c r="I139" s="303" t="s">
        <v>3559</v>
      </c>
      <c r="J139" s="303"/>
      <c r="K139" s="351"/>
    </row>
    <row r="140" s="1" customFormat="1" ht="15" customHeight="1">
      <c r="B140" s="348"/>
      <c r="C140" s="303" t="s">
        <v>3560</v>
      </c>
      <c r="D140" s="303"/>
      <c r="E140" s="303"/>
      <c r="F140" s="326" t="s">
        <v>3524</v>
      </c>
      <c r="G140" s="303"/>
      <c r="H140" s="303" t="s">
        <v>3560</v>
      </c>
      <c r="I140" s="303" t="s">
        <v>3559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3524</v>
      </c>
      <c r="G141" s="303"/>
      <c r="H141" s="303" t="s">
        <v>3580</v>
      </c>
      <c r="I141" s="303" t="s">
        <v>3559</v>
      </c>
      <c r="J141" s="303"/>
      <c r="K141" s="351"/>
    </row>
    <row r="142" s="1" customFormat="1" ht="15" customHeight="1">
      <c r="B142" s="348"/>
      <c r="C142" s="303" t="s">
        <v>3581</v>
      </c>
      <c r="D142" s="303"/>
      <c r="E142" s="303"/>
      <c r="F142" s="326" t="s">
        <v>3524</v>
      </c>
      <c r="G142" s="303"/>
      <c r="H142" s="303" t="s">
        <v>3582</v>
      </c>
      <c r="I142" s="303" t="s">
        <v>3559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3583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3518</v>
      </c>
      <c r="D148" s="318"/>
      <c r="E148" s="318"/>
      <c r="F148" s="318" t="s">
        <v>3519</v>
      </c>
      <c r="G148" s="319"/>
      <c r="H148" s="318" t="s">
        <v>54</v>
      </c>
      <c r="I148" s="318" t="s">
        <v>57</v>
      </c>
      <c r="J148" s="318" t="s">
        <v>3520</v>
      </c>
      <c r="K148" s="317"/>
    </row>
    <row r="149" s="1" customFormat="1" ht="17.25" customHeight="1">
      <c r="B149" s="315"/>
      <c r="C149" s="320" t="s">
        <v>3521</v>
      </c>
      <c r="D149" s="320"/>
      <c r="E149" s="320"/>
      <c r="F149" s="321" t="s">
        <v>3522</v>
      </c>
      <c r="G149" s="322"/>
      <c r="H149" s="320"/>
      <c r="I149" s="320"/>
      <c r="J149" s="320" t="s">
        <v>3523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3527</v>
      </c>
      <c r="D151" s="303"/>
      <c r="E151" s="303"/>
      <c r="F151" s="356" t="s">
        <v>3524</v>
      </c>
      <c r="G151" s="303"/>
      <c r="H151" s="355" t="s">
        <v>3564</v>
      </c>
      <c r="I151" s="355" t="s">
        <v>3526</v>
      </c>
      <c r="J151" s="355">
        <v>120</v>
      </c>
      <c r="K151" s="351"/>
    </row>
    <row r="152" s="1" customFormat="1" ht="15" customHeight="1">
      <c r="B152" s="328"/>
      <c r="C152" s="355" t="s">
        <v>3573</v>
      </c>
      <c r="D152" s="303"/>
      <c r="E152" s="303"/>
      <c r="F152" s="356" t="s">
        <v>3524</v>
      </c>
      <c r="G152" s="303"/>
      <c r="H152" s="355" t="s">
        <v>3584</v>
      </c>
      <c r="I152" s="355" t="s">
        <v>3526</v>
      </c>
      <c r="J152" s="355" t="s">
        <v>3575</v>
      </c>
      <c r="K152" s="351"/>
    </row>
    <row r="153" s="1" customFormat="1" ht="15" customHeight="1">
      <c r="B153" s="328"/>
      <c r="C153" s="355" t="s">
        <v>94</v>
      </c>
      <c r="D153" s="303"/>
      <c r="E153" s="303"/>
      <c r="F153" s="356" t="s">
        <v>3524</v>
      </c>
      <c r="G153" s="303"/>
      <c r="H153" s="355" t="s">
        <v>3585</v>
      </c>
      <c r="I153" s="355" t="s">
        <v>3526</v>
      </c>
      <c r="J153" s="355" t="s">
        <v>3575</v>
      </c>
      <c r="K153" s="351"/>
    </row>
    <row r="154" s="1" customFormat="1" ht="15" customHeight="1">
      <c r="B154" s="328"/>
      <c r="C154" s="355" t="s">
        <v>3529</v>
      </c>
      <c r="D154" s="303"/>
      <c r="E154" s="303"/>
      <c r="F154" s="356" t="s">
        <v>3530</v>
      </c>
      <c r="G154" s="303"/>
      <c r="H154" s="355" t="s">
        <v>3564</v>
      </c>
      <c r="I154" s="355" t="s">
        <v>3526</v>
      </c>
      <c r="J154" s="355">
        <v>50</v>
      </c>
      <c r="K154" s="351"/>
    </row>
    <row r="155" s="1" customFormat="1" ht="15" customHeight="1">
      <c r="B155" s="328"/>
      <c r="C155" s="355" t="s">
        <v>3532</v>
      </c>
      <c r="D155" s="303"/>
      <c r="E155" s="303"/>
      <c r="F155" s="356" t="s">
        <v>3524</v>
      </c>
      <c r="G155" s="303"/>
      <c r="H155" s="355" t="s">
        <v>3564</v>
      </c>
      <c r="I155" s="355" t="s">
        <v>3534</v>
      </c>
      <c r="J155" s="355"/>
      <c r="K155" s="351"/>
    </row>
    <row r="156" s="1" customFormat="1" ht="15" customHeight="1">
      <c r="B156" s="328"/>
      <c r="C156" s="355" t="s">
        <v>3543</v>
      </c>
      <c r="D156" s="303"/>
      <c r="E156" s="303"/>
      <c r="F156" s="356" t="s">
        <v>3530</v>
      </c>
      <c r="G156" s="303"/>
      <c r="H156" s="355" t="s">
        <v>3564</v>
      </c>
      <c r="I156" s="355" t="s">
        <v>3526</v>
      </c>
      <c r="J156" s="355">
        <v>50</v>
      </c>
      <c r="K156" s="351"/>
    </row>
    <row r="157" s="1" customFormat="1" ht="15" customHeight="1">
      <c r="B157" s="328"/>
      <c r="C157" s="355" t="s">
        <v>3551</v>
      </c>
      <c r="D157" s="303"/>
      <c r="E157" s="303"/>
      <c r="F157" s="356" t="s">
        <v>3530</v>
      </c>
      <c r="G157" s="303"/>
      <c r="H157" s="355" t="s">
        <v>3564</v>
      </c>
      <c r="I157" s="355" t="s">
        <v>3526</v>
      </c>
      <c r="J157" s="355">
        <v>50</v>
      </c>
      <c r="K157" s="351"/>
    </row>
    <row r="158" s="1" customFormat="1" ht="15" customHeight="1">
      <c r="B158" s="328"/>
      <c r="C158" s="355" t="s">
        <v>3549</v>
      </c>
      <c r="D158" s="303"/>
      <c r="E158" s="303"/>
      <c r="F158" s="356" t="s">
        <v>3530</v>
      </c>
      <c r="G158" s="303"/>
      <c r="H158" s="355" t="s">
        <v>3564</v>
      </c>
      <c r="I158" s="355" t="s">
        <v>3526</v>
      </c>
      <c r="J158" s="355">
        <v>50</v>
      </c>
      <c r="K158" s="351"/>
    </row>
    <row r="159" s="1" customFormat="1" ht="15" customHeight="1">
      <c r="B159" s="328"/>
      <c r="C159" s="355" t="s">
        <v>121</v>
      </c>
      <c r="D159" s="303"/>
      <c r="E159" s="303"/>
      <c r="F159" s="356" t="s">
        <v>3524</v>
      </c>
      <c r="G159" s="303"/>
      <c r="H159" s="355" t="s">
        <v>3586</v>
      </c>
      <c r="I159" s="355" t="s">
        <v>3526</v>
      </c>
      <c r="J159" s="355" t="s">
        <v>3587</v>
      </c>
      <c r="K159" s="351"/>
    </row>
    <row r="160" s="1" customFormat="1" ht="15" customHeight="1">
      <c r="B160" s="328"/>
      <c r="C160" s="355" t="s">
        <v>3588</v>
      </c>
      <c r="D160" s="303"/>
      <c r="E160" s="303"/>
      <c r="F160" s="356" t="s">
        <v>3524</v>
      </c>
      <c r="G160" s="303"/>
      <c r="H160" s="355" t="s">
        <v>3589</v>
      </c>
      <c r="I160" s="355" t="s">
        <v>3559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3590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3518</v>
      </c>
      <c r="D166" s="318"/>
      <c r="E166" s="318"/>
      <c r="F166" s="318" t="s">
        <v>3519</v>
      </c>
      <c r="G166" s="360"/>
      <c r="H166" s="361" t="s">
        <v>54</v>
      </c>
      <c r="I166" s="361" t="s">
        <v>57</v>
      </c>
      <c r="J166" s="318" t="s">
        <v>3520</v>
      </c>
      <c r="K166" s="295"/>
    </row>
    <row r="167" s="1" customFormat="1" ht="17.25" customHeight="1">
      <c r="B167" s="296"/>
      <c r="C167" s="320" t="s">
        <v>3521</v>
      </c>
      <c r="D167" s="320"/>
      <c r="E167" s="320"/>
      <c r="F167" s="321" t="s">
        <v>3522</v>
      </c>
      <c r="G167" s="362"/>
      <c r="H167" s="363"/>
      <c r="I167" s="363"/>
      <c r="J167" s="320" t="s">
        <v>3523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3527</v>
      </c>
      <c r="D169" s="303"/>
      <c r="E169" s="303"/>
      <c r="F169" s="326" t="s">
        <v>3524</v>
      </c>
      <c r="G169" s="303"/>
      <c r="H169" s="303" t="s">
        <v>3564</v>
      </c>
      <c r="I169" s="303" t="s">
        <v>3526</v>
      </c>
      <c r="J169" s="303">
        <v>120</v>
      </c>
      <c r="K169" s="351"/>
    </row>
    <row r="170" s="1" customFormat="1" ht="15" customHeight="1">
      <c r="B170" s="328"/>
      <c r="C170" s="303" t="s">
        <v>3573</v>
      </c>
      <c r="D170" s="303"/>
      <c r="E170" s="303"/>
      <c r="F170" s="326" t="s">
        <v>3524</v>
      </c>
      <c r="G170" s="303"/>
      <c r="H170" s="303" t="s">
        <v>3574</v>
      </c>
      <c r="I170" s="303" t="s">
        <v>3526</v>
      </c>
      <c r="J170" s="303" t="s">
        <v>3575</v>
      </c>
      <c r="K170" s="351"/>
    </row>
    <row r="171" s="1" customFormat="1" ht="15" customHeight="1">
      <c r="B171" s="328"/>
      <c r="C171" s="303" t="s">
        <v>94</v>
      </c>
      <c r="D171" s="303"/>
      <c r="E171" s="303"/>
      <c r="F171" s="326" t="s">
        <v>3524</v>
      </c>
      <c r="G171" s="303"/>
      <c r="H171" s="303" t="s">
        <v>3591</v>
      </c>
      <c r="I171" s="303" t="s">
        <v>3526</v>
      </c>
      <c r="J171" s="303" t="s">
        <v>3575</v>
      </c>
      <c r="K171" s="351"/>
    </row>
    <row r="172" s="1" customFormat="1" ht="15" customHeight="1">
      <c r="B172" s="328"/>
      <c r="C172" s="303" t="s">
        <v>3529</v>
      </c>
      <c r="D172" s="303"/>
      <c r="E172" s="303"/>
      <c r="F172" s="326" t="s">
        <v>3530</v>
      </c>
      <c r="G172" s="303"/>
      <c r="H172" s="303" t="s">
        <v>3591</v>
      </c>
      <c r="I172" s="303" t="s">
        <v>3526</v>
      </c>
      <c r="J172" s="303">
        <v>50</v>
      </c>
      <c r="K172" s="351"/>
    </row>
    <row r="173" s="1" customFormat="1" ht="15" customHeight="1">
      <c r="B173" s="328"/>
      <c r="C173" s="303" t="s">
        <v>3532</v>
      </c>
      <c r="D173" s="303"/>
      <c r="E173" s="303"/>
      <c r="F173" s="326" t="s">
        <v>3524</v>
      </c>
      <c r="G173" s="303"/>
      <c r="H173" s="303" t="s">
        <v>3591</v>
      </c>
      <c r="I173" s="303" t="s">
        <v>3534</v>
      </c>
      <c r="J173" s="303"/>
      <c r="K173" s="351"/>
    </row>
    <row r="174" s="1" customFormat="1" ht="15" customHeight="1">
      <c r="B174" s="328"/>
      <c r="C174" s="303" t="s">
        <v>3543</v>
      </c>
      <c r="D174" s="303"/>
      <c r="E174" s="303"/>
      <c r="F174" s="326" t="s">
        <v>3530</v>
      </c>
      <c r="G174" s="303"/>
      <c r="H174" s="303" t="s">
        <v>3591</v>
      </c>
      <c r="I174" s="303" t="s">
        <v>3526</v>
      </c>
      <c r="J174" s="303">
        <v>50</v>
      </c>
      <c r="K174" s="351"/>
    </row>
    <row r="175" s="1" customFormat="1" ht="15" customHeight="1">
      <c r="B175" s="328"/>
      <c r="C175" s="303" t="s">
        <v>3551</v>
      </c>
      <c r="D175" s="303"/>
      <c r="E175" s="303"/>
      <c r="F175" s="326" t="s">
        <v>3530</v>
      </c>
      <c r="G175" s="303"/>
      <c r="H175" s="303" t="s">
        <v>3591</v>
      </c>
      <c r="I175" s="303" t="s">
        <v>3526</v>
      </c>
      <c r="J175" s="303">
        <v>50</v>
      </c>
      <c r="K175" s="351"/>
    </row>
    <row r="176" s="1" customFormat="1" ht="15" customHeight="1">
      <c r="B176" s="328"/>
      <c r="C176" s="303" t="s">
        <v>3549</v>
      </c>
      <c r="D176" s="303"/>
      <c r="E176" s="303"/>
      <c r="F176" s="326" t="s">
        <v>3530</v>
      </c>
      <c r="G176" s="303"/>
      <c r="H176" s="303" t="s">
        <v>3591</v>
      </c>
      <c r="I176" s="303" t="s">
        <v>3526</v>
      </c>
      <c r="J176" s="303">
        <v>50</v>
      </c>
      <c r="K176" s="351"/>
    </row>
    <row r="177" s="1" customFormat="1" ht="15" customHeight="1">
      <c r="B177" s="328"/>
      <c r="C177" s="303" t="s">
        <v>134</v>
      </c>
      <c r="D177" s="303"/>
      <c r="E177" s="303"/>
      <c r="F177" s="326" t="s">
        <v>3524</v>
      </c>
      <c r="G177" s="303"/>
      <c r="H177" s="303" t="s">
        <v>3592</v>
      </c>
      <c r="I177" s="303" t="s">
        <v>3593</v>
      </c>
      <c r="J177" s="303"/>
      <c r="K177" s="351"/>
    </row>
    <row r="178" s="1" customFormat="1" ht="15" customHeight="1">
      <c r="B178" s="328"/>
      <c r="C178" s="303" t="s">
        <v>57</v>
      </c>
      <c r="D178" s="303"/>
      <c r="E178" s="303"/>
      <c r="F178" s="326" t="s">
        <v>3524</v>
      </c>
      <c r="G178" s="303"/>
      <c r="H178" s="303" t="s">
        <v>3594</v>
      </c>
      <c r="I178" s="303" t="s">
        <v>3595</v>
      </c>
      <c r="J178" s="303">
        <v>1</v>
      </c>
      <c r="K178" s="351"/>
    </row>
    <row r="179" s="1" customFormat="1" ht="15" customHeight="1">
      <c r="B179" s="328"/>
      <c r="C179" s="303" t="s">
        <v>53</v>
      </c>
      <c r="D179" s="303"/>
      <c r="E179" s="303"/>
      <c r="F179" s="326" t="s">
        <v>3524</v>
      </c>
      <c r="G179" s="303"/>
      <c r="H179" s="303" t="s">
        <v>3596</v>
      </c>
      <c r="I179" s="303" t="s">
        <v>3526</v>
      </c>
      <c r="J179" s="303">
        <v>20</v>
      </c>
      <c r="K179" s="351"/>
    </row>
    <row r="180" s="1" customFormat="1" ht="15" customHeight="1">
      <c r="B180" s="328"/>
      <c r="C180" s="303" t="s">
        <v>54</v>
      </c>
      <c r="D180" s="303"/>
      <c r="E180" s="303"/>
      <c r="F180" s="326" t="s">
        <v>3524</v>
      </c>
      <c r="G180" s="303"/>
      <c r="H180" s="303" t="s">
        <v>3597</v>
      </c>
      <c r="I180" s="303" t="s">
        <v>3526</v>
      </c>
      <c r="J180" s="303">
        <v>255</v>
      </c>
      <c r="K180" s="351"/>
    </row>
    <row r="181" s="1" customFormat="1" ht="15" customHeight="1">
      <c r="B181" s="328"/>
      <c r="C181" s="303" t="s">
        <v>135</v>
      </c>
      <c r="D181" s="303"/>
      <c r="E181" s="303"/>
      <c r="F181" s="326" t="s">
        <v>3524</v>
      </c>
      <c r="G181" s="303"/>
      <c r="H181" s="303" t="s">
        <v>3488</v>
      </c>
      <c r="I181" s="303" t="s">
        <v>3526</v>
      </c>
      <c r="J181" s="303">
        <v>10</v>
      </c>
      <c r="K181" s="351"/>
    </row>
    <row r="182" s="1" customFormat="1" ht="15" customHeight="1">
      <c r="B182" s="328"/>
      <c r="C182" s="303" t="s">
        <v>136</v>
      </c>
      <c r="D182" s="303"/>
      <c r="E182" s="303"/>
      <c r="F182" s="326" t="s">
        <v>3524</v>
      </c>
      <c r="G182" s="303"/>
      <c r="H182" s="303" t="s">
        <v>3598</v>
      </c>
      <c r="I182" s="303" t="s">
        <v>3559</v>
      </c>
      <c r="J182" s="303"/>
      <c r="K182" s="351"/>
    </row>
    <row r="183" s="1" customFormat="1" ht="15" customHeight="1">
      <c r="B183" s="328"/>
      <c r="C183" s="303" t="s">
        <v>3599</v>
      </c>
      <c r="D183" s="303"/>
      <c r="E183" s="303"/>
      <c r="F183" s="326" t="s">
        <v>3524</v>
      </c>
      <c r="G183" s="303"/>
      <c r="H183" s="303" t="s">
        <v>3600</v>
      </c>
      <c r="I183" s="303" t="s">
        <v>3559</v>
      </c>
      <c r="J183" s="303"/>
      <c r="K183" s="351"/>
    </row>
    <row r="184" s="1" customFormat="1" ht="15" customHeight="1">
      <c r="B184" s="328"/>
      <c r="C184" s="303" t="s">
        <v>3588</v>
      </c>
      <c r="D184" s="303"/>
      <c r="E184" s="303"/>
      <c r="F184" s="326" t="s">
        <v>3524</v>
      </c>
      <c r="G184" s="303"/>
      <c r="H184" s="303" t="s">
        <v>3601</v>
      </c>
      <c r="I184" s="303" t="s">
        <v>3559</v>
      </c>
      <c r="J184" s="303"/>
      <c r="K184" s="351"/>
    </row>
    <row r="185" s="1" customFormat="1" ht="15" customHeight="1">
      <c r="B185" s="328"/>
      <c r="C185" s="303" t="s">
        <v>138</v>
      </c>
      <c r="D185" s="303"/>
      <c r="E185" s="303"/>
      <c r="F185" s="326" t="s">
        <v>3530</v>
      </c>
      <c r="G185" s="303"/>
      <c r="H185" s="303" t="s">
        <v>3602</v>
      </c>
      <c r="I185" s="303" t="s">
        <v>3526</v>
      </c>
      <c r="J185" s="303">
        <v>50</v>
      </c>
      <c r="K185" s="351"/>
    </row>
    <row r="186" s="1" customFormat="1" ht="15" customHeight="1">
      <c r="B186" s="328"/>
      <c r="C186" s="303" t="s">
        <v>3603</v>
      </c>
      <c r="D186" s="303"/>
      <c r="E186" s="303"/>
      <c r="F186" s="326" t="s">
        <v>3530</v>
      </c>
      <c r="G186" s="303"/>
      <c r="H186" s="303" t="s">
        <v>3604</v>
      </c>
      <c r="I186" s="303" t="s">
        <v>3605</v>
      </c>
      <c r="J186" s="303"/>
      <c r="K186" s="351"/>
    </row>
    <row r="187" s="1" customFormat="1" ht="15" customHeight="1">
      <c r="B187" s="328"/>
      <c r="C187" s="303" t="s">
        <v>3606</v>
      </c>
      <c r="D187" s="303"/>
      <c r="E187" s="303"/>
      <c r="F187" s="326" t="s">
        <v>3530</v>
      </c>
      <c r="G187" s="303"/>
      <c r="H187" s="303" t="s">
        <v>3607</v>
      </c>
      <c r="I187" s="303" t="s">
        <v>3605</v>
      </c>
      <c r="J187" s="303"/>
      <c r="K187" s="351"/>
    </row>
    <row r="188" s="1" customFormat="1" ht="15" customHeight="1">
      <c r="B188" s="328"/>
      <c r="C188" s="303" t="s">
        <v>3608</v>
      </c>
      <c r="D188" s="303"/>
      <c r="E188" s="303"/>
      <c r="F188" s="326" t="s">
        <v>3530</v>
      </c>
      <c r="G188" s="303"/>
      <c r="H188" s="303" t="s">
        <v>3609</v>
      </c>
      <c r="I188" s="303" t="s">
        <v>3605</v>
      </c>
      <c r="J188" s="303"/>
      <c r="K188" s="351"/>
    </row>
    <row r="189" s="1" customFormat="1" ht="15" customHeight="1">
      <c r="B189" s="328"/>
      <c r="C189" s="364" t="s">
        <v>3610</v>
      </c>
      <c r="D189" s="303"/>
      <c r="E189" s="303"/>
      <c r="F189" s="326" t="s">
        <v>3530</v>
      </c>
      <c r="G189" s="303"/>
      <c r="H189" s="303" t="s">
        <v>3611</v>
      </c>
      <c r="I189" s="303" t="s">
        <v>3612</v>
      </c>
      <c r="J189" s="365" t="s">
        <v>3613</v>
      </c>
      <c r="K189" s="351"/>
    </row>
    <row r="190" s="17" customFormat="1" ht="15" customHeight="1">
      <c r="B190" s="366"/>
      <c r="C190" s="367" t="s">
        <v>3614</v>
      </c>
      <c r="D190" s="368"/>
      <c r="E190" s="368"/>
      <c r="F190" s="369" t="s">
        <v>3530</v>
      </c>
      <c r="G190" s="368"/>
      <c r="H190" s="368" t="s">
        <v>3615</v>
      </c>
      <c r="I190" s="368" t="s">
        <v>3612</v>
      </c>
      <c r="J190" s="370" t="s">
        <v>3613</v>
      </c>
      <c r="K190" s="371"/>
    </row>
    <row r="191" s="1" customFormat="1" ht="15" customHeight="1">
      <c r="B191" s="328"/>
      <c r="C191" s="364" t="s">
        <v>42</v>
      </c>
      <c r="D191" s="303"/>
      <c r="E191" s="303"/>
      <c r="F191" s="326" t="s">
        <v>3524</v>
      </c>
      <c r="G191" s="303"/>
      <c r="H191" s="300" t="s">
        <v>3616</v>
      </c>
      <c r="I191" s="303" t="s">
        <v>3617</v>
      </c>
      <c r="J191" s="303"/>
      <c r="K191" s="351"/>
    </row>
    <row r="192" s="1" customFormat="1" ht="15" customHeight="1">
      <c r="B192" s="328"/>
      <c r="C192" s="364" t="s">
        <v>3618</v>
      </c>
      <c r="D192" s="303"/>
      <c r="E192" s="303"/>
      <c r="F192" s="326" t="s">
        <v>3524</v>
      </c>
      <c r="G192" s="303"/>
      <c r="H192" s="303" t="s">
        <v>3619</v>
      </c>
      <c r="I192" s="303" t="s">
        <v>3559</v>
      </c>
      <c r="J192" s="303"/>
      <c r="K192" s="351"/>
    </row>
    <row r="193" s="1" customFormat="1" ht="15" customHeight="1">
      <c r="B193" s="328"/>
      <c r="C193" s="364" t="s">
        <v>3620</v>
      </c>
      <c r="D193" s="303"/>
      <c r="E193" s="303"/>
      <c r="F193" s="326" t="s">
        <v>3524</v>
      </c>
      <c r="G193" s="303"/>
      <c r="H193" s="303" t="s">
        <v>3621</v>
      </c>
      <c r="I193" s="303" t="s">
        <v>3559</v>
      </c>
      <c r="J193" s="303"/>
      <c r="K193" s="351"/>
    </row>
    <row r="194" s="1" customFormat="1" ht="15" customHeight="1">
      <c r="B194" s="328"/>
      <c r="C194" s="364" t="s">
        <v>3622</v>
      </c>
      <c r="D194" s="303"/>
      <c r="E194" s="303"/>
      <c r="F194" s="326" t="s">
        <v>3530</v>
      </c>
      <c r="G194" s="303"/>
      <c r="H194" s="303" t="s">
        <v>3623</v>
      </c>
      <c r="I194" s="303" t="s">
        <v>3559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3624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3625</v>
      </c>
      <c r="D201" s="373"/>
      <c r="E201" s="373"/>
      <c r="F201" s="373" t="s">
        <v>3626</v>
      </c>
      <c r="G201" s="374"/>
      <c r="H201" s="373" t="s">
        <v>3627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3617</v>
      </c>
      <c r="D203" s="303"/>
      <c r="E203" s="303"/>
      <c r="F203" s="326" t="s">
        <v>43</v>
      </c>
      <c r="G203" s="303"/>
      <c r="H203" s="303" t="s">
        <v>3628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44</v>
      </c>
      <c r="G204" s="303"/>
      <c r="H204" s="303" t="s">
        <v>3629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47</v>
      </c>
      <c r="G205" s="303"/>
      <c r="H205" s="303" t="s">
        <v>3630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45</v>
      </c>
      <c r="G206" s="303"/>
      <c r="H206" s="303" t="s">
        <v>3631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46</v>
      </c>
      <c r="G207" s="303"/>
      <c r="H207" s="303" t="s">
        <v>3632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3571</v>
      </c>
      <c r="D209" s="303"/>
      <c r="E209" s="303"/>
      <c r="F209" s="326" t="s">
        <v>79</v>
      </c>
      <c r="G209" s="303"/>
      <c r="H209" s="303" t="s">
        <v>3633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3467</v>
      </c>
      <c r="G210" s="303"/>
      <c r="H210" s="303" t="s">
        <v>3468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3465</v>
      </c>
      <c r="G211" s="303"/>
      <c r="H211" s="303" t="s">
        <v>3634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3469</v>
      </c>
      <c r="G212" s="364"/>
      <c r="H212" s="355" t="s">
        <v>3470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3471</v>
      </c>
      <c r="G213" s="364"/>
      <c r="H213" s="355" t="s">
        <v>2906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3595</v>
      </c>
      <c r="D215" s="303"/>
      <c r="E215" s="303"/>
      <c r="F215" s="326">
        <v>1</v>
      </c>
      <c r="G215" s="364"/>
      <c r="H215" s="355" t="s">
        <v>3635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3636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3637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3638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2024-08-15T08:14:07Z</dcterms:created>
  <dcterms:modified xsi:type="dcterms:W3CDTF">2024-08-15T08:14:19Z</dcterms:modified>
</cp:coreProperties>
</file>