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oks7\Documents\veřejné zakázky všeobecně\VZ 2024\ORI\Hálkovka\"/>
    </mc:Choice>
  </mc:AlternateContent>
  <xr:revisionPtr revIDLastSave="0" documentId="8_{96F5DDD5-A49E-4FD8-A7BF-6619422E6999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Rekapitulace stavby" sheetId="1" r:id="rId1"/>
    <sheet name="SO 01 - Demolice" sheetId="2" r:id="rId2"/>
    <sheet name="SO 02 - Opatření ke sníže..." sheetId="3" r:id="rId3"/>
    <sheet name="SO 03 - Venkovní úpravy" sheetId="4" r:id="rId4"/>
    <sheet name="SO 01.a - Stavební část" sheetId="5" r:id="rId5"/>
    <sheet name="SO 01.b - Elektro" sheetId="6" r:id="rId6"/>
    <sheet name="SO 01.c - ZTI" sheetId="7" r:id="rId7"/>
    <sheet name="SO 01.d - Vytápění" sheetId="8" r:id="rId8"/>
    <sheet name="SO 01.e - VZT" sheetId="9" r:id="rId9"/>
    <sheet name="SO 05 - Střecha" sheetId="10" r:id="rId10"/>
    <sheet name="Pokyny pro vyplnění" sheetId="11" r:id="rId11"/>
  </sheets>
  <definedNames>
    <definedName name="_xlnm._FilterDatabase" localSheetId="1" hidden="1">'SO 01 - Demolice'!$C$91:$K$206</definedName>
    <definedName name="_xlnm._FilterDatabase" localSheetId="4" hidden="1">'SO 01.a - Stavební část'!$C$110:$K$1640</definedName>
    <definedName name="_xlnm._FilterDatabase" localSheetId="5" hidden="1">'SO 01.b - Elektro'!$C$86:$K$90</definedName>
    <definedName name="_xlnm._FilterDatabase" localSheetId="6" hidden="1">'SO 01.c - ZTI'!$C$100:$K$246</definedName>
    <definedName name="_xlnm._FilterDatabase" localSheetId="7" hidden="1">'SO 01.d - Vytápění'!$C$95:$K$169</definedName>
    <definedName name="_xlnm._FilterDatabase" localSheetId="8" hidden="1">'SO 01.e - VZT'!$C$93:$K$132</definedName>
    <definedName name="_xlnm._FilterDatabase" localSheetId="2" hidden="1">'SO 02 - Opatření ke sníže...'!$C$84:$K$314</definedName>
    <definedName name="_xlnm._FilterDatabase" localSheetId="3" hidden="1">'SO 03 - Venkovní úpravy'!$C$86:$K$302</definedName>
    <definedName name="_xlnm._FilterDatabase" localSheetId="9" hidden="1">'SO 05 - Střecha'!$C$90:$K$432</definedName>
    <definedName name="_xlnm.Print_Titles" localSheetId="0">'Rekapitulace stavby'!$52:$52</definedName>
    <definedName name="_xlnm.Print_Titles" localSheetId="1">'SO 01 - Demolice'!$91:$91</definedName>
    <definedName name="_xlnm.Print_Titles" localSheetId="4">'SO 01.a - Stavební část'!$110:$110</definedName>
    <definedName name="_xlnm.Print_Titles" localSheetId="5">'SO 01.b - Elektro'!$86:$86</definedName>
    <definedName name="_xlnm.Print_Titles" localSheetId="6">'SO 01.c - ZTI'!$100:$100</definedName>
    <definedName name="_xlnm.Print_Titles" localSheetId="7">'SO 01.d - Vytápění'!$95:$95</definedName>
    <definedName name="_xlnm.Print_Titles" localSheetId="8">'SO 01.e - VZT'!$93:$93</definedName>
    <definedName name="_xlnm.Print_Titles" localSheetId="2">'SO 02 - Opatření ke sníže...'!$84:$84</definedName>
    <definedName name="_xlnm.Print_Titles" localSheetId="3">'SO 03 - Venkovní úpravy'!$86:$86</definedName>
    <definedName name="_xlnm.Print_Titles" localSheetId="9">'SO 05 - Střecha'!$90:$90</definedName>
    <definedName name="_xlnm.Print_Area" localSheetId="1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  <definedName name="_xlnm.Print_Area" localSheetId="1">'SO 01 - Demolice'!$C$4:$J$39,'SO 01 - Demolice'!$C$45:$J$73,'SO 01 - Demolice'!$C$79:$K$206</definedName>
    <definedName name="_xlnm.Print_Area" localSheetId="4">'SO 01.a - Stavební část'!$C$4:$J$41,'SO 01.a - Stavební část'!$C$47:$J$90,'SO 01.a - Stavební část'!$C$96:$K$1640</definedName>
    <definedName name="_xlnm.Print_Area" localSheetId="5">'SO 01.b - Elektro'!$C$4:$J$41,'SO 01.b - Elektro'!$C$47:$J$66,'SO 01.b - Elektro'!$C$72:$K$90</definedName>
    <definedName name="_xlnm.Print_Area" localSheetId="6">'SO 01.c - ZTI'!$C$4:$J$41,'SO 01.c - ZTI'!$C$47:$J$80,'SO 01.c - ZTI'!$C$86:$K$246</definedName>
    <definedName name="_xlnm.Print_Area" localSheetId="7">'SO 01.d - Vytápění'!$C$4:$J$41,'SO 01.d - Vytápění'!$C$47:$J$75,'SO 01.d - Vytápění'!$C$81:$K$169</definedName>
    <definedName name="_xlnm.Print_Area" localSheetId="8">'SO 01.e - VZT'!$C$4:$J$41,'SO 01.e - VZT'!$C$47:$J$73,'SO 01.e - VZT'!$C$79:$K$132</definedName>
    <definedName name="_xlnm.Print_Area" localSheetId="2">'SO 02 - Opatření ke sníže...'!$C$4:$J$39,'SO 02 - Opatření ke sníže...'!$C$45:$J$66,'SO 02 - Opatření ke sníže...'!$C$72:$K$314</definedName>
    <definedName name="_xlnm.Print_Area" localSheetId="3">'SO 03 - Venkovní úpravy'!$C$4:$J$39,'SO 03 - Venkovní úpravy'!$C$45:$J$68,'SO 03 - Venkovní úpravy'!$C$74:$K$302</definedName>
    <definedName name="_xlnm.Print_Area" localSheetId="9">'SO 05 - Střecha'!$C$4:$J$39,'SO 05 - Střecha'!$C$45:$J$72,'SO 05 - Střecha'!$C$78:$K$432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64" i="1"/>
  <c r="J35" i="10"/>
  <c r="AX64" i="1"/>
  <c r="BI429" i="10"/>
  <c r="BH429" i="10"/>
  <c r="BG429" i="10"/>
  <c r="BF429" i="10"/>
  <c r="T429" i="10"/>
  <c r="R429" i="10"/>
  <c r="P429" i="10"/>
  <c r="BI425" i="10"/>
  <c r="BH425" i="10"/>
  <c r="BG425" i="10"/>
  <c r="BF425" i="10"/>
  <c r="T425" i="10"/>
  <c r="R425" i="10"/>
  <c r="P425" i="10"/>
  <c r="BI421" i="10"/>
  <c r="BH421" i="10"/>
  <c r="BG421" i="10"/>
  <c r="BF421" i="10"/>
  <c r="T421" i="10"/>
  <c r="R421" i="10"/>
  <c r="P421" i="10"/>
  <c r="BI417" i="10"/>
  <c r="BH417" i="10"/>
  <c r="BG417" i="10"/>
  <c r="BF417" i="10"/>
  <c r="T417" i="10"/>
  <c r="R417" i="10"/>
  <c r="P417" i="10"/>
  <c r="BI412" i="10"/>
  <c r="BH412" i="10"/>
  <c r="BG412" i="10"/>
  <c r="BF412" i="10"/>
  <c r="T412" i="10"/>
  <c r="R412" i="10"/>
  <c r="P412" i="10"/>
  <c r="BI403" i="10"/>
  <c r="BH403" i="10"/>
  <c r="BG403" i="10"/>
  <c r="BF403" i="10"/>
  <c r="T403" i="10"/>
  <c r="R403" i="10"/>
  <c r="P403" i="10"/>
  <c r="BI400" i="10"/>
  <c r="BH400" i="10"/>
  <c r="BG400" i="10"/>
  <c r="BF400" i="10"/>
  <c r="T400" i="10"/>
  <c r="R400" i="10"/>
  <c r="P400" i="10"/>
  <c r="BI398" i="10"/>
  <c r="BH398" i="10"/>
  <c r="BG398" i="10"/>
  <c r="BF398" i="10"/>
  <c r="T398" i="10"/>
  <c r="R398" i="10"/>
  <c r="P398" i="10"/>
  <c r="BI387" i="10"/>
  <c r="BH387" i="10"/>
  <c r="BG387" i="10"/>
  <c r="BF387" i="10"/>
  <c r="T387" i="10"/>
  <c r="R387" i="10"/>
  <c r="P387" i="10"/>
  <c r="BI385" i="10"/>
  <c r="BH385" i="10"/>
  <c r="BG385" i="10"/>
  <c r="BF385" i="10"/>
  <c r="T385" i="10"/>
  <c r="R385" i="10"/>
  <c r="P385" i="10"/>
  <c r="BI383" i="10"/>
  <c r="BH383" i="10"/>
  <c r="BG383" i="10"/>
  <c r="BF383" i="10"/>
  <c r="T383" i="10"/>
  <c r="R383" i="10"/>
  <c r="P383" i="10"/>
  <c r="BI381" i="10"/>
  <c r="BH381" i="10"/>
  <c r="BG381" i="10"/>
  <c r="BF381" i="10"/>
  <c r="T381" i="10"/>
  <c r="R381" i="10"/>
  <c r="P381" i="10"/>
  <c r="BI377" i="10"/>
  <c r="BH377" i="10"/>
  <c r="BG377" i="10"/>
  <c r="BF377" i="10"/>
  <c r="T377" i="10"/>
  <c r="R377" i="10"/>
  <c r="P377" i="10"/>
  <c r="BI374" i="10"/>
  <c r="BH374" i="10"/>
  <c r="BG374" i="10"/>
  <c r="BF374" i="10"/>
  <c r="T374" i="10"/>
  <c r="R374" i="10"/>
  <c r="P374" i="10"/>
  <c r="BI373" i="10"/>
  <c r="BH373" i="10"/>
  <c r="BG373" i="10"/>
  <c r="BF373" i="10"/>
  <c r="T373" i="10"/>
  <c r="R373" i="10"/>
  <c r="P373" i="10"/>
  <c r="BI369" i="10"/>
  <c r="BH369" i="10"/>
  <c r="BG369" i="10"/>
  <c r="BF369" i="10"/>
  <c r="T369" i="10"/>
  <c r="R369" i="10"/>
  <c r="P369" i="10"/>
  <c r="BI368" i="10"/>
  <c r="BH368" i="10"/>
  <c r="BG368" i="10"/>
  <c r="BF368" i="10"/>
  <c r="T368" i="10"/>
  <c r="R368" i="10"/>
  <c r="P368" i="10"/>
  <c r="BI364" i="10"/>
  <c r="BH364" i="10"/>
  <c r="BG364" i="10"/>
  <c r="BF364" i="10"/>
  <c r="T364" i="10"/>
  <c r="R364" i="10"/>
  <c r="P364" i="10"/>
  <c r="BI362" i="10"/>
  <c r="BH362" i="10"/>
  <c r="BG362" i="10"/>
  <c r="BF362" i="10"/>
  <c r="T362" i="10"/>
  <c r="R362" i="10"/>
  <c r="P362" i="10"/>
  <c r="BI358" i="10"/>
  <c r="BH358" i="10"/>
  <c r="BG358" i="10"/>
  <c r="BF358" i="10"/>
  <c r="T358" i="10"/>
  <c r="R358" i="10"/>
  <c r="P358" i="10"/>
  <c r="BI355" i="10"/>
  <c r="BH355" i="10"/>
  <c r="BG355" i="10"/>
  <c r="BF355" i="10"/>
  <c r="T355" i="10"/>
  <c r="R355" i="10"/>
  <c r="P355" i="10"/>
  <c r="BI353" i="10"/>
  <c r="BH353" i="10"/>
  <c r="BG353" i="10"/>
  <c r="BF353" i="10"/>
  <c r="T353" i="10"/>
  <c r="R353" i="10"/>
  <c r="P353" i="10"/>
  <c r="BI351" i="10"/>
  <c r="BH351" i="10"/>
  <c r="BG351" i="10"/>
  <c r="BF351" i="10"/>
  <c r="T351" i="10"/>
  <c r="R351" i="10"/>
  <c r="P351" i="10"/>
  <c r="BI332" i="10"/>
  <c r="BH332" i="10"/>
  <c r="BG332" i="10"/>
  <c r="BF332" i="10"/>
  <c r="T332" i="10"/>
  <c r="R332" i="10"/>
  <c r="P332" i="10"/>
  <c r="BI329" i="10"/>
  <c r="BH329" i="10"/>
  <c r="BG329" i="10"/>
  <c r="BF329" i="10"/>
  <c r="T329" i="10"/>
  <c r="R329" i="10"/>
  <c r="P329" i="10"/>
  <c r="BI325" i="10"/>
  <c r="BH325" i="10"/>
  <c r="BG325" i="10"/>
  <c r="BF325" i="10"/>
  <c r="T325" i="10"/>
  <c r="R325" i="10"/>
  <c r="P325" i="10"/>
  <c r="BI324" i="10"/>
  <c r="BH324" i="10"/>
  <c r="BG324" i="10"/>
  <c r="BF324" i="10"/>
  <c r="T324" i="10"/>
  <c r="R324" i="10"/>
  <c r="P324" i="10"/>
  <c r="BI320" i="10"/>
  <c r="BH320" i="10"/>
  <c r="BG320" i="10"/>
  <c r="BF320" i="10"/>
  <c r="T320" i="10"/>
  <c r="R320" i="10"/>
  <c r="P320" i="10"/>
  <c r="BI316" i="10"/>
  <c r="BH316" i="10"/>
  <c r="BG316" i="10"/>
  <c r="BF316" i="10"/>
  <c r="T316" i="10"/>
  <c r="R316" i="10"/>
  <c r="P316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5" i="10"/>
  <c r="BH305" i="10"/>
  <c r="BG305" i="10"/>
  <c r="BF305" i="10"/>
  <c r="T305" i="10"/>
  <c r="R305" i="10"/>
  <c r="P305" i="10"/>
  <c r="BI301" i="10"/>
  <c r="BH301" i="10"/>
  <c r="BG301" i="10"/>
  <c r="BF301" i="10"/>
  <c r="T301" i="10"/>
  <c r="R301" i="10"/>
  <c r="P301" i="10"/>
  <c r="BI298" i="10"/>
  <c r="BH298" i="10"/>
  <c r="BG298" i="10"/>
  <c r="BF298" i="10"/>
  <c r="T298" i="10"/>
  <c r="R298" i="10"/>
  <c r="P298" i="10"/>
  <c r="BI291" i="10"/>
  <c r="BH291" i="10"/>
  <c r="BG291" i="10"/>
  <c r="BF291" i="10"/>
  <c r="T291" i="10"/>
  <c r="R291" i="10"/>
  <c r="P291" i="10"/>
  <c r="BI289" i="10"/>
  <c r="BH289" i="10"/>
  <c r="BG289" i="10"/>
  <c r="BF289" i="10"/>
  <c r="T289" i="10"/>
  <c r="R289" i="10"/>
  <c r="P289" i="10"/>
  <c r="BI285" i="10"/>
  <c r="BH285" i="10"/>
  <c r="BG285" i="10"/>
  <c r="BF285" i="10"/>
  <c r="T285" i="10"/>
  <c r="R285" i="10"/>
  <c r="P285" i="10"/>
  <c r="BI277" i="10"/>
  <c r="BH277" i="10"/>
  <c r="BG277" i="10"/>
  <c r="BF277" i="10"/>
  <c r="T277" i="10"/>
  <c r="R277" i="10"/>
  <c r="P277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4" i="10"/>
  <c r="BH254" i="10"/>
  <c r="BG254" i="10"/>
  <c r="BF254" i="10"/>
  <c r="T254" i="10"/>
  <c r="R254" i="10"/>
  <c r="P254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3" i="10"/>
  <c r="BH233" i="10"/>
  <c r="BG233" i="10"/>
  <c r="BF233" i="10"/>
  <c r="T233" i="10"/>
  <c r="R233" i="10"/>
  <c r="P233" i="10"/>
  <c r="BI226" i="10"/>
  <c r="BH226" i="10"/>
  <c r="BG226" i="10"/>
  <c r="BF226" i="10"/>
  <c r="T226" i="10"/>
  <c r="R226" i="10"/>
  <c r="P226" i="10"/>
  <c r="BI222" i="10"/>
  <c r="BH222" i="10"/>
  <c r="BG222" i="10"/>
  <c r="BF222" i="10"/>
  <c r="T222" i="10"/>
  <c r="T221" i="10"/>
  <c r="R222" i="10"/>
  <c r="R221" i="10"/>
  <c r="P222" i="10"/>
  <c r="P221" i="10"/>
  <c r="BI217" i="10"/>
  <c r="BH217" i="10"/>
  <c r="BG217" i="10"/>
  <c r="BF217" i="10"/>
  <c r="T217" i="10"/>
  <c r="T216" i="10" s="1"/>
  <c r="R217" i="10"/>
  <c r="R216" i="10"/>
  <c r="P217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0" i="10"/>
  <c r="BH120" i="10"/>
  <c r="BG120" i="10"/>
  <c r="BF120" i="10"/>
  <c r="T120" i="10"/>
  <c r="R120" i="10"/>
  <c r="P12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4" i="10"/>
  <c r="BH94" i="10"/>
  <c r="BG94" i="10"/>
  <c r="BF94" i="10"/>
  <c r="T94" i="10"/>
  <c r="R94" i="10"/>
  <c r="P94" i="10"/>
  <c r="J88" i="10"/>
  <c r="J87" i="10"/>
  <c r="F87" i="10"/>
  <c r="F85" i="10"/>
  <c r="E83" i="10"/>
  <c r="J55" i="10"/>
  <c r="J54" i="10"/>
  <c r="F54" i="10"/>
  <c r="F52" i="10"/>
  <c r="E50" i="10"/>
  <c r="J18" i="10"/>
  <c r="E18" i="10"/>
  <c r="F88" i="10"/>
  <c r="J17" i="10"/>
  <c r="J12" i="10"/>
  <c r="J85" i="10" s="1"/>
  <c r="E7" i="10"/>
  <c r="E48" i="10"/>
  <c r="J39" i="9"/>
  <c r="J38" i="9"/>
  <c r="AY63" i="1"/>
  <c r="J37" i="9"/>
  <c r="AX63" i="1"/>
  <c r="BI132" i="9"/>
  <c r="BH132" i="9"/>
  <c r="BG132" i="9"/>
  <c r="BF132" i="9"/>
  <c r="T132" i="9"/>
  <c r="T131" i="9"/>
  <c r="R132" i="9"/>
  <c r="R131" i="9"/>
  <c r="P132" i="9"/>
  <c r="P131" i="9"/>
  <c r="BI130" i="9"/>
  <c r="BH130" i="9"/>
  <c r="BG130" i="9"/>
  <c r="BF130" i="9"/>
  <c r="T130" i="9"/>
  <c r="T129" i="9" s="1"/>
  <c r="R130" i="9"/>
  <c r="R129" i="9"/>
  <c r="P130" i="9"/>
  <c r="P129" i="9"/>
  <c r="BI128" i="9"/>
  <c r="BH128" i="9"/>
  <c r="BG128" i="9"/>
  <c r="BF128" i="9"/>
  <c r="T128" i="9"/>
  <c r="T127" i="9"/>
  <c r="R128" i="9"/>
  <c r="R127" i="9" s="1"/>
  <c r="P128" i="9"/>
  <c r="P127" i="9"/>
  <c r="BI126" i="9"/>
  <c r="BH126" i="9"/>
  <c r="BG126" i="9"/>
  <c r="BF126" i="9"/>
  <c r="T126" i="9"/>
  <c r="T125" i="9"/>
  <c r="R126" i="9"/>
  <c r="R125" i="9"/>
  <c r="P126" i="9"/>
  <c r="P125" i="9" s="1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J91" i="9"/>
  <c r="J90" i="9"/>
  <c r="F90" i="9"/>
  <c r="F88" i="9"/>
  <c r="E86" i="9"/>
  <c r="J59" i="9"/>
  <c r="J58" i="9"/>
  <c r="F58" i="9"/>
  <c r="F56" i="9"/>
  <c r="E54" i="9"/>
  <c r="J20" i="9"/>
  <c r="E20" i="9"/>
  <c r="F91" i="9" s="1"/>
  <c r="J19" i="9"/>
  <c r="J14" i="9"/>
  <c r="J88" i="9"/>
  <c r="E7" i="9"/>
  <c r="E50" i="9"/>
  <c r="J39" i="8"/>
  <c r="J38" i="8"/>
  <c r="AY62" i="1"/>
  <c r="J37" i="8"/>
  <c r="AX62" i="1"/>
  <c r="BI169" i="8"/>
  <c r="BH169" i="8"/>
  <c r="BG169" i="8"/>
  <c r="BF169" i="8"/>
  <c r="T169" i="8"/>
  <c r="T168" i="8"/>
  <c r="R169" i="8"/>
  <c r="R168" i="8"/>
  <c r="P169" i="8"/>
  <c r="P168" i="8"/>
  <c r="BI167" i="8"/>
  <c r="BH167" i="8"/>
  <c r="BG167" i="8"/>
  <c r="BF167" i="8"/>
  <c r="T167" i="8"/>
  <c r="T166" i="8"/>
  <c r="R167" i="8"/>
  <c r="R166" i="8"/>
  <c r="P167" i="8"/>
  <c r="P166" i="8"/>
  <c r="BI165" i="8"/>
  <c r="BH165" i="8"/>
  <c r="BG165" i="8"/>
  <c r="BF165" i="8"/>
  <c r="T165" i="8"/>
  <c r="T164" i="8" s="1"/>
  <c r="R165" i="8"/>
  <c r="R164" i="8"/>
  <c r="P165" i="8"/>
  <c r="P164" i="8"/>
  <c r="BI163" i="8"/>
  <c r="BH163" i="8"/>
  <c r="BG163" i="8"/>
  <c r="BF163" i="8"/>
  <c r="T163" i="8"/>
  <c r="T162" i="8"/>
  <c r="R163" i="8"/>
  <c r="R162" i="8" s="1"/>
  <c r="P163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J93" i="8"/>
  <c r="J92" i="8"/>
  <c r="F92" i="8"/>
  <c r="F90" i="8"/>
  <c r="E88" i="8"/>
  <c r="J59" i="8"/>
  <c r="J58" i="8"/>
  <c r="F58" i="8"/>
  <c r="F56" i="8"/>
  <c r="E54" i="8"/>
  <c r="J20" i="8"/>
  <c r="E20" i="8"/>
  <c r="F59" i="8"/>
  <c r="J19" i="8"/>
  <c r="J14" i="8"/>
  <c r="J90" i="8"/>
  <c r="E7" i="8"/>
  <c r="E84" i="8"/>
  <c r="J39" i="7"/>
  <c r="J38" i="7"/>
  <c r="AY61" i="1" s="1"/>
  <c r="J37" i="7"/>
  <c r="AX61" i="1" s="1"/>
  <c r="BI246" i="7"/>
  <c r="BH246" i="7"/>
  <c r="BG246" i="7"/>
  <c r="BF246" i="7"/>
  <c r="T246" i="7"/>
  <c r="T245" i="7"/>
  <c r="R246" i="7"/>
  <c r="R245" i="7"/>
  <c r="P246" i="7"/>
  <c r="P245" i="7" s="1"/>
  <c r="BI244" i="7"/>
  <c r="BH244" i="7"/>
  <c r="BG244" i="7"/>
  <c r="BF244" i="7"/>
  <c r="T244" i="7"/>
  <c r="T243" i="7" s="1"/>
  <c r="R244" i="7"/>
  <c r="R243" i="7"/>
  <c r="P244" i="7"/>
  <c r="P243" i="7"/>
  <c r="BI242" i="7"/>
  <c r="BH242" i="7"/>
  <c r="BG242" i="7"/>
  <c r="BF242" i="7"/>
  <c r="T242" i="7"/>
  <c r="T241" i="7"/>
  <c r="R242" i="7"/>
  <c r="R241" i="7"/>
  <c r="P242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T157" i="7"/>
  <c r="R158" i="7"/>
  <c r="R157" i="7" s="1"/>
  <c r="P158" i="7"/>
  <c r="P157" i="7" s="1"/>
  <c r="BI156" i="7"/>
  <c r="BH156" i="7"/>
  <c r="BG156" i="7"/>
  <c r="BF156" i="7"/>
  <c r="T156" i="7"/>
  <c r="T155" i="7"/>
  <c r="R156" i="7"/>
  <c r="R155" i="7"/>
  <c r="P156" i="7"/>
  <c r="P155" i="7" s="1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T134" i="7"/>
  <c r="R135" i="7"/>
  <c r="R134" i="7"/>
  <c r="P135" i="7"/>
  <c r="P134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4" i="7"/>
  <c r="BH104" i="7"/>
  <c r="BG104" i="7"/>
  <c r="BF104" i="7"/>
  <c r="T104" i="7"/>
  <c r="R104" i="7"/>
  <c r="P104" i="7"/>
  <c r="J98" i="7"/>
  <c r="J97" i="7"/>
  <c r="F97" i="7"/>
  <c r="F95" i="7"/>
  <c r="E93" i="7"/>
  <c r="J59" i="7"/>
  <c r="J58" i="7"/>
  <c r="F58" i="7"/>
  <c r="F56" i="7"/>
  <c r="E54" i="7"/>
  <c r="J20" i="7"/>
  <c r="E20" i="7"/>
  <c r="F98" i="7"/>
  <c r="J19" i="7"/>
  <c r="J14" i="7"/>
  <c r="J95" i="7" s="1"/>
  <c r="E7" i="7"/>
  <c r="E50" i="7"/>
  <c r="J39" i="6"/>
  <c r="J38" i="6"/>
  <c r="AY60" i="1"/>
  <c r="J37" i="6"/>
  <c r="AX60" i="1"/>
  <c r="BI90" i="6"/>
  <c r="BH90" i="6"/>
  <c r="F38" i="6" s="1"/>
  <c r="BC60" i="1" s="1"/>
  <c r="BG90" i="6"/>
  <c r="BF90" i="6"/>
  <c r="F36" i="6" s="1"/>
  <c r="BA60" i="1" s="1"/>
  <c r="T90" i="6"/>
  <c r="T89" i="6" s="1"/>
  <c r="T88" i="6" s="1"/>
  <c r="T87" i="6" s="1"/>
  <c r="R90" i="6"/>
  <c r="R89" i="6"/>
  <c r="R88" i="6"/>
  <c r="R87" i="6"/>
  <c r="P90" i="6"/>
  <c r="P89" i="6"/>
  <c r="P88" i="6" s="1"/>
  <c r="P87" i="6" s="1"/>
  <c r="AU60" i="1" s="1"/>
  <c r="J84" i="6"/>
  <c r="J83" i="6"/>
  <c r="F83" i="6"/>
  <c r="F81" i="6"/>
  <c r="E79" i="6"/>
  <c r="J59" i="6"/>
  <c r="J58" i="6"/>
  <c r="F58" i="6"/>
  <c r="F56" i="6"/>
  <c r="E54" i="6"/>
  <c r="J20" i="6"/>
  <c r="E20" i="6"/>
  <c r="F84" i="6" s="1"/>
  <c r="J19" i="6"/>
  <c r="J14" i="6"/>
  <c r="J56" i="6" s="1"/>
  <c r="E7" i="6"/>
  <c r="E75" i="6"/>
  <c r="J39" i="5"/>
  <c r="J38" i="5"/>
  <c r="AY59" i="1"/>
  <c r="J37" i="5"/>
  <c r="AX59" i="1"/>
  <c r="BI1640" i="5"/>
  <c r="BH1640" i="5"/>
  <c r="BG1640" i="5"/>
  <c r="BF1640" i="5"/>
  <c r="T1640" i="5"/>
  <c r="T1639" i="5"/>
  <c r="R1640" i="5"/>
  <c r="R1639" i="5"/>
  <c r="P1640" i="5"/>
  <c r="P1639" i="5"/>
  <c r="BI1637" i="5"/>
  <c r="BH1637" i="5"/>
  <c r="BG1637" i="5"/>
  <c r="BF1637" i="5"/>
  <c r="T1637" i="5"/>
  <c r="R1637" i="5"/>
  <c r="P1637" i="5"/>
  <c r="BI1636" i="5"/>
  <c r="BH1636" i="5"/>
  <c r="BG1636" i="5"/>
  <c r="BF1636" i="5"/>
  <c r="T1636" i="5"/>
  <c r="R1636" i="5"/>
  <c r="P1636" i="5"/>
  <c r="BI1634" i="5"/>
  <c r="BH1634" i="5"/>
  <c r="BG1634" i="5"/>
  <c r="BF1634" i="5"/>
  <c r="T1634" i="5"/>
  <c r="R1634" i="5"/>
  <c r="P1634" i="5"/>
  <c r="BI1632" i="5"/>
  <c r="BH1632" i="5"/>
  <c r="BG1632" i="5"/>
  <c r="BF1632" i="5"/>
  <c r="T1632" i="5"/>
  <c r="T1631" i="5" s="1"/>
  <c r="R1632" i="5"/>
  <c r="R1631" i="5"/>
  <c r="P1632" i="5"/>
  <c r="P1631" i="5" s="1"/>
  <c r="BI1628" i="5"/>
  <c r="BH1628" i="5"/>
  <c r="BG1628" i="5"/>
  <c r="BF1628" i="5"/>
  <c r="T1628" i="5"/>
  <c r="R1628" i="5"/>
  <c r="P1628" i="5"/>
  <c r="BI1627" i="5"/>
  <c r="BH1627" i="5"/>
  <c r="BG1627" i="5"/>
  <c r="BF1627" i="5"/>
  <c r="T1627" i="5"/>
  <c r="R1627" i="5"/>
  <c r="P1627" i="5"/>
  <c r="BI1609" i="5"/>
  <c r="BH1609" i="5"/>
  <c r="BG1609" i="5"/>
  <c r="BF1609" i="5"/>
  <c r="T1609" i="5"/>
  <c r="R1609" i="5"/>
  <c r="P1609" i="5"/>
  <c r="BI1606" i="5"/>
  <c r="BH1606" i="5"/>
  <c r="BG1606" i="5"/>
  <c r="BF1606" i="5"/>
  <c r="T1606" i="5"/>
  <c r="R1606" i="5"/>
  <c r="P1606" i="5"/>
  <c r="BI1603" i="5"/>
  <c r="BH1603" i="5"/>
  <c r="BG1603" i="5"/>
  <c r="BF1603" i="5"/>
  <c r="T1603" i="5"/>
  <c r="R1603" i="5"/>
  <c r="P1603" i="5"/>
  <c r="BI1585" i="5"/>
  <c r="BH1585" i="5"/>
  <c r="BG1585" i="5"/>
  <c r="BF1585" i="5"/>
  <c r="T1585" i="5"/>
  <c r="R1585" i="5"/>
  <c r="P1585" i="5"/>
  <c r="BI1567" i="5"/>
  <c r="BH1567" i="5"/>
  <c r="BG1567" i="5"/>
  <c r="BF1567" i="5"/>
  <c r="T1567" i="5"/>
  <c r="R1567" i="5"/>
  <c r="P1567" i="5"/>
  <c r="BI1562" i="5"/>
  <c r="BH1562" i="5"/>
  <c r="BG1562" i="5"/>
  <c r="BF1562" i="5"/>
  <c r="T1562" i="5"/>
  <c r="R1562" i="5"/>
  <c r="P1562" i="5"/>
  <c r="BI1558" i="5"/>
  <c r="BH1558" i="5"/>
  <c r="BG1558" i="5"/>
  <c r="BF1558" i="5"/>
  <c r="T1558" i="5"/>
  <c r="R1558" i="5"/>
  <c r="P1558" i="5"/>
  <c r="BI1554" i="5"/>
  <c r="BH1554" i="5"/>
  <c r="BG1554" i="5"/>
  <c r="BF1554" i="5"/>
  <c r="T1554" i="5"/>
  <c r="R1554" i="5"/>
  <c r="P1554" i="5"/>
  <c r="BI1550" i="5"/>
  <c r="BH1550" i="5"/>
  <c r="BG1550" i="5"/>
  <c r="BF1550" i="5"/>
  <c r="T1550" i="5"/>
  <c r="R1550" i="5"/>
  <c r="P1550" i="5"/>
  <c r="BI1546" i="5"/>
  <c r="BH1546" i="5"/>
  <c r="BG1546" i="5"/>
  <c r="BF1546" i="5"/>
  <c r="T1546" i="5"/>
  <c r="R1546" i="5"/>
  <c r="P1546" i="5"/>
  <c r="BI1543" i="5"/>
  <c r="BH1543" i="5"/>
  <c r="BG1543" i="5"/>
  <c r="BF1543" i="5"/>
  <c r="T1543" i="5"/>
  <c r="R1543" i="5"/>
  <c r="P1543" i="5"/>
  <c r="BI1530" i="5"/>
  <c r="BH1530" i="5"/>
  <c r="BG1530" i="5"/>
  <c r="BF1530" i="5"/>
  <c r="T1530" i="5"/>
  <c r="R1530" i="5"/>
  <c r="P1530" i="5"/>
  <c r="BI1525" i="5"/>
  <c r="BH1525" i="5"/>
  <c r="BG1525" i="5"/>
  <c r="BF1525" i="5"/>
  <c r="T1525" i="5"/>
  <c r="R1525" i="5"/>
  <c r="P1525" i="5"/>
  <c r="BI1523" i="5"/>
  <c r="BH1523" i="5"/>
  <c r="BG1523" i="5"/>
  <c r="BF1523" i="5"/>
  <c r="T1523" i="5"/>
  <c r="R1523" i="5"/>
  <c r="P1523" i="5"/>
  <c r="BI1510" i="5"/>
  <c r="BH1510" i="5"/>
  <c r="BG1510" i="5"/>
  <c r="BF1510" i="5"/>
  <c r="T1510" i="5"/>
  <c r="R1510" i="5"/>
  <c r="P1510" i="5"/>
  <c r="BI1497" i="5"/>
  <c r="BH1497" i="5"/>
  <c r="BG1497" i="5"/>
  <c r="BF1497" i="5"/>
  <c r="T1497" i="5"/>
  <c r="R1497" i="5"/>
  <c r="P1497" i="5"/>
  <c r="BI1486" i="5"/>
  <c r="BH1486" i="5"/>
  <c r="BG1486" i="5"/>
  <c r="BF1486" i="5"/>
  <c r="T1486" i="5"/>
  <c r="R1486" i="5"/>
  <c r="P1486" i="5"/>
  <c r="BI1473" i="5"/>
  <c r="BH1473" i="5"/>
  <c r="BG1473" i="5"/>
  <c r="BF1473" i="5"/>
  <c r="T1473" i="5"/>
  <c r="R1473" i="5"/>
  <c r="P1473" i="5"/>
  <c r="BI1460" i="5"/>
  <c r="BH1460" i="5"/>
  <c r="BG1460" i="5"/>
  <c r="BF1460" i="5"/>
  <c r="T1460" i="5"/>
  <c r="R1460" i="5"/>
  <c r="P1460" i="5"/>
  <c r="BI1457" i="5"/>
  <c r="BH1457" i="5"/>
  <c r="BG1457" i="5"/>
  <c r="BF1457" i="5"/>
  <c r="T1457" i="5"/>
  <c r="R1457" i="5"/>
  <c r="P1457" i="5"/>
  <c r="BI1422" i="5"/>
  <c r="BH1422" i="5"/>
  <c r="BG1422" i="5"/>
  <c r="BF1422" i="5"/>
  <c r="T1422" i="5"/>
  <c r="R1422" i="5"/>
  <c r="P1422" i="5"/>
  <c r="BI1420" i="5"/>
  <c r="BH1420" i="5"/>
  <c r="BG1420" i="5"/>
  <c r="BF1420" i="5"/>
  <c r="T1420" i="5"/>
  <c r="R1420" i="5"/>
  <c r="P1420" i="5"/>
  <c r="BI1414" i="5"/>
  <c r="BH1414" i="5"/>
  <c r="BG1414" i="5"/>
  <c r="BF1414" i="5"/>
  <c r="T1414" i="5"/>
  <c r="R1414" i="5"/>
  <c r="P1414" i="5"/>
  <c r="BI1412" i="5"/>
  <c r="BH1412" i="5"/>
  <c r="BG1412" i="5"/>
  <c r="BF1412" i="5"/>
  <c r="T1412" i="5"/>
  <c r="R1412" i="5"/>
  <c r="P1412" i="5"/>
  <c r="BI1377" i="5"/>
  <c r="BH1377" i="5"/>
  <c r="BG1377" i="5"/>
  <c r="BF1377" i="5"/>
  <c r="T1377" i="5"/>
  <c r="R1377" i="5"/>
  <c r="P1377" i="5"/>
  <c r="BI1352" i="5"/>
  <c r="BH1352" i="5"/>
  <c r="BG1352" i="5"/>
  <c r="BF1352" i="5"/>
  <c r="T1352" i="5"/>
  <c r="R1352" i="5"/>
  <c r="P1352" i="5"/>
  <c r="BI1350" i="5"/>
  <c r="BH1350" i="5"/>
  <c r="BG1350" i="5"/>
  <c r="BF1350" i="5"/>
  <c r="T1350" i="5"/>
  <c r="R1350" i="5"/>
  <c r="P1350" i="5"/>
  <c r="BI1315" i="5"/>
  <c r="BH1315" i="5"/>
  <c r="BG1315" i="5"/>
  <c r="BF1315" i="5"/>
  <c r="T1315" i="5"/>
  <c r="R1315" i="5"/>
  <c r="P1315" i="5"/>
  <c r="BI1290" i="5"/>
  <c r="BH1290" i="5"/>
  <c r="BG1290" i="5"/>
  <c r="BF1290" i="5"/>
  <c r="T1290" i="5"/>
  <c r="R1290" i="5"/>
  <c r="P1290" i="5"/>
  <c r="BI1255" i="5"/>
  <c r="BH1255" i="5"/>
  <c r="BG1255" i="5"/>
  <c r="BF1255" i="5"/>
  <c r="T1255" i="5"/>
  <c r="R1255" i="5"/>
  <c r="P1255" i="5"/>
  <c r="BI1220" i="5"/>
  <c r="BH1220" i="5"/>
  <c r="BG1220" i="5"/>
  <c r="BF1220" i="5"/>
  <c r="T1220" i="5"/>
  <c r="R1220" i="5"/>
  <c r="P1220" i="5"/>
  <c r="BI1185" i="5"/>
  <c r="BH1185" i="5"/>
  <c r="BG1185" i="5"/>
  <c r="BF1185" i="5"/>
  <c r="T1185" i="5"/>
  <c r="R1185" i="5"/>
  <c r="P1185" i="5"/>
  <c r="BI1182" i="5"/>
  <c r="BH1182" i="5"/>
  <c r="BG1182" i="5"/>
  <c r="BF1182" i="5"/>
  <c r="T1182" i="5"/>
  <c r="R1182" i="5"/>
  <c r="P1182" i="5"/>
  <c r="BI1161" i="5"/>
  <c r="BH1161" i="5"/>
  <c r="BG1161" i="5"/>
  <c r="BF1161" i="5"/>
  <c r="T1161" i="5"/>
  <c r="R1161" i="5"/>
  <c r="P1161" i="5"/>
  <c r="BI1146" i="5"/>
  <c r="BH1146" i="5"/>
  <c r="BG1146" i="5"/>
  <c r="BF1146" i="5"/>
  <c r="T1146" i="5"/>
  <c r="R1146" i="5"/>
  <c r="P1146" i="5"/>
  <c r="BI1144" i="5"/>
  <c r="BH1144" i="5"/>
  <c r="BG1144" i="5"/>
  <c r="BF1144" i="5"/>
  <c r="T1144" i="5"/>
  <c r="R1144" i="5"/>
  <c r="P1144" i="5"/>
  <c r="BI1123" i="5"/>
  <c r="BH1123" i="5"/>
  <c r="BG1123" i="5"/>
  <c r="BF1123" i="5"/>
  <c r="T1123" i="5"/>
  <c r="R1123" i="5"/>
  <c r="P1123" i="5"/>
  <c r="BI1110" i="5"/>
  <c r="BH1110" i="5"/>
  <c r="BG1110" i="5"/>
  <c r="BF1110" i="5"/>
  <c r="T1110" i="5"/>
  <c r="R1110" i="5"/>
  <c r="P1110" i="5"/>
  <c r="BI1108" i="5"/>
  <c r="BH1108" i="5"/>
  <c r="BG1108" i="5"/>
  <c r="BF1108" i="5"/>
  <c r="T1108" i="5"/>
  <c r="R1108" i="5"/>
  <c r="P1108" i="5"/>
  <c r="BI1097" i="5"/>
  <c r="BH1097" i="5"/>
  <c r="BG1097" i="5"/>
  <c r="BF1097" i="5"/>
  <c r="T1097" i="5"/>
  <c r="R1097" i="5"/>
  <c r="P1097" i="5"/>
  <c r="BI1076" i="5"/>
  <c r="BH1076" i="5"/>
  <c r="BG1076" i="5"/>
  <c r="BF1076" i="5"/>
  <c r="T1076" i="5"/>
  <c r="R1076" i="5"/>
  <c r="P1076" i="5"/>
  <c r="BI1055" i="5"/>
  <c r="BH1055" i="5"/>
  <c r="BG1055" i="5"/>
  <c r="BF1055" i="5"/>
  <c r="T1055" i="5"/>
  <c r="R1055" i="5"/>
  <c r="P1055" i="5"/>
  <c r="BI1052" i="5"/>
  <c r="BH1052" i="5"/>
  <c r="BG1052" i="5"/>
  <c r="BF1052" i="5"/>
  <c r="T1052" i="5"/>
  <c r="R1052" i="5"/>
  <c r="P1052" i="5"/>
  <c r="BI1051" i="5"/>
  <c r="BH1051" i="5"/>
  <c r="BG1051" i="5"/>
  <c r="BF1051" i="5"/>
  <c r="T1051" i="5"/>
  <c r="R1051" i="5"/>
  <c r="P1051" i="5"/>
  <c r="BI1050" i="5"/>
  <c r="BH1050" i="5"/>
  <c r="BG1050" i="5"/>
  <c r="BF1050" i="5"/>
  <c r="T1050" i="5"/>
  <c r="R1050" i="5"/>
  <c r="P1050" i="5"/>
  <c r="BI1049" i="5"/>
  <c r="BH1049" i="5"/>
  <c r="BG1049" i="5"/>
  <c r="BF1049" i="5"/>
  <c r="T1049" i="5"/>
  <c r="R1049" i="5"/>
  <c r="P1049" i="5"/>
  <c r="BI1048" i="5"/>
  <c r="BH1048" i="5"/>
  <c r="BG1048" i="5"/>
  <c r="BF1048" i="5"/>
  <c r="T1048" i="5"/>
  <c r="R1048" i="5"/>
  <c r="P1048" i="5"/>
  <c r="BI1047" i="5"/>
  <c r="BH1047" i="5"/>
  <c r="BG1047" i="5"/>
  <c r="BF1047" i="5"/>
  <c r="T1047" i="5"/>
  <c r="R1047" i="5"/>
  <c r="P1047" i="5"/>
  <c r="BI1046" i="5"/>
  <c r="BH1046" i="5"/>
  <c r="BG1046" i="5"/>
  <c r="BF1046" i="5"/>
  <c r="T1046" i="5"/>
  <c r="R1046" i="5"/>
  <c r="P1046" i="5"/>
  <c r="BI1045" i="5"/>
  <c r="BH1045" i="5"/>
  <c r="BG1045" i="5"/>
  <c r="BF1045" i="5"/>
  <c r="T1045" i="5"/>
  <c r="R1045" i="5"/>
  <c r="P1045" i="5"/>
  <c r="BI1044" i="5"/>
  <c r="BH1044" i="5"/>
  <c r="BG1044" i="5"/>
  <c r="BF1044" i="5"/>
  <c r="T1044" i="5"/>
  <c r="R1044" i="5"/>
  <c r="P1044" i="5"/>
  <c r="BI1043" i="5"/>
  <c r="BH1043" i="5"/>
  <c r="BG1043" i="5"/>
  <c r="BF1043" i="5"/>
  <c r="T1043" i="5"/>
  <c r="R1043" i="5"/>
  <c r="P1043" i="5"/>
  <c r="BI1042" i="5"/>
  <c r="BH1042" i="5"/>
  <c r="BG1042" i="5"/>
  <c r="BF1042" i="5"/>
  <c r="T1042" i="5"/>
  <c r="R1042" i="5"/>
  <c r="P1042" i="5"/>
  <c r="BI1041" i="5"/>
  <c r="BH1041" i="5"/>
  <c r="BG1041" i="5"/>
  <c r="BF1041" i="5"/>
  <c r="T1041" i="5"/>
  <c r="R1041" i="5"/>
  <c r="P1041" i="5"/>
  <c r="BI1040" i="5"/>
  <c r="BH1040" i="5"/>
  <c r="BG1040" i="5"/>
  <c r="BF1040" i="5"/>
  <c r="T1040" i="5"/>
  <c r="R1040" i="5"/>
  <c r="P1040" i="5"/>
  <c r="BI1039" i="5"/>
  <c r="BH1039" i="5"/>
  <c r="BG1039" i="5"/>
  <c r="BF1039" i="5"/>
  <c r="T1039" i="5"/>
  <c r="R1039" i="5"/>
  <c r="P1039" i="5"/>
  <c r="BI1038" i="5"/>
  <c r="BH1038" i="5"/>
  <c r="BG1038" i="5"/>
  <c r="BF1038" i="5"/>
  <c r="T1038" i="5"/>
  <c r="R1038" i="5"/>
  <c r="P1038" i="5"/>
  <c r="BI1037" i="5"/>
  <c r="BH1037" i="5"/>
  <c r="BG1037" i="5"/>
  <c r="BF1037" i="5"/>
  <c r="T1037" i="5"/>
  <c r="R1037" i="5"/>
  <c r="P1037" i="5"/>
  <c r="BI1036" i="5"/>
  <c r="BH1036" i="5"/>
  <c r="BG1036" i="5"/>
  <c r="BF1036" i="5"/>
  <c r="T1036" i="5"/>
  <c r="R1036" i="5"/>
  <c r="P1036" i="5"/>
  <c r="BI1035" i="5"/>
  <c r="BH1035" i="5"/>
  <c r="BG1035" i="5"/>
  <c r="BF1035" i="5"/>
  <c r="T1035" i="5"/>
  <c r="R1035" i="5"/>
  <c r="P1035" i="5"/>
  <c r="BI1034" i="5"/>
  <c r="BH1034" i="5"/>
  <c r="BG1034" i="5"/>
  <c r="BF1034" i="5"/>
  <c r="T1034" i="5"/>
  <c r="R1034" i="5"/>
  <c r="P1034" i="5"/>
  <c r="BI1033" i="5"/>
  <c r="BH1033" i="5"/>
  <c r="BG1033" i="5"/>
  <c r="BF1033" i="5"/>
  <c r="T1033" i="5"/>
  <c r="R1033" i="5"/>
  <c r="P1033" i="5"/>
  <c r="BI1032" i="5"/>
  <c r="BH1032" i="5"/>
  <c r="BG1032" i="5"/>
  <c r="BF1032" i="5"/>
  <c r="T1032" i="5"/>
  <c r="R1032" i="5"/>
  <c r="P1032" i="5"/>
  <c r="BI1031" i="5"/>
  <c r="BH1031" i="5"/>
  <c r="BG1031" i="5"/>
  <c r="BF1031" i="5"/>
  <c r="T1031" i="5"/>
  <c r="R1031" i="5"/>
  <c r="P1031" i="5"/>
  <c r="BI1030" i="5"/>
  <c r="BH1030" i="5"/>
  <c r="BG1030" i="5"/>
  <c r="BF1030" i="5"/>
  <c r="T1030" i="5"/>
  <c r="R1030" i="5"/>
  <c r="P1030" i="5"/>
  <c r="BI1029" i="5"/>
  <c r="BH1029" i="5"/>
  <c r="BG1029" i="5"/>
  <c r="BF1029" i="5"/>
  <c r="T1029" i="5"/>
  <c r="R1029" i="5"/>
  <c r="P1029" i="5"/>
  <c r="BI1025" i="5"/>
  <c r="BH1025" i="5"/>
  <c r="BG1025" i="5"/>
  <c r="BF1025" i="5"/>
  <c r="T1025" i="5"/>
  <c r="R1025" i="5"/>
  <c r="P1025" i="5"/>
  <c r="BI1022" i="5"/>
  <c r="BH1022" i="5"/>
  <c r="BG1022" i="5"/>
  <c r="BF1022" i="5"/>
  <c r="T1022" i="5"/>
  <c r="R1022" i="5"/>
  <c r="P1022" i="5"/>
  <c r="BI1021" i="5"/>
  <c r="BH1021" i="5"/>
  <c r="BG1021" i="5"/>
  <c r="BF1021" i="5"/>
  <c r="T1021" i="5"/>
  <c r="R1021" i="5"/>
  <c r="P1021" i="5"/>
  <c r="BI1020" i="5"/>
  <c r="BH1020" i="5"/>
  <c r="BG1020" i="5"/>
  <c r="BF1020" i="5"/>
  <c r="T1020" i="5"/>
  <c r="R1020" i="5"/>
  <c r="P1020" i="5"/>
  <c r="BI1019" i="5"/>
  <c r="BH1019" i="5"/>
  <c r="BG1019" i="5"/>
  <c r="BF1019" i="5"/>
  <c r="T1019" i="5"/>
  <c r="R1019" i="5"/>
  <c r="P1019" i="5"/>
  <c r="BI1018" i="5"/>
  <c r="BH1018" i="5"/>
  <c r="BG1018" i="5"/>
  <c r="BF1018" i="5"/>
  <c r="T1018" i="5"/>
  <c r="R1018" i="5"/>
  <c r="P1018" i="5"/>
  <c r="BI1017" i="5"/>
  <c r="BH1017" i="5"/>
  <c r="BG1017" i="5"/>
  <c r="BF1017" i="5"/>
  <c r="T1017" i="5"/>
  <c r="R1017" i="5"/>
  <c r="P1017" i="5"/>
  <c r="BI1016" i="5"/>
  <c r="BH1016" i="5"/>
  <c r="BG1016" i="5"/>
  <c r="BF1016" i="5"/>
  <c r="T1016" i="5"/>
  <c r="R1016" i="5"/>
  <c r="P1016" i="5"/>
  <c r="BI1015" i="5"/>
  <c r="BH1015" i="5"/>
  <c r="BG1015" i="5"/>
  <c r="BF1015" i="5"/>
  <c r="T1015" i="5"/>
  <c r="R1015" i="5"/>
  <c r="P1015" i="5"/>
  <c r="BI1014" i="5"/>
  <c r="BH1014" i="5"/>
  <c r="BG1014" i="5"/>
  <c r="BF1014" i="5"/>
  <c r="T1014" i="5"/>
  <c r="R1014" i="5"/>
  <c r="P1014" i="5"/>
  <c r="BI1013" i="5"/>
  <c r="BH1013" i="5"/>
  <c r="BG1013" i="5"/>
  <c r="BF1013" i="5"/>
  <c r="T1013" i="5"/>
  <c r="R1013" i="5"/>
  <c r="P1013" i="5"/>
  <c r="BI1012" i="5"/>
  <c r="BH1012" i="5"/>
  <c r="BG1012" i="5"/>
  <c r="BF1012" i="5"/>
  <c r="T1012" i="5"/>
  <c r="R1012" i="5"/>
  <c r="P1012" i="5"/>
  <c r="BI1011" i="5"/>
  <c r="BH1011" i="5"/>
  <c r="BG1011" i="5"/>
  <c r="BF1011" i="5"/>
  <c r="T1011" i="5"/>
  <c r="R1011" i="5"/>
  <c r="P1011" i="5"/>
  <c r="BI1010" i="5"/>
  <c r="BH1010" i="5"/>
  <c r="BG1010" i="5"/>
  <c r="BF1010" i="5"/>
  <c r="T1010" i="5"/>
  <c r="R1010" i="5"/>
  <c r="P1010" i="5"/>
  <c r="BI1007" i="5"/>
  <c r="BH1007" i="5"/>
  <c r="BG1007" i="5"/>
  <c r="BF1007" i="5"/>
  <c r="T1007" i="5"/>
  <c r="R1007" i="5"/>
  <c r="P1007" i="5"/>
  <c r="BI1004" i="5"/>
  <c r="BH1004" i="5"/>
  <c r="BG1004" i="5"/>
  <c r="BF1004" i="5"/>
  <c r="T1004" i="5"/>
  <c r="R1004" i="5"/>
  <c r="P1004" i="5"/>
  <c r="BI1000" i="5"/>
  <c r="BH1000" i="5"/>
  <c r="BG1000" i="5"/>
  <c r="BF1000" i="5"/>
  <c r="T1000" i="5"/>
  <c r="R1000" i="5"/>
  <c r="P1000" i="5"/>
  <c r="BI997" i="5"/>
  <c r="BH997" i="5"/>
  <c r="BG997" i="5"/>
  <c r="BF997" i="5"/>
  <c r="T997" i="5"/>
  <c r="R997" i="5"/>
  <c r="P997" i="5"/>
  <c r="BI993" i="5"/>
  <c r="BH993" i="5"/>
  <c r="BG993" i="5"/>
  <c r="BF993" i="5"/>
  <c r="T993" i="5"/>
  <c r="R993" i="5"/>
  <c r="P993" i="5"/>
  <c r="BI989" i="5"/>
  <c r="BH989" i="5"/>
  <c r="BG989" i="5"/>
  <c r="BF989" i="5"/>
  <c r="T989" i="5"/>
  <c r="R989" i="5"/>
  <c r="P989" i="5"/>
  <c r="BI986" i="5"/>
  <c r="BH986" i="5"/>
  <c r="BG986" i="5"/>
  <c r="BF986" i="5"/>
  <c r="T986" i="5"/>
  <c r="R986" i="5"/>
  <c r="P986" i="5"/>
  <c r="BI982" i="5"/>
  <c r="BH982" i="5"/>
  <c r="BG982" i="5"/>
  <c r="BF982" i="5"/>
  <c r="T982" i="5"/>
  <c r="R982" i="5"/>
  <c r="P982" i="5"/>
  <c r="BI980" i="5"/>
  <c r="BH980" i="5"/>
  <c r="BG980" i="5"/>
  <c r="BF980" i="5"/>
  <c r="T980" i="5"/>
  <c r="R980" i="5"/>
  <c r="P980" i="5"/>
  <c r="BI967" i="5"/>
  <c r="BH967" i="5"/>
  <c r="BG967" i="5"/>
  <c r="BF967" i="5"/>
  <c r="T967" i="5"/>
  <c r="R967" i="5"/>
  <c r="P967" i="5"/>
  <c r="BI956" i="5"/>
  <c r="BH956" i="5"/>
  <c r="BG956" i="5"/>
  <c r="BF956" i="5"/>
  <c r="T956" i="5"/>
  <c r="R956" i="5"/>
  <c r="P956" i="5"/>
  <c r="BI952" i="5"/>
  <c r="BH952" i="5"/>
  <c r="BG952" i="5"/>
  <c r="BF952" i="5"/>
  <c r="T952" i="5"/>
  <c r="R952" i="5"/>
  <c r="P952" i="5"/>
  <c r="BI940" i="5"/>
  <c r="BH940" i="5"/>
  <c r="BG940" i="5"/>
  <c r="BF940" i="5"/>
  <c r="T940" i="5"/>
  <c r="R940" i="5"/>
  <c r="P940" i="5"/>
  <c r="BI933" i="5"/>
  <c r="BH933" i="5"/>
  <c r="BG933" i="5"/>
  <c r="BF933" i="5"/>
  <c r="T933" i="5"/>
  <c r="R933" i="5"/>
  <c r="P933" i="5"/>
  <c r="BI925" i="5"/>
  <c r="BH925" i="5"/>
  <c r="BG925" i="5"/>
  <c r="BF925" i="5"/>
  <c r="T925" i="5"/>
  <c r="R925" i="5"/>
  <c r="P925" i="5"/>
  <c r="BI923" i="5"/>
  <c r="BH923" i="5"/>
  <c r="BG923" i="5"/>
  <c r="BF923" i="5"/>
  <c r="T923" i="5"/>
  <c r="R923" i="5"/>
  <c r="P923" i="5"/>
  <c r="BI911" i="5"/>
  <c r="BH911" i="5"/>
  <c r="BG911" i="5"/>
  <c r="BF911" i="5"/>
  <c r="T911" i="5"/>
  <c r="R911" i="5"/>
  <c r="P911" i="5"/>
  <c r="BI889" i="5"/>
  <c r="BH889" i="5"/>
  <c r="BG889" i="5"/>
  <c r="BF889" i="5"/>
  <c r="T889" i="5"/>
  <c r="R889" i="5"/>
  <c r="P889" i="5"/>
  <c r="BI883" i="5"/>
  <c r="BH883" i="5"/>
  <c r="BG883" i="5"/>
  <c r="BF883" i="5"/>
  <c r="T883" i="5"/>
  <c r="R883" i="5"/>
  <c r="P883" i="5"/>
  <c r="BI860" i="5"/>
  <c r="BH860" i="5"/>
  <c r="BG860" i="5"/>
  <c r="BF860" i="5"/>
  <c r="T860" i="5"/>
  <c r="R860" i="5"/>
  <c r="P860" i="5"/>
  <c r="BI857" i="5"/>
  <c r="BH857" i="5"/>
  <c r="BG857" i="5"/>
  <c r="BF857" i="5"/>
  <c r="T857" i="5"/>
  <c r="R857" i="5"/>
  <c r="P857" i="5"/>
  <c r="BI853" i="5"/>
  <c r="BH853" i="5"/>
  <c r="BG853" i="5"/>
  <c r="BF853" i="5"/>
  <c r="T853" i="5"/>
  <c r="R853" i="5"/>
  <c r="P853" i="5"/>
  <c r="BI849" i="5"/>
  <c r="BH849" i="5"/>
  <c r="BG849" i="5"/>
  <c r="BF849" i="5"/>
  <c r="T849" i="5"/>
  <c r="R849" i="5"/>
  <c r="P849" i="5"/>
  <c r="BI845" i="5"/>
  <c r="BH845" i="5"/>
  <c r="BG845" i="5"/>
  <c r="BF845" i="5"/>
  <c r="T845" i="5"/>
  <c r="R845" i="5"/>
  <c r="P845" i="5"/>
  <c r="BI839" i="5"/>
  <c r="BH839" i="5"/>
  <c r="BG839" i="5"/>
  <c r="BF839" i="5"/>
  <c r="T839" i="5"/>
  <c r="R839" i="5"/>
  <c r="P839" i="5"/>
  <c r="BI835" i="5"/>
  <c r="BH835" i="5"/>
  <c r="BG835" i="5"/>
  <c r="BF835" i="5"/>
  <c r="T835" i="5"/>
  <c r="R835" i="5"/>
  <c r="P835" i="5"/>
  <c r="BI829" i="5"/>
  <c r="BH829" i="5"/>
  <c r="BG829" i="5"/>
  <c r="BF829" i="5"/>
  <c r="T829" i="5"/>
  <c r="R829" i="5"/>
  <c r="P829" i="5"/>
  <c r="BI822" i="5"/>
  <c r="BH822" i="5"/>
  <c r="BG822" i="5"/>
  <c r="BF822" i="5"/>
  <c r="T822" i="5"/>
  <c r="R822" i="5"/>
  <c r="P822" i="5"/>
  <c r="BI803" i="5"/>
  <c r="BH803" i="5"/>
  <c r="BG803" i="5"/>
  <c r="BF803" i="5"/>
  <c r="T803" i="5"/>
  <c r="R803" i="5"/>
  <c r="P803" i="5"/>
  <c r="BI765" i="5"/>
  <c r="BH765" i="5"/>
  <c r="BG765" i="5"/>
  <c r="BF765" i="5"/>
  <c r="T765" i="5"/>
  <c r="R765" i="5"/>
  <c r="P765" i="5"/>
  <c r="BI761" i="5"/>
  <c r="BH761" i="5"/>
  <c r="BG761" i="5"/>
  <c r="BF761" i="5"/>
  <c r="T761" i="5"/>
  <c r="R761" i="5"/>
  <c r="P761" i="5"/>
  <c r="BI757" i="5"/>
  <c r="BH757" i="5"/>
  <c r="BG757" i="5"/>
  <c r="BF757" i="5"/>
  <c r="T757" i="5"/>
  <c r="R757" i="5"/>
  <c r="P757" i="5"/>
  <c r="BI753" i="5"/>
  <c r="BH753" i="5"/>
  <c r="BG753" i="5"/>
  <c r="BF753" i="5"/>
  <c r="T753" i="5"/>
  <c r="R753" i="5"/>
  <c r="P753" i="5"/>
  <c r="BI751" i="5"/>
  <c r="BH751" i="5"/>
  <c r="BG751" i="5"/>
  <c r="BF751" i="5"/>
  <c r="T751" i="5"/>
  <c r="R751" i="5"/>
  <c r="P751" i="5"/>
  <c r="BI748" i="5"/>
  <c r="BH748" i="5"/>
  <c r="BG748" i="5"/>
  <c r="BF748" i="5"/>
  <c r="T748" i="5"/>
  <c r="R748" i="5"/>
  <c r="P748" i="5"/>
  <c r="BI745" i="5"/>
  <c r="BH745" i="5"/>
  <c r="BG745" i="5"/>
  <c r="BF745" i="5"/>
  <c r="T745" i="5"/>
  <c r="R745" i="5"/>
  <c r="P745" i="5"/>
  <c r="BI742" i="5"/>
  <c r="BH742" i="5"/>
  <c r="BG742" i="5"/>
  <c r="BF742" i="5"/>
  <c r="T742" i="5"/>
  <c r="R742" i="5"/>
  <c r="P742" i="5"/>
  <c r="BI739" i="5"/>
  <c r="BH739" i="5"/>
  <c r="BG739" i="5"/>
  <c r="BF739" i="5"/>
  <c r="T739" i="5"/>
  <c r="R739" i="5"/>
  <c r="P739" i="5"/>
  <c r="BI737" i="5"/>
  <c r="BH737" i="5"/>
  <c r="BG737" i="5"/>
  <c r="BF737" i="5"/>
  <c r="T737" i="5"/>
  <c r="R737" i="5"/>
  <c r="P737" i="5"/>
  <c r="BI734" i="5"/>
  <c r="BH734" i="5"/>
  <c r="BG734" i="5"/>
  <c r="BF734" i="5"/>
  <c r="T734" i="5"/>
  <c r="R734" i="5"/>
  <c r="P734" i="5"/>
  <c r="BI732" i="5"/>
  <c r="BH732" i="5"/>
  <c r="BG732" i="5"/>
  <c r="BF732" i="5"/>
  <c r="T732" i="5"/>
  <c r="R732" i="5"/>
  <c r="P732" i="5"/>
  <c r="BI712" i="5"/>
  <c r="BH712" i="5"/>
  <c r="BG712" i="5"/>
  <c r="BF712" i="5"/>
  <c r="T712" i="5"/>
  <c r="R712" i="5"/>
  <c r="P712" i="5"/>
  <c r="BI708" i="5"/>
  <c r="BH708" i="5"/>
  <c r="BG708" i="5"/>
  <c r="BF708" i="5"/>
  <c r="T708" i="5"/>
  <c r="T707" i="5"/>
  <c r="R708" i="5"/>
  <c r="R707" i="5"/>
  <c r="P708" i="5"/>
  <c r="P707" i="5"/>
  <c r="BI704" i="5"/>
  <c r="BH704" i="5"/>
  <c r="BG704" i="5"/>
  <c r="BF704" i="5"/>
  <c r="T704" i="5"/>
  <c r="R704" i="5"/>
  <c r="P704" i="5"/>
  <c r="BI701" i="5"/>
  <c r="BH701" i="5"/>
  <c r="BG701" i="5"/>
  <c r="BF701" i="5"/>
  <c r="T701" i="5"/>
  <c r="R701" i="5"/>
  <c r="P701" i="5"/>
  <c r="BI698" i="5"/>
  <c r="BH698" i="5"/>
  <c r="BG698" i="5"/>
  <c r="BF698" i="5"/>
  <c r="T698" i="5"/>
  <c r="R698" i="5"/>
  <c r="P698" i="5"/>
  <c r="BI693" i="5"/>
  <c r="BH693" i="5"/>
  <c r="BG693" i="5"/>
  <c r="BF693" i="5"/>
  <c r="T693" i="5"/>
  <c r="R693" i="5"/>
  <c r="P693" i="5"/>
  <c r="BI690" i="5"/>
  <c r="BH690" i="5"/>
  <c r="BG690" i="5"/>
  <c r="BF690" i="5"/>
  <c r="T690" i="5"/>
  <c r="R690" i="5"/>
  <c r="P690" i="5"/>
  <c r="BI684" i="5"/>
  <c r="BH684" i="5"/>
  <c r="BG684" i="5"/>
  <c r="BF684" i="5"/>
  <c r="T684" i="5"/>
  <c r="R684" i="5"/>
  <c r="P684" i="5"/>
  <c r="BI678" i="5"/>
  <c r="BH678" i="5"/>
  <c r="BG678" i="5"/>
  <c r="BF678" i="5"/>
  <c r="T678" i="5"/>
  <c r="R678" i="5"/>
  <c r="P678" i="5"/>
  <c r="BI675" i="5"/>
  <c r="BH675" i="5"/>
  <c r="BG675" i="5"/>
  <c r="BF675" i="5"/>
  <c r="T675" i="5"/>
  <c r="R675" i="5"/>
  <c r="P675" i="5"/>
  <c r="BI673" i="5"/>
  <c r="BH673" i="5"/>
  <c r="BG673" i="5"/>
  <c r="BF673" i="5"/>
  <c r="T673" i="5"/>
  <c r="R673" i="5"/>
  <c r="P673" i="5"/>
  <c r="BI671" i="5"/>
  <c r="BH671" i="5"/>
  <c r="BG671" i="5"/>
  <c r="BF671" i="5"/>
  <c r="T671" i="5"/>
  <c r="R671" i="5"/>
  <c r="P671" i="5"/>
  <c r="BI669" i="5"/>
  <c r="BH669" i="5"/>
  <c r="BG669" i="5"/>
  <c r="BF669" i="5"/>
  <c r="T669" i="5"/>
  <c r="R669" i="5"/>
  <c r="P669" i="5"/>
  <c r="BI668" i="5"/>
  <c r="BH668" i="5"/>
  <c r="BG668" i="5"/>
  <c r="BF668" i="5"/>
  <c r="T668" i="5"/>
  <c r="R668" i="5"/>
  <c r="P668" i="5"/>
  <c r="BI667" i="5"/>
  <c r="BH667" i="5"/>
  <c r="BG667" i="5"/>
  <c r="BF667" i="5"/>
  <c r="T667" i="5"/>
  <c r="R667" i="5"/>
  <c r="P667" i="5"/>
  <c r="BI608" i="5"/>
  <c r="BH608" i="5"/>
  <c r="BG608" i="5"/>
  <c r="BF608" i="5"/>
  <c r="T608" i="5"/>
  <c r="R608" i="5"/>
  <c r="P608" i="5"/>
  <c r="BI604" i="5"/>
  <c r="BH604" i="5"/>
  <c r="BG604" i="5"/>
  <c r="BF604" i="5"/>
  <c r="T604" i="5"/>
  <c r="R604" i="5"/>
  <c r="P604" i="5"/>
  <c r="BI603" i="5"/>
  <c r="BH603" i="5"/>
  <c r="BG603" i="5"/>
  <c r="BF603" i="5"/>
  <c r="T603" i="5"/>
  <c r="R603" i="5"/>
  <c r="P603" i="5"/>
  <c r="BI602" i="5"/>
  <c r="BH602" i="5"/>
  <c r="BG602" i="5"/>
  <c r="BF602" i="5"/>
  <c r="T602" i="5"/>
  <c r="R602" i="5"/>
  <c r="P602" i="5"/>
  <c r="BI596" i="5"/>
  <c r="BH596" i="5"/>
  <c r="BG596" i="5"/>
  <c r="BF596" i="5"/>
  <c r="T596" i="5"/>
  <c r="R596" i="5"/>
  <c r="P596" i="5"/>
  <c r="BI593" i="5"/>
  <c r="BH593" i="5"/>
  <c r="BG593" i="5"/>
  <c r="BF593" i="5"/>
  <c r="T593" i="5"/>
  <c r="R593" i="5"/>
  <c r="P593" i="5"/>
  <c r="BI592" i="5"/>
  <c r="BH592" i="5"/>
  <c r="BG592" i="5"/>
  <c r="BF592" i="5"/>
  <c r="T592" i="5"/>
  <c r="R592" i="5"/>
  <c r="P592" i="5"/>
  <c r="BI591" i="5"/>
  <c r="BH591" i="5"/>
  <c r="BG591" i="5"/>
  <c r="BF591" i="5"/>
  <c r="T591" i="5"/>
  <c r="R591" i="5"/>
  <c r="P591" i="5"/>
  <c r="BI581" i="5"/>
  <c r="BH581" i="5"/>
  <c r="BG581" i="5"/>
  <c r="BF581" i="5"/>
  <c r="T581" i="5"/>
  <c r="R581" i="5"/>
  <c r="P581" i="5"/>
  <c r="BI577" i="5"/>
  <c r="BH577" i="5"/>
  <c r="BG577" i="5"/>
  <c r="BF577" i="5"/>
  <c r="T577" i="5"/>
  <c r="R577" i="5"/>
  <c r="P577" i="5"/>
  <c r="BI569" i="5"/>
  <c r="BH569" i="5"/>
  <c r="BG569" i="5"/>
  <c r="BF569" i="5"/>
  <c r="T569" i="5"/>
  <c r="R569" i="5"/>
  <c r="P569" i="5"/>
  <c r="BI560" i="5"/>
  <c r="BH560" i="5"/>
  <c r="BG560" i="5"/>
  <c r="BF560" i="5"/>
  <c r="T560" i="5"/>
  <c r="R560" i="5"/>
  <c r="P560" i="5"/>
  <c r="BI524" i="5"/>
  <c r="BH524" i="5"/>
  <c r="BG524" i="5"/>
  <c r="BF524" i="5"/>
  <c r="T524" i="5"/>
  <c r="R524" i="5"/>
  <c r="P524" i="5"/>
  <c r="BI520" i="5"/>
  <c r="BH520" i="5"/>
  <c r="BG520" i="5"/>
  <c r="BF520" i="5"/>
  <c r="T520" i="5"/>
  <c r="R520" i="5"/>
  <c r="P520" i="5"/>
  <c r="BI497" i="5"/>
  <c r="BH497" i="5"/>
  <c r="BG497" i="5"/>
  <c r="BF497" i="5"/>
  <c r="T497" i="5"/>
  <c r="R497" i="5"/>
  <c r="P497" i="5"/>
  <c r="BI480" i="5"/>
  <c r="BH480" i="5"/>
  <c r="BG480" i="5"/>
  <c r="BF480" i="5"/>
  <c r="T480" i="5"/>
  <c r="R480" i="5"/>
  <c r="P480" i="5"/>
  <c r="BI479" i="5"/>
  <c r="BH479" i="5"/>
  <c r="BG479" i="5"/>
  <c r="BF479" i="5"/>
  <c r="T479" i="5"/>
  <c r="R479" i="5"/>
  <c r="P479" i="5"/>
  <c r="BI478" i="5"/>
  <c r="BH478" i="5"/>
  <c r="BG478" i="5"/>
  <c r="BF478" i="5"/>
  <c r="T478" i="5"/>
  <c r="R478" i="5"/>
  <c r="P478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5" i="5"/>
  <c r="BH475" i="5"/>
  <c r="BG475" i="5"/>
  <c r="BF475" i="5"/>
  <c r="T475" i="5"/>
  <c r="R475" i="5"/>
  <c r="P475" i="5"/>
  <c r="BI474" i="5"/>
  <c r="BH474" i="5"/>
  <c r="BG474" i="5"/>
  <c r="BF474" i="5"/>
  <c r="T474" i="5"/>
  <c r="R474" i="5"/>
  <c r="P474" i="5"/>
  <c r="BI472" i="5"/>
  <c r="BH472" i="5"/>
  <c r="BG472" i="5"/>
  <c r="BF472" i="5"/>
  <c r="T472" i="5"/>
  <c r="R472" i="5"/>
  <c r="P472" i="5"/>
  <c r="BI470" i="5"/>
  <c r="BH470" i="5"/>
  <c r="BG470" i="5"/>
  <c r="BF470" i="5"/>
  <c r="T470" i="5"/>
  <c r="R470" i="5"/>
  <c r="P470" i="5"/>
  <c r="BI430" i="5"/>
  <c r="BH430" i="5"/>
  <c r="BG430" i="5"/>
  <c r="BF430" i="5"/>
  <c r="T430" i="5"/>
  <c r="R430" i="5"/>
  <c r="P430" i="5"/>
  <c r="BI391" i="5"/>
  <c r="BH391" i="5"/>
  <c r="BG391" i="5"/>
  <c r="BF391" i="5"/>
  <c r="T391" i="5"/>
  <c r="R391" i="5"/>
  <c r="P391" i="5"/>
  <c r="BI371" i="5"/>
  <c r="BH371" i="5"/>
  <c r="BG371" i="5"/>
  <c r="BF371" i="5"/>
  <c r="T371" i="5"/>
  <c r="R371" i="5"/>
  <c r="P371" i="5"/>
  <c r="BI367" i="5"/>
  <c r="BH367" i="5"/>
  <c r="BG367" i="5"/>
  <c r="BF367" i="5"/>
  <c r="T367" i="5"/>
  <c r="R367" i="5"/>
  <c r="P367" i="5"/>
  <c r="BI363" i="5"/>
  <c r="BH363" i="5"/>
  <c r="BG363" i="5"/>
  <c r="BF363" i="5"/>
  <c r="T363" i="5"/>
  <c r="R363" i="5"/>
  <c r="P363" i="5"/>
  <c r="BI356" i="5"/>
  <c r="BH356" i="5"/>
  <c r="BG356" i="5"/>
  <c r="BF356" i="5"/>
  <c r="T356" i="5"/>
  <c r="R356" i="5"/>
  <c r="P356" i="5"/>
  <c r="BI325" i="5"/>
  <c r="BH325" i="5"/>
  <c r="BG325" i="5"/>
  <c r="BF325" i="5"/>
  <c r="T325" i="5"/>
  <c r="R325" i="5"/>
  <c r="P325" i="5"/>
  <c r="BI294" i="5"/>
  <c r="BH294" i="5"/>
  <c r="BG294" i="5"/>
  <c r="BF294" i="5"/>
  <c r="T294" i="5"/>
  <c r="R294" i="5"/>
  <c r="P294" i="5"/>
  <c r="BI290" i="5"/>
  <c r="BH290" i="5"/>
  <c r="BG290" i="5"/>
  <c r="BF290" i="5"/>
  <c r="T290" i="5"/>
  <c r="R290" i="5"/>
  <c r="P290" i="5"/>
  <c r="BI257" i="5"/>
  <c r="BH257" i="5"/>
  <c r="BG257" i="5"/>
  <c r="BF257" i="5"/>
  <c r="T257" i="5"/>
  <c r="R257" i="5"/>
  <c r="P257" i="5"/>
  <c r="BI224" i="5"/>
  <c r="BH224" i="5"/>
  <c r="BG224" i="5"/>
  <c r="BF224" i="5"/>
  <c r="T224" i="5"/>
  <c r="R224" i="5"/>
  <c r="P224" i="5"/>
  <c r="BI191" i="5"/>
  <c r="BH191" i="5"/>
  <c r="BG191" i="5"/>
  <c r="BF191" i="5"/>
  <c r="T191" i="5"/>
  <c r="R191" i="5"/>
  <c r="P191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49" i="5"/>
  <c r="BH149" i="5"/>
  <c r="BG149" i="5"/>
  <c r="BF149" i="5"/>
  <c r="T149" i="5"/>
  <c r="R149" i="5"/>
  <c r="P149" i="5"/>
  <c r="BI138" i="5"/>
  <c r="BH138" i="5"/>
  <c r="BG138" i="5"/>
  <c r="BF138" i="5"/>
  <c r="T138" i="5"/>
  <c r="R138" i="5"/>
  <c r="P138" i="5"/>
  <c r="BI114" i="5"/>
  <c r="BH114" i="5"/>
  <c r="BG114" i="5"/>
  <c r="BF114" i="5"/>
  <c r="T114" i="5"/>
  <c r="T113" i="5"/>
  <c r="R114" i="5"/>
  <c r="R113" i="5" s="1"/>
  <c r="P114" i="5"/>
  <c r="P113" i="5" s="1"/>
  <c r="J108" i="5"/>
  <c r="J107" i="5"/>
  <c r="F107" i="5"/>
  <c r="F105" i="5"/>
  <c r="E103" i="5"/>
  <c r="J59" i="5"/>
  <c r="J58" i="5"/>
  <c r="F58" i="5"/>
  <c r="F56" i="5"/>
  <c r="E54" i="5"/>
  <c r="J20" i="5"/>
  <c r="E20" i="5"/>
  <c r="F108" i="5"/>
  <c r="J19" i="5"/>
  <c r="J14" i="5"/>
  <c r="J105" i="5"/>
  <c r="E7" i="5"/>
  <c r="E99" i="5"/>
  <c r="J37" i="4"/>
  <c r="J36" i="4"/>
  <c r="AY57" i="1" s="1"/>
  <c r="J35" i="4"/>
  <c r="AX57" i="1"/>
  <c r="BI301" i="4"/>
  <c r="BH301" i="4"/>
  <c r="BG301" i="4"/>
  <c r="BF301" i="4"/>
  <c r="T301" i="4"/>
  <c r="T300" i="4"/>
  <c r="R301" i="4"/>
  <c r="R300" i="4" s="1"/>
  <c r="P301" i="4"/>
  <c r="P300" i="4" s="1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4" i="4"/>
  <c r="BH284" i="4"/>
  <c r="BG284" i="4"/>
  <c r="BF284" i="4"/>
  <c r="T284" i="4"/>
  <c r="R284" i="4"/>
  <c r="P284" i="4"/>
  <c r="BI277" i="4"/>
  <c r="BH277" i="4"/>
  <c r="BG277" i="4"/>
  <c r="BF277" i="4"/>
  <c r="T277" i="4"/>
  <c r="R277" i="4"/>
  <c r="P277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59" i="4"/>
  <c r="BH259" i="4"/>
  <c r="BG259" i="4"/>
  <c r="BF259" i="4"/>
  <c r="T259" i="4"/>
  <c r="R259" i="4"/>
  <c r="P259" i="4"/>
  <c r="BI253" i="4"/>
  <c r="BH253" i="4"/>
  <c r="BG253" i="4"/>
  <c r="BF253" i="4"/>
  <c r="T253" i="4"/>
  <c r="R253" i="4"/>
  <c r="P253" i="4"/>
  <c r="BI246" i="4"/>
  <c r="BH246" i="4"/>
  <c r="BG246" i="4"/>
  <c r="BF246" i="4"/>
  <c r="T246" i="4"/>
  <c r="R246" i="4"/>
  <c r="P246" i="4"/>
  <c r="BI239" i="4"/>
  <c r="BH239" i="4"/>
  <c r="BG239" i="4"/>
  <c r="BF239" i="4"/>
  <c r="T239" i="4"/>
  <c r="R239" i="4"/>
  <c r="P239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197" i="4"/>
  <c r="BH197" i="4"/>
  <c r="BG197" i="4"/>
  <c r="BF197" i="4"/>
  <c r="T197" i="4"/>
  <c r="R197" i="4"/>
  <c r="P197" i="4"/>
  <c r="BI186" i="4"/>
  <c r="BH186" i="4"/>
  <c r="BG186" i="4"/>
  <c r="BF186" i="4"/>
  <c r="T186" i="4"/>
  <c r="R186" i="4"/>
  <c r="P186" i="4"/>
  <c r="BI180" i="4"/>
  <c r="BH180" i="4"/>
  <c r="BG180" i="4"/>
  <c r="BF180" i="4"/>
  <c r="T180" i="4"/>
  <c r="R180" i="4"/>
  <c r="P180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/>
  <c r="J17" i="4"/>
  <c r="J12" i="4"/>
  <c r="J52" i="4"/>
  <c r="E7" i="4"/>
  <c r="E48" i="4"/>
  <c r="J37" i="3"/>
  <c r="J36" i="3"/>
  <c r="AY56" i="1"/>
  <c r="J35" i="3"/>
  <c r="AX56" i="1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T211" i="3"/>
  <c r="R212" i="3"/>
  <c r="R211" i="3"/>
  <c r="P212" i="3"/>
  <c r="P211" i="3" s="1"/>
  <c r="BI210" i="3"/>
  <c r="BH210" i="3"/>
  <c r="BG210" i="3"/>
  <c r="BF210" i="3"/>
  <c r="T210" i="3"/>
  <c r="T209" i="3"/>
  <c r="R210" i="3"/>
  <c r="R209" i="3"/>
  <c r="P210" i="3"/>
  <c r="P209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2" i="3"/>
  <c r="BH132" i="3"/>
  <c r="BG132" i="3"/>
  <c r="BF132" i="3"/>
  <c r="T132" i="3"/>
  <c r="R132" i="3"/>
  <c r="P132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J34" i="3" s="1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 s="1"/>
  <c r="J17" i="3"/>
  <c r="J12" i="3"/>
  <c r="J52" i="3"/>
  <c r="E7" i="3"/>
  <c r="E48" i="3"/>
  <c r="J37" i="2"/>
  <c r="J36" i="2"/>
  <c r="AY55" i="1"/>
  <c r="J35" i="2"/>
  <c r="AX55" i="1"/>
  <c r="BI206" i="2"/>
  <c r="BH206" i="2"/>
  <c r="BG206" i="2"/>
  <c r="BF206" i="2"/>
  <c r="T206" i="2"/>
  <c r="T205" i="2"/>
  <c r="R206" i="2"/>
  <c r="R205" i="2"/>
  <c r="P206" i="2"/>
  <c r="P205" i="2"/>
  <c r="BI204" i="2"/>
  <c r="BH204" i="2"/>
  <c r="BG204" i="2"/>
  <c r="BF204" i="2"/>
  <c r="T204" i="2"/>
  <c r="T203" i="2" s="1"/>
  <c r="R204" i="2"/>
  <c r="R203" i="2"/>
  <c r="P204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T194" i="2" s="1"/>
  <c r="R195" i="2"/>
  <c r="R194" i="2"/>
  <c r="P195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T173" i="2"/>
  <c r="R174" i="2"/>
  <c r="R173" i="2" s="1"/>
  <c r="P174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4" i="2"/>
  <c r="BH114" i="2"/>
  <c r="BG114" i="2"/>
  <c r="BF114" i="2"/>
  <c r="T114" i="2"/>
  <c r="R114" i="2"/>
  <c r="P114" i="2"/>
  <c r="BI110" i="2"/>
  <c r="F37" i="2" s="1"/>
  <c r="BH110" i="2"/>
  <c r="F36" i="2" s="1"/>
  <c r="BG110" i="2"/>
  <c r="BF110" i="2"/>
  <c r="J34" i="2" s="1"/>
  <c r="T110" i="2"/>
  <c r="R110" i="2"/>
  <c r="P110" i="2"/>
  <c r="BI102" i="2"/>
  <c r="BH102" i="2"/>
  <c r="BG102" i="2"/>
  <c r="BF102" i="2"/>
  <c r="T102" i="2"/>
  <c r="T94" i="2"/>
  <c r="R102" i="2"/>
  <c r="P102" i="2"/>
  <c r="BI95" i="2"/>
  <c r="BH95" i="2"/>
  <c r="BG95" i="2"/>
  <c r="BF95" i="2"/>
  <c r="T95" i="2"/>
  <c r="R95" i="2"/>
  <c r="R94" i="2" s="1"/>
  <c r="P95" i="2"/>
  <c r="P94" i="2" s="1"/>
  <c r="J89" i="2"/>
  <c r="J88" i="2"/>
  <c r="F88" i="2"/>
  <c r="F86" i="2"/>
  <c r="E84" i="2"/>
  <c r="J55" i="2"/>
  <c r="J54" i="2"/>
  <c r="F54" i="2"/>
  <c r="F52" i="2"/>
  <c r="E50" i="2"/>
  <c r="J18" i="2"/>
  <c r="E18" i="2"/>
  <c r="F89" i="2"/>
  <c r="J17" i="2"/>
  <c r="J12" i="2"/>
  <c r="J86" i="2"/>
  <c r="E7" i="2"/>
  <c r="E82" i="2" s="1"/>
  <c r="L50" i="1"/>
  <c r="AM50" i="1"/>
  <c r="AM49" i="1"/>
  <c r="L49" i="1"/>
  <c r="AM47" i="1"/>
  <c r="L47" i="1"/>
  <c r="L45" i="1"/>
  <c r="L44" i="1"/>
  <c r="J146" i="3"/>
  <c r="J135" i="4"/>
  <c r="BK1034" i="5"/>
  <c r="J470" i="5"/>
  <c r="J1350" i="5"/>
  <c r="J1603" i="5"/>
  <c r="BK139" i="8"/>
  <c r="J133" i="8"/>
  <c r="J213" i="10"/>
  <c r="BK120" i="10"/>
  <c r="BK192" i="2"/>
  <c r="J103" i="4"/>
  <c r="BK608" i="5"/>
  <c r="BK678" i="5"/>
  <c r="J1021" i="5"/>
  <c r="BK835" i="5"/>
  <c r="BK1097" i="5"/>
  <c r="BK187" i="7"/>
  <c r="BK170" i="7"/>
  <c r="BK160" i="8"/>
  <c r="BK104" i="9"/>
  <c r="J196" i="10"/>
  <c r="J199" i="10"/>
  <c r="J206" i="2"/>
  <c r="BK262" i="3"/>
  <c r="BK197" i="4"/>
  <c r="BK822" i="5"/>
  <c r="J1473" i="5"/>
  <c r="BK693" i="5"/>
  <c r="BK158" i="7"/>
  <c r="J178" i="7"/>
  <c r="BK109" i="8"/>
  <c r="BK261" i="10"/>
  <c r="J421" i="10"/>
  <c r="J171" i="2"/>
  <c r="J145" i="4"/>
  <c r="J761" i="5"/>
  <c r="BK1185" i="5"/>
  <c r="J152" i="7"/>
  <c r="BK412" i="10"/>
  <c r="BK157" i="2"/>
  <c r="BK114" i="3"/>
  <c r="J297" i="4"/>
  <c r="BK1558" i="5"/>
  <c r="BK142" i="8"/>
  <c r="J103" i="9"/>
  <c r="BK107" i="10"/>
  <c r="J593" i="5"/>
  <c r="J739" i="5"/>
  <c r="BK1523" i="5"/>
  <c r="BK192" i="7"/>
  <c r="J156" i="8"/>
  <c r="J114" i="3"/>
  <c r="BK118" i="4"/>
  <c r="J748" i="5"/>
  <c r="BK1007" i="5"/>
  <c r="J1420" i="5"/>
  <c r="J1414" i="5"/>
  <c r="J90" i="6"/>
  <c r="J104" i="7"/>
  <c r="J148" i="7"/>
  <c r="BK122" i="8"/>
  <c r="J99" i="9"/>
  <c r="J385" i="10"/>
  <c r="BK132" i="3"/>
  <c r="BK295" i="4"/>
  <c r="BK940" i="5"/>
  <c r="BK889" i="5"/>
  <c r="BK1123" i="5"/>
  <c r="BK1144" i="5"/>
  <c r="BK97" i="9"/>
  <c r="J267" i="10"/>
  <c r="BK141" i="2"/>
  <c r="BK198" i="3"/>
  <c r="BK148" i="4"/>
  <c r="BK107" i="4"/>
  <c r="J1123" i="5"/>
  <c r="BK520" i="5"/>
  <c r="J191" i="5"/>
  <c r="BK216" i="7"/>
  <c r="BK140" i="7"/>
  <c r="BK239" i="10"/>
  <c r="J198" i="3"/>
  <c r="J246" i="4"/>
  <c r="J391" i="5"/>
  <c r="BK1414" i="5"/>
  <c r="J1052" i="5"/>
  <c r="J257" i="5"/>
  <c r="J122" i="7"/>
  <c r="J144" i="8"/>
  <c r="BK130" i="9"/>
  <c r="J131" i="10"/>
  <c r="BK131" i="10"/>
  <c r="BK190" i="3"/>
  <c r="BK120" i="3"/>
  <c r="J264" i="4"/>
  <c r="BK268" i="4"/>
  <c r="BK480" i="5"/>
  <c r="BK474" i="5"/>
  <c r="J765" i="5"/>
  <c r="BK860" i="5"/>
  <c r="BK138" i="5"/>
  <c r="J244" i="7"/>
  <c r="J189" i="7"/>
  <c r="J137" i="8"/>
  <c r="J130" i="9"/>
  <c r="BK381" i="10"/>
  <c r="J241" i="10"/>
  <c r="J92" i="3"/>
  <c r="BK294" i="5"/>
  <c r="J1047" i="5"/>
  <c r="BK1510" i="5"/>
  <c r="BK1603" i="5"/>
  <c r="J956" i="5"/>
  <c r="J163" i="7"/>
  <c r="J236" i="7"/>
  <c r="J141" i="8"/>
  <c r="J282" i="3"/>
  <c r="J232" i="4"/>
  <c r="BK126" i="4"/>
  <c r="BK1040" i="5"/>
  <c r="BK1412" i="5"/>
  <c r="BK146" i="7"/>
  <c r="J220" i="7"/>
  <c r="BK129" i="8"/>
  <c r="BK374" i="10"/>
  <c r="J400" i="10"/>
  <c r="BK110" i="2"/>
  <c r="BK739" i="5"/>
  <c r="J1010" i="5"/>
  <c r="BK673" i="5"/>
  <c r="J209" i="7"/>
  <c r="J320" i="10"/>
  <c r="BK195" i="2"/>
  <c r="J184" i="3"/>
  <c r="J197" i="4"/>
  <c r="BK264" i="4"/>
  <c r="J215" i="4"/>
  <c r="BK748" i="5"/>
  <c r="BK803" i="5"/>
  <c r="J1636" i="5"/>
  <c r="BK470" i="5"/>
  <c r="J198" i="7"/>
  <c r="J167" i="8"/>
  <c r="J99" i="8"/>
  <c r="J208" i="10"/>
  <c r="BK277" i="10"/>
  <c r="BK102" i="10"/>
  <c r="J1011" i="5"/>
  <c r="BK577" i="5"/>
  <c r="BK1315" i="5"/>
  <c r="J1039" i="5"/>
  <c r="J219" i="7"/>
  <c r="BK200" i="7"/>
  <c r="BK184" i="2"/>
  <c r="BK301" i="3"/>
  <c r="BK218" i="4"/>
  <c r="J284" i="4"/>
  <c r="BK158" i="5"/>
  <c r="J158" i="5"/>
  <c r="BK524" i="5"/>
  <c r="BK1585" i="5"/>
  <c r="BK1051" i="5"/>
  <c r="J141" i="7"/>
  <c r="BK198" i="7"/>
  <c r="J242" i="7"/>
  <c r="BK106" i="8"/>
  <c r="J118" i="8"/>
  <c r="J119" i="9"/>
  <c r="BK316" i="10"/>
  <c r="J417" i="10"/>
  <c r="BK116" i="3"/>
  <c r="BK123" i="4"/>
  <c r="J225" i="4"/>
  <c r="J149" i="5"/>
  <c r="BK430" i="5"/>
  <c r="J1034" i="5"/>
  <c r="J316" i="10"/>
  <c r="BK122" i="3"/>
  <c r="J123" i="4"/>
  <c r="BK1014" i="5"/>
  <c r="J925" i="5"/>
  <c r="J822" i="5"/>
  <c r="BK1041" i="5"/>
  <c r="J479" i="5"/>
  <c r="J1543" i="5"/>
  <c r="J183" i="7"/>
  <c r="J132" i="7"/>
  <c r="BK133" i="8"/>
  <c r="BK118" i="8"/>
  <c r="BK108" i="9"/>
  <c r="BK202" i="10"/>
  <c r="BK387" i="10"/>
  <c r="BK145" i="2"/>
  <c r="BK270" i="3"/>
  <c r="J187" i="3"/>
  <c r="BK181" i="10"/>
  <c r="BK94" i="10"/>
  <c r="J195" i="2"/>
  <c r="BK94" i="4"/>
  <c r="BK967" i="5"/>
  <c r="BK669" i="5"/>
  <c r="BK1030" i="5"/>
  <c r="BK925" i="5"/>
  <c r="BK391" i="5"/>
  <c r="BK1609" i="5"/>
  <c r="BK1182" i="5"/>
  <c r="BK240" i="7"/>
  <c r="BK163" i="7"/>
  <c r="BK161" i="7"/>
  <c r="J145" i="8"/>
  <c r="BK222" i="10"/>
  <c r="J157" i="2"/>
  <c r="J163" i="4"/>
  <c r="BK698" i="5"/>
  <c r="J1412" i="5"/>
  <c r="J1609" i="5"/>
  <c r="J668" i="5"/>
  <c r="J140" i="7"/>
  <c r="BK108" i="8"/>
  <c r="BK358" i="10"/>
  <c r="J289" i="10"/>
  <c r="J148" i="2"/>
  <c r="BK298" i="4"/>
  <c r="BK560" i="5"/>
  <c r="J472" i="5"/>
  <c r="J1051" i="5"/>
  <c r="BK684" i="5"/>
  <c r="J216" i="7"/>
  <c r="J229" i="7"/>
  <c r="J160" i="8"/>
  <c r="J105" i="8"/>
  <c r="BK291" i="10"/>
  <c r="J369" i="10"/>
  <c r="J174" i="2"/>
  <c r="J311" i="3"/>
  <c r="J221" i="4"/>
  <c r="BK363" i="5"/>
  <c r="J1045" i="5"/>
  <c r="J1048" i="5"/>
  <c r="BK168" i="7"/>
  <c r="BK141" i="7"/>
  <c r="BK101" i="9"/>
  <c r="BK298" i="10"/>
  <c r="BK208" i="10"/>
  <c r="J145" i="2"/>
  <c r="BK213" i="4"/>
  <c r="BK849" i="5"/>
  <c r="BK478" i="5"/>
  <c r="J1628" i="5"/>
  <c r="BK235" i="7"/>
  <c r="J206" i="7"/>
  <c r="J191" i="2"/>
  <c r="J240" i="3"/>
  <c r="J132" i="3"/>
  <c r="BK225" i="4"/>
  <c r="BK1038" i="5"/>
  <c r="BK603" i="5"/>
  <c r="J839" i="5"/>
  <c r="J1108" i="5"/>
  <c r="J155" i="8"/>
  <c r="J116" i="8"/>
  <c r="BK128" i="9"/>
  <c r="J355" i="10"/>
  <c r="BK398" i="10"/>
  <c r="BK325" i="10"/>
  <c r="J1046" i="5"/>
  <c r="BK593" i="5"/>
  <c r="BK497" i="5"/>
  <c r="J154" i="7"/>
  <c r="J163" i="8"/>
  <c r="J154" i="2"/>
  <c r="J264" i="3"/>
  <c r="J118" i="4"/>
  <c r="J270" i="4"/>
  <c r="J1000" i="5"/>
  <c r="J701" i="5"/>
  <c r="J1042" i="5"/>
  <c r="BK1045" i="5"/>
  <c r="J993" i="5"/>
  <c r="BK147" i="7"/>
  <c r="BK181" i="7"/>
  <c r="J153" i="8"/>
  <c r="BK153" i="8"/>
  <c r="BK215" i="10"/>
  <c r="J215" i="10"/>
  <c r="BK184" i="3"/>
  <c r="BK253" i="4"/>
  <c r="J229" i="4"/>
  <c r="BK592" i="5"/>
  <c r="J669" i="5"/>
  <c r="J1255" i="5"/>
  <c r="BK980" i="5"/>
  <c r="J480" i="5"/>
  <c r="BK115" i="7"/>
  <c r="J329" i="10"/>
  <c r="BK301" i="10"/>
  <c r="J169" i="2"/>
  <c r="BK136" i="2"/>
  <c r="J142" i="3"/>
  <c r="J144" i="3"/>
  <c r="J253" i="4"/>
  <c r="J1007" i="5"/>
  <c r="BK753" i="5"/>
  <c r="BK1055" i="5"/>
  <c r="J698" i="5"/>
  <c r="BK109" i="7"/>
  <c r="J217" i="7"/>
  <c r="BK100" i="9"/>
  <c r="BK135" i="10"/>
  <c r="BK178" i="2"/>
  <c r="BK208" i="4"/>
  <c r="BK1047" i="5"/>
  <c r="BK742" i="5"/>
  <c r="J1637" i="5"/>
  <c r="J363" i="5"/>
  <c r="J1497" i="5"/>
  <c r="J1022" i="5"/>
  <c r="J246" i="7"/>
  <c r="J202" i="7"/>
  <c r="BK189" i="7"/>
  <c r="J152" i="8"/>
  <c r="J97" i="9"/>
  <c r="BK233" i="10"/>
  <c r="BK184" i="10"/>
  <c r="BK206" i="2"/>
  <c r="BK311" i="3"/>
  <c r="BK239" i="4"/>
  <c r="BK297" i="4"/>
  <c r="BK933" i="5"/>
  <c r="J224" i="5"/>
  <c r="BK690" i="5"/>
  <c r="J356" i="5"/>
  <c r="BK1525" i="5"/>
  <c r="J1110" i="5"/>
  <c r="BK156" i="7"/>
  <c r="J223" i="7"/>
  <c r="BK132" i="7"/>
  <c r="J132" i="8"/>
  <c r="J126" i="9"/>
  <c r="J254" i="10"/>
  <c r="J217" i="10"/>
  <c r="BK202" i="2"/>
  <c r="J123" i="2"/>
  <c r="J121" i="4"/>
  <c r="J90" i="4"/>
  <c r="BK1011" i="5"/>
  <c r="J667" i="5"/>
  <c r="J1182" i="5"/>
  <c r="J1025" i="5"/>
  <c r="BK1048" i="5"/>
  <c r="J228" i="7"/>
  <c r="J126" i="7"/>
  <c r="BK140" i="8"/>
  <c r="J150" i="8"/>
  <c r="BK196" i="10"/>
  <c r="BK193" i="2"/>
  <c r="BK215" i="4"/>
  <c r="BK301" i="4"/>
  <c r="J608" i="5"/>
  <c r="J1627" i="5"/>
  <c r="BK1019" i="5"/>
  <c r="J1220" i="5"/>
  <c r="BK231" i="7"/>
  <c r="BK149" i="8"/>
  <c r="BK167" i="8"/>
  <c r="BK106" i="9"/>
  <c r="BK159" i="10"/>
  <c r="BK403" i="10"/>
  <c r="J181" i="10"/>
  <c r="J139" i="2"/>
  <c r="BK121" i="4"/>
  <c r="J138" i="4"/>
  <c r="J560" i="5"/>
  <c r="BK671" i="5"/>
  <c r="J673" i="5"/>
  <c r="J835" i="5"/>
  <c r="J201" i="7"/>
  <c r="J165" i="8"/>
  <c r="BK137" i="8"/>
  <c r="J129" i="8"/>
  <c r="J115" i="9"/>
  <c r="J312" i="10"/>
  <c r="J261" i="10"/>
  <c r="BK181" i="3"/>
  <c r="J148" i="4"/>
  <c r="J1004" i="5"/>
  <c r="J967" i="5"/>
  <c r="BK114" i="5"/>
  <c r="BK1013" i="5"/>
  <c r="BK228" i="7"/>
  <c r="BK208" i="7"/>
  <c r="J218" i="7"/>
  <c r="BK103" i="8"/>
  <c r="J332" i="10"/>
  <c r="BK309" i="10"/>
  <c r="BK204" i="2"/>
  <c r="BK139" i="2"/>
  <c r="J99" i="4"/>
  <c r="J803" i="5"/>
  <c r="BK1037" i="5"/>
  <c r="J1035" i="5"/>
  <c r="BK1036" i="5"/>
  <c r="BK202" i="7"/>
  <c r="BK234" i="7"/>
  <c r="J301" i="10"/>
  <c r="J166" i="2"/>
  <c r="J137" i="2"/>
  <c r="J210" i="3"/>
  <c r="BK299" i="3"/>
  <c r="BK761" i="5"/>
  <c r="J430" i="5"/>
  <c r="J1460" i="5"/>
  <c r="J1018" i="5"/>
  <c r="J108" i="9"/>
  <c r="BK353" i="10"/>
  <c r="BK667" i="5"/>
  <c r="J475" i="5"/>
  <c r="BK214" i="7"/>
  <c r="J114" i="7"/>
  <c r="BK126" i="2"/>
  <c r="BK169" i="4"/>
  <c r="J1032" i="5"/>
  <c r="BK737" i="5"/>
  <c r="J712" i="5"/>
  <c r="BK244" i="7"/>
  <c r="J146" i="7"/>
  <c r="BK156" i="8"/>
  <c r="J120" i="8"/>
  <c r="J374" i="10"/>
  <c r="BK425" i="10"/>
  <c r="BK289" i="3"/>
  <c r="J154" i="4"/>
  <c r="BK604" i="5"/>
  <c r="J923" i="5"/>
  <c r="BK569" i="5"/>
  <c r="J135" i="7"/>
  <c r="BK172" i="10"/>
  <c r="J202" i="2"/>
  <c r="BK194" i="3"/>
  <c r="J268" i="3"/>
  <c r="BK216" i="4"/>
  <c r="BK157" i="4"/>
  <c r="BK1033" i="5"/>
  <c r="J997" i="5"/>
  <c r="J144" i="7"/>
  <c r="BK218" i="7"/>
  <c r="J403" i="10"/>
  <c r="J181" i="3"/>
  <c r="BK911" i="5"/>
  <c r="J1041" i="5"/>
  <c r="BK1052" i="5"/>
  <c r="J933" i="5"/>
  <c r="BK1108" i="5"/>
  <c r="BK178" i="7"/>
  <c r="J106" i="8"/>
  <c r="BK124" i="9"/>
  <c r="J351" i="10"/>
  <c r="J159" i="10"/>
  <c r="J141" i="2"/>
  <c r="BK88" i="3"/>
  <c r="J213" i="4"/>
  <c r="J290" i="5"/>
  <c r="BK596" i="5"/>
  <c r="BK1422" i="5"/>
  <c r="J1040" i="5"/>
  <c r="J524" i="5"/>
  <c r="F39" i="6"/>
  <c r="BD60" i="1" s="1"/>
  <c r="BK169" i="8"/>
  <c r="J106" i="9"/>
  <c r="BK312" i="10"/>
  <c r="J178" i="2"/>
  <c r="J94" i="4"/>
  <c r="J581" i="5"/>
  <c r="BK675" i="5"/>
  <c r="BK1550" i="5"/>
  <c r="J708" i="5"/>
  <c r="J1558" i="5"/>
  <c r="BK172" i="7"/>
  <c r="BK150" i="8"/>
  <c r="BK174" i="2"/>
  <c r="BK90" i="4"/>
  <c r="J678" i="5"/>
  <c r="J1016" i="5"/>
  <c r="J1352" i="5"/>
  <c r="BK1021" i="5"/>
  <c r="BK105" i="8"/>
  <c r="BK144" i="8"/>
  <c r="J113" i="9"/>
  <c r="J175" i="10"/>
  <c r="BK287" i="3"/>
  <c r="BK952" i="5"/>
  <c r="J989" i="5"/>
  <c r="BK1161" i="5"/>
  <c r="J1525" i="5"/>
  <c r="J196" i="7"/>
  <c r="J150" i="7"/>
  <c r="J128" i="7"/>
  <c r="BK116" i="8"/>
  <c r="J132" i="9"/>
  <c r="J135" i="10"/>
  <c r="J398" i="10"/>
  <c r="F34" i="2"/>
  <c r="AS58" i="1"/>
  <c r="BK367" i="5"/>
  <c r="BK1255" i="5"/>
  <c r="BK229" i="7"/>
  <c r="BK114" i="7"/>
  <c r="J182" i="2"/>
  <c r="BK114" i="2"/>
  <c r="BK145" i="4"/>
  <c r="BK581" i="5"/>
  <c r="J1422" i="5"/>
  <c r="J114" i="8"/>
  <c r="BK132" i="9"/>
  <c r="J172" i="10"/>
  <c r="BK129" i="10"/>
  <c r="BK668" i="5"/>
  <c r="BK1020" i="5"/>
  <c r="BK103" i="4"/>
  <c r="BK857" i="5"/>
  <c r="J294" i="5"/>
  <c r="J1315" i="5"/>
  <c r="BK1637" i="5"/>
  <c r="BK236" i="7"/>
  <c r="BK196" i="7"/>
  <c r="BK134" i="8"/>
  <c r="J109" i="9"/>
  <c r="BK373" i="10"/>
  <c r="J233" i="10"/>
  <c r="J259" i="4"/>
  <c r="BK1000" i="5"/>
  <c r="J1290" i="5"/>
  <c r="J1012" i="5"/>
  <c r="BK1046" i="5"/>
  <c r="J104" i="10"/>
  <c r="J161" i="10"/>
  <c r="J163" i="2"/>
  <c r="J242" i="3"/>
  <c r="J268" i="4"/>
  <c r="BK99" i="4"/>
  <c r="BK1632" i="5"/>
  <c r="BK1076" i="5"/>
  <c r="BK118" i="7"/>
  <c r="BK217" i="10"/>
  <c r="J136" i="2"/>
  <c r="BK277" i="4"/>
  <c r="BK1035" i="5"/>
  <c r="BK751" i="5"/>
  <c r="BK1530" i="5"/>
  <c r="F37" i="6"/>
  <c r="BB60" i="1" s="1"/>
  <c r="BK101" i="8"/>
  <c r="J101" i="8"/>
  <c r="J291" i="10"/>
  <c r="BK383" i="10"/>
  <c r="BK137" i="2"/>
  <c r="J212" i="3"/>
  <c r="BK259" i="4"/>
  <c r="J980" i="5"/>
  <c r="BK1043" i="5"/>
  <c r="BK602" i="5"/>
  <c r="J1146" i="5"/>
  <c r="BK1634" i="5"/>
  <c r="BK1457" i="5"/>
  <c r="BK209" i="7"/>
  <c r="J103" i="8"/>
  <c r="J134" i="8"/>
  <c r="BK111" i="9"/>
  <c r="J184" i="10"/>
  <c r="BK242" i="3"/>
  <c r="BK129" i="4"/>
  <c r="J1019" i="5"/>
  <c r="J138" i="5"/>
  <c r="J1049" i="5"/>
  <c r="BK1420" i="5"/>
  <c r="BK154" i="7"/>
  <c r="J234" i="7"/>
  <c r="BK183" i="7"/>
  <c r="J111" i="8"/>
  <c r="BK475" i="5"/>
  <c r="BK1497" i="5"/>
  <c r="BK1017" i="5"/>
  <c r="BK226" i="7"/>
  <c r="J165" i="7"/>
  <c r="BK165" i="8"/>
  <c r="J120" i="9"/>
  <c r="J205" i="10"/>
  <c r="J429" i="10"/>
  <c r="BK201" i="2"/>
  <c r="J238" i="3"/>
  <c r="J218" i="4"/>
  <c r="J982" i="5"/>
  <c r="J671" i="5"/>
  <c r="BK1022" i="5"/>
  <c r="J476" i="5"/>
  <c r="J222" i="7"/>
  <c r="BK148" i="7"/>
  <c r="J154" i="8"/>
  <c r="BK289" i="10"/>
  <c r="BK351" i="10"/>
  <c r="J192" i="2"/>
  <c r="J126" i="4"/>
  <c r="BK156" i="5"/>
  <c r="J1185" i="5"/>
  <c r="BK90" i="6"/>
  <c r="BK201" i="7"/>
  <c r="BK332" i="10"/>
  <c r="J151" i="2"/>
  <c r="J216" i="3"/>
  <c r="J122" i="3"/>
  <c r="J295" i="4"/>
  <c r="BK1050" i="5"/>
  <c r="BK126" i="7"/>
  <c r="J149" i="8"/>
  <c r="J109" i="8"/>
  <c r="J377" i="10"/>
  <c r="BK1032" i="5"/>
  <c r="J704" i="5"/>
  <c r="BK165" i="7"/>
  <c r="J147" i="7"/>
  <c r="BK171" i="2"/>
  <c r="BK313" i="3"/>
  <c r="J301" i="4"/>
  <c r="BK745" i="5"/>
  <c r="J520" i="5"/>
  <c r="BK477" i="5"/>
  <c r="J1030" i="5"/>
  <c r="J232" i="7"/>
  <c r="J112" i="7"/>
  <c r="BK161" i="8"/>
  <c r="J142" i="8"/>
  <c r="BK117" i="9"/>
  <c r="J298" i="10"/>
  <c r="BK248" i="3"/>
  <c r="BK216" i="3"/>
  <c r="BK257" i="5"/>
  <c r="BK1049" i="5"/>
  <c r="BK1567" i="5"/>
  <c r="J212" i="7"/>
  <c r="BK369" i="10"/>
  <c r="J114" i="2"/>
  <c r="J262" i="3"/>
  <c r="BK92" i="3"/>
  <c r="BK138" i="4"/>
  <c r="BK923" i="5"/>
  <c r="J1632" i="5"/>
  <c r="BK1377" i="5"/>
  <c r="BK211" i="7"/>
  <c r="J170" i="7"/>
  <c r="J123" i="9"/>
  <c r="BK267" i="10"/>
  <c r="J301" i="3"/>
  <c r="J298" i="4"/>
  <c r="BK1039" i="5"/>
  <c r="J952" i="5"/>
  <c r="BK1110" i="5"/>
  <c r="BK145" i="7"/>
  <c r="J214" i="7"/>
  <c r="BK138" i="8"/>
  <c r="J358" i="10"/>
  <c r="J364" i="10"/>
  <c r="J193" i="2"/>
  <c r="BK240" i="3"/>
  <c r="J287" i="3"/>
  <c r="BK186" i="4"/>
  <c r="BK704" i="5"/>
  <c r="BK1554" i="5"/>
  <c r="J986" i="5"/>
  <c r="BK1018" i="5"/>
  <c r="J200" i="7"/>
  <c r="BK120" i="7"/>
  <c r="BK114" i="8"/>
  <c r="BK111" i="8"/>
  <c r="BK199" i="10"/>
  <c r="BK385" i="10"/>
  <c r="BK144" i="3"/>
  <c r="BK221" i="4"/>
  <c r="J853" i="5"/>
  <c r="J1043" i="5"/>
  <c r="J693" i="5"/>
  <c r="J1055" i="5"/>
  <c r="BK104" i="8"/>
  <c r="J161" i="8"/>
  <c r="BK400" i="10"/>
  <c r="J186" i="2"/>
  <c r="J157" i="4"/>
  <c r="J1013" i="5"/>
  <c r="J1017" i="5"/>
  <c r="BK1640" i="5"/>
  <c r="BK1636" i="5"/>
  <c r="BK246" i="7"/>
  <c r="BK217" i="7"/>
  <c r="BK186" i="7"/>
  <c r="J146" i="8"/>
  <c r="J104" i="9"/>
  <c r="J324" i="10"/>
  <c r="J120" i="10"/>
  <c r="BK142" i="3"/>
  <c r="J186" i="4"/>
  <c r="BK734" i="5"/>
  <c r="BK191" i="5"/>
  <c r="J1585" i="5"/>
  <c r="J161" i="7"/>
  <c r="BK132" i="8"/>
  <c r="BK99" i="9"/>
  <c r="BK169" i="10"/>
  <c r="BK329" i="10"/>
  <c r="BK135" i="2"/>
  <c r="BK1044" i="5"/>
  <c r="BK765" i="5"/>
  <c r="BK829" i="5"/>
  <c r="BK104" i="7"/>
  <c r="BK122" i="7"/>
  <c r="BK102" i="2"/>
  <c r="BK187" i="3"/>
  <c r="BK135" i="4"/>
  <c r="J1036" i="5"/>
  <c r="J849" i="5"/>
  <c r="J204" i="7"/>
  <c r="J148" i="8"/>
  <c r="BK109" i="9"/>
  <c r="BK254" i="10"/>
  <c r="J751" i="5"/>
  <c r="J1634" i="5"/>
  <c r="J142" i="7"/>
  <c r="J139" i="8"/>
  <c r="BK1546" i="5"/>
  <c r="BK1350" i="5"/>
  <c r="J181" i="7"/>
  <c r="J175" i="7"/>
  <c r="BK151" i="8"/>
  <c r="J100" i="8"/>
  <c r="J226" i="10"/>
  <c r="BK213" i="10"/>
  <c r="J270" i="3"/>
  <c r="BK142" i="4"/>
  <c r="J577" i="5"/>
  <c r="J1546" i="5"/>
  <c r="BK356" i="5"/>
  <c r="J1567" i="5"/>
  <c r="J231" i="7"/>
  <c r="J425" i="10"/>
  <c r="J201" i="2"/>
  <c r="BK146" i="3"/>
  <c r="J107" i="4"/>
  <c r="J745" i="5"/>
  <c r="J1550" i="5"/>
  <c r="J1050" i="5"/>
  <c r="J168" i="7"/>
  <c r="BK135" i="7"/>
  <c r="BK368" i="10"/>
  <c r="BK160" i="2"/>
  <c r="BK150" i="4"/>
  <c r="J592" i="5"/>
  <c r="J753" i="5"/>
  <c r="J889" i="5"/>
  <c r="J1457" i="5"/>
  <c r="J109" i="7"/>
  <c r="BK212" i="7"/>
  <c r="BK120" i="8"/>
  <c r="BK113" i="9"/>
  <c r="BK205" i="10"/>
  <c r="J126" i="2"/>
  <c r="J289" i="3"/>
  <c r="BK232" i="4"/>
  <c r="J569" i="5"/>
  <c r="BK1010" i="5"/>
  <c r="J845" i="5"/>
  <c r="J1015" i="5"/>
  <c r="J732" i="5"/>
  <c r="J192" i="7"/>
  <c r="BK152" i="7"/>
  <c r="J110" i="8"/>
  <c r="BK154" i="8"/>
  <c r="J222" i="10"/>
  <c r="J239" i="10"/>
  <c r="J178" i="3"/>
  <c r="BK210" i="4"/>
  <c r="J474" i="5"/>
  <c r="J684" i="5"/>
  <c r="BK997" i="5"/>
  <c r="BK290" i="5"/>
  <c r="J208" i="7"/>
  <c r="BK242" i="7"/>
  <c r="BK99" i="8"/>
  <c r="J169" i="8"/>
  <c r="BK186" i="2"/>
  <c r="BK282" i="3"/>
  <c r="BK163" i="4"/>
  <c r="J1033" i="5"/>
  <c r="J371" i="5"/>
  <c r="BK708" i="5"/>
  <c r="BK839" i="5"/>
  <c r="J1038" i="5"/>
  <c r="J240" i="7"/>
  <c r="J138" i="8"/>
  <c r="J107" i="8"/>
  <c r="BK119" i="9"/>
  <c r="J381" i="10"/>
  <c r="BK377" i="10"/>
  <c r="J178" i="10"/>
  <c r="J110" i="2"/>
  <c r="BK123" i="2"/>
  <c r="BK270" i="4"/>
  <c r="BK1012" i="5"/>
  <c r="J604" i="5"/>
  <c r="J156" i="5"/>
  <c r="J1377" i="5"/>
  <c r="BK371" i="5"/>
  <c r="BK239" i="7"/>
  <c r="J235" i="7"/>
  <c r="J102" i="8"/>
  <c r="BK155" i="8"/>
  <c r="BK141" i="8"/>
  <c r="J128" i="9"/>
  <c r="BK320" i="10"/>
  <c r="J102" i="10"/>
  <c r="J135" i="2"/>
  <c r="J293" i="4"/>
  <c r="J129" i="4"/>
  <c r="J757" i="5"/>
  <c r="J734" i="5"/>
  <c r="J596" i="5"/>
  <c r="J325" i="5"/>
  <c r="J1486" i="5"/>
  <c r="J118" i="7"/>
  <c r="BK223" i="7"/>
  <c r="BK124" i="7"/>
  <c r="BK110" i="8"/>
  <c r="BK115" i="9"/>
  <c r="J325" i="10"/>
  <c r="J129" i="10"/>
  <c r="J184" i="2"/>
  <c r="BK194" i="7"/>
  <c r="J277" i="10"/>
  <c r="J248" i="3"/>
  <c r="BK210" i="3"/>
  <c r="J142" i="4"/>
  <c r="J690" i="5"/>
  <c r="J497" i="5"/>
  <c r="BK1042" i="5"/>
  <c r="BK145" i="8"/>
  <c r="BK362" i="10"/>
  <c r="BK429" i="10"/>
  <c r="J277" i="4"/>
  <c r="BK883" i="5"/>
  <c r="J194" i="3"/>
  <c r="J216" i="4"/>
  <c r="J478" i="5"/>
  <c r="J1031" i="5"/>
  <c r="BK1627" i="5"/>
  <c r="J1554" i="5"/>
  <c r="BK204" i="7"/>
  <c r="J104" i="8"/>
  <c r="J124" i="9"/>
  <c r="BK241" i="10"/>
  <c r="BK178" i="10"/>
  <c r="BK143" i="2"/>
  <c r="BK299" i="4"/>
  <c r="BK149" i="5"/>
  <c r="J940" i="5"/>
  <c r="BK1025" i="5"/>
  <c r="BK224" i="5"/>
  <c r="BK142" i="7"/>
  <c r="J124" i="7"/>
  <c r="BK100" i="8"/>
  <c r="J111" i="9"/>
  <c r="BK421" i="10"/>
  <c r="BK151" i="2"/>
  <c r="J299" i="4"/>
  <c r="J675" i="5"/>
  <c r="J1606" i="5"/>
  <c r="J172" i="7"/>
  <c r="BK128" i="7"/>
  <c r="J412" i="10"/>
  <c r="J143" i="2"/>
  <c r="J96" i="3"/>
  <c r="BK293" i="4"/>
  <c r="BK1004" i="5"/>
  <c r="BK712" i="5"/>
  <c r="J187" i="7"/>
  <c r="J122" i="8"/>
  <c r="BK324" i="10"/>
  <c r="BK161" i="10"/>
  <c r="J1029" i="5"/>
  <c r="BK1460" i="5"/>
  <c r="BK1486" i="5"/>
  <c r="BK143" i="7"/>
  <c r="J204" i="2"/>
  <c r="J120" i="3"/>
  <c r="J210" i="4"/>
  <c r="BK472" i="5"/>
  <c r="BK732" i="5"/>
  <c r="J860" i="5"/>
  <c r="J1510" i="5"/>
  <c r="BK112" i="7"/>
  <c r="J143" i="7"/>
  <c r="BK146" i="8"/>
  <c r="J94" i="10"/>
  <c r="BK1031" i="5"/>
  <c r="J591" i="5"/>
  <c r="BK1562" i="5"/>
  <c r="BK1290" i="5"/>
  <c r="BK150" i="7"/>
  <c r="BK417" i="10"/>
  <c r="BK163" i="2"/>
  <c r="J102" i="2"/>
  <c r="J246" i="3"/>
  <c r="BK284" i="4"/>
  <c r="J1523" i="5"/>
  <c r="BK956" i="5"/>
  <c r="BK104" i="10"/>
  <c r="BK191" i="2"/>
  <c r="J190" i="3"/>
  <c r="BK591" i="5"/>
  <c r="BK757" i="5"/>
  <c r="BK701" i="5"/>
  <c r="BK220" i="7"/>
  <c r="J211" i="7"/>
  <c r="BK152" i="8"/>
  <c r="BK175" i="10"/>
  <c r="J353" i="10"/>
  <c r="BK95" i="2"/>
  <c r="J88" i="3"/>
  <c r="J150" i="4"/>
  <c r="J883" i="5"/>
  <c r="J829" i="5"/>
  <c r="J1097" i="5"/>
  <c r="BK1628" i="5"/>
  <c r="J1037" i="5"/>
  <c r="J239" i="7"/>
  <c r="J226" i="7"/>
  <c r="J156" i="7"/>
  <c r="BK147" i="8"/>
  <c r="J100" i="9"/>
  <c r="J368" i="10"/>
  <c r="BK169" i="2"/>
  <c r="BK96" i="3"/>
  <c r="J169" i="4"/>
  <c r="J477" i="5"/>
  <c r="J95" i="2"/>
  <c r="J239" i="4"/>
  <c r="J1020" i="5"/>
  <c r="J603" i="5"/>
  <c r="J737" i="5"/>
  <c r="BK982" i="5"/>
  <c r="BK1220" i="5"/>
  <c r="J151" i="8"/>
  <c r="BK123" i="9"/>
  <c r="J373" i="10"/>
  <c r="J362" i="10"/>
  <c r="J383" i="10"/>
  <c r="BK166" i="2"/>
  <c r="BK107" i="8"/>
  <c r="J202" i="10"/>
  <c r="J305" i="10"/>
  <c r="BK268" i="3"/>
  <c r="J367" i="5"/>
  <c r="J114" i="5"/>
  <c r="J115" i="7"/>
  <c r="J160" i="2"/>
  <c r="BK264" i="3"/>
  <c r="J100" i="3"/>
  <c r="J180" i="4"/>
  <c r="BK325" i="5"/>
  <c r="J1014" i="5"/>
  <c r="J140" i="8"/>
  <c r="J143" i="8"/>
  <c r="BK285" i="10"/>
  <c r="BK226" i="10"/>
  <c r="J1640" i="5"/>
  <c r="BK206" i="7"/>
  <c r="J147" i="8"/>
  <c r="J299" i="3"/>
  <c r="BK180" i="4"/>
  <c r="BK986" i="5"/>
  <c r="BK479" i="5"/>
  <c r="J1562" i="5"/>
  <c r="BK1029" i="5"/>
  <c r="J1530" i="5"/>
  <c r="BK222" i="7"/>
  <c r="J117" i="9"/>
  <c r="BK305" i="10"/>
  <c r="BK364" i="10"/>
  <c r="J116" i="3"/>
  <c r="BK212" i="3"/>
  <c r="J208" i="4"/>
  <c r="BK1016" i="5"/>
  <c r="BK993" i="5"/>
  <c r="BK476" i="5"/>
  <c r="BK1543" i="5"/>
  <c r="BK989" i="5"/>
  <c r="BK219" i="7"/>
  <c r="BK120" i="9"/>
  <c r="J169" i="10"/>
  <c r="BK182" i="2"/>
  <c r="BK148" i="2"/>
  <c r="BK238" i="3"/>
  <c r="BK100" i="3"/>
  <c r="BK154" i="4"/>
  <c r="J742" i="5"/>
  <c r="BK853" i="5"/>
  <c r="BK1606" i="5"/>
  <c r="BK1352" i="5"/>
  <c r="J145" i="7"/>
  <c r="BK144" i="7"/>
  <c r="BK126" i="9"/>
  <c r="BK355" i="10"/>
  <c r="F35" i="2"/>
  <c r="BK143" i="8"/>
  <c r="BK103" i="9"/>
  <c r="J285" i="10"/>
  <c r="J107" i="10"/>
  <c r="BK154" i="2"/>
  <c r="BK246" i="3"/>
  <c r="BK178" i="3"/>
  <c r="BK229" i="4"/>
  <c r="J602" i="5"/>
  <c r="J1044" i="5"/>
  <c r="BK1015" i="5"/>
  <c r="BK1473" i="5"/>
  <c r="BK1146" i="5"/>
  <c r="J1161" i="5"/>
  <c r="J186" i="7"/>
  <c r="BK175" i="7"/>
  <c r="J194" i="7"/>
  <c r="BK148" i="8"/>
  <c r="BK102" i="8"/>
  <c r="J101" i="9"/>
  <c r="J309" i="10"/>
  <c r="J387" i="10"/>
  <c r="J313" i="3"/>
  <c r="BK246" i="4"/>
  <c r="J911" i="5"/>
  <c r="BK845" i="5"/>
  <c r="J1076" i="5"/>
  <c r="J857" i="5"/>
  <c r="J1144" i="5"/>
  <c r="J120" i="7"/>
  <c r="BK232" i="7"/>
  <c r="J158" i="7"/>
  <c r="BK163" i="8"/>
  <c r="J108" i="8"/>
  <c r="F34" i="3" l="1"/>
  <c r="R185" i="4"/>
  <c r="BK138" i="2"/>
  <c r="J138" i="2" s="1"/>
  <c r="J63" i="2" s="1"/>
  <c r="R89" i="4"/>
  <c r="BK231" i="4"/>
  <c r="J231" i="4" s="1"/>
  <c r="J65" i="4" s="1"/>
  <c r="P283" i="4"/>
  <c r="T469" i="5"/>
  <c r="BK859" i="5"/>
  <c r="J859" i="5" s="1"/>
  <c r="J76" i="5" s="1"/>
  <c r="BK999" i="5"/>
  <c r="J999" i="5" s="1"/>
  <c r="J78" i="5" s="1"/>
  <c r="R1024" i="5"/>
  <c r="P1459" i="5"/>
  <c r="BK1626" i="5"/>
  <c r="J1626" i="5" s="1"/>
  <c r="J85" i="5" s="1"/>
  <c r="BK188" i="7"/>
  <c r="J188" i="7"/>
  <c r="J72" i="7" s="1"/>
  <c r="T227" i="7"/>
  <c r="R98" i="8"/>
  <c r="P136" i="8"/>
  <c r="T122" i="9"/>
  <c r="T121" i="9"/>
  <c r="T138" i="2"/>
  <c r="BK200" i="2"/>
  <c r="J200" i="2" s="1"/>
  <c r="J70" i="2" s="1"/>
  <c r="BK211" i="3"/>
  <c r="J211" i="3"/>
  <c r="J63" i="3" s="1"/>
  <c r="R756" i="5"/>
  <c r="T988" i="5"/>
  <c r="P1054" i="5"/>
  <c r="R1566" i="5"/>
  <c r="P139" i="7"/>
  <c r="P102" i="7" s="1"/>
  <c r="T207" i="7"/>
  <c r="T113" i="8"/>
  <c r="R131" i="8"/>
  <c r="P159" i="8"/>
  <c r="P158" i="8"/>
  <c r="BK122" i="9"/>
  <c r="J122" i="9" s="1"/>
  <c r="J68" i="9" s="1"/>
  <c r="R93" i="10"/>
  <c r="R109" i="2"/>
  <c r="BK190" i="2"/>
  <c r="J190" i="2"/>
  <c r="J67" i="2"/>
  <c r="P200" i="2"/>
  <c r="P199" i="2" s="1"/>
  <c r="T87" i="3"/>
  <c r="T86" i="3" s="1"/>
  <c r="R156" i="4"/>
  <c r="P231" i="4"/>
  <c r="P137" i="5"/>
  <c r="BK756" i="5"/>
  <c r="J756" i="5"/>
  <c r="J75" i="5"/>
  <c r="R988" i="5"/>
  <c r="R1054" i="5"/>
  <c r="T1566" i="5"/>
  <c r="R188" i="7"/>
  <c r="R159" i="7" s="1"/>
  <c r="P238" i="7"/>
  <c r="P237" i="7" s="1"/>
  <c r="BK98" i="8"/>
  <c r="R113" i="8"/>
  <c r="P131" i="8"/>
  <c r="P97" i="8" s="1"/>
  <c r="P96" i="8" s="1"/>
  <c r="AU62" i="1" s="1"/>
  <c r="T159" i="8"/>
  <c r="T158" i="8"/>
  <c r="P118" i="9"/>
  <c r="T103" i="10"/>
  <c r="P300" i="10"/>
  <c r="P109" i="2"/>
  <c r="R200" i="2"/>
  <c r="R199" i="2" s="1"/>
  <c r="BK87" i="3"/>
  <c r="J87" i="3"/>
  <c r="J61" i="3"/>
  <c r="R157" i="5"/>
  <c r="R670" i="5"/>
  <c r="P711" i="5"/>
  <c r="P736" i="5"/>
  <c r="P741" i="5"/>
  <c r="R1184" i="5"/>
  <c r="BK1545" i="5"/>
  <c r="J1545" i="5" s="1"/>
  <c r="J83" i="5" s="1"/>
  <c r="R1626" i="5"/>
  <c r="R103" i="7"/>
  <c r="P160" i="7"/>
  <c r="P227" i="7"/>
  <c r="BK96" i="9"/>
  <c r="J96" i="9"/>
  <c r="J65" i="9"/>
  <c r="T118" i="9"/>
  <c r="BK103" i="10"/>
  <c r="J103" i="10"/>
  <c r="J62" i="10" s="1"/>
  <c r="R300" i="10"/>
  <c r="R177" i="2"/>
  <c r="T215" i="3"/>
  <c r="T214" i="3"/>
  <c r="BK157" i="5"/>
  <c r="J157" i="5" s="1"/>
  <c r="J67" i="5" s="1"/>
  <c r="T859" i="5"/>
  <c r="P999" i="5"/>
  <c r="T1024" i="5"/>
  <c r="T1459" i="5"/>
  <c r="T1626" i="5"/>
  <c r="T139" i="7"/>
  <c r="T102" i="7" s="1"/>
  <c r="BK207" i="7"/>
  <c r="J207" i="7"/>
  <c r="J73" i="7"/>
  <c r="T238" i="7"/>
  <c r="T237" i="7" s="1"/>
  <c r="P113" i="8"/>
  <c r="BK131" i="8"/>
  <c r="J131" i="8"/>
  <c r="J67" i="8"/>
  <c r="T131" i="8"/>
  <c r="BK159" i="8"/>
  <c r="P96" i="9"/>
  <c r="P95" i="9" s="1"/>
  <c r="R118" i="9"/>
  <c r="BK93" i="10"/>
  <c r="J93" i="10"/>
  <c r="J61" i="10" s="1"/>
  <c r="T225" i="10"/>
  <c r="P357" i="10"/>
  <c r="P138" i="2"/>
  <c r="P156" i="4"/>
  <c r="BK220" i="4"/>
  <c r="J220" i="4" s="1"/>
  <c r="J64" i="4" s="1"/>
  <c r="T220" i="4"/>
  <c r="BK137" i="5"/>
  <c r="J137" i="5"/>
  <c r="J66" i="5"/>
  <c r="T137" i="5"/>
  <c r="T670" i="5"/>
  <c r="T756" i="5"/>
  <c r="BK988" i="5"/>
  <c r="J988" i="5"/>
  <c r="J77" i="5"/>
  <c r="BK1054" i="5"/>
  <c r="J1054" i="5" s="1"/>
  <c r="J80" i="5" s="1"/>
  <c r="P1566" i="5"/>
  <c r="R139" i="7"/>
  <c r="R207" i="7"/>
  <c r="T98" i="8"/>
  <c r="R136" i="8"/>
  <c r="R96" i="9"/>
  <c r="R95" i="9" s="1"/>
  <c r="P122" i="9"/>
  <c r="P121" i="9"/>
  <c r="T93" i="10"/>
  <c r="T92" i="10" s="1"/>
  <c r="T300" i="10"/>
  <c r="T357" i="10"/>
  <c r="T109" i="2"/>
  <c r="T93" i="2"/>
  <c r="R190" i="2"/>
  <c r="BK215" i="3"/>
  <c r="BK214" i="3"/>
  <c r="J214" i="3" s="1"/>
  <c r="J64" i="3" s="1"/>
  <c r="T89" i="4"/>
  <c r="R231" i="4"/>
  <c r="T157" i="5"/>
  <c r="T112" i="5" s="1"/>
  <c r="BK711" i="5"/>
  <c r="J711" i="5"/>
  <c r="J72" i="5"/>
  <c r="BK736" i="5"/>
  <c r="J736" i="5"/>
  <c r="J73" i="5"/>
  <c r="BK741" i="5"/>
  <c r="J741" i="5"/>
  <c r="J74" i="5"/>
  <c r="T1184" i="5"/>
  <c r="P1545" i="5"/>
  <c r="BK1633" i="5"/>
  <c r="J1633" i="5"/>
  <c r="J88" i="5"/>
  <c r="BK103" i="7"/>
  <c r="J103" i="7" s="1"/>
  <c r="J65" i="7" s="1"/>
  <c r="R160" i="7"/>
  <c r="R227" i="7"/>
  <c r="R122" i="9"/>
  <c r="R121" i="9"/>
  <c r="R103" i="10"/>
  <c r="P376" i="10"/>
  <c r="T177" i="2"/>
  <c r="R87" i="3"/>
  <c r="R86" i="3"/>
  <c r="BK89" i="4"/>
  <c r="T185" i="4"/>
  <c r="R220" i="4"/>
  <c r="BK283" i="4"/>
  <c r="J283" i="4"/>
  <c r="J66" i="4"/>
  <c r="BK469" i="5"/>
  <c r="J469" i="5"/>
  <c r="J68" i="5" s="1"/>
  <c r="T711" i="5"/>
  <c r="T736" i="5"/>
  <c r="T741" i="5"/>
  <c r="BK1184" i="5"/>
  <c r="J1184" i="5"/>
  <c r="J81" i="5" s="1"/>
  <c r="T103" i="7"/>
  <c r="P207" i="7"/>
  <c r="R225" i="10"/>
  <c r="R331" i="10"/>
  <c r="R376" i="10"/>
  <c r="R138" i="2"/>
  <c r="P190" i="2"/>
  <c r="P87" i="3"/>
  <c r="P86" i="3"/>
  <c r="BK185" i="4"/>
  <c r="J185" i="4" s="1"/>
  <c r="J63" i="4" s="1"/>
  <c r="R283" i="4"/>
  <c r="P469" i="5"/>
  <c r="P756" i="5"/>
  <c r="P988" i="5"/>
  <c r="T1054" i="5"/>
  <c r="BK1566" i="5"/>
  <c r="J1566" i="5" s="1"/>
  <c r="J84" i="5" s="1"/>
  <c r="R1633" i="5"/>
  <c r="R1630" i="5"/>
  <c r="P103" i="10"/>
  <c r="BK300" i="10"/>
  <c r="J300" i="10"/>
  <c r="J67" i="10"/>
  <c r="T331" i="10"/>
  <c r="T376" i="10"/>
  <c r="BK177" i="2"/>
  <c r="T190" i="2"/>
  <c r="R215" i="3"/>
  <c r="R214" i="3"/>
  <c r="P89" i="4"/>
  <c r="T156" i="4"/>
  <c r="R137" i="5"/>
  <c r="BK670" i="5"/>
  <c r="J670" i="5"/>
  <c r="J69" i="5"/>
  <c r="R711" i="5"/>
  <c r="R736" i="5"/>
  <c r="R741" i="5"/>
  <c r="P1184" i="5"/>
  <c r="R1545" i="5"/>
  <c r="P1633" i="5"/>
  <c r="P1630" i="5"/>
  <c r="BK160" i="7"/>
  <c r="J160" i="7" s="1"/>
  <c r="J71" i="7" s="1"/>
  <c r="P188" i="7"/>
  <c r="R238" i="7"/>
  <c r="R237" i="7"/>
  <c r="BK225" i="10"/>
  <c r="J225" i="10" s="1"/>
  <c r="J66" i="10" s="1"/>
  <c r="BK357" i="10"/>
  <c r="J357" i="10"/>
  <c r="J69" i="10"/>
  <c r="P402" i="10"/>
  <c r="P224" i="10" s="1"/>
  <c r="BK109" i="2"/>
  <c r="J109" i="2"/>
  <c r="J62" i="2"/>
  <c r="P177" i="2"/>
  <c r="P176" i="2"/>
  <c r="T200" i="2"/>
  <c r="T199" i="2" s="1"/>
  <c r="P185" i="4"/>
  <c r="P220" i="4"/>
  <c r="T283" i="4"/>
  <c r="P157" i="5"/>
  <c r="P112" i="5"/>
  <c r="P670" i="5"/>
  <c r="P859" i="5"/>
  <c r="R999" i="5"/>
  <c r="BK1024" i="5"/>
  <c r="J1024" i="5"/>
  <c r="J79" i="5"/>
  <c r="R1459" i="5"/>
  <c r="P1626" i="5"/>
  <c r="BK139" i="7"/>
  <c r="J139" i="7"/>
  <c r="J67" i="7"/>
  <c r="T188" i="7"/>
  <c r="BK238" i="7"/>
  <c r="J238" i="7"/>
  <c r="J76" i="7"/>
  <c r="BK113" i="8"/>
  <c r="J113" i="8"/>
  <c r="J66" i="8"/>
  <c r="T136" i="8"/>
  <c r="T96" i="9"/>
  <c r="T95" i="9" s="1"/>
  <c r="T94" i="9" s="1"/>
  <c r="P93" i="10"/>
  <c r="P92" i="10"/>
  <c r="BK331" i="10"/>
  <c r="J331" i="10"/>
  <c r="J68" i="10"/>
  <c r="R357" i="10"/>
  <c r="R402" i="10"/>
  <c r="P215" i="3"/>
  <c r="P214" i="3" s="1"/>
  <c r="BK156" i="4"/>
  <c r="J156" i="4" s="1"/>
  <c r="J62" i="4" s="1"/>
  <c r="T231" i="4"/>
  <c r="R469" i="5"/>
  <c r="R859" i="5"/>
  <c r="T999" i="5"/>
  <c r="P1024" i="5"/>
  <c r="BK1459" i="5"/>
  <c r="J1459" i="5"/>
  <c r="J82" i="5"/>
  <c r="T1545" i="5"/>
  <c r="T1633" i="5"/>
  <c r="T1630" i="5" s="1"/>
  <c r="P103" i="7"/>
  <c r="T160" i="7"/>
  <c r="T159" i="7" s="1"/>
  <c r="BK227" i="7"/>
  <c r="J227" i="7"/>
  <c r="J74" i="7"/>
  <c r="P98" i="8"/>
  <c r="BK136" i="8"/>
  <c r="J136" i="8"/>
  <c r="J68" i="8"/>
  <c r="R159" i="8"/>
  <c r="R158" i="8" s="1"/>
  <c r="BK118" i="9"/>
  <c r="J118" i="9"/>
  <c r="J66" i="9"/>
  <c r="P225" i="10"/>
  <c r="P331" i="10"/>
  <c r="BK376" i="10"/>
  <c r="J376" i="10" s="1"/>
  <c r="J70" i="10" s="1"/>
  <c r="BK402" i="10"/>
  <c r="J402" i="10"/>
  <c r="J71" i="10" s="1"/>
  <c r="T402" i="10"/>
  <c r="BK203" i="2"/>
  <c r="J203" i="2"/>
  <c r="J71" i="2"/>
  <c r="BK134" i="7"/>
  <c r="J134" i="7" s="1"/>
  <c r="J66" i="7" s="1"/>
  <c r="BK162" i="8"/>
  <c r="J162" i="8"/>
  <c r="J71" i="8"/>
  <c r="BK127" i="9"/>
  <c r="J127" i="9" s="1"/>
  <c r="J70" i="9" s="1"/>
  <c r="BK131" i="9"/>
  <c r="J131" i="9"/>
  <c r="J72" i="9"/>
  <c r="BK300" i="4"/>
  <c r="J300" i="4" s="1"/>
  <c r="J67" i="4" s="1"/>
  <c r="BK245" i="7"/>
  <c r="J245" i="7"/>
  <c r="J79" i="7"/>
  <c r="BK125" i="9"/>
  <c r="J125" i="9" s="1"/>
  <c r="J69" i="9" s="1"/>
  <c r="BK129" i="9"/>
  <c r="J129" i="9"/>
  <c r="J71" i="9"/>
  <c r="BK221" i="10"/>
  <c r="J221" i="10" s="1"/>
  <c r="J64" i="10" s="1"/>
  <c r="BK173" i="2"/>
  <c r="J173" i="2"/>
  <c r="J64" i="2"/>
  <c r="BK209" i="3"/>
  <c r="J209" i="3" s="1"/>
  <c r="J62" i="3" s="1"/>
  <c r="BK1631" i="5"/>
  <c r="J1631" i="5"/>
  <c r="J87" i="5"/>
  <c r="BK168" i="8"/>
  <c r="J168" i="8" s="1"/>
  <c r="J74" i="8" s="1"/>
  <c r="BK194" i="2"/>
  <c r="J194" i="2"/>
  <c r="J68" i="2"/>
  <c r="BK113" i="5"/>
  <c r="J113" i="5" s="1"/>
  <c r="J65" i="5" s="1"/>
  <c r="BK216" i="10"/>
  <c r="J216" i="10"/>
  <c r="J63" i="10"/>
  <c r="BK707" i="5"/>
  <c r="J707" i="5" s="1"/>
  <c r="J70" i="5" s="1"/>
  <c r="BK155" i="7"/>
  <c r="J155" i="7"/>
  <c r="J68" i="7"/>
  <c r="BK157" i="7"/>
  <c r="J157" i="7" s="1"/>
  <c r="J69" i="7" s="1"/>
  <c r="BK241" i="7"/>
  <c r="J241" i="7"/>
  <c r="J77" i="7"/>
  <c r="BK243" i="7"/>
  <c r="J243" i="7" s="1"/>
  <c r="J78" i="7" s="1"/>
  <c r="BK205" i="2"/>
  <c r="J205" i="2"/>
  <c r="J72" i="2"/>
  <c r="BK1639" i="5"/>
  <c r="J1639" i="5" s="1"/>
  <c r="J89" i="5" s="1"/>
  <c r="BK94" i="2"/>
  <c r="J94" i="2"/>
  <c r="J61" i="2"/>
  <c r="BK89" i="6"/>
  <c r="J89" i="6" s="1"/>
  <c r="J65" i="6" s="1"/>
  <c r="BK164" i="8"/>
  <c r="J164" i="8"/>
  <c r="J72" i="8"/>
  <c r="BK166" i="8"/>
  <c r="J166" i="8" s="1"/>
  <c r="J73" i="8" s="1"/>
  <c r="BK95" i="9"/>
  <c r="J95" i="9"/>
  <c r="J64" i="9"/>
  <c r="BE94" i="10"/>
  <c r="BE104" i="10"/>
  <c r="BE181" i="10"/>
  <c r="BE196" i="10"/>
  <c r="BE217" i="10"/>
  <c r="BE261" i="10"/>
  <c r="BE291" i="10"/>
  <c r="BE298" i="10"/>
  <c r="BE324" i="10"/>
  <c r="BE351" i="10"/>
  <c r="BE385" i="10"/>
  <c r="BE400" i="10"/>
  <c r="J52" i="10"/>
  <c r="BE129" i="10"/>
  <c r="BE254" i="10"/>
  <c r="BE301" i="10"/>
  <c r="BE355" i="10"/>
  <c r="BE362" i="10"/>
  <c r="BE398" i="10"/>
  <c r="BE131" i="10"/>
  <c r="BE215" i="10"/>
  <c r="BE387" i="10"/>
  <c r="BE403" i="10"/>
  <c r="BE412" i="10"/>
  <c r="BE417" i="10"/>
  <c r="BE429" i="10"/>
  <c r="E81" i="10"/>
  <c r="BE202" i="10"/>
  <c r="BE222" i="10"/>
  <c r="BE374" i="10"/>
  <c r="BE421" i="10"/>
  <c r="BE172" i="10"/>
  <c r="BE178" i="10"/>
  <c r="BE226" i="10"/>
  <c r="BE241" i="10"/>
  <c r="BE267" i="10"/>
  <c r="BE277" i="10"/>
  <c r="BE316" i="10"/>
  <c r="BE373" i="10"/>
  <c r="BE425" i="10"/>
  <c r="BE175" i="10"/>
  <c r="BE285" i="10"/>
  <c r="BE309" i="10"/>
  <c r="BE377" i="10"/>
  <c r="BE159" i="10"/>
  <c r="BE368" i="10"/>
  <c r="BE135" i="10"/>
  <c r="BE208" i="10"/>
  <c r="BE320" i="10"/>
  <c r="BE329" i="10"/>
  <c r="BE353" i="10"/>
  <c r="BE358" i="10"/>
  <c r="F55" i="10"/>
  <c r="BE120" i="10"/>
  <c r="BE161" i="10"/>
  <c r="BE233" i="10"/>
  <c r="BE383" i="10"/>
  <c r="BE205" i="10"/>
  <c r="BE213" i="10"/>
  <c r="BE289" i="10"/>
  <c r="BE107" i="10"/>
  <c r="BE199" i="10"/>
  <c r="BE239" i="10"/>
  <c r="BE305" i="10"/>
  <c r="BE312" i="10"/>
  <c r="BE325" i="10"/>
  <c r="BE332" i="10"/>
  <c r="BE364" i="10"/>
  <c r="BE102" i="10"/>
  <c r="BE169" i="10"/>
  <c r="BE184" i="10"/>
  <c r="BE369" i="10"/>
  <c r="BE381" i="10"/>
  <c r="E82" i="9"/>
  <c r="BE106" i="9"/>
  <c r="J98" i="8"/>
  <c r="J65" i="8"/>
  <c r="BE113" i="9"/>
  <c r="BE117" i="9"/>
  <c r="BE128" i="9"/>
  <c r="F59" i="9"/>
  <c r="BE115" i="9"/>
  <c r="BE132" i="9"/>
  <c r="J159" i="8"/>
  <c r="J70" i="8" s="1"/>
  <c r="J56" i="9"/>
  <c r="BE101" i="9"/>
  <c r="BE103" i="9"/>
  <c r="BE109" i="9"/>
  <c r="BE124" i="9"/>
  <c r="BE100" i="9"/>
  <c r="BE104" i="9"/>
  <c r="BE119" i="9"/>
  <c r="BE126" i="9"/>
  <c r="BE99" i="9"/>
  <c r="BE108" i="9"/>
  <c r="BE123" i="9"/>
  <c r="BE97" i="9"/>
  <c r="BE111" i="9"/>
  <c r="BE120" i="9"/>
  <c r="BE130" i="9"/>
  <c r="BE102" i="8"/>
  <c r="BE110" i="8"/>
  <c r="BE139" i="8"/>
  <c r="BE143" i="8"/>
  <c r="BE147" i="8"/>
  <c r="BE134" i="8"/>
  <c r="BE167" i="8"/>
  <c r="F93" i="8"/>
  <c r="BE120" i="8"/>
  <c r="J56" i="8"/>
  <c r="BE100" i="8"/>
  <c r="BE101" i="8"/>
  <c r="BE129" i="8"/>
  <c r="BE144" i="8"/>
  <c r="BE149" i="8"/>
  <c r="BE154" i="8"/>
  <c r="BE165" i="8"/>
  <c r="BE169" i="8"/>
  <c r="BE106" i="8"/>
  <c r="BE114" i="8"/>
  <c r="BE155" i="8"/>
  <c r="BK237" i="7"/>
  <c r="J237" i="7" s="1"/>
  <c r="J75" i="7" s="1"/>
  <c r="BE104" i="8"/>
  <c r="BE105" i="8"/>
  <c r="BE109" i="8"/>
  <c r="BE111" i="8"/>
  <c r="BE137" i="8"/>
  <c r="BE116" i="8"/>
  <c r="BE133" i="8"/>
  <c r="BE140" i="8"/>
  <c r="BE156" i="8"/>
  <c r="BE99" i="8"/>
  <c r="BE142" i="8"/>
  <c r="BE152" i="8"/>
  <c r="BE161" i="8"/>
  <c r="E50" i="8"/>
  <c r="BE107" i="8"/>
  <c r="BE108" i="8"/>
  <c r="BE122" i="8"/>
  <c r="BE145" i="8"/>
  <c r="BE153" i="8"/>
  <c r="BE103" i="8"/>
  <c r="BE118" i="8"/>
  <c r="BE141" i="8"/>
  <c r="BE146" i="8"/>
  <c r="BE150" i="8"/>
  <c r="BE132" i="8"/>
  <c r="BE138" i="8"/>
  <c r="BE148" i="8"/>
  <c r="BE151" i="8"/>
  <c r="BE160" i="8"/>
  <c r="BE163" i="8"/>
  <c r="BE154" i="7"/>
  <c r="BE156" i="7"/>
  <c r="BE183" i="7"/>
  <c r="BE104" i="7"/>
  <c r="BE135" i="7"/>
  <c r="BE165" i="7"/>
  <c r="BE206" i="7"/>
  <c r="BE150" i="7"/>
  <c r="BE158" i="7"/>
  <c r="BE187" i="7"/>
  <c r="BE196" i="7"/>
  <c r="BE201" i="7"/>
  <c r="BE118" i="7"/>
  <c r="BE141" i="7"/>
  <c r="BE148" i="7"/>
  <c r="BE161" i="7"/>
  <c r="BE192" i="7"/>
  <c r="BE209" i="7"/>
  <c r="BE214" i="7"/>
  <c r="BE222" i="7"/>
  <c r="BE226" i="7"/>
  <c r="F59" i="7"/>
  <c r="BE168" i="7"/>
  <c r="BE202" i="7"/>
  <c r="BE212" i="7"/>
  <c r="E89" i="7"/>
  <c r="BE120" i="7"/>
  <c r="BE124" i="7"/>
  <c r="BE144" i="7"/>
  <c r="BE146" i="7"/>
  <c r="BE208" i="7"/>
  <c r="BE132" i="7"/>
  <c r="BE140" i="7"/>
  <c r="BE143" i="7"/>
  <c r="BE186" i="7"/>
  <c r="BE200" i="7"/>
  <c r="BE211" i="7"/>
  <c r="BE219" i="7"/>
  <c r="BE228" i="7"/>
  <c r="BE231" i="7"/>
  <c r="BE114" i="7"/>
  <c r="BE163" i="7"/>
  <c r="BE170" i="7"/>
  <c r="BE216" i="7"/>
  <c r="BE229" i="7"/>
  <c r="J56" i="7"/>
  <c r="BE126" i="7"/>
  <c r="BE142" i="7"/>
  <c r="BE145" i="7"/>
  <c r="BE147" i="7"/>
  <c r="BE172" i="7"/>
  <c r="BE198" i="7"/>
  <c r="BE217" i="7"/>
  <c r="BE234" i="7"/>
  <c r="BE235" i="7"/>
  <c r="BE112" i="7"/>
  <c r="BE128" i="7"/>
  <c r="BE152" i="7"/>
  <c r="BE175" i="7"/>
  <c r="BE181" i="7"/>
  <c r="BE218" i="7"/>
  <c r="BE242" i="7"/>
  <c r="BE244" i="7"/>
  <c r="BE109" i="7"/>
  <c r="BE122" i="7"/>
  <c r="BE178" i="7"/>
  <c r="BE236" i="7"/>
  <c r="BE115" i="7"/>
  <c r="BE189" i="7"/>
  <c r="BE194" i="7"/>
  <c r="BE204" i="7"/>
  <c r="BE220" i="7"/>
  <c r="BE223" i="7"/>
  <c r="BE232" i="7"/>
  <c r="BE239" i="7"/>
  <c r="BE240" i="7"/>
  <c r="BE246" i="7"/>
  <c r="J81" i="6"/>
  <c r="BK710" i="5"/>
  <c r="J710" i="5" s="1"/>
  <c r="J71" i="5" s="1"/>
  <c r="E50" i="6"/>
  <c r="F59" i="6"/>
  <c r="BE90" i="6"/>
  <c r="J56" i="5"/>
  <c r="BE149" i="5"/>
  <c r="BE191" i="5"/>
  <c r="BE391" i="5"/>
  <c r="BE1049" i="5"/>
  <c r="BE1050" i="5"/>
  <c r="BE1097" i="5"/>
  <c r="BE1144" i="5"/>
  <c r="BE1220" i="5"/>
  <c r="BE1315" i="5"/>
  <c r="BE1414" i="5"/>
  <c r="BE1460" i="5"/>
  <c r="BE1497" i="5"/>
  <c r="BE1530" i="5"/>
  <c r="BE1554" i="5"/>
  <c r="BE1562" i="5"/>
  <c r="BE325" i="5"/>
  <c r="BE363" i="5"/>
  <c r="BE430" i="5"/>
  <c r="BE497" i="5"/>
  <c r="BE704" i="5"/>
  <c r="BE849" i="5"/>
  <c r="BE1014" i="5"/>
  <c r="BE1019" i="5"/>
  <c r="BE1044" i="5"/>
  <c r="BE1045" i="5"/>
  <c r="BE1048" i="5"/>
  <c r="BE1123" i="5"/>
  <c r="BE1182" i="5"/>
  <c r="BE1185" i="5"/>
  <c r="BE1352" i="5"/>
  <c r="BE1422" i="5"/>
  <c r="BE1523" i="5"/>
  <c r="BE1543" i="5"/>
  <c r="BE1558" i="5"/>
  <c r="BE1627" i="5"/>
  <c r="BE1636" i="5"/>
  <c r="BE476" i="5"/>
  <c r="BE675" i="5"/>
  <c r="BE883" i="5"/>
  <c r="BE911" i="5"/>
  <c r="BE967" i="5"/>
  <c r="BE1012" i="5"/>
  <c r="BE1018" i="5"/>
  <c r="BE1051" i="5"/>
  <c r="BE1161" i="5"/>
  <c r="BE1377" i="5"/>
  <c r="BE1412" i="5"/>
  <c r="BE1473" i="5"/>
  <c r="BE1546" i="5"/>
  <c r="BE1567" i="5"/>
  <c r="BE1634" i="5"/>
  <c r="J89" i="4"/>
  <c r="J61" i="4"/>
  <c r="BE138" i="5"/>
  <c r="BE224" i="5"/>
  <c r="BE470" i="5"/>
  <c r="BE474" i="5"/>
  <c r="BE593" i="5"/>
  <c r="BE604" i="5"/>
  <c r="BE667" i="5"/>
  <c r="BE698" i="5"/>
  <c r="BE751" i="5"/>
  <c r="BE803" i="5"/>
  <c r="BE822" i="5"/>
  <c r="BE845" i="5"/>
  <c r="BE993" i="5"/>
  <c r="BE1000" i="5"/>
  <c r="BE1020" i="5"/>
  <c r="BE1030" i="5"/>
  <c r="BE1046" i="5"/>
  <c r="BE1052" i="5"/>
  <c r="BE1055" i="5"/>
  <c r="BE1290" i="5"/>
  <c r="BE1350" i="5"/>
  <c r="BE1420" i="5"/>
  <c r="BE1486" i="5"/>
  <c r="BE1510" i="5"/>
  <c r="BE1525" i="5"/>
  <c r="BE1585" i="5"/>
  <c r="BE1628" i="5"/>
  <c r="BE1637" i="5"/>
  <c r="F59" i="5"/>
  <c r="BE156" i="5"/>
  <c r="BE257" i="5"/>
  <c r="BE478" i="5"/>
  <c r="BE592" i="5"/>
  <c r="BE693" i="5"/>
  <c r="BE708" i="5"/>
  <c r="BE757" i="5"/>
  <c r="BE956" i="5"/>
  <c r="BE1032" i="5"/>
  <c r="BE1076" i="5"/>
  <c r="BE1108" i="5"/>
  <c r="BE1110" i="5"/>
  <c r="BE1146" i="5"/>
  <c r="BE1255" i="5"/>
  <c r="BE1457" i="5"/>
  <c r="BE1550" i="5"/>
  <c r="BE1603" i="5"/>
  <c r="BE1606" i="5"/>
  <c r="BE1609" i="5"/>
  <c r="BE1632" i="5"/>
  <c r="BE1640" i="5"/>
  <c r="E50" i="5"/>
  <c r="BE294" i="5"/>
  <c r="BE371" i="5"/>
  <c r="BE472" i="5"/>
  <c r="BE475" i="5"/>
  <c r="BE477" i="5"/>
  <c r="BE524" i="5"/>
  <c r="BE560" i="5"/>
  <c r="BE602" i="5"/>
  <c r="BE608" i="5"/>
  <c r="BE678" i="5"/>
  <c r="BE732" i="5"/>
  <c r="BE737" i="5"/>
  <c r="BE745" i="5"/>
  <c r="BE753" i="5"/>
  <c r="BE1034" i="5"/>
  <c r="BE1040" i="5"/>
  <c r="BE1042" i="5"/>
  <c r="BE479" i="5"/>
  <c r="BE480" i="5"/>
  <c r="BE520" i="5"/>
  <c r="BE684" i="5"/>
  <c r="BE734" i="5"/>
  <c r="BE829" i="5"/>
  <c r="BE1035" i="5"/>
  <c r="BE1038" i="5"/>
  <c r="BE1041" i="5"/>
  <c r="BE356" i="5"/>
  <c r="BE690" i="5"/>
  <c r="BE701" i="5"/>
  <c r="BE742" i="5"/>
  <c r="BE839" i="5"/>
  <c r="BE925" i="5"/>
  <c r="BE1011" i="5"/>
  <c r="BE1013" i="5"/>
  <c r="BE158" i="5"/>
  <c r="BE748" i="5"/>
  <c r="BE986" i="5"/>
  <c r="BE1004" i="5"/>
  <c r="BE1022" i="5"/>
  <c r="BE1037" i="5"/>
  <c r="BE114" i="5"/>
  <c r="BE290" i="5"/>
  <c r="BE367" i="5"/>
  <c r="BE569" i="5"/>
  <c r="BE577" i="5"/>
  <c r="BE581" i="5"/>
  <c r="BE591" i="5"/>
  <c r="BE596" i="5"/>
  <c r="BE669" i="5"/>
  <c r="BE673" i="5"/>
  <c r="BE712" i="5"/>
  <c r="BE761" i="5"/>
  <c r="BE857" i="5"/>
  <c r="BE860" i="5"/>
  <c r="BE889" i="5"/>
  <c r="BE933" i="5"/>
  <c r="BE952" i="5"/>
  <c r="BE980" i="5"/>
  <c r="BE1007" i="5"/>
  <c r="BE1017" i="5"/>
  <c r="BE1021" i="5"/>
  <c r="BE1036" i="5"/>
  <c r="BE1047" i="5"/>
  <c r="BE671" i="5"/>
  <c r="BE739" i="5"/>
  <c r="BE835" i="5"/>
  <c r="BE940" i="5"/>
  <c r="BE982" i="5"/>
  <c r="BE989" i="5"/>
  <c r="BE997" i="5"/>
  <c r="BE1010" i="5"/>
  <c r="BE1029" i="5"/>
  <c r="BE1043" i="5"/>
  <c r="BE603" i="5"/>
  <c r="BE668" i="5"/>
  <c r="BE765" i="5"/>
  <c r="BE853" i="5"/>
  <c r="BE923" i="5"/>
  <c r="BE1015" i="5"/>
  <c r="BE1016" i="5"/>
  <c r="BE1025" i="5"/>
  <c r="BE1031" i="5"/>
  <c r="BE1033" i="5"/>
  <c r="BE1039" i="5"/>
  <c r="E77" i="4"/>
  <c r="BE123" i="4"/>
  <c r="BE129" i="4"/>
  <c r="BE145" i="4"/>
  <c r="BE163" i="4"/>
  <c r="BE180" i="4"/>
  <c r="BE239" i="4"/>
  <c r="BE148" i="4"/>
  <c r="BE218" i="4"/>
  <c r="BE232" i="4"/>
  <c r="BE253" i="4"/>
  <c r="BE298" i="4"/>
  <c r="BE299" i="4"/>
  <c r="BE121" i="4"/>
  <c r="J81" i="4"/>
  <c r="BE301" i="4"/>
  <c r="J215" i="3"/>
  <c r="J65" i="3" s="1"/>
  <c r="BE99" i="4"/>
  <c r="BE142" i="4"/>
  <c r="BE213" i="4"/>
  <c r="BE268" i="4"/>
  <c r="BE270" i="4"/>
  <c r="BE293" i="4"/>
  <c r="BE259" i="4"/>
  <c r="BE94" i="4"/>
  <c r="BE103" i="4"/>
  <c r="BE126" i="4"/>
  <c r="BE197" i="4"/>
  <c r="BE215" i="4"/>
  <c r="BE216" i="4"/>
  <c r="BE246" i="4"/>
  <c r="BE264" i="4"/>
  <c r="BE284" i="4"/>
  <c r="F55" i="4"/>
  <c r="BE221" i="4"/>
  <c r="BE90" i="4"/>
  <c r="BE138" i="4"/>
  <c r="BE157" i="4"/>
  <c r="BE169" i="4"/>
  <c r="BE208" i="4"/>
  <c r="BE210" i="4"/>
  <c r="BE118" i="4"/>
  <c r="BE135" i="4"/>
  <c r="BE150" i="4"/>
  <c r="BE186" i="4"/>
  <c r="BE225" i="4"/>
  <c r="BE295" i="4"/>
  <c r="BE107" i="4"/>
  <c r="BE154" i="4"/>
  <c r="BE229" i="4"/>
  <c r="BE277" i="4"/>
  <c r="BE297" i="4"/>
  <c r="J177" i="2"/>
  <c r="J66" i="2"/>
  <c r="BE194" i="3"/>
  <c r="BE248" i="3"/>
  <c r="BE289" i="3"/>
  <c r="BK199" i="2"/>
  <c r="J199" i="2"/>
  <c r="J69" i="2"/>
  <c r="E75" i="3"/>
  <c r="F82" i="3"/>
  <c r="J79" i="3"/>
  <c r="BE114" i="3"/>
  <c r="BE142" i="3"/>
  <c r="BE146" i="3"/>
  <c r="BE181" i="3"/>
  <c r="BE262" i="3"/>
  <c r="BE299" i="3"/>
  <c r="BE311" i="3"/>
  <c r="BE313" i="3"/>
  <c r="BE88" i="3"/>
  <c r="BE116" i="3"/>
  <c r="BE240" i="3"/>
  <c r="BE268" i="3"/>
  <c r="BE287" i="3"/>
  <c r="BE301" i="3"/>
  <c r="BE132" i="3"/>
  <c r="BE212" i="3"/>
  <c r="BE216" i="3"/>
  <c r="BE238" i="3"/>
  <c r="BE246" i="3"/>
  <c r="BE178" i="3"/>
  <c r="BE270" i="3"/>
  <c r="BE187" i="3"/>
  <c r="BK93" i="2"/>
  <c r="BE92" i="3"/>
  <c r="BE96" i="3"/>
  <c r="BE120" i="3"/>
  <c r="BE184" i="3"/>
  <c r="BE190" i="3"/>
  <c r="BE264" i="3"/>
  <c r="BE282" i="3"/>
  <c r="AW56" i="1"/>
  <c r="BE100" i="3"/>
  <c r="BE122" i="3"/>
  <c r="BE144" i="3"/>
  <c r="BE198" i="3"/>
  <c r="BE210" i="3"/>
  <c r="BE242" i="3"/>
  <c r="BA56" i="1"/>
  <c r="F55" i="2"/>
  <c r="BE102" i="2"/>
  <c r="BE114" i="2"/>
  <c r="BE126" i="2"/>
  <c r="BE135" i="2"/>
  <c r="BE137" i="2"/>
  <c r="BE139" i="2"/>
  <c r="BE141" i="2"/>
  <c r="BE143" i="2"/>
  <c r="BE145" i="2"/>
  <c r="BE148" i="2"/>
  <c r="BE151" i="2"/>
  <c r="BE154" i="2"/>
  <c r="AW55" i="1"/>
  <c r="BC55" i="1"/>
  <c r="E48" i="2"/>
  <c r="BE110" i="2"/>
  <c r="BE206" i="2"/>
  <c r="J52" i="2"/>
  <c r="BE123" i="2"/>
  <c r="BE136" i="2"/>
  <c r="BE160" i="2"/>
  <c r="BE192" i="2"/>
  <c r="BE193" i="2"/>
  <c r="BE195" i="2"/>
  <c r="BA55" i="1"/>
  <c r="BE95" i="2"/>
  <c r="BB55" i="1"/>
  <c r="BE157" i="2"/>
  <c r="BE163" i="2"/>
  <c r="BE166" i="2"/>
  <c r="BE169" i="2"/>
  <c r="BE171" i="2"/>
  <c r="BE174" i="2"/>
  <c r="BE178" i="2"/>
  <c r="BE182" i="2"/>
  <c r="BE184" i="2"/>
  <c r="BE186" i="2"/>
  <c r="BE191" i="2"/>
  <c r="BE201" i="2"/>
  <c r="BE202" i="2"/>
  <c r="BE204" i="2"/>
  <c r="BD55" i="1"/>
  <c r="J36" i="9"/>
  <c r="AW63" i="1" s="1"/>
  <c r="J35" i="6"/>
  <c r="AV60" i="1"/>
  <c r="F36" i="7"/>
  <c r="BA61" i="1"/>
  <c r="F39" i="5"/>
  <c r="BD59" i="1" s="1"/>
  <c r="F37" i="9"/>
  <c r="BB63" i="1"/>
  <c r="F36" i="4"/>
  <c r="BC57" i="1"/>
  <c r="F37" i="5"/>
  <c r="BB59" i="1" s="1"/>
  <c r="F39" i="9"/>
  <c r="BD63" i="1"/>
  <c r="F37" i="3"/>
  <c r="BD56" i="1"/>
  <c r="F38" i="5"/>
  <c r="BC59" i="1" s="1"/>
  <c r="F37" i="4"/>
  <c r="BD57" i="1"/>
  <c r="J34" i="10"/>
  <c r="AW64" i="1"/>
  <c r="F37" i="7"/>
  <c r="BB61" i="1" s="1"/>
  <c r="F34" i="10"/>
  <c r="BA64" i="1"/>
  <c r="F36" i="3"/>
  <c r="BC56" i="1"/>
  <c r="F34" i="4"/>
  <c r="BA57" i="1" s="1"/>
  <c r="J36" i="7"/>
  <c r="AW61" i="1"/>
  <c r="F35" i="4"/>
  <c r="BB57" i="1"/>
  <c r="F39" i="7"/>
  <c r="BD61" i="1" s="1"/>
  <c r="F38" i="9"/>
  <c r="BC63" i="1"/>
  <c r="F35" i="3"/>
  <c r="BB56" i="1"/>
  <c r="F37" i="10"/>
  <c r="BD64" i="1" s="1"/>
  <c r="F36" i="8"/>
  <c r="BA62" i="1"/>
  <c r="F36" i="5"/>
  <c r="BA59" i="1"/>
  <c r="AS54" i="1"/>
  <c r="F39" i="8"/>
  <c r="BD62" i="1" s="1"/>
  <c r="F36" i="10"/>
  <c r="BC64" i="1"/>
  <c r="F36" i="9"/>
  <c r="BA63" i="1" s="1"/>
  <c r="F37" i="8"/>
  <c r="BB62" i="1"/>
  <c r="F38" i="7"/>
  <c r="BC61" i="1"/>
  <c r="F35" i="10"/>
  <c r="BB64" i="1" s="1"/>
  <c r="J36" i="5"/>
  <c r="AW59" i="1" s="1"/>
  <c r="J36" i="6"/>
  <c r="AW60" i="1"/>
  <c r="J34" i="4"/>
  <c r="AW57" i="1" s="1"/>
  <c r="J36" i="8"/>
  <c r="AW62" i="1"/>
  <c r="F38" i="8"/>
  <c r="BC62" i="1"/>
  <c r="BK1630" i="5" l="1"/>
  <c r="J1630" i="5" s="1"/>
  <c r="J86" i="5" s="1"/>
  <c r="BK159" i="7"/>
  <c r="J159" i="7" s="1"/>
  <c r="J70" i="7" s="1"/>
  <c r="BK112" i="5"/>
  <c r="J112" i="5" s="1"/>
  <c r="J64" i="5" s="1"/>
  <c r="BK86" i="3"/>
  <c r="J86" i="3" s="1"/>
  <c r="J60" i="3" s="1"/>
  <c r="R94" i="9"/>
  <c r="BK158" i="8"/>
  <c r="J158" i="8"/>
  <c r="J69" i="8"/>
  <c r="P710" i="5"/>
  <c r="P111" i="5"/>
  <c r="AU59" i="1"/>
  <c r="T101" i="7"/>
  <c r="BK102" i="7"/>
  <c r="J102" i="7"/>
  <c r="J64" i="7"/>
  <c r="T224" i="10"/>
  <c r="P93" i="2"/>
  <c r="P92" i="2"/>
  <c r="AU55" i="1"/>
  <c r="T710" i="5"/>
  <c r="T111" i="5"/>
  <c r="T85" i="3"/>
  <c r="P94" i="9"/>
  <c r="AU63" i="1"/>
  <c r="R176" i="2"/>
  <c r="R710" i="5"/>
  <c r="P91" i="10"/>
  <c r="AU64" i="1"/>
  <c r="R224" i="10"/>
  <c r="R85" i="3"/>
  <c r="T88" i="4"/>
  <c r="T87" i="4"/>
  <c r="P159" i="7"/>
  <c r="P101" i="7"/>
  <c r="AU61" i="1"/>
  <c r="R92" i="10"/>
  <c r="R91" i="10" s="1"/>
  <c r="P88" i="4"/>
  <c r="P87" i="4"/>
  <c r="AU57" i="1"/>
  <c r="BK176" i="2"/>
  <c r="J176" i="2"/>
  <c r="J65" i="2"/>
  <c r="P85" i="3"/>
  <c r="AU56" i="1"/>
  <c r="T97" i="8"/>
  <c r="T96" i="8"/>
  <c r="R93" i="2"/>
  <c r="R92" i="2" s="1"/>
  <c r="R97" i="8"/>
  <c r="R96" i="8"/>
  <c r="T176" i="2"/>
  <c r="T92" i="2"/>
  <c r="T91" i="10"/>
  <c r="R112" i="5"/>
  <c r="R111" i="5"/>
  <c r="BK97" i="8"/>
  <c r="BK96" i="8"/>
  <c r="J96" i="8"/>
  <c r="J63" i="8"/>
  <c r="BK121" i="9"/>
  <c r="J121" i="9"/>
  <c r="J67" i="9"/>
  <c r="R88" i="4"/>
  <c r="R87" i="4"/>
  <c r="BK88" i="4"/>
  <c r="J88" i="4"/>
  <c r="J60" i="4"/>
  <c r="R102" i="7"/>
  <c r="R101" i="7"/>
  <c r="BK88" i="6"/>
  <c r="J88" i="6"/>
  <c r="J64" i="6" s="1"/>
  <c r="BK224" i="10"/>
  <c r="J224" i="10"/>
  <c r="J65" i="10"/>
  <c r="BK92" i="10"/>
  <c r="BK94" i="9"/>
  <c r="J94" i="9"/>
  <c r="BK101" i="7"/>
  <c r="J101" i="7"/>
  <c r="J32" i="7" s="1"/>
  <c r="AG61" i="1" s="1"/>
  <c r="BK111" i="5"/>
  <c r="J111" i="5"/>
  <c r="J32" i="5" s="1"/>
  <c r="AG59" i="1" s="1"/>
  <c r="BK85" i="3"/>
  <c r="J85" i="3" s="1"/>
  <c r="J30" i="3" s="1"/>
  <c r="AG56" i="1" s="1"/>
  <c r="J93" i="2"/>
  <c r="J60" i="2"/>
  <c r="J33" i="2"/>
  <c r="AV55" i="1"/>
  <c r="AT55" i="1"/>
  <c r="J35" i="7"/>
  <c r="AV61" i="1"/>
  <c r="AT61" i="1"/>
  <c r="F33" i="3"/>
  <c r="AZ56" i="1"/>
  <c r="BD58" i="1"/>
  <c r="J35" i="9"/>
  <c r="AV63" i="1"/>
  <c r="AT63" i="1"/>
  <c r="J35" i="8"/>
  <c r="AV62" i="1"/>
  <c r="AT62" i="1"/>
  <c r="F35" i="7"/>
  <c r="AZ61" i="1"/>
  <c r="BC58" i="1"/>
  <c r="AY58" i="1"/>
  <c r="F33" i="4"/>
  <c r="AZ57" i="1"/>
  <c r="J33" i="4"/>
  <c r="AV57" i="1" s="1"/>
  <c r="AT57" i="1" s="1"/>
  <c r="F35" i="9"/>
  <c r="AZ63" i="1"/>
  <c r="J32" i="9"/>
  <c r="AG63" i="1"/>
  <c r="J33" i="10"/>
  <c r="AV64" i="1" s="1"/>
  <c r="AT64" i="1" s="1"/>
  <c r="F35" i="8"/>
  <c r="AZ62" i="1" s="1"/>
  <c r="F35" i="5"/>
  <c r="AZ59" i="1" s="1"/>
  <c r="J35" i="5"/>
  <c r="AV59" i="1" s="1"/>
  <c r="AT59" i="1" s="1"/>
  <c r="BA58" i="1"/>
  <c r="AW58" i="1"/>
  <c r="F33" i="2"/>
  <c r="AZ55" i="1" s="1"/>
  <c r="F35" i="6"/>
  <c r="AZ60" i="1"/>
  <c r="BB58" i="1"/>
  <c r="AX58" i="1"/>
  <c r="AT60" i="1"/>
  <c r="F33" i="10"/>
  <c r="AZ64" i="1" s="1"/>
  <c r="J33" i="3"/>
  <c r="AV56" i="1"/>
  <c r="AT56" i="1" s="1"/>
  <c r="BK91" i="10" l="1"/>
  <c r="J91" i="10"/>
  <c r="J59" i="10"/>
  <c r="BK92" i="2"/>
  <c r="J92" i="2"/>
  <c r="J59" i="2"/>
  <c r="J92" i="10"/>
  <c r="J60" i="10"/>
  <c r="BK87" i="6"/>
  <c r="J87" i="6"/>
  <c r="J63" i="6"/>
  <c r="J97" i="8"/>
  <c r="J64" i="8" s="1"/>
  <c r="BK87" i="4"/>
  <c r="J87" i="4"/>
  <c r="AN63" i="1"/>
  <c r="J63" i="9"/>
  <c r="J41" i="9"/>
  <c r="AN61" i="1"/>
  <c r="J63" i="7"/>
  <c r="J41" i="7"/>
  <c r="AN59" i="1"/>
  <c r="J63" i="5"/>
  <c r="J41" i="5"/>
  <c r="AN56" i="1"/>
  <c r="J59" i="3"/>
  <c r="J39" i="3"/>
  <c r="AZ58" i="1"/>
  <c r="AV58" i="1"/>
  <c r="AT58" i="1"/>
  <c r="BB54" i="1"/>
  <c r="W31" i="1" s="1"/>
  <c r="AU58" i="1"/>
  <c r="AU54" i="1"/>
  <c r="BA54" i="1"/>
  <c r="AW54" i="1"/>
  <c r="AK30" i="1" s="1"/>
  <c r="J32" i="8"/>
  <c r="AG62" i="1"/>
  <c r="J30" i="4"/>
  <c r="AG57" i="1"/>
  <c r="BD54" i="1"/>
  <c r="W33" i="1"/>
  <c r="BC54" i="1"/>
  <c r="AY54" i="1"/>
  <c r="J39" i="4" l="1"/>
  <c r="J41" i="8"/>
  <c r="J59" i="4"/>
  <c r="AN57" i="1"/>
  <c r="AN62" i="1"/>
  <c r="W32" i="1"/>
  <c r="J30" i="2"/>
  <c r="AG55" i="1"/>
  <c r="AN55" i="1"/>
  <c r="AX54" i="1"/>
  <c r="J32" i="6"/>
  <c r="AG60" i="1"/>
  <c r="W30" i="1"/>
  <c r="J30" i="10"/>
  <c r="AG64" i="1"/>
  <c r="AZ54" i="1"/>
  <c r="W29" i="1"/>
  <c r="J41" i="6" l="1"/>
  <c r="J39" i="10"/>
  <c r="J39" i="2"/>
  <c r="AN60" i="1"/>
  <c r="AN64" i="1"/>
  <c r="AG58" i="1"/>
  <c r="AV54" i="1"/>
  <c r="AK29" i="1" s="1"/>
  <c r="AN58" i="1" l="1"/>
  <c r="AG54" i="1"/>
  <c r="AK26" i="1"/>
  <c r="AT54" i="1"/>
  <c r="AN54" i="1" l="1"/>
  <c r="AK35" i="1"/>
</calcChain>
</file>

<file path=xl/sharedStrings.xml><?xml version="1.0" encoding="utf-8"?>
<sst xmlns="http://schemas.openxmlformats.org/spreadsheetml/2006/main" count="28043" uniqueCount="3071">
  <si>
    <t>Export Komplet</t>
  </si>
  <si>
    <t>VZ</t>
  </si>
  <si>
    <t>2.0</t>
  </si>
  <si>
    <t>ZAMOK</t>
  </si>
  <si>
    <t>False</t>
  </si>
  <si>
    <t>{af671d93-a127-4a33-86fc-bd2f2947403b}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</si>
  <si>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</si>
  <si>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</si>
  <si>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</si>
  <si>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</si>
  <si>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</si>
  <si>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</si>
  <si>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</si>
  <si>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</si>
  <si>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</si>
  <si>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</si>
  <si>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</si>
  <si>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č.p. 224, Hálkova ulice, Chomutov</t>
  </si>
  <si>
    <t>KSO:</t>
  </si>
  <si>
    <t/>
  </si>
  <si>
    <t>CC-CZ:</t>
  </si>
  <si>
    <t>Místo:</t>
  </si>
  <si>
    <t>Chomutov</t>
  </si>
  <si>
    <t>Datum:</t>
  </si>
  <si>
    <t>5. 5. 2022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</si>
  <si>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</si>
  <si>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</si>
  <si>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</si>
  <si>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</si>
  <si>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</si>
  <si>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</si>
  <si>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</si>
  <si>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SM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</si>
  <si>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</si>
  <si>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</si>
  <si>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</si>
  <si>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</si>
  <si>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</si>
  <si>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</si>
  <si>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</si>
  <si>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</si>
  <si>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</si>
  <si>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</si>
  <si>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</si>
  <si>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</si>
  <si>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</si>
  <si>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</si>
  <si>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</si>
  <si>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</si>
  <si>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</si>
  <si>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</si>
  <si>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</si>
  <si>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</si>
  <si>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</si>
  <si>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</si>
  <si>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</si>
  <si>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</si>
  <si>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</si>
  <si>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</si>
  <si>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</si>
  <si>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</si>
  <si>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</si>
  <si>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</si>
  <si>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</si>
  <si>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</si>
  <si>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</si>
  <si>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</si>
  <si>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</si>
  <si>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</si>
  <si>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</si>
  <si>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</si>
  <si>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</si>
  <si>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</si>
  <si>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</si>
  <si>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</si>
  <si>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</si>
  <si>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</si>
  <si>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</si>
  <si>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</t>
  </si>
  <si>
    <t>STA</t>
  </si>
  <si>
    <t>1</t>
  </si>
  <si>
    <t>{6ad2a2bc-9a6d-4cba-961e-abd82077fccb}</t>
  </si>
  <si>
    <t>2</t>
  </si>
  <si>
    <t>SO 02</t>
  </si>
  <si>
    <t>Opatření ke snížení energetické náročnosti budov</t>
  </si>
  <si>
    <t>{028fd03c-e26e-4946-92ff-891673b068b0}</t>
  </si>
  <si>
    <t>SO 03</t>
  </si>
  <si>
    <t>Venkovní úpravy</t>
  </si>
  <si>
    <t>{19d13d13-4bec-4f29-a6b3-9eadf47ea050}</t>
  </si>
  <si>
    <t>SO 04</t>
  </si>
  <si>
    <t>Rekonstrukce stávajících prostor</t>
  </si>
  <si>
    <t>{2e3976f2-acb2-4d49-92df-5d6cff3096b5}</t>
  </si>
  <si>
    <t>SO 01.a</t>
  </si>
  <si>
    <t>Stavební část</t>
  </si>
  <si>
    <t>Soupis</t>
  </si>
  <si>
    <t>{de075ed6-ee24-4163-96de-570c2ac860ce}</t>
  </si>
  <si>
    <t>SO 01.b</t>
  </si>
  <si>
    <t>Elektro</t>
  </si>
  <si>
    <t>{2459a57e-2c68-43d4-ba60-3c603770b0d4}</t>
  </si>
  <si>
    <t>SO 01.c</t>
  </si>
  <si>
    <t>ZTI</t>
  </si>
  <si>
    <t>{549dbed0-8a13-4ea3-8eb3-64f0e7280a39}</t>
  </si>
  <si>
    <t>SO 01.d</t>
  </si>
  <si>
    <t>Vytápění</t>
  </si>
  <si>
    <t>{7126b83c-1ad6-4337-a003-8deed3283ea7}</t>
  </si>
  <si>
    <t>SO 01.e</t>
  </si>
  <si>
    <t>VZT</t>
  </si>
  <si>
    <t>{05659127-d5a0-414b-9950-d7f9059b7140}</t>
  </si>
  <si>
    <t>SO 05</t>
  </si>
  <si>
    <t>Střecha</t>
  </si>
  <si>
    <t>{6d466cc4-21fc-4fcd-895e-d3ca8d2e8681}</t>
  </si>
  <si>
    <t>KRYCÍ LIST SOUPISU PRACÍ</t>
  </si>
  <si>
    <t>Objekt:</t>
  </si>
  <si>
    <t>SO 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</si>
  <si>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</si>
  <si>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</si>
  <si>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</si>
  <si>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</si>
  <si>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</si>
  <si>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</si>
  <si>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</si>
  <si>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</si>
  <si>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</si>
  <si>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</si>
  <si>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</si>
  <si>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</si>
  <si>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</si>
  <si>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</si>
  <si>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</si>
  <si>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</si>
  <si>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</si>
  <si>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</si>
  <si>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</si>
  <si>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</si>
  <si>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</si>
  <si>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</si>
  <si>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</si>
  <si>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</si>
  <si>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</si>
  <si>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</si>
  <si>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</si>
  <si>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</si>
  <si>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</si>
  <si>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</si>
  <si>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</si>
  <si>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</si>
  <si>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</si>
  <si>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</si>
  <si>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</si>
  <si>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</si>
  <si>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411354313</t>
  </si>
  <si>
    <t>Podpěrná konstrukce stropů - desek, kleneb a skořepin výška podepření do 4 m tloušťka stropu přes 15 do 25 cm zřízení</t>
  </si>
  <si>
    <t>m2</t>
  </si>
  <si>
    <t>CS ÚRS 2022 01</t>
  </si>
  <si>
    <t>1031842893</t>
  </si>
  <si>
    <t>Online PSC</t>
  </si>
  <si>
    <t>https://podminky.urs.cz/item/CS_URS_2022_01/411354313</t>
  </si>
  <si>
    <t>VV</t>
  </si>
  <si>
    <t>1NP</t>
  </si>
  <si>
    <t>65</t>
  </si>
  <si>
    <t>2NP</t>
  </si>
  <si>
    <t>Součet</t>
  </si>
  <si>
    <t>411354314</t>
  </si>
  <si>
    <t>Podpěrná konstrukce stropů - desek, kleneb a skořepin výška podepření do 4 m tloušťka stropu přes 15 do 25 cm odstranění</t>
  </si>
  <si>
    <t>1036485902</t>
  </si>
  <si>
    <t>https://podminky.urs.cz/item/CS_URS_2022_01/411354314</t>
  </si>
  <si>
    <t>9</t>
  </si>
  <si>
    <t>Ostatní konstrukce a práce, bourání</t>
  </si>
  <si>
    <t>3</t>
  </si>
  <si>
    <t>938908411</t>
  </si>
  <si>
    <t>Čištění vozovek splachováním vodou povrchu podkladu nebo krytu živičného, betonového nebo dlážděného</t>
  </si>
  <si>
    <t>-2133046757</t>
  </si>
  <si>
    <t>https://podminky.urs.cz/item/CS_URS_2022_01/938908411</t>
  </si>
  <si>
    <t>předpklad 10x čištění</t>
  </si>
  <si>
    <t>50*10</t>
  </si>
  <si>
    <t>949101112</t>
  </si>
  <si>
    <t>Lešení pomocné pracovní pro objekty pozemních staveb pro zatížení do 150 kg/m2, o výšce lešeňové podlahy přes 1,9 do 3,5 m</t>
  </si>
  <si>
    <t>-1504632789</t>
  </si>
  <si>
    <t>https://podminky.urs.cz/item/CS_URS_2022_01/949101112</t>
  </si>
  <si>
    <t>půda</t>
  </si>
  <si>
    <t>112</t>
  </si>
  <si>
    <t>5</t>
  </si>
  <si>
    <t>961044111</t>
  </si>
  <si>
    <t>Bourání základů z betonu prostého</t>
  </si>
  <si>
    <t>m3</t>
  </si>
  <si>
    <t>-585156247</t>
  </si>
  <si>
    <t>https://podminky.urs.cz/item/CS_URS_2022_01/961044111</t>
  </si>
  <si>
    <t>11,67</t>
  </si>
  <si>
    <t>6</t>
  </si>
  <si>
    <t>981011414</t>
  </si>
  <si>
    <t>Demolice budov postupným rozebíráním z cihel, kamene, tvárnic na maltu cementovou nebo z betonu prostého s podílem konstrukcí přes 20 do 25 %</t>
  </si>
  <si>
    <t>1358066976</t>
  </si>
  <si>
    <t>https://podminky.urs.cz/item/CS_URS_2022_01/981011414</t>
  </si>
  <si>
    <t>65*3,5</t>
  </si>
  <si>
    <t>65*3,1</t>
  </si>
  <si>
    <t>112*5</t>
  </si>
  <si>
    <t>7</t>
  </si>
  <si>
    <t>R041651</t>
  </si>
  <si>
    <t>M+D Kropení demolovaných konstrukcí proti zvýšené prašnosti, dle potřeby po celou dobu demolice v celé řešené ploše</t>
  </si>
  <si>
    <t>kpl</t>
  </si>
  <si>
    <t>-1537913319</t>
  </si>
  <si>
    <t>8</t>
  </si>
  <si>
    <t>R41653</t>
  </si>
  <si>
    <t>M+D Provizorní zavětrování svislých nosných konstrukcí</t>
  </si>
  <si>
    <t>-701525903</t>
  </si>
  <si>
    <t>R78451</t>
  </si>
  <si>
    <t>Odpojení a zaslepení přípojek inženýrských sítí</t>
  </si>
  <si>
    <t>-1570308075</t>
  </si>
  <si>
    <t>997</t>
  </si>
  <si>
    <t>Přesun sutě</t>
  </si>
  <si>
    <t>10</t>
  </si>
  <si>
    <t>997006002</t>
  </si>
  <si>
    <t>Úprava stavebního odpadu třídění na jednotlivé druhy</t>
  </si>
  <si>
    <t>t</t>
  </si>
  <si>
    <t>-565743624</t>
  </si>
  <si>
    <t>https://podminky.urs.cz/item/CS_URS_2022_01/997006002</t>
  </si>
  <si>
    <t>11</t>
  </si>
  <si>
    <t>997006005</t>
  </si>
  <si>
    <t>Úprava stavebního odpadu drcení s dopravou na vzdálenost do 100 m a naložením do drtícího zařízení ze zdiva cihelného, kamenného a smíšeného</t>
  </si>
  <si>
    <t>-1976987266</t>
  </si>
  <si>
    <t>https://podminky.urs.cz/item/CS_URS_2022_01/997006005</t>
  </si>
  <si>
    <t>997006512</t>
  </si>
  <si>
    <t>Vodorovná doprava suti na skládku s naložením na dopravní prostředek a složením přes 100 m do 1 km</t>
  </si>
  <si>
    <t>437687054</t>
  </si>
  <si>
    <t>https://podminky.urs.cz/item/CS_URS_2022_01/997006512</t>
  </si>
  <si>
    <t>13</t>
  </si>
  <si>
    <t>997006519</t>
  </si>
  <si>
    <t>Vodorovná doprava suti na skládku Příplatek k ceně -6512 za každý další i započatý 1 km</t>
  </si>
  <si>
    <t>4174784</t>
  </si>
  <si>
    <t>https://podminky.urs.cz/item/CS_URS_2022_01/997006519</t>
  </si>
  <si>
    <t>497,854*14</t>
  </si>
  <si>
    <t>14</t>
  </si>
  <si>
    <t>997013635</t>
  </si>
  <si>
    <t>Poplatek za uložení stavebního odpadu na skládce (skládkovné) komunálního zatříděného do Katalogu odpadů pod kódem 20 03 01</t>
  </si>
  <si>
    <t>-598030554</t>
  </si>
  <si>
    <t>https://podminky.urs.cz/item/CS_URS_2022_01/997013635</t>
  </si>
  <si>
    <t>15</t>
  </si>
  <si>
    <t>997013804</t>
  </si>
  <si>
    <t>Poplatek za uložení stavebního odpadu na skládce (skládkovné) ze skla zatříděného do Katalogu odpadů pod kódem 17 02 02</t>
  </si>
  <si>
    <t>-552092371</t>
  </si>
  <si>
    <t>https://podminky.urs.cz/item/CS_URS_2022_01/997013804</t>
  </si>
  <si>
    <t>16</t>
  </si>
  <si>
    <t>997013811</t>
  </si>
  <si>
    <t>Poplatek za uložení stavebního odpadu na skládce (skládkovné) dřevěného zatříděného do Katalogu odpadů pod kódem 17 02 01</t>
  </si>
  <si>
    <t>-2054165976</t>
  </si>
  <si>
    <t>https://podminky.urs.cz/item/CS_URS_2022_01/997013811</t>
  </si>
  <si>
    <t>17</t>
  </si>
  <si>
    <t>997013812</t>
  </si>
  <si>
    <t>Poplatek za uložení stavebního odpadu na skládce (skládkovné) z materiálů na bázi sádry zatříděného do Katalogu odpadů pod kódem 17 08 02</t>
  </si>
  <si>
    <t>-1916676229</t>
  </si>
  <si>
    <t>https://podminky.urs.cz/item/CS_URS_2022_01/997013812</t>
  </si>
  <si>
    <t>18</t>
  </si>
  <si>
    <t>997013813</t>
  </si>
  <si>
    <t>Poplatek za uložení stavebního odpadu na skládce (skládkovné) z plastických hmot zatříděného do Katalogu odpadů pod kódem 17 02 03</t>
  </si>
  <si>
    <t>-956913854</t>
  </si>
  <si>
    <t>https://podminky.urs.cz/item/CS_URS_2022_01/997013813</t>
  </si>
  <si>
    <t>19</t>
  </si>
  <si>
    <t>997013814</t>
  </si>
  <si>
    <t>Poplatek za uložení stavebního odpadu na skládce (skládkovné) z izolačních materiálů zatříděného do Katalogu odpadů pod kódem 17 06 04</t>
  </si>
  <si>
    <t>792033717</t>
  </si>
  <si>
    <t>https://podminky.urs.cz/item/CS_URS_2022_01/997013814</t>
  </si>
  <si>
    <t>20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</si>
  <si>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</si>
  <si>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</si>
  <si>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-696890695</t>
  </si>
  <si>
    <t>https://podminky.urs.cz/item/CS_URS_2022_01/997013869</t>
  </si>
  <si>
    <t>499,571-4-4-8-5-1-1-10-6-2</t>
  </si>
  <si>
    <t>997013871</t>
  </si>
  <si>
    <t>Poplatek za uložení stavebního odpadu na recyklační skládce (skládkovné) směsného stavebního a demoličního zatříděného do Katalogu odpadů pod kódem 17 09 04</t>
  </si>
  <si>
    <t>257261692</t>
  </si>
  <si>
    <t>https://podminky.urs.cz/item/CS_URS_2022_01/997013871</t>
  </si>
  <si>
    <t>22</t>
  </si>
  <si>
    <t>997013875</t>
  </si>
  <si>
    <t>Poplatek za uložení stavebního odpadu na recyklační skládce (skládkovné) asfaltového bez obsahu dehtu zatříděného do Katalogu odpadů pod kódem 17 03 02</t>
  </si>
  <si>
    <t>1659692751</t>
  </si>
  <si>
    <t>https://podminky.urs.cz/item/CS_URS_2022_01/997013875</t>
  </si>
  <si>
    <t>998</t>
  </si>
  <si>
    <t>Přesun hmot</t>
  </si>
  <si>
    <t>23</t>
  </si>
  <si>
    <t>998001123</t>
  </si>
  <si>
    <t>Přesun hmot pro demolice objektů výšky do 21 m</t>
  </si>
  <si>
    <t>-1984163777</t>
  </si>
  <si>
    <t>https://podminky.urs.cz/item/CS_URS_2022_01/998001123</t>
  </si>
  <si>
    <t>PSV</t>
  </si>
  <si>
    <t>Práce a dodávky PSV</t>
  </si>
  <si>
    <t>762</t>
  </si>
  <si>
    <t>Konstrukce tesařské</t>
  </si>
  <si>
    <t>24</t>
  </si>
  <si>
    <t>762111811</t>
  </si>
  <si>
    <t>Demontáž stěn a příček z hranolků, fošen nebo latí</t>
  </si>
  <si>
    <t>-1817271084</t>
  </si>
  <si>
    <t>https://podminky.urs.cz/item/CS_URS_2022_01/762111811</t>
  </si>
  <si>
    <t>provizorní stěna sila</t>
  </si>
  <si>
    <t>3*8,357</t>
  </si>
  <si>
    <t>25</t>
  </si>
  <si>
    <t>762331812</t>
  </si>
  <si>
    <t>Demontáž vázaných konstrukcí krovů sklonu do 60° z hranolů, hranolků, fošen, průřezové plochy přes 120 do 224 cm2</t>
  </si>
  <si>
    <t>m</t>
  </si>
  <si>
    <t>1513587186</t>
  </si>
  <si>
    <t>https://podminky.urs.cz/item/CS_URS_2022_01/762331812</t>
  </si>
  <si>
    <t>26</t>
  </si>
  <si>
    <t>762341811</t>
  </si>
  <si>
    <t>Demontáž bednění a laťování bednění střech rovných, obloukových, sklonu do 60° se všemi nadstřešními konstrukcemi z prken hrubých, hoblovaných tl. do 32 mm</t>
  </si>
  <si>
    <t>-1191664061</t>
  </si>
  <si>
    <t>https://podminky.urs.cz/item/CS_URS_2022_01/762341811</t>
  </si>
  <si>
    <t>27</t>
  </si>
  <si>
    <t>762431818</t>
  </si>
  <si>
    <t>Demontáž obložení stěn z dřevoštěpkových desek šroubovaných na sraz, tloušťka desky přes 15 mm</t>
  </si>
  <si>
    <t>-1651135711</t>
  </si>
  <si>
    <t>https://podminky.urs.cz/item/CS_URS_2022_01/762431818</t>
  </si>
  <si>
    <t>765</t>
  </si>
  <si>
    <t>Krytina skládaná</t>
  </si>
  <si>
    <t>28</t>
  </si>
  <si>
    <t>R7659991</t>
  </si>
  <si>
    <t>Demontáž eternitových šablon</t>
  </si>
  <si>
    <t>8189700</t>
  </si>
  <si>
    <t>29</t>
  </si>
  <si>
    <t>R7659992</t>
  </si>
  <si>
    <t>Enkapsulační postřik</t>
  </si>
  <si>
    <t>-409529169</t>
  </si>
  <si>
    <t>30</t>
  </si>
  <si>
    <t>R7659993</t>
  </si>
  <si>
    <t>Odvoz a ekologická likvidace eternitových šablon</t>
  </si>
  <si>
    <t>-91635602</t>
  </si>
  <si>
    <t>767</t>
  </si>
  <si>
    <t>Konstrukce zámečnické</t>
  </si>
  <si>
    <t>31</t>
  </si>
  <si>
    <t>767134802</t>
  </si>
  <si>
    <t>Demontáž stěn a příček z plechů oplechování stěn plechy šroubovanými</t>
  </si>
  <si>
    <t>-617646267</t>
  </si>
  <si>
    <t>https://podminky.urs.cz/item/CS_URS_2022_01/767134802</t>
  </si>
  <si>
    <t>VRN</t>
  </si>
  <si>
    <t>Vedlejší rozpočtové náklady</t>
  </si>
  <si>
    <t>VRN1</t>
  </si>
  <si>
    <t>Průzkumné, geodetické a projektové práce</t>
  </si>
  <si>
    <t>32</t>
  </si>
  <si>
    <t>012002000</t>
  </si>
  <si>
    <t>Vytyčení, zameření stavby</t>
  </si>
  <si>
    <t>1024</t>
  </si>
  <si>
    <t>-638559692</t>
  </si>
  <si>
    <t>33</t>
  </si>
  <si>
    <t>013254000</t>
  </si>
  <si>
    <t>Průzkumné, geodetické a projektové práce projektové práce dokumentace stavby (výkresová a textová) skutečného provedení stavby</t>
  </si>
  <si>
    <t>652610312</t>
  </si>
  <si>
    <t>VRN3</t>
  </si>
  <si>
    <t>Zařízení staveniště</t>
  </si>
  <si>
    <t>34</t>
  </si>
  <si>
    <t>030001000.1</t>
  </si>
  <si>
    <t>Zařízení staveniště - Náklady na stavební buňky, zřízení počítačové sítě, WIFI apod., skládky na staveništi, náklady na provoz a údržbu staveniště, provizorní napojení vody (připojení vodoměrné soustavy), provizorní staveniště, oplocení staveniště a skládky</t>
  </si>
  <si>
    <t>1977921565</t>
  </si>
  <si>
    <t>VRN5</t>
  </si>
  <si>
    <t>Finanční náklady</t>
  </si>
  <si>
    <t>35</t>
  </si>
  <si>
    <t>052002000</t>
  </si>
  <si>
    <t>Finanční rezerva - Nenadálé nutné konstrukční úpravy spojené s demolicí</t>
  </si>
  <si>
    <t>691171332</t>
  </si>
  <si>
    <t>SO 02 - Opatření ke snížení energetické náročnosti budov</t>
  </si>
  <si>
    <t xml:space="preserve">    6 - Úpravy povrchů, podlahy a osazování výplní</t>
  </si>
  <si>
    <t xml:space="preserve">    713 - Izolace tepelné</t>
  </si>
  <si>
    <t>Úpravy povrchů, podlahy a osazování výplní</t>
  </si>
  <si>
    <t>622131121</t>
  </si>
  <si>
    <t>Podkladní a spojovací vrstva vnějších omítaných ploch penetrace nanášená ručně stěn</t>
  </si>
  <si>
    <t>CS ÚRS 2023 01</t>
  </si>
  <si>
    <t>-328759614</t>
  </si>
  <si>
    <t>https://podminky.urs.cz/item/CS_URS_2023_01/622131121</t>
  </si>
  <si>
    <t>skladba S1</t>
  </si>
  <si>
    <t>385,684+27,87</t>
  </si>
  <si>
    <t>622151001</t>
  </si>
  <si>
    <t>Penetrační nátěr vnějších pastovitých tenkovrstvých omítek akrylátový stěn</t>
  </si>
  <si>
    <t>-25467968</t>
  </si>
  <si>
    <t>https://podminky.urs.cz/item/CS_URS_2023_01/622151001</t>
  </si>
  <si>
    <t>Skladba S1 sokl</t>
  </si>
  <si>
    <t>69*0,3</t>
  </si>
  <si>
    <t>622151011</t>
  </si>
  <si>
    <t>Penetrační nátěr vnějších pastovitých tenkovrstvých omítek silikátový stěn</t>
  </si>
  <si>
    <t>468315276</t>
  </si>
  <si>
    <t>https://podminky.urs.cz/item/CS_URS_2023_01/622151011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</si>
  <si>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</si>
  <si>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</si>
  <si>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327148242</t>
  </si>
  <si>
    <t>https://podminky.urs.cz/item/CS_URS_2023_01/622211021</t>
  </si>
  <si>
    <t>Skladba S1</t>
  </si>
  <si>
    <t>68*6,5</t>
  </si>
  <si>
    <t>-3*1,4</t>
  </si>
  <si>
    <t>-2,24*1,4</t>
  </si>
  <si>
    <t>-0,9*1,4*3</t>
  </si>
  <si>
    <t>-0,8*1,3*3</t>
  </si>
  <si>
    <t>-1,1*2,4</t>
  </si>
  <si>
    <t>-0,8*1,1*3</t>
  </si>
  <si>
    <t>-1*2*2</t>
  </si>
  <si>
    <t>-1*1,4*3</t>
  </si>
  <si>
    <t>-11*2,6</t>
  </si>
  <si>
    <t>M</t>
  </si>
  <si>
    <t>M1384156</t>
  </si>
  <si>
    <t>NEW-THERM TPD PUR 30/40 tl. 120 mm</t>
  </si>
  <si>
    <t>-1809176464</t>
  </si>
  <si>
    <t>385,684*1,05 'Přepočtené koeficientem množství</t>
  </si>
  <si>
    <t>1995792240</t>
  </si>
  <si>
    <t xml:space="preserve">skladba S1 - sokl </t>
  </si>
  <si>
    <t>68*0,5</t>
  </si>
  <si>
    <t>28376422</t>
  </si>
  <si>
    <t>deska XPS hrana polodrážková a hladký povrch 300kPA tl 100mm</t>
  </si>
  <si>
    <t>-290008719</t>
  </si>
  <si>
    <t>34*1,05 'Přepočtené koeficientem množství</t>
  </si>
  <si>
    <t>622212051</t>
  </si>
  <si>
    <t>Montáž kontaktního zateplení vnějšího ostění, nadpraží nebo parapetu lepením z polystyrenových desek hloubky špalet přes 200 do 400 mm, tloušťky desek do 40 mm</t>
  </si>
  <si>
    <t>1863707064</t>
  </si>
  <si>
    <t>https://podminky.urs.cz/item/CS_URS_2023_01/622212051</t>
  </si>
  <si>
    <t>(1,1+1,1+1,4+1,4)*3</t>
  </si>
  <si>
    <t>(1,1+1,1+2,1+2,1)*2</t>
  </si>
  <si>
    <t>(0,85+0,85+1,2+1,2)*3</t>
  </si>
  <si>
    <t>(1,1+1,1+2,4+2,4)</t>
  </si>
  <si>
    <t>3,1+3,1+1,4+1,4</t>
  </si>
  <si>
    <t>2,3+2,3+1,4+1,4</t>
  </si>
  <si>
    <t>(1+1+1,45+1,45)*6</t>
  </si>
  <si>
    <t>M1384148</t>
  </si>
  <si>
    <t>NEW-THERM TPD PUR 30/40 tl. 40 mm</t>
  </si>
  <si>
    <t>1589311347</t>
  </si>
  <si>
    <t>(1,1+1,1+1,4+1,4)*3*0,25</t>
  </si>
  <si>
    <t>(1,1+1,1+2,1+2,1)*2*0,25</t>
  </si>
  <si>
    <t>(0,85+0,85+1,2+1,2)*3*0,25</t>
  </si>
  <si>
    <t>(1,1+1,1+2,4+2,4)*0,25</t>
  </si>
  <si>
    <t>(3,1+3,1+1,4+1,4)*0,25</t>
  </si>
  <si>
    <t>(2,3+2,3+1,4+1,4)*0,25</t>
  </si>
  <si>
    <t>(1+1+1,45+1,45)*6*0,25</t>
  </si>
  <si>
    <t>23,225*1,2 'Přepočtené koeficientem množství</t>
  </si>
  <si>
    <t>622252001</t>
  </si>
  <si>
    <t>Montáž profilů kontaktního zateplení zakládacích soklových připevněných hmoždinkami</t>
  </si>
  <si>
    <t>1288715706</t>
  </si>
  <si>
    <t>https://podminky.urs.cz/item/CS_URS_2023_01/622252001</t>
  </si>
  <si>
    <t>59051649</t>
  </si>
  <si>
    <t>profil zakládací Al tl 0,7mm pro ETICS pro izolant tl 120mm</t>
  </si>
  <si>
    <t>1469561907</t>
  </si>
  <si>
    <t>69*1,05 'Přepočtené koeficientem množství</t>
  </si>
  <si>
    <t>622252002</t>
  </si>
  <si>
    <t>Montáž profilů kontaktního zateplení ostatních stěnových, dilatačních apod. lepených do tmelu</t>
  </si>
  <si>
    <t>675589252</t>
  </si>
  <si>
    <t>https://podminky.urs.cz/item/CS_URS_2023_01/622252002</t>
  </si>
  <si>
    <t>rohy</t>
  </si>
  <si>
    <t>(1,4+1,4)*3</t>
  </si>
  <si>
    <t>(2,1+2,1)*2</t>
  </si>
  <si>
    <t>(1,2+1,2)*3</t>
  </si>
  <si>
    <t>(2,4+2,4)</t>
  </si>
  <si>
    <t>1,4+1,4</t>
  </si>
  <si>
    <t>(1,45+1,45)*6</t>
  </si>
  <si>
    <t>6,5*4</t>
  </si>
  <si>
    <t>apu lišty</t>
  </si>
  <si>
    <t>(1,1+1,4+1,4)*3</t>
  </si>
  <si>
    <t>(1,1+2,1+2,1)*2</t>
  </si>
  <si>
    <t>(0,85+1,2+1,2)*3</t>
  </si>
  <si>
    <t>(1,1+2,4+2,4)</t>
  </si>
  <si>
    <t>3,1+1,4+1,4</t>
  </si>
  <si>
    <t>2,3+1,4+1,4</t>
  </si>
  <si>
    <t>(1+1,45+1,45)*6</t>
  </si>
  <si>
    <t>okapnice</t>
  </si>
  <si>
    <t>(1,1)*6</t>
  </si>
  <si>
    <t>(0,85)*3</t>
  </si>
  <si>
    <t>3,1</t>
  </si>
  <si>
    <t>2,3</t>
  </si>
  <si>
    <t>(1)*6</t>
  </si>
  <si>
    <t>podparapetní profil</t>
  </si>
  <si>
    <t>63127416</t>
  </si>
  <si>
    <t>profil rohový PVC 23x23mm s výztužnou tkaninou š 100mm pro ETICS</t>
  </si>
  <si>
    <t>-1576078089</t>
  </si>
  <si>
    <t>77,8</t>
  </si>
  <si>
    <t>77,8*1,05 'Přepočtené koeficientem množství</t>
  </si>
  <si>
    <t>28342205</t>
  </si>
  <si>
    <t>profil začišťovací PVC 6mm s výztužnou tkaninou pro ostění ETICS</t>
  </si>
  <si>
    <t>1134828065</t>
  </si>
  <si>
    <t>72,35</t>
  </si>
  <si>
    <t>72,35*1,05 'Přepočtené koeficientem množství</t>
  </si>
  <si>
    <t>59051510</t>
  </si>
  <si>
    <t>profil začišťovací s okapnicí PVC s výztužnou tkaninou pro nadpraží ETICS</t>
  </si>
  <si>
    <t>-1915281190</t>
  </si>
  <si>
    <t>20,55</t>
  </si>
  <si>
    <t>20,55*1,05 'Přepočtené koeficientem množství</t>
  </si>
  <si>
    <t>59051512</t>
  </si>
  <si>
    <t>profil začišťovací s okapnicí PVC s výztužnou tkaninou pro parapet ETICS</t>
  </si>
  <si>
    <t>-1557059183</t>
  </si>
  <si>
    <t>20,55*1,02 'Přepočtené koeficientem množství</t>
  </si>
  <si>
    <t>622511102</t>
  </si>
  <si>
    <t>Omítka tenkovrstvá akrylátová vnějších ploch probarvená bez penetrace mozaiková jemnozrnná stěn</t>
  </si>
  <si>
    <t>-363828863</t>
  </si>
  <si>
    <t>https://podminky.urs.cz/item/CS_URS_2023_01/622511102</t>
  </si>
  <si>
    <t>622521012</t>
  </si>
  <si>
    <t>Omítka tenkovrstvá silikátová vnějších ploch probarvená bez penetrace zatíraná (škrábaná ), zrnitost 1,5 mm stěn</t>
  </si>
  <si>
    <t>507112169</t>
  </si>
  <si>
    <t>https://podminky.urs.cz/item/CS_URS_2023_01/622521012</t>
  </si>
  <si>
    <t>629991012</t>
  </si>
  <si>
    <t>Zakrytí vnějších ploch před znečištěním včetně pozdějšího odkrytí výplní otvorů a svislých ploch fólií přilepenou na začišťovací lištu</t>
  </si>
  <si>
    <t>634961543</t>
  </si>
  <si>
    <t>https://podminky.urs.cz/item/CS_URS_2023_01/629991012</t>
  </si>
  <si>
    <t>1,1*1,4*3</t>
  </si>
  <si>
    <t>1,1*2,1*2</t>
  </si>
  <si>
    <t>0,85*1,2*3</t>
  </si>
  <si>
    <t>3,1*1,4</t>
  </si>
  <si>
    <t>2,3*1,4</t>
  </si>
  <si>
    <t>1*1,5*3</t>
  </si>
  <si>
    <t>0,9*1,4</t>
  </si>
  <si>
    <t>1,1*2,4</t>
  </si>
  <si>
    <t>941211111</t>
  </si>
  <si>
    <t>Montáž lešení řadového rámového lehkého pracovního s podlahami s provozním zatížením tř. 3 do 200 kg/m2 šířky tř. SW06 od 0,6 do 0,9 m, výšky do 10 m</t>
  </si>
  <si>
    <t>604619293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</si>
  <si>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</si>
  <si>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</si>
  <si>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-1372571519</t>
  </si>
  <si>
    <t>https://podminky.urs.cz/item/CS_URS_2023_01/998011003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</si>
  <si>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</si>
  <si>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</si>
  <si>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</si>
  <si>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</si>
  <si>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-1243740633</t>
  </si>
  <si>
    <t>https://podminky.urs.cz/item/CS_URS_2023_01/713121111</t>
  </si>
  <si>
    <t>skladba P1 + P2</t>
  </si>
  <si>
    <t>m.č. 1.01</t>
  </si>
  <si>
    <t>11,74</t>
  </si>
  <si>
    <t>m.č. 1.02</t>
  </si>
  <si>
    <t>29,3</t>
  </si>
  <si>
    <t>m.č. 1.03</t>
  </si>
  <si>
    <t>15,02</t>
  </si>
  <si>
    <t>m.č. 1.04</t>
  </si>
  <si>
    <t>10,64</t>
  </si>
  <si>
    <t>m.č. 1.05</t>
  </si>
  <si>
    <t>7,66</t>
  </si>
  <si>
    <t>m.č. 1.06</t>
  </si>
  <si>
    <t>1,43</t>
  </si>
  <si>
    <t>m.č. 1.07</t>
  </si>
  <si>
    <t>4,68</t>
  </si>
  <si>
    <t>m.č. 1.09</t>
  </si>
  <si>
    <t>12,28</t>
  </si>
  <si>
    <t>viz. det. A.06</t>
  </si>
  <si>
    <t>1,1*10,5</t>
  </si>
  <si>
    <t>28376423</t>
  </si>
  <si>
    <t>deska XPS hrana polodrážková a hladký povrch 300kPA tl 120mm</t>
  </si>
  <si>
    <t>841332448</t>
  </si>
  <si>
    <t>92,75*1,02 'Přepočtené koeficientem množství</t>
  </si>
  <si>
    <t>63148102</t>
  </si>
  <si>
    <t>deska tepelně izolační minerální univerzální λ=0,038-0,039 tl 60mm</t>
  </si>
  <si>
    <t>2048435556</t>
  </si>
  <si>
    <t>11,55*1,05 'Přepočtené koeficientem množství</t>
  </si>
  <si>
    <t>794578479</t>
  </si>
  <si>
    <t>tepelná izolace podlahy sípky 3 NP</t>
  </si>
  <si>
    <t>85</t>
  </si>
  <si>
    <t>63148157</t>
  </si>
  <si>
    <t>deska tepelně izolační minerální univerzální λ=0,035 tl 160mm</t>
  </si>
  <si>
    <t>-710094187</t>
  </si>
  <si>
    <t>85*1,02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</si>
  <si>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</si>
  <si>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</si>
  <si>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-1154715612</t>
  </si>
  <si>
    <t>https://podminky.urs.cz/item/CS_URS_2023_01/713121112</t>
  </si>
  <si>
    <t>zateplení věnce viz PD</t>
  </si>
  <si>
    <t>V2</t>
  </si>
  <si>
    <t>12,6*0,88</t>
  </si>
  <si>
    <t>11,4*0,88</t>
  </si>
  <si>
    <t>13,1*0,88</t>
  </si>
  <si>
    <t>12,9*0,88</t>
  </si>
  <si>
    <t>V1</t>
  </si>
  <si>
    <t>10,3*0,88</t>
  </si>
  <si>
    <t>9,13*0,88</t>
  </si>
  <si>
    <t>10,5*0,88</t>
  </si>
  <si>
    <t>10,15*0,88</t>
  </si>
  <si>
    <t>63152098</t>
  </si>
  <si>
    <t>pás tepelně izolační univerzální λ=0,032-0,033 tl 80mm</t>
  </si>
  <si>
    <t>457607804</t>
  </si>
  <si>
    <t>79,27*1,02 'Přepočtené koeficientem množství</t>
  </si>
  <si>
    <t>713131145</t>
  </si>
  <si>
    <t>Montáž tepelné izolace stěn rohožemi, pásy, deskami, dílci, bloky (izolační materiál ve specifikaci) lepením bodově</t>
  </si>
  <si>
    <t>1562511284</t>
  </si>
  <si>
    <t>https://podminky.urs.cz/item/CS_URS_2023_01/713131145</t>
  </si>
  <si>
    <t>rampa dilatace</t>
  </si>
  <si>
    <t>7*2</t>
  </si>
  <si>
    <t>28376010</t>
  </si>
  <si>
    <t>deska perimetrická fasádní soklová 150kPa λ=0,035 tl 20mm</t>
  </si>
  <si>
    <t>303499194</t>
  </si>
  <si>
    <t>14*1,05 'Přepočtené koeficientem množství</t>
  </si>
  <si>
    <t>713131151</t>
  </si>
  <si>
    <t>Montáž tepelné izolace stěn rohožemi, pásy, deskami, dílci, bloky (izolační materiál ve specifikaci) vložením jednovrstvě</t>
  </si>
  <si>
    <t>1072888468</t>
  </si>
  <si>
    <t>https://podminky.urs.cz/item/CS_URS_2023_01/713131151</t>
  </si>
  <si>
    <t>skladba S2</t>
  </si>
  <si>
    <t>2,15*12,8*2</t>
  </si>
  <si>
    <t>35+48*2</t>
  </si>
  <si>
    <t>-9,6*2</t>
  </si>
  <si>
    <t>-2,75*3*2</t>
  </si>
  <si>
    <t>skladba S3</t>
  </si>
  <si>
    <t>2,15*10*3*2</t>
  </si>
  <si>
    <t>4,5*3,5*2</t>
  </si>
  <si>
    <t>20,2*1*2</t>
  </si>
  <si>
    <t>63148105</t>
  </si>
  <si>
    <t>deska tepelně izolační minerální univerzální λ=0,038-0,039 tl 120mm</t>
  </si>
  <si>
    <t>-1453220376</t>
  </si>
  <si>
    <t>100,45*2</t>
  </si>
  <si>
    <t>92,67</t>
  </si>
  <si>
    <t>293,57*1,05 'Přepočtené koeficientem množství</t>
  </si>
  <si>
    <t>63148104</t>
  </si>
  <si>
    <t>deska tepelně izolační minerální univerzální λ=0,038-0,039 tl 100mm</t>
  </si>
  <si>
    <t>-1647268036</t>
  </si>
  <si>
    <t>92,67*1,05 'Přepočtené koeficientem množství</t>
  </si>
  <si>
    <t>713151111</t>
  </si>
  <si>
    <t>Montáž tepelné izolace střech šikmých rohožemi, pásy, deskami (izolační materiál ve specifikaci) kladenými volně mezi krokve</t>
  </si>
  <si>
    <t>1835607717</t>
  </si>
  <si>
    <t>https://podminky.urs.cz/item/CS_URS_2023_01/713151111</t>
  </si>
  <si>
    <t>skladba S4</t>
  </si>
  <si>
    <t>3*6,1</t>
  </si>
  <si>
    <t>3,5*5,35</t>
  </si>
  <si>
    <t>6,25*10,6</t>
  </si>
  <si>
    <t>6,25*10,25</t>
  </si>
  <si>
    <t>7,05*9,7</t>
  </si>
  <si>
    <t>7,05*10,7</t>
  </si>
  <si>
    <t>63153714</t>
  </si>
  <si>
    <t>deska tepelně izolační minerální univerzální λ=0,036-0,037 tl 180mm</t>
  </si>
  <si>
    <t>-1010811331</t>
  </si>
  <si>
    <t>311,158*1,02 'Přepočtené koeficientem množství</t>
  </si>
  <si>
    <t>36</t>
  </si>
  <si>
    <t>713151132</t>
  </si>
  <si>
    <t>Montáž tepelné izolace střech šikmých rohožemi, pásy, deskami (izolační materiál ve specifikaci) kladenými volně nad krokve, sklonu střechy přes 30° do 45°</t>
  </si>
  <si>
    <t>-1895316461</t>
  </si>
  <si>
    <t>https://podminky.urs.cz/item/CS_URS_2023_01/713151132</t>
  </si>
  <si>
    <t>37</t>
  </si>
  <si>
    <t>63148152</t>
  </si>
  <si>
    <t>deska tepelně izolační minerální univerzální λ=0,035 tl 60mm</t>
  </si>
  <si>
    <t>-2017878012</t>
  </si>
  <si>
    <t>311,158*1,05 'Přepočtené koeficientem množství</t>
  </si>
  <si>
    <t>38</t>
  </si>
  <si>
    <t>998713103</t>
  </si>
  <si>
    <t>Přesun hmot pro izolace tepelné stanovený z hmotnosti přesunovaného materiálu vodorovná dopravní vzdálenost do 50 m v objektech výšky přes 12 m do 24 m</t>
  </si>
  <si>
    <t>-1874193542</t>
  </si>
  <si>
    <t>https://podminky.urs.cz/item/CS_URS_2023_01/998713103</t>
  </si>
  <si>
    <t>SO 03 - Venkovní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</si>
  <si>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</si>
  <si>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</si>
  <si>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</si>
  <si>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</si>
  <si>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</si>
  <si>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</si>
  <si>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</si>
  <si>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852828892</t>
  </si>
  <si>
    <t>https://podminky.urs.cz/item/CS_URS_2023_01/113106123</t>
  </si>
  <si>
    <t xml:space="preserve">stávající dlážděný chodník </t>
  </si>
  <si>
    <t>75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</si>
  <si>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</si>
  <si>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</si>
  <si>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-600024902</t>
  </si>
  <si>
    <t>https://podminky.urs.cz/item/CS_URS_2023_01/113107222</t>
  </si>
  <si>
    <t>113201111</t>
  </si>
  <si>
    <t>Vytrhání obrub s vybouráním lože, s přemístěním hmot na skládku na vzdálenost do 3 m nebo s naložením na dopravní prostředek chodníkových ležatých</t>
  </si>
  <si>
    <t>1603450873</t>
  </si>
  <si>
    <t>https://podminky.urs.cz/item/CS_URS_2023_01/113201111</t>
  </si>
  <si>
    <t>stávající betonové obruby</t>
  </si>
  <si>
    <t>43+44+2</t>
  </si>
  <si>
    <t>131213701</t>
  </si>
  <si>
    <t>Hloubení nezapažených jam ručně s urovnáním dna do předepsaného profilu a spádu v hornině třídy těžitelnosti I skupiny 3 soudržných</t>
  </si>
  <si>
    <t>1150135226</t>
  </si>
  <si>
    <t>https://podminky.urs.cz/item/CS_URS_2023_01/131213701</t>
  </si>
  <si>
    <t>jamky pro plot</t>
  </si>
  <si>
    <t>0,08*13</t>
  </si>
  <si>
    <t>132251101</t>
  </si>
  <si>
    <t>Hloubení nezapažených rýh šířky do 800 mm strojně s urovnáním dna do předepsaného profilu a spádu v hornině třídy těžitelnosti I skupiny 3 do 20 m3</t>
  </si>
  <si>
    <t>-413756291</t>
  </si>
  <si>
    <t>https://podminky.urs.cz/item/CS_URS_2023_01/132251101</t>
  </si>
  <si>
    <t>základy rampa</t>
  </si>
  <si>
    <t>17,231*0,3*1</t>
  </si>
  <si>
    <t>15,6*0,3*1</t>
  </si>
  <si>
    <t>2*0,3*1</t>
  </si>
  <si>
    <t>6,8*0,3*1</t>
  </si>
  <si>
    <t>5,143*0,3*1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</si>
  <si>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</si>
  <si>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</si>
  <si>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-863507959</t>
  </si>
  <si>
    <t>https://podminky.urs.cz/item/CS_URS_2023_01/162251102</t>
  </si>
  <si>
    <t>1,04+15,232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</si>
  <si>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</si>
  <si>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</si>
  <si>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1205656007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</si>
  <si>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</si>
  <si>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</si>
  <si>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</si>
  <si>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-1711681607</t>
  </si>
  <si>
    <t>https://podminky.urs.cz/item/CS_URS_2023_01/162751119</t>
  </si>
  <si>
    <t>16,272*10</t>
  </si>
  <si>
    <t>167151101</t>
  </si>
  <si>
    <t>Nakládání, skládání a překládání neulehlého výkopku nebo sypaniny strojně nakládání, množství do 100 m3, z horniny třídy těžitelnosti I, skupiny 1 až 3</t>
  </si>
  <si>
    <t>-328456442</t>
  </si>
  <si>
    <t>https://podminky.urs.cz/item/CS_URS_2023_01/167151101</t>
  </si>
  <si>
    <t>16,272</t>
  </si>
  <si>
    <t>171152501</t>
  </si>
  <si>
    <t>Zhutnění podloží pod násypy z rostlé horniny třídy těžitelnosti I a II, skupiny 1 až 4 z hornin soudružných a nesoudržných</t>
  </si>
  <si>
    <t>1198664</t>
  </si>
  <si>
    <t xml:space="preserve">nový chodník </t>
  </si>
  <si>
    <t>rampa</t>
  </si>
  <si>
    <t>60</t>
  </si>
  <si>
    <t>171201221</t>
  </si>
  <si>
    <t>Poplatek za uložení stavebního odpadu na skládce (skládkovné) zeminy a kamení zatříděného do Katalogu odpadů pod kódem 17 05 04</t>
  </si>
  <si>
    <t>344832523</t>
  </si>
  <si>
    <t>https://podminky.urs.cz/item/CS_URS_2023_01/171201221</t>
  </si>
  <si>
    <t>16,272*1,8</t>
  </si>
  <si>
    <t>174111102</t>
  </si>
  <si>
    <t>Zásyp sypaninou z jakékoliv horniny ručně s uložením výkopku ve vrstvách se zhutněním v uzavřených prostorách s urovnáním povrchu zásypu</t>
  </si>
  <si>
    <t>-699432453</t>
  </si>
  <si>
    <t>https://podminky.urs.cz/item/CS_URS_2023_01/174111102</t>
  </si>
  <si>
    <t>24,1*1,4*0,4</t>
  </si>
  <si>
    <t>58344197</t>
  </si>
  <si>
    <t>štěrkodrť frakce 0/63</t>
  </si>
  <si>
    <t>-1689621292</t>
  </si>
  <si>
    <t>zásyp rampy</t>
  </si>
  <si>
    <t>13,496*2</t>
  </si>
  <si>
    <t>181411131</t>
  </si>
  <si>
    <t>Založení trávníku na půdě předem připravené plochy do 1000 m2 výsevem včetně utažení parkového v rovině nebo na svahu do 1:5</t>
  </si>
  <si>
    <t>-1059803550</t>
  </si>
  <si>
    <t>https://podminky.urs.cz/item/CS_URS_2023_01/181411131</t>
  </si>
  <si>
    <t>360</t>
  </si>
  <si>
    <t>00572410</t>
  </si>
  <si>
    <t>osivo směs travní parková</t>
  </si>
  <si>
    <t>kg</t>
  </si>
  <si>
    <t>-275179905</t>
  </si>
  <si>
    <t>360*0,02 'Přepočtené koeficientem množství</t>
  </si>
  <si>
    <t>182303111</t>
  </si>
  <si>
    <t>Doplnění zeminy nebo substrátu na travnatých plochách tloušťky do 50 mm v rovině nebo na svahu do 1:5</t>
  </si>
  <si>
    <t>1937805622</t>
  </si>
  <si>
    <t>https://podminky.urs.cz/item/CS_URS_2023_01/182303111</t>
  </si>
  <si>
    <t>tl.150mm (50mm x 3)</t>
  </si>
  <si>
    <t>360*3</t>
  </si>
  <si>
    <t>10364101</t>
  </si>
  <si>
    <t>zemina pro terénní úpravy - ornice</t>
  </si>
  <si>
    <t>749936431</t>
  </si>
  <si>
    <t>360*0,15*1,6</t>
  </si>
  <si>
    <t>Zakládání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</si>
  <si>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</si>
  <si>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</si>
  <si>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-1736170073</t>
  </si>
  <si>
    <t>https://podminky.urs.cz/item/CS_URS_2023_01/212750101</t>
  </si>
  <si>
    <t>okapový chodníček</t>
  </si>
  <si>
    <t>6,8</t>
  </si>
  <si>
    <t>39</t>
  </si>
  <si>
    <t>271542211</t>
  </si>
  <si>
    <t>Podsyp pod základové konstrukce se zhutněním a urovnáním povrchu ze štěrkodrtě netříděné</t>
  </si>
  <si>
    <t>172884436</t>
  </si>
  <si>
    <t>https://podminky.urs.cz/item/CS_URS_2023_01/271542211</t>
  </si>
  <si>
    <t>podsyp pod rampu</t>
  </si>
  <si>
    <t>24,1*1,4*0,15</t>
  </si>
  <si>
    <t>4,5*0,15</t>
  </si>
  <si>
    <t>272322511</t>
  </si>
  <si>
    <t>Základy z betonu železového (bez výztuže) klenby z betonu se zvýšenými nároky na prostředí tř. C 25/30</t>
  </si>
  <si>
    <t>1314132728</t>
  </si>
  <si>
    <t>https://podminky.urs.cz/item/CS_URS_2023_01/272322511</t>
  </si>
  <si>
    <t>272362021</t>
  </si>
  <si>
    <t>Výztuž základů kleneb ze svařovaných sítí z drátů typu KARI</t>
  </si>
  <si>
    <t>1158526314</t>
  </si>
  <si>
    <t>https://podminky.urs.cz/item/CS_URS_2023_01/272362021</t>
  </si>
  <si>
    <t>základy rampa - 15,233 m2</t>
  </si>
  <si>
    <t>síť KARI 6/100/100 ... 4,44 kg/m2</t>
  </si>
  <si>
    <t>15,233*0,00444*2*1,1</t>
  </si>
  <si>
    <t>Svislé a kompletní konstrukce</t>
  </si>
  <si>
    <t>311321817</t>
  </si>
  <si>
    <t>Nadzákladové zdi z betonu železového (bez výztuže) nosné pohledového (v přírodní barvě drtí a přísad) tř. C 20/25</t>
  </si>
  <si>
    <t>-471772279</t>
  </si>
  <si>
    <t>https://podminky.urs.cz/item/CS_URS_2023_01/311321817</t>
  </si>
  <si>
    <t>17,231*0,3*0,6</t>
  </si>
  <si>
    <t>15,6*0,3*0,6</t>
  </si>
  <si>
    <t>2*0,3*0,5</t>
  </si>
  <si>
    <t>2*0,3*0,9</t>
  </si>
  <si>
    <t>6,8*0,3*0,9</t>
  </si>
  <si>
    <t>5,143*0,3*0,9</t>
  </si>
  <si>
    <t>311351121</t>
  </si>
  <si>
    <t>Bednění nadzákladových zdí nosných rovné oboustranné za každou stranu zřízení</t>
  </si>
  <si>
    <t>-1608292813</t>
  </si>
  <si>
    <t>https://podminky.urs.cz/item/CS_URS_2023_01/311351121</t>
  </si>
  <si>
    <t>17,231*0,6</t>
  </si>
  <si>
    <t>15,6*0,6</t>
  </si>
  <si>
    <t>2*0,5</t>
  </si>
  <si>
    <t>2*0,9</t>
  </si>
  <si>
    <t>6,8*0,9</t>
  </si>
  <si>
    <t>5,143*0,9</t>
  </si>
  <si>
    <t>311351122</t>
  </si>
  <si>
    <t>Bednění nadzákladových zdí nosných rovné oboustranné za každou stranu odstranění</t>
  </si>
  <si>
    <t>1050786344</t>
  </si>
  <si>
    <t>https://podminky.urs.cz/item/CS_URS_2023_01/311351122</t>
  </si>
  <si>
    <t>311362021</t>
  </si>
  <si>
    <t>Výztuž nadzákladových zdí nosných svislých nebo odkloněných od svislice, rovných nebo oblých ze svařovaných sítí z drátů typu KARI</t>
  </si>
  <si>
    <t>-4532026</t>
  </si>
  <si>
    <t>https://podminky.urs.cz/item/CS_URS_2023_01/311362021</t>
  </si>
  <si>
    <t>35,048*0,00444*2*1,1</t>
  </si>
  <si>
    <t>338171123</t>
  </si>
  <si>
    <t>Montáž sloupků a vzpěr plotových ocelových trubkových nebo profilovaných výšky přes 2 do 2,6 m se zabetonováním do 0,08 m3 do připravených jamek</t>
  </si>
  <si>
    <t>kus</t>
  </si>
  <si>
    <t>-1347161398</t>
  </si>
  <si>
    <t>https://podminky.urs.cz/item/CS_URS_2023_01/338171123</t>
  </si>
  <si>
    <t>55342158</t>
  </si>
  <si>
    <t>plotový sloupek s patkou pro svařované panely profilovaný oválný 50x70mm dl 2,0-2,5m povrchová úprava Pz a komaxit</t>
  </si>
  <si>
    <t>-1500649976</t>
  </si>
  <si>
    <t>348171146</t>
  </si>
  <si>
    <t>Montáž oplocení z dílců kovových panelových svařovaných, na ocelové profilované sloupky, výšky přes 1,5 do 2,0 m</t>
  </si>
  <si>
    <t>-883851113</t>
  </si>
  <si>
    <t>https://podminky.urs.cz/item/CS_URS_2023_01/348171146</t>
  </si>
  <si>
    <t>55342412</t>
  </si>
  <si>
    <t>plotový panel svařovaný v 1,5-2,0m š do 2,5m průměru drátu 5mm oka 55x200mm s horizontálním prolisem povrchová úprava PZ komaxit</t>
  </si>
  <si>
    <t>-87860914</t>
  </si>
  <si>
    <t>28*0,4 'Přepočtené koeficientem množství</t>
  </si>
  <si>
    <t>Komunikace pozemní</t>
  </si>
  <si>
    <t>564851011</t>
  </si>
  <si>
    <t>Podklad ze štěrkodrti ŠD s rozprostřením a zhutněním plochy jednotlivě do 100 m2, po zhutnění tl. 150 mm</t>
  </si>
  <si>
    <t>-1751337162</t>
  </si>
  <si>
    <t>https://podminky.urs.cz/item/CS_URS_2023_01/564851011</t>
  </si>
  <si>
    <t>nový chodník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</si>
  <si>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</si>
  <si>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</si>
  <si>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-1537084520</t>
  </si>
  <si>
    <t>https://podminky.urs.cz/item/CS_URS_2023_01/591241111</t>
  </si>
  <si>
    <t>58381014</t>
  </si>
  <si>
    <t>kostka řezanoštípaná dlažební žula 10x10x8cm</t>
  </si>
  <si>
    <t>1217847900</t>
  </si>
  <si>
    <t>75*1,05 'Přepočtené koeficientem množství</t>
  </si>
  <si>
    <t>622131101</t>
  </si>
  <si>
    <t>Podkladní a spojovací vrstva vnějších omítaných ploch cementový postřik nanášený ručně celoplošně stěn</t>
  </si>
  <si>
    <t>1848852854</t>
  </si>
  <si>
    <t>https://podminky.urs.cz/item/CS_URS_2023_01/622131101</t>
  </si>
  <si>
    <t>pozn. 3</t>
  </si>
  <si>
    <t>stávající opěrná zídka</t>
  </si>
  <si>
    <t>3,3*4</t>
  </si>
  <si>
    <t>622331111</t>
  </si>
  <si>
    <t>Omítka cementová vnějších ploch nanášená ručně jednovrstvá, tloušťky do 15 mm hrubá zatřená stěn</t>
  </si>
  <si>
    <t>1212535058</t>
  </si>
  <si>
    <t>https://podminky.urs.cz/item/CS_URS_2023_01/622331111</t>
  </si>
  <si>
    <t>629995101</t>
  </si>
  <si>
    <t>Očištění vnějších ploch tlakovou vodou omytím</t>
  </si>
  <si>
    <t>1292204724</t>
  </si>
  <si>
    <t>https://podminky.urs.cz/item/CS_URS_2023_01/629995101</t>
  </si>
  <si>
    <t>631311234</t>
  </si>
  <si>
    <t>Mazanina z betonu prostého se zvýšenými nároky na prostředí tl. přes 120 do 240 mm tř. C 25/30</t>
  </si>
  <si>
    <t>-627495907</t>
  </si>
  <si>
    <t>https://podminky.urs.cz/item/CS_URS_2023_01/631311234</t>
  </si>
  <si>
    <t>24,1*2*0,15</t>
  </si>
  <si>
    <t>631319013X</t>
  </si>
  <si>
    <t>Příplatek k cenám mazanin za úpravu povrchu mazaniny kartáčováním, mazanina tl. přes 120 do 240 mm</t>
  </si>
  <si>
    <t>2057547667</t>
  </si>
  <si>
    <t>631351101</t>
  </si>
  <si>
    <t>Bednění v podlahách rýh a hran zřízení</t>
  </si>
  <si>
    <t>-2037371537</t>
  </si>
  <si>
    <t>https://podminky.urs.cz/item/CS_URS_2023_01/631351101</t>
  </si>
  <si>
    <t>24,1+24,1+2+2+8</t>
  </si>
  <si>
    <t>631351102</t>
  </si>
  <si>
    <t>Bednění v podlahách rýh a hran odstranění</t>
  </si>
  <si>
    <t>-1063785161</t>
  </si>
  <si>
    <t>https://podminky.urs.cz/item/CS_URS_2023_01/631351102</t>
  </si>
  <si>
    <t>40</t>
  </si>
  <si>
    <t>631362021</t>
  </si>
  <si>
    <t>Výztuž mazanin ze svařovaných sítí z drátů typu KARI</t>
  </si>
  <si>
    <t>1276113869</t>
  </si>
  <si>
    <t>https://podminky.urs.cz/item/CS_URS_2023_01/631362021</t>
  </si>
  <si>
    <t>(24,1+4,5)*2*0,00444*1,1</t>
  </si>
  <si>
    <t>viz det. A.06</t>
  </si>
  <si>
    <t>1,1*10,5*0,00303*1,2</t>
  </si>
  <si>
    <t>41</t>
  </si>
  <si>
    <t>637121111</t>
  </si>
  <si>
    <t>Okapový chodník z kameniva s udusáním a urovnáním povrchu z kačírku tl. 100 mm</t>
  </si>
  <si>
    <t>-1286811811</t>
  </si>
  <si>
    <t>https://podminky.urs.cz/item/CS_URS_2023_01/637121111</t>
  </si>
  <si>
    <t>detail B1</t>
  </si>
  <si>
    <t>6,8*0,5</t>
  </si>
  <si>
    <t>39*0,5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</si>
  <si>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</si>
  <si>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</si>
  <si>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</si>
  <si>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68275740</t>
  </si>
  <si>
    <t>https://podminky.urs.cz/item/CS_URS_2023_01/916231213</t>
  </si>
  <si>
    <t>43</t>
  </si>
  <si>
    <t>59217016</t>
  </si>
  <si>
    <t>obrubník betonový chodníkový 1000x80x250mm</t>
  </si>
  <si>
    <t>1904991815</t>
  </si>
  <si>
    <t>138,8*1,02 'Přepočtené koeficientem množství</t>
  </si>
  <si>
    <t>44</t>
  </si>
  <si>
    <t>935113112</t>
  </si>
  <si>
    <t>Osazení odvodňovacího žlabu s krycím roštem polymerbetonového šířky přes 200 mm</t>
  </si>
  <si>
    <t>751728886</t>
  </si>
  <si>
    <t>https://podminky.urs.cz/item/CS_URS_2023_01/935113112</t>
  </si>
  <si>
    <t>45</t>
  </si>
  <si>
    <t>59227006X</t>
  </si>
  <si>
    <t xml:space="preserve">žlab odvodňovací z polymerbetonu se spádem dna 0,5% </t>
  </si>
  <si>
    <t>466603606</t>
  </si>
  <si>
    <t>46</t>
  </si>
  <si>
    <t>59227013X</t>
  </si>
  <si>
    <t xml:space="preserve">rošt mřížkový B125 Pz dl 1m oka 30/20 pro žlab PE </t>
  </si>
  <si>
    <t>-484255637</t>
  </si>
  <si>
    <t>47</t>
  </si>
  <si>
    <t>59227027X</t>
  </si>
  <si>
    <t>čelo plné na začátek a konec odvodňovacího žlabu polymerický beton všechny stavební výšky</t>
  </si>
  <si>
    <t>-1177276042</t>
  </si>
  <si>
    <t>48</t>
  </si>
  <si>
    <t>1327366979</t>
  </si>
  <si>
    <t>SO 04 - Rekonstrukce stávajících prostor</t>
  </si>
  <si>
    <t>Soupis:</t>
  </si>
  <si>
    <t>SO 01.a - Stavební část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</si>
  <si>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</si>
  <si>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</si>
  <si>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</si>
  <si>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</si>
  <si>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</si>
  <si>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</si>
  <si>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</si>
  <si>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</si>
  <si>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</si>
  <si>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</si>
  <si>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</si>
  <si>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 xml:space="preserve">    VRN4 - Inženýrská činnost</t>
  </si>
  <si>
    <t xml:space="preserve">    VRN9 - Ostatní náklady</t>
  </si>
  <si>
    <t>-1181746730</t>
  </si>
  <si>
    <t>311272131</t>
  </si>
  <si>
    <t>Zdivo z pórobetonových tvárnic na tenké maltové lože, tl. zdiva 250 mm pevnost tvárnic přes P2 do P4, objemová hmotnost přes 450 do 600 kg/m3 hladkých</t>
  </si>
  <si>
    <t>-2111137137</t>
  </si>
  <si>
    <t>https://podminky.urs.cz/item/CS_URS_2023_01/311272131</t>
  </si>
  <si>
    <t>zazdění otvorů 1 NP</t>
  </si>
  <si>
    <t>0,75*2,1*2</t>
  </si>
  <si>
    <t>1,2*2,45*2</t>
  </si>
  <si>
    <t>přizdění otvorů 2 NP</t>
  </si>
  <si>
    <t>0,65*1*2,8*2</t>
  </si>
  <si>
    <t>1,7*2,8</t>
  </si>
  <si>
    <t>2,3*2,45*2</t>
  </si>
  <si>
    <t>317941123</t>
  </si>
  <si>
    <t>Osazování ocelových válcovaných nosníků na zdivu I nebo IE nebo U nebo UE nebo L č. 14 až 22 nebo výšky do 220 mm</t>
  </si>
  <si>
    <t>-1535829759</t>
  </si>
  <si>
    <t>https://podminky.urs.cz/item/CS_URS_2023_01/317941123</t>
  </si>
  <si>
    <t>IPE 160 ... 15,8 kg/m</t>
  </si>
  <si>
    <t>4*1,5*0,0158</t>
  </si>
  <si>
    <t>4*2*0,0158</t>
  </si>
  <si>
    <t>4*1,2*0,0158</t>
  </si>
  <si>
    <t>13010748</t>
  </si>
  <si>
    <t>ocel profilová jakost S235JR (11 375) průřez IPE 160</t>
  </si>
  <si>
    <t>-1447612991</t>
  </si>
  <si>
    <t>611131121</t>
  </si>
  <si>
    <t>Podkladní a spojovací vrstva vnitřních omítaných ploch penetrace disperzní nanášená ručně stropů</t>
  </si>
  <si>
    <t>294035621</t>
  </si>
  <si>
    <t>https://podminky.urs.cz/item/CS_URS_2023_01/611131121</t>
  </si>
  <si>
    <t>m.č. 2.01</t>
  </si>
  <si>
    <t>9,46</t>
  </si>
  <si>
    <t>m.č. 2.02</t>
  </si>
  <si>
    <t>8,35</t>
  </si>
  <si>
    <t>m.č. 2.03</t>
  </si>
  <si>
    <t>21,48</t>
  </si>
  <si>
    <t>m.č. 2.04</t>
  </si>
  <si>
    <t>11,28</t>
  </si>
  <si>
    <t>m.č. 2.05</t>
  </si>
  <si>
    <t>8,69</t>
  </si>
  <si>
    <t>m.č. 2.06</t>
  </si>
  <si>
    <t>22,88</t>
  </si>
  <si>
    <t>m.č. 2.09</t>
  </si>
  <si>
    <t>9,36</t>
  </si>
  <si>
    <t>611311131</t>
  </si>
  <si>
    <t>Potažení vnitřních ploch vápenným štukem tloušťky do 3 mm vodorovných konstrukcí stropů rovných</t>
  </si>
  <si>
    <t>-327344404</t>
  </si>
  <si>
    <t>https://podminky.urs.cz/item/CS_URS_2023_01/611311131</t>
  </si>
  <si>
    <t>611325402</t>
  </si>
  <si>
    <t>Oprava vápenocementové omítky vnitřních ploch hrubé, tloušťky do 20 mm stropů, v rozsahu opravované plochy přes 10 do 30%</t>
  </si>
  <si>
    <t>-1113368760</t>
  </si>
  <si>
    <t>https://podminky.urs.cz/item/CS_URS_2023_01/611325402</t>
  </si>
  <si>
    <t>612131121</t>
  </si>
  <si>
    <t>Podkladní a spojovací vrstva vnitřních omítaných ploch penetrace disperzní nanášená ručně stěn</t>
  </si>
  <si>
    <t>938981862</t>
  </si>
  <si>
    <t>https://podminky.urs.cz/item/CS_URS_2023_01/612131121</t>
  </si>
  <si>
    <t>17,9*2,8</t>
  </si>
  <si>
    <t>22,5*2,8</t>
  </si>
  <si>
    <t>12,75*2,8</t>
  </si>
  <si>
    <t>11,85*2,8</t>
  </si>
  <si>
    <t>8,4*2,8</t>
  </si>
  <si>
    <t>m.č. 1.08</t>
  </si>
  <si>
    <t>7,8*2,8</t>
  </si>
  <si>
    <t>15,7*2,8</t>
  </si>
  <si>
    <t>6,65*2,8</t>
  </si>
  <si>
    <t>5,5*2,8</t>
  </si>
  <si>
    <t>13,2*2,8</t>
  </si>
  <si>
    <t>3,7*2,8</t>
  </si>
  <si>
    <t>2,7*2,8</t>
  </si>
  <si>
    <t>9,35*2,8</t>
  </si>
  <si>
    <t>8*2,8</t>
  </si>
  <si>
    <t>viz zazdění otvorů</t>
  </si>
  <si>
    <t>39,97*2</t>
  </si>
  <si>
    <t>612142001</t>
  </si>
  <si>
    <t>Potažení vnitřních ploch pletivem v ploše nebo pruzích, na plném podkladu sklovláknitým vtlačením do tmelu stěn</t>
  </si>
  <si>
    <t>-2084593296</t>
  </si>
  <si>
    <t>https://podminky.urs.cz/item/CS_URS_2023_01/612142001</t>
  </si>
  <si>
    <t>612311131</t>
  </si>
  <si>
    <t>Potažení vnitřních ploch vápenným štukem tloušťky do 3 mm svislých konstrukcí stěn</t>
  </si>
  <si>
    <t>1042939384</t>
  </si>
  <si>
    <t>https://podminky.urs.cz/item/CS_URS_2023_01/612311131</t>
  </si>
  <si>
    <t>612325402</t>
  </si>
  <si>
    <t>Oprava vápenocementové omítky vnitřních ploch hrubé, tloušťky do 20 mm stěn, v rozsahu opravované plochy přes 10 do 30%</t>
  </si>
  <si>
    <t>845227809</t>
  </si>
  <si>
    <t>https://podminky.urs.cz/item/CS_URS_2023_01/612325402</t>
  </si>
  <si>
    <t>622125101</t>
  </si>
  <si>
    <t>Vyplnění spár vnějších povrchů cementovou maltou, ploch z cihel stěn</t>
  </si>
  <si>
    <t>-2049433518</t>
  </si>
  <si>
    <t>https://podminky.urs.cz/item/CS_URS_2023_01/622125101</t>
  </si>
  <si>
    <t>-2119479835</t>
  </si>
  <si>
    <t xml:space="preserve">Skladba S1 </t>
  </si>
  <si>
    <t>69*6,5</t>
  </si>
  <si>
    <t>-746601858</t>
  </si>
  <si>
    <t>632481213</t>
  </si>
  <si>
    <t>Separační vrstva k oddělení podlahových vrstev z polyetylénové fólie</t>
  </si>
  <si>
    <t>-932516263</t>
  </si>
  <si>
    <t>https://podminky.urs.cz/item/CS_URS_2023_01/632481213</t>
  </si>
  <si>
    <t>632481215</t>
  </si>
  <si>
    <t>Separační vrstva k oddělení podlahových vrstev z geotextilie</t>
  </si>
  <si>
    <t>-1796858997</t>
  </si>
  <si>
    <t>https://podminky.urs.cz/item/CS_URS_2023_01/632481215</t>
  </si>
  <si>
    <t>Skladba P3 + P4</t>
  </si>
  <si>
    <t>m.č. 2.07</t>
  </si>
  <si>
    <t>2,39</t>
  </si>
  <si>
    <t>m.č. 2.08</t>
  </si>
  <si>
    <t>4,1</t>
  </si>
  <si>
    <t>635211121</t>
  </si>
  <si>
    <t>Násyp lehký pod podlahy s udusáním a urovnáním povrchu z keramzitu</t>
  </si>
  <si>
    <t>1150259375</t>
  </si>
  <si>
    <t>https://podminky.urs.cz/item/CS_URS_2023_01/635211121</t>
  </si>
  <si>
    <t>11,74*0,1</t>
  </si>
  <si>
    <t>29,3*0,1</t>
  </si>
  <si>
    <t>15,02*0,1</t>
  </si>
  <si>
    <t>10,64*0,1</t>
  </si>
  <si>
    <t>7,66*0,1</t>
  </si>
  <si>
    <t>1,43*0,1</t>
  </si>
  <si>
    <t>4,68*0,1</t>
  </si>
  <si>
    <t>12,28*0,1</t>
  </si>
  <si>
    <t>9,46*0,1</t>
  </si>
  <si>
    <t>8,35*0,1</t>
  </si>
  <si>
    <t>21,48*0,1</t>
  </si>
  <si>
    <t>11,28*0,1</t>
  </si>
  <si>
    <t>8,69*0,1</t>
  </si>
  <si>
    <t>22,88*0,1</t>
  </si>
  <si>
    <t>2,39*0,1</t>
  </si>
  <si>
    <t>4,1*0,1</t>
  </si>
  <si>
    <t>9,36*0,1</t>
  </si>
  <si>
    <t>-1759284841</t>
  </si>
  <si>
    <t>69*11,5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</si>
  <si>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</si>
  <si>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</si>
  <si>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-1277846060</t>
  </si>
  <si>
    <t>793,5*90</t>
  </si>
  <si>
    <t>941211811</t>
  </si>
  <si>
    <t>Demontáž lešení řadového rámového lehkého pracovního s provozním zatížením tř. 3 do 200 kg/m2 šířky tř. SW06 od 0,6 do 0,9 m, výšky do 10 m</t>
  </si>
  <si>
    <t>-1376986833</t>
  </si>
  <si>
    <t>944511111</t>
  </si>
  <si>
    <t>Montáž ochranné sítě zavěšené na konstrukci lešení z textilie z umělých vláken</t>
  </si>
  <si>
    <t>-933069462</t>
  </si>
  <si>
    <t>944511211</t>
  </si>
  <si>
    <t>Montáž ochranné sítě Příplatek za první a každý další den použití sítě k ceně -1111</t>
  </si>
  <si>
    <t>-1146346255</t>
  </si>
  <si>
    <t>944511811</t>
  </si>
  <si>
    <t>Demontáž ochranné sítě zavěšené na konstrukci lešení z textilie z umělých vláken</t>
  </si>
  <si>
    <t>-280457271</t>
  </si>
  <si>
    <t>949101111</t>
  </si>
  <si>
    <t>Lešení pomocné pracovní pro objekty pozemních staveb pro zatížení do 150 kg/m2, o výšce lešeňové podlahy do 1,9 m</t>
  </si>
  <si>
    <t>-539621963</t>
  </si>
  <si>
    <t>952901111</t>
  </si>
  <si>
    <t>Vyčištění budov nebo objektů před předáním do užívání budov bytové nebo občanské výstavby, světlé výšky podlaží do 4 m</t>
  </si>
  <si>
    <t>-1451284904</t>
  </si>
  <si>
    <t>962031133</t>
  </si>
  <si>
    <t>Bourání příček z cihel, tvárnic nebo příčkovek z cihel pálených, plných nebo dutých na maltu vápennou nebo vápenocementovou, tl. do 150 mm</t>
  </si>
  <si>
    <t>-236923501</t>
  </si>
  <si>
    <t>https://podminky.urs.cz/item/CS_URS_2023_01/962031133</t>
  </si>
  <si>
    <t>2 NP</t>
  </si>
  <si>
    <t>3,404*2,78</t>
  </si>
  <si>
    <t>3,327*2,78</t>
  </si>
  <si>
    <t>1,7*2,78</t>
  </si>
  <si>
    <t>1,5*2,78</t>
  </si>
  <si>
    <t>1,6*2,78</t>
  </si>
  <si>
    <t>3,97*2,78</t>
  </si>
  <si>
    <t>5,52*2,78</t>
  </si>
  <si>
    <t>-0,8*1,97*5</t>
  </si>
  <si>
    <t>1 Np</t>
  </si>
  <si>
    <t>6,5*2,8</t>
  </si>
  <si>
    <t>2,15*2,8</t>
  </si>
  <si>
    <t>1*2,8</t>
  </si>
  <si>
    <t>-0,7*1,97*2</t>
  </si>
  <si>
    <t>962032241</t>
  </si>
  <si>
    <t>Bourání zdiva nadzákladového z cihel nebo tvárnic z cihel pálených nebo vápenopískových, na maltu cementovou, objemu přes 1 m3</t>
  </si>
  <si>
    <t>-1264578613</t>
  </si>
  <si>
    <t>https://podminky.urs.cz/item/CS_URS_2023_01/962032241</t>
  </si>
  <si>
    <t xml:space="preserve">02 - bourání atikového zdiva podkroví </t>
  </si>
  <si>
    <t>18,181*0,25*0,3</t>
  </si>
  <si>
    <t>11,372*0,85*0,3</t>
  </si>
  <si>
    <t>17,528*1,42*0,3</t>
  </si>
  <si>
    <t>17,888*0,25*0,65</t>
  </si>
  <si>
    <t>18,181*0,25*0,65</t>
  </si>
  <si>
    <t>11,372*0,25*0,65</t>
  </si>
  <si>
    <t>17,528*0,25*0,65</t>
  </si>
  <si>
    <t>1,1*2,4*0,65</t>
  </si>
  <si>
    <t>0,25*1,7*0,65</t>
  </si>
  <si>
    <t>0,65*0,45*2</t>
  </si>
  <si>
    <t>2*0,25*0,45</t>
  </si>
  <si>
    <t>3,6*0,42*2,78</t>
  </si>
  <si>
    <t>0,923*2,78*0,65</t>
  </si>
  <si>
    <t>0,71*2,78*0,65</t>
  </si>
  <si>
    <t>1 NP</t>
  </si>
  <si>
    <t>3,03*2,8*0,24</t>
  </si>
  <si>
    <t>1,2*0,25*0,65</t>
  </si>
  <si>
    <t>0,65*2*0,2</t>
  </si>
  <si>
    <t>963031434</t>
  </si>
  <si>
    <t>Bourání cihelných kleneb na maltu vápennou nebo vápenocementovou, tl. do 300 mm</t>
  </si>
  <si>
    <t>-374277609</t>
  </si>
  <si>
    <t>https://podminky.urs.cz/item/CS_URS_2023_01/963031434</t>
  </si>
  <si>
    <t>poznámka 12</t>
  </si>
  <si>
    <t>1,3*10</t>
  </si>
  <si>
    <t>965043441</t>
  </si>
  <si>
    <t>Bourání mazanin betonových s potěrem nebo teracem tl. do 150 mm, plochy přes 4 m2</t>
  </si>
  <si>
    <t>1386582604</t>
  </si>
  <si>
    <t>https://podminky.urs.cz/item/CS_URS_2023_01/965043441</t>
  </si>
  <si>
    <t>bourání stávajících podlah</t>
  </si>
  <si>
    <t>16,2*0,15</t>
  </si>
  <si>
    <t>28,63*0,15</t>
  </si>
  <si>
    <t>19,94*0,15</t>
  </si>
  <si>
    <t>5,45*0,15</t>
  </si>
  <si>
    <t>6,24*0,15</t>
  </si>
  <si>
    <t>1,68*0,15</t>
  </si>
  <si>
    <t>3,4*0,15</t>
  </si>
  <si>
    <t>1,73*0,15</t>
  </si>
  <si>
    <t>11,73*0,15</t>
  </si>
  <si>
    <t>9,46*0,15</t>
  </si>
  <si>
    <t>8,35*0,15</t>
  </si>
  <si>
    <t>21,48*0,15</t>
  </si>
  <si>
    <t>11,28*0,15</t>
  </si>
  <si>
    <t>8,39*0,15</t>
  </si>
  <si>
    <t>22,88*0,15</t>
  </si>
  <si>
    <t>2,39*0,15</t>
  </si>
  <si>
    <t>968072355</t>
  </si>
  <si>
    <t>Vybourání kovových rámů oken s křídly, dveřních zárubní, vrat, stěn, ostění nebo obkladů okenních rámů s křídly zdvojených, plochy do 2 m2</t>
  </si>
  <si>
    <t>352092015</t>
  </si>
  <si>
    <t>https://podminky.urs.cz/item/CS_URS_2023_01/968072355</t>
  </si>
  <si>
    <t>1,43*1,12</t>
  </si>
  <si>
    <t>1,09*1,4*3</t>
  </si>
  <si>
    <t>2 nP</t>
  </si>
  <si>
    <t>1*1,45*3</t>
  </si>
  <si>
    <t>1,27*1,47*3</t>
  </si>
  <si>
    <t>968072356</t>
  </si>
  <si>
    <t>Vybourání kovových rámů oken s křídly, dveřních zárubní, vrat, stěn, ostění nebo obkladů okenních rámů s křídly zdvojených, plochy do 4 m2</t>
  </si>
  <si>
    <t>2011582420</t>
  </si>
  <si>
    <t>https://podminky.urs.cz/item/CS_URS_2023_01/968072356</t>
  </si>
  <si>
    <t>1,71*1,98*2</t>
  </si>
  <si>
    <t>1,3*1,98</t>
  </si>
  <si>
    <t>1,33*1,54</t>
  </si>
  <si>
    <t>968072357</t>
  </si>
  <si>
    <t>Vybourání kovových rámů oken s křídly, dveřních zárubní, vrat, stěn, ostění nebo obkladů okenních rámů s křídly zdvojených, plochy přes 4 m2</t>
  </si>
  <si>
    <t>1474391298</t>
  </si>
  <si>
    <t>https://podminky.urs.cz/item/CS_URS_2023_01/968072357</t>
  </si>
  <si>
    <t>3,29*1,64*2</t>
  </si>
  <si>
    <t>968072455</t>
  </si>
  <si>
    <t>Vybourání kovových rámů oken s křídly, dveřních zárubní, vrat, stěn, ostění nebo obkladů dveřních zárubní, plochy do 2 m2</t>
  </si>
  <si>
    <t>-780053166</t>
  </si>
  <si>
    <t>https://podminky.urs.cz/item/CS_URS_2023_01/968072455</t>
  </si>
  <si>
    <t>0,9*2</t>
  </si>
  <si>
    <t>0,8*1,97*4</t>
  </si>
  <si>
    <t>0,6*1,97*3</t>
  </si>
  <si>
    <t>0,8*1,97*7</t>
  </si>
  <si>
    <t>973032616</t>
  </si>
  <si>
    <t>Vysekání kapes ve zdivu z dutých cihel nebo tvárnic pro špalíky a krabice, velikosti do 100x100x50 mm</t>
  </si>
  <si>
    <t>1950101734</t>
  </si>
  <si>
    <t>974032121</t>
  </si>
  <si>
    <t>Vysekání rýh ve stěnách nebo příčkách z dutých cihel, tvárnic, desek z dutých cihel nebo tvárnic do hl. 30 mm a šířky do 30 mm</t>
  </si>
  <si>
    <t>1936511874</t>
  </si>
  <si>
    <t>974032165</t>
  </si>
  <si>
    <t>Vysekání rýh ve stěnách nebo příčkách z dutých cihel, tvárnic, desek z dutých cihel nebo tvárnic do hl. 150 mm a šířky do 200 mm</t>
  </si>
  <si>
    <t>1759078372</t>
  </si>
  <si>
    <t>https://podminky.urs.cz/item/CS_URS_2023_01/974032165</t>
  </si>
  <si>
    <t>975021311</t>
  </si>
  <si>
    <t>Podchycení nadzákladového zdiva pod stropem dřevěnou výztuhou nad vybouraným otvorem, pro jakoukoliv délku podchycení, při tl. zdiva přes 450 do 600 mm</t>
  </si>
  <si>
    <t>100385953</t>
  </si>
  <si>
    <t>https://podminky.urs.cz/item/CS_URS_2023_01/975021311</t>
  </si>
  <si>
    <t>1,2</t>
  </si>
  <si>
    <t>1,5</t>
  </si>
  <si>
    <t>977151111</t>
  </si>
  <si>
    <t>Jádrové vrty diamantovými korunkami do stavebních materiálů (železobetonu, betonu, cihel, obkladů, dlažeb, kamene) průměru do 35 mm</t>
  </si>
  <si>
    <t>-1321807733</t>
  </si>
  <si>
    <t>977151122</t>
  </si>
  <si>
    <t>Jádrové vrty diamantovými korunkami do stavebních materiálů (železobetonu, betonu, cihel, obkladů, dlažeb, kamene) průměru přes 120 do 130 mm</t>
  </si>
  <si>
    <t>654995124</t>
  </si>
  <si>
    <t>978012191</t>
  </si>
  <si>
    <t>Otlučení vápenných nebo vápenocementových omítek vnitřních ploch stropů rákosovaných, v rozsahu přes 50 do 100 %</t>
  </si>
  <si>
    <t>218101503</t>
  </si>
  <si>
    <t>https://podminky.urs.cz/item/CS_URS_2023_01/978012191</t>
  </si>
  <si>
    <t>demontáž stropu nad 2 NP pro schodiště</t>
  </si>
  <si>
    <t>2,9*5,5</t>
  </si>
  <si>
    <t>978035117</t>
  </si>
  <si>
    <t>Odstranění tenkovrstvých omítek nebo štuku tloušťky do 2 mm obroušením, rozsahu přes 50 do 100%</t>
  </si>
  <si>
    <t>-5229608</t>
  </si>
  <si>
    <t>https://podminky.urs.cz/item/CS_URS_2023_01/978035117</t>
  </si>
  <si>
    <t>stěny</t>
  </si>
  <si>
    <t>22,7*3</t>
  </si>
  <si>
    <t>21,5*3</t>
  </si>
  <si>
    <t>19,4*2,7</t>
  </si>
  <si>
    <t>11,9*2,7</t>
  </si>
  <si>
    <t>14,9*3</t>
  </si>
  <si>
    <t>18,3*3</t>
  </si>
  <si>
    <t>9,2*3</t>
  </si>
  <si>
    <t>17*2,7</t>
  </si>
  <si>
    <t>22,6*2,7</t>
  </si>
  <si>
    <t>19,8*2,7</t>
  </si>
  <si>
    <t>9,3*3</t>
  </si>
  <si>
    <t>stropy</t>
  </si>
  <si>
    <t>16,2</t>
  </si>
  <si>
    <t>28,63</t>
  </si>
  <si>
    <t>19,94</t>
  </si>
  <si>
    <t>5,45</t>
  </si>
  <si>
    <t>6,24</t>
  </si>
  <si>
    <t>1,68</t>
  </si>
  <si>
    <t>3,4</t>
  </si>
  <si>
    <t>1,73</t>
  </si>
  <si>
    <t>11,73</t>
  </si>
  <si>
    <t>8,39</t>
  </si>
  <si>
    <t>HZS1301</t>
  </si>
  <si>
    <t>Hodinové zúčtovací sazby profesí HSV provádění konstrukcí zedník</t>
  </si>
  <si>
    <t>hod</t>
  </si>
  <si>
    <t>1505721642</t>
  </si>
  <si>
    <t>R035646</t>
  </si>
  <si>
    <t>M+D konstrukce ocelového schodiště, včetně zábradlí, nášlapů a nátěru dle PD</t>
  </si>
  <si>
    <t>-1997717944</t>
  </si>
  <si>
    <t>R1338438</t>
  </si>
  <si>
    <t xml:space="preserve">M+D vytvoření vzduchotěsného podtlakového pásma, vybaveného odsávacím a filtračním zařízením. Po skončení prací prostor vyčistit pomocí vysavačů s filtrací a provést kontrolní měření dle ČSN ISO EN 16000-7 </t>
  </si>
  <si>
    <t>-917444634</t>
  </si>
  <si>
    <t>997013112</t>
  </si>
  <si>
    <t>Vnitrostaveništní doprava suti a vybouraných hmot vodorovně do 50 m svisle s použitím mechanizace pro budovy a haly výšky přes 6 do 9 m</t>
  </si>
  <si>
    <t>1029168293</t>
  </si>
  <si>
    <t>https://podminky.urs.cz/item/CS_URS_2023_01/997013112</t>
  </si>
  <si>
    <t>997013501</t>
  </si>
  <si>
    <t>Odvoz suti a vybouraných hmot na skládku nebo meziskládku se složením, na vzdálenost do 1 km</t>
  </si>
  <si>
    <t>1304499827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</si>
  <si>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</si>
  <si>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</si>
  <si>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</si>
  <si>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849415887</t>
  </si>
  <si>
    <t>https://podminky.urs.cz/item/CS_URS_2023_01/997013509</t>
  </si>
  <si>
    <t>251,069*19</t>
  </si>
  <si>
    <t>997013601</t>
  </si>
  <si>
    <t>Poplatek za uložení stavebního odpadu na skládce (skládkovné) z prostého betonu zatříděného do Katalogu odpadů pod kódem 17 01 01</t>
  </si>
  <si>
    <t>-1305556949</t>
  </si>
  <si>
    <t>https://podminky.urs.cz/item/CS_URS_2023_01/997013601</t>
  </si>
  <si>
    <t>19,5</t>
  </si>
  <si>
    <t>20,47</t>
  </si>
  <si>
    <t>59,154</t>
  </si>
  <si>
    <t>49</t>
  </si>
  <si>
    <t>997013603</t>
  </si>
  <si>
    <t>Poplatek za uložení stavebního odpadu na skládce (skládkovné) cihelného zatříděného do Katalogu odpadů pod kódem 17 01 02</t>
  </si>
  <si>
    <t>689888499</t>
  </si>
  <si>
    <t>https://podminky.urs.cz/item/CS_URS_2023_01/997013603</t>
  </si>
  <si>
    <t>19,528+0,15+0,5+0,9</t>
  </si>
  <si>
    <t>67,733+0,011+0,087</t>
  </si>
  <si>
    <t>7,254</t>
  </si>
  <si>
    <t>50</t>
  </si>
  <si>
    <t>997013607</t>
  </si>
  <si>
    <t>Poplatek za uložení stavebního odpadu na skládce (skládkovné) z tašek a keramických výrobků zatříděného do Katalogu odpadů pod kódem 17 01 03</t>
  </si>
  <si>
    <t>1146098937</t>
  </si>
  <si>
    <t>https://podminky.urs.cz/item/CS_URS_2023_01/997013607</t>
  </si>
  <si>
    <t>0,291+1,284+9,594</t>
  </si>
  <si>
    <t>51</t>
  </si>
  <si>
    <t>997013631</t>
  </si>
  <si>
    <t>Poplatek za uložení stavebního odpadu na skládce (skládkovné) směsného stavebního a demoličního zatříděného do Katalogu odpadů pod kódem 17 09 04</t>
  </si>
  <si>
    <t>-2041185720</t>
  </si>
  <si>
    <t>https://podminky.urs.cz/item/CS_URS_2023_01/997013631</t>
  </si>
  <si>
    <t>0,798+0,984+0,604+0,54</t>
  </si>
  <si>
    <t>1,851+1,861+0,25+0,547</t>
  </si>
  <si>
    <t>52</t>
  </si>
  <si>
    <t>997013655</t>
  </si>
  <si>
    <t>-931775858</t>
  </si>
  <si>
    <t>https://podminky.urs.cz/item/CS_URS_2023_01/997013655</t>
  </si>
  <si>
    <t>21,75</t>
  </si>
  <si>
    <t>53</t>
  </si>
  <si>
    <t>1438279569</t>
  </si>
  <si>
    <t>https://podminky.urs.cz/item/CS_URS_2023_01/997013811</t>
  </si>
  <si>
    <t>1,875+11,123</t>
  </si>
  <si>
    <t>54</t>
  </si>
  <si>
    <t>997013821</t>
  </si>
  <si>
    <t>Poplatek za uložení stavebního odpadu na skládce (skládkovné) ze stavebních materiálů obsahujících azbest zatříděných do Katalogu odpadů pod kódem 17 06 05</t>
  </si>
  <si>
    <t>298507496</t>
  </si>
  <si>
    <t>https://podminky.urs.cz/item/CS_URS_2023_01/997013821</t>
  </si>
  <si>
    <t>3,464</t>
  </si>
  <si>
    <t>55</t>
  </si>
  <si>
    <t>361766107</t>
  </si>
  <si>
    <t>711</t>
  </si>
  <si>
    <t>Izolace proti vodě, vlhkosti a plynům</t>
  </si>
  <si>
    <t>56</t>
  </si>
  <si>
    <t>711471053</t>
  </si>
  <si>
    <t>Provedení izolace proti povrchové a podpovrchové tlakové vodě termoplasty na ploše vodorovné V folií z nízkolehčeného PE položenou volně</t>
  </si>
  <si>
    <t>-1665380430</t>
  </si>
  <si>
    <t>https://podminky.urs.cz/item/CS_URS_2023_01/711471053</t>
  </si>
  <si>
    <t>57</t>
  </si>
  <si>
    <t>28323081</t>
  </si>
  <si>
    <t>fólie HDPE (940-950kg/m3) na skládky a proti zemní vlhkosti nad úrovní terénu tl 0,6mm</t>
  </si>
  <si>
    <t>-1545618956</t>
  </si>
  <si>
    <t>92,75*1,1655 'Přepočtené koeficientem množství</t>
  </si>
  <si>
    <t>58</t>
  </si>
  <si>
    <t>998711103</t>
  </si>
  <si>
    <t>Přesun hmot pro izolace proti vodě, vlhkosti a plynům stanovený z hmotnosti přesunovaného materiálu vodorovná dopravní vzdálenost do 50 m v objektech výšky přes 12 do 60 m</t>
  </si>
  <si>
    <t>-1779929332</t>
  </si>
  <si>
    <t>https://podminky.urs.cz/item/CS_URS_2023_01/998711103</t>
  </si>
  <si>
    <t>721</t>
  </si>
  <si>
    <t>Zdravotechnika - vnitřní kanalizace</t>
  </si>
  <si>
    <t>59</t>
  </si>
  <si>
    <t>721242105</t>
  </si>
  <si>
    <t>Lapače střešních splavenin polypropylenové (PP) se svislým odtokem DN 110</t>
  </si>
  <si>
    <t>-150456819</t>
  </si>
  <si>
    <t>https://podminky.urs.cz/item/CS_URS_2023_01/721242105</t>
  </si>
  <si>
    <t>998721103</t>
  </si>
  <si>
    <t>Přesun hmot pro vnitřní kanalizace stanovený z hmotnosti přesunovaného materiálu vodorovná dopravní vzdálenost do 50 m v objektech výšky přes 12 do 24 m</t>
  </si>
  <si>
    <t>641902588</t>
  </si>
  <si>
    <t>https://podminky.urs.cz/item/CS_URS_2023_01/998721103</t>
  </si>
  <si>
    <t>725</t>
  </si>
  <si>
    <t>Zdravotechnika - zařizovací předměty</t>
  </si>
  <si>
    <t>61</t>
  </si>
  <si>
    <t>725110814</t>
  </si>
  <si>
    <t>Demontáž klozetů kombi</t>
  </si>
  <si>
    <t>soubor</t>
  </si>
  <si>
    <t>1088561192</t>
  </si>
  <si>
    <t>https://podminky.urs.cz/item/CS_URS_2023_01/725110814</t>
  </si>
  <si>
    <t>62</t>
  </si>
  <si>
    <t>725210821</t>
  </si>
  <si>
    <t>Demontáž umyvadel bez výtokových armatur umyvadel</t>
  </si>
  <si>
    <t>1715257514</t>
  </si>
  <si>
    <t>https://podminky.urs.cz/item/CS_URS_2023_01/725210821</t>
  </si>
  <si>
    <t>63</t>
  </si>
  <si>
    <t>725310823</t>
  </si>
  <si>
    <t>Demontáž dřezů jednodílných bez výtokových armatur vestavěných v kuchyňských sestavách</t>
  </si>
  <si>
    <t>-1606022337</t>
  </si>
  <si>
    <t>https://podminky.urs.cz/item/CS_URS_2023_01/725310823</t>
  </si>
  <si>
    <t>64</t>
  </si>
  <si>
    <t>725590813</t>
  </si>
  <si>
    <t>Vnitrostaveništní přemístění vybouraných (demontovaných) hmot zařizovacích předmětů vodorovně do 100 m v objektech výšky přes 12 do 24 m</t>
  </si>
  <si>
    <t>2133531919</t>
  </si>
  <si>
    <t>https://podminky.urs.cz/item/CS_URS_2022_01/725590813</t>
  </si>
  <si>
    <t>725820802</t>
  </si>
  <si>
    <t>Demontáž baterií stojánkových do 1 otvoru</t>
  </si>
  <si>
    <t>-1131961902</t>
  </si>
  <si>
    <t>https://podminky.urs.cz/item/CS_URS_2023_01/725820802</t>
  </si>
  <si>
    <t>66</t>
  </si>
  <si>
    <t>762331813</t>
  </si>
  <si>
    <t>Demontáž vázaných konstrukcí krovů sklonu do 60° z hranolů, hranolků, fošen, průřezové plochy přes 224 do 288 cm2</t>
  </si>
  <si>
    <t>293440062</t>
  </si>
  <si>
    <t>https://podminky.urs.cz/item/CS_URS_2023_01/762331813</t>
  </si>
  <si>
    <t>poznámka 02</t>
  </si>
  <si>
    <t>18,181/0,9*11,372</t>
  </si>
  <si>
    <t>67</t>
  </si>
  <si>
    <t>762341821</t>
  </si>
  <si>
    <t>Demontáž bednění a laťování bednění střech rovných, obloukových, sklonu do 60° se všemi nadstřešními konstrukcemi z fošen hrubých, hoblovaných</t>
  </si>
  <si>
    <t>1199207126</t>
  </si>
  <si>
    <t>https://podminky.urs.cz/item/CS_URS_2023_01/762341821</t>
  </si>
  <si>
    <t>193,4</t>
  </si>
  <si>
    <t>68</t>
  </si>
  <si>
    <t>762511134X</t>
  </si>
  <si>
    <t>Podlahové konstrukce podkladové z cementotřískových desek jednovrstvých na pero a drážku broušených, tloušťky desky 18 mm</t>
  </si>
  <si>
    <t>-1308794763</t>
  </si>
  <si>
    <t>skladba P1 + P2 vzájemně prošroubovat</t>
  </si>
  <si>
    <t>11,74*2</t>
  </si>
  <si>
    <t>29,3*2</t>
  </si>
  <si>
    <t>15,02*2</t>
  </si>
  <si>
    <t>10,64*2</t>
  </si>
  <si>
    <t>7,66*2</t>
  </si>
  <si>
    <t>1,43*2</t>
  </si>
  <si>
    <t>4,68*2</t>
  </si>
  <si>
    <t>12,28*2</t>
  </si>
  <si>
    <t>9,46*2</t>
  </si>
  <si>
    <t>8,35*2</t>
  </si>
  <si>
    <t>21,48*2</t>
  </si>
  <si>
    <t>11,28*2</t>
  </si>
  <si>
    <t>8,69*2</t>
  </si>
  <si>
    <t>22,88*2</t>
  </si>
  <si>
    <t>2,39*2</t>
  </si>
  <si>
    <t>4,1*2</t>
  </si>
  <si>
    <t>9,36*2</t>
  </si>
  <si>
    <t>69</t>
  </si>
  <si>
    <t>762511136X</t>
  </si>
  <si>
    <t>Podlahové konstrukce podkladové z cementotřískových desek jednovrstvých na pero a drážku broušených, tloušťky desky 22 mm</t>
  </si>
  <si>
    <t>-123138565</t>
  </si>
  <si>
    <t>skladba P5 + P6 vzájemně prošroubovat</t>
  </si>
  <si>
    <t>m.č. 3.01</t>
  </si>
  <si>
    <t>25,46</t>
  </si>
  <si>
    <t>m.č. 3.01a</t>
  </si>
  <si>
    <t>18,66</t>
  </si>
  <si>
    <t>m.č. 3.02</t>
  </si>
  <si>
    <t>39,91</t>
  </si>
  <si>
    <t>m.č. 3.03</t>
  </si>
  <si>
    <t>39,43</t>
  </si>
  <si>
    <t>m.č. 3.04</t>
  </si>
  <si>
    <t>11,59</t>
  </si>
  <si>
    <t>m.č. 3.06</t>
  </si>
  <si>
    <t>3,92</t>
  </si>
  <si>
    <t>m.č. 3.07</t>
  </si>
  <si>
    <t>5,65</t>
  </si>
  <si>
    <t>m.č. 3.08</t>
  </si>
  <si>
    <t>90,62</t>
  </si>
  <si>
    <t>70</t>
  </si>
  <si>
    <t>762512261</t>
  </si>
  <si>
    <t>Podlahové konstrukce podkladové montáž roštu podkladového</t>
  </si>
  <si>
    <t>-1620615019</t>
  </si>
  <si>
    <t>https://podminky.urs.cz/item/CS_URS_2023_01/762512261</t>
  </si>
  <si>
    <t>skladba P5 + P6</t>
  </si>
  <si>
    <t>34*10</t>
  </si>
  <si>
    <t>34*3,6</t>
  </si>
  <si>
    <t>37*9,7</t>
  </si>
  <si>
    <t>71</t>
  </si>
  <si>
    <t>60512125</t>
  </si>
  <si>
    <t>hranol stavební řezivo průřezu do 120cm2 do dl 6m</t>
  </si>
  <si>
    <t>-1458693768</t>
  </si>
  <si>
    <t>34*0,15*0,05*10*1,05</t>
  </si>
  <si>
    <t>34*0,15*0,05*3,6*1,05</t>
  </si>
  <si>
    <t>37*0,15*0,05*9,7*1,05</t>
  </si>
  <si>
    <t>72</t>
  </si>
  <si>
    <t>762521812</t>
  </si>
  <si>
    <t>Demontáž podlah bez polštářů z prken nebo fošen tl. přes 32 mm</t>
  </si>
  <si>
    <t>633176083</t>
  </si>
  <si>
    <t>https://podminky.urs.cz/item/CS_URS_2023_01/762521812</t>
  </si>
  <si>
    <t>73</t>
  </si>
  <si>
    <t>762795000</t>
  </si>
  <si>
    <t>Spojovací prostředky prostorových vázaných konstrukcí hřebíky, svory, fixační prkna</t>
  </si>
  <si>
    <t>540061425</t>
  </si>
  <si>
    <t>https://podminky.urs.cz/item/CS_URS_2023_01/762795000</t>
  </si>
  <si>
    <t>1,48</t>
  </si>
  <si>
    <t>4,882</t>
  </si>
  <si>
    <t>4,364</t>
  </si>
  <si>
    <t>74</t>
  </si>
  <si>
    <t>762811811</t>
  </si>
  <si>
    <t>Demontáž záklopů stropů vrchních a zapuštěných z hrubých prken, tl. do 32 mm</t>
  </si>
  <si>
    <t>-311615251</t>
  </si>
  <si>
    <t>https://podminky.urs.cz/item/CS_URS_2023_01/762811811</t>
  </si>
  <si>
    <t>762822840</t>
  </si>
  <si>
    <t>Demontáž stropních trámů z hraněného řeziva, průřezové plochy přes 450 do 540 cm2</t>
  </si>
  <si>
    <t>-1221310331</t>
  </si>
  <si>
    <t>https://podminky.urs.cz/item/CS_URS_2023_01/762822840</t>
  </si>
  <si>
    <t>4*5,5</t>
  </si>
  <si>
    <t>76</t>
  </si>
  <si>
    <t>762822850</t>
  </si>
  <si>
    <t>Demontáž stropních trámů z hraněného řeziva, průřezové plochy přes 540 cm2</t>
  </si>
  <si>
    <t>821242950</t>
  </si>
  <si>
    <t>https://podminky.urs.cz/item/CS_URS_2023_01/762822850</t>
  </si>
  <si>
    <t>77</t>
  </si>
  <si>
    <t>998762103</t>
  </si>
  <si>
    <t>Přesun hmot pro konstrukce tesařské stanovený z hmotnosti přesunovaného materiálu vodorovná dopravní vzdálenost do 50 m v objektech výšky přes 12 do 24 m</t>
  </si>
  <si>
    <t>-462395978</t>
  </si>
  <si>
    <t>https://podminky.urs.cz/item/CS_URS_2023_01/998762103</t>
  </si>
  <si>
    <t>763</t>
  </si>
  <si>
    <t>Konstrukce suché výstavby</t>
  </si>
  <si>
    <t>78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</si>
  <si>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</si>
  <si>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</si>
  <si>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123950174</t>
  </si>
  <si>
    <t>https://podminky.urs.cz/item/CS_URS_2023_01/763111411</t>
  </si>
  <si>
    <t>3,04*2,8</t>
  </si>
  <si>
    <t>3,08*2,8</t>
  </si>
  <si>
    <t>-0,9*2,45</t>
  </si>
  <si>
    <t>9,085*2,8</t>
  </si>
  <si>
    <t>-2*2,5</t>
  </si>
  <si>
    <t>-2,5*2,5*2</t>
  </si>
  <si>
    <t>5,51*2,8</t>
  </si>
  <si>
    <t>-0,9*1,97</t>
  </si>
  <si>
    <t>5,22*2,8</t>
  </si>
  <si>
    <t>3 NP</t>
  </si>
  <si>
    <t>9,35*3,55</t>
  </si>
  <si>
    <t>1,5*3,55</t>
  </si>
  <si>
    <t>5,546*3,55</t>
  </si>
  <si>
    <t>-0,8*1,97</t>
  </si>
  <si>
    <t>79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</si>
  <si>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</si>
  <si>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</si>
  <si>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-1698979346</t>
  </si>
  <si>
    <t>https://podminky.urs.cz/item/CS_URS_2023_01/763111414</t>
  </si>
  <si>
    <t>3,16*3,06</t>
  </si>
  <si>
    <t>0,9*3,06</t>
  </si>
  <si>
    <t>80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</si>
  <si>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</si>
  <si>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</si>
  <si>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-40163351</t>
  </si>
  <si>
    <t>https://podminky.urs.cz/item/CS_URS_2023_01/763111431</t>
  </si>
  <si>
    <t>3,92*3,06</t>
  </si>
  <si>
    <t>1,673*3,06</t>
  </si>
  <si>
    <t>3,65*2,8</t>
  </si>
  <si>
    <t>-0,7*1,97</t>
  </si>
  <si>
    <t>2,105*2,8</t>
  </si>
  <si>
    <t>1,86*2,8</t>
  </si>
  <si>
    <t>1,75*3,55</t>
  </si>
  <si>
    <t>3,04*3,55</t>
  </si>
  <si>
    <t>-07*1,97</t>
  </si>
  <si>
    <t>2,605*3,55</t>
  </si>
  <si>
    <t>1,85*3,55</t>
  </si>
  <si>
    <t>81</t>
  </si>
  <si>
    <t>763111741</t>
  </si>
  <si>
    <t>Příčka ze sádrokartonových desek ostatní konstrukce a práce na příčkách ze sádrokartonových desek montáž parotěsné zábrany</t>
  </si>
  <si>
    <t>1730966778</t>
  </si>
  <si>
    <t>https://podminky.urs.cz/item/CS_URS_2023_01/763111741</t>
  </si>
  <si>
    <t>2,15*12,8</t>
  </si>
  <si>
    <t>35+48</t>
  </si>
  <si>
    <t>-9,6</t>
  </si>
  <si>
    <t>-2,75*3</t>
  </si>
  <si>
    <t>2,15*10*3</t>
  </si>
  <si>
    <t>4,5*3,5</t>
  </si>
  <si>
    <t>20,2*1</t>
  </si>
  <si>
    <t>82</t>
  </si>
  <si>
    <t>28329274</t>
  </si>
  <si>
    <t>fólie PE vyztužená pro parotěsnou vrstvu (reakce na oheň - třída E) 110g/m2</t>
  </si>
  <si>
    <t>-1345964720</t>
  </si>
  <si>
    <t>193,12*1,1235 'Přepočtené koeficientem množství</t>
  </si>
  <si>
    <t>83</t>
  </si>
  <si>
    <t>763113323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</si>
  <si>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205 - 700 mm, profil 75</t>
  </si>
  <si>
    <t>-1054342712</t>
  </si>
  <si>
    <t>https://podminky.urs.cz/item/CS_URS_2023_01/763113323</t>
  </si>
  <si>
    <t>stěny 3 NP tl. cca 250 mm</t>
  </si>
  <si>
    <t>9,7*3,4</t>
  </si>
  <si>
    <t>6,7*3,4</t>
  </si>
  <si>
    <t>2,6*3,4</t>
  </si>
  <si>
    <t>10,3*3,4</t>
  </si>
  <si>
    <t>84</t>
  </si>
  <si>
    <t>763113341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</si>
  <si>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155 - 650 mm, profil 50</t>
  </si>
  <si>
    <t>1846302773</t>
  </si>
  <si>
    <t>https://podminky.urs.cz/item/CS_URS_2023_01/763113341</t>
  </si>
  <si>
    <t>1,785*2,8</t>
  </si>
  <si>
    <t>2,9*3,3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</si>
  <si>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</si>
  <si>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</si>
  <si>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2055015620</t>
  </si>
  <si>
    <t>https://podminky.urs.cz/item/CS_URS_2023_01/763121411</t>
  </si>
  <si>
    <t>86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</si>
  <si>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</si>
  <si>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</si>
  <si>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-852659825</t>
  </si>
  <si>
    <t>https://podminky.urs.cz/item/CS_URS_2023_01/763131431</t>
  </si>
  <si>
    <t>25*6,3</t>
  </si>
  <si>
    <t>87</t>
  </si>
  <si>
    <t>763131452</t>
  </si>
  <si>
    <t>Podhled ze sádrokartonových desek dvouvrstvá zavěšená spodní konstrukce z ocelových profilů CD, UD jednoduše opláštěná deskou impregnovanou H2, tl. 12,5 mm, s izolací</t>
  </si>
  <si>
    <t>-84107015</t>
  </si>
  <si>
    <t>https://podminky.urs.cz/item/CS_URS_2023_01/763131452</t>
  </si>
  <si>
    <t>88</t>
  </si>
  <si>
    <t>763131751</t>
  </si>
  <si>
    <t>Podhled ze sádrokartonových desek ostatní práce a konstrukce na podhledech ze sádrokartonových desek montáž parotěsné zábrany</t>
  </si>
  <si>
    <t>143241486</t>
  </si>
  <si>
    <t>https://podminky.urs.cz/item/CS_URS_2023_01/763131751</t>
  </si>
  <si>
    <t>SKD stropy</t>
  </si>
  <si>
    <t>157,5</t>
  </si>
  <si>
    <t>16,06</t>
  </si>
  <si>
    <t>89</t>
  </si>
  <si>
    <t>-764640513</t>
  </si>
  <si>
    <t>484,718*1,1235 'Přepočtené koeficientem množství</t>
  </si>
  <si>
    <t>90</t>
  </si>
  <si>
    <t>763161721</t>
  </si>
  <si>
    <t>Podkroví ze sádrokartonových desek dvouvrstvá spodní konstrukce z ocelových profilů CD, UD na krokvových závěsech jednoduše opláštěná deskou protipožární DF, tl. 12,5 mm, bez TI</t>
  </si>
  <si>
    <t>2063473587</t>
  </si>
  <si>
    <t>https://podminky.urs.cz/item/CS_URS_2023_01/763161721</t>
  </si>
  <si>
    <t>73*3,15</t>
  </si>
  <si>
    <t>91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</si>
  <si>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</si>
  <si>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</si>
  <si>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72357515</t>
  </si>
  <si>
    <t>https://podminky.urs.cz/item/CS_URS_2023_01/998763303</t>
  </si>
  <si>
    <t>92</t>
  </si>
  <si>
    <t>765131857</t>
  </si>
  <si>
    <t>Demontáž azbestocementové krytiny vlnité sklonu do 30° do suti</t>
  </si>
  <si>
    <t>1267819951</t>
  </si>
  <si>
    <t>https://podminky.urs.cz/item/CS_URS_2023_01/765131857</t>
  </si>
  <si>
    <t>93</t>
  </si>
  <si>
    <t>765231851</t>
  </si>
  <si>
    <t>Demontáž obkladu stěn skládanou azbestocementovou krytinou z pravoúhlých formátů nebo desek do suti</t>
  </si>
  <si>
    <t>91815747</t>
  </si>
  <si>
    <t>https://podminky.urs.cz/item/CS_URS_2023_01/765231851</t>
  </si>
  <si>
    <t>provizorní stěna</t>
  </si>
  <si>
    <t>184</t>
  </si>
  <si>
    <t>998765103</t>
  </si>
  <si>
    <t>Přesun hmot pro krytiny skládané stanovený z hmotnosti přesunovaného materiálu vodorovná dopravní vzdálenost do 50 m na objektech výšky přes 12 do 24 m</t>
  </si>
  <si>
    <t>1747923609</t>
  </si>
  <si>
    <t>https://podminky.urs.cz/item/CS_URS_2023_01/998765103</t>
  </si>
  <si>
    <t>766</t>
  </si>
  <si>
    <t>Konstrukce truhlářské</t>
  </si>
  <si>
    <t>94</t>
  </si>
  <si>
    <t>766221811</t>
  </si>
  <si>
    <t>Demontáž schodů celodřevěných samonosných</t>
  </si>
  <si>
    <t>1773662513</t>
  </si>
  <si>
    <t>https://podminky.urs.cz/item/CS_URS_2023_01/766221811</t>
  </si>
  <si>
    <t>demontáž schodů na půdu</t>
  </si>
  <si>
    <t>95</t>
  </si>
  <si>
    <t>766691914</t>
  </si>
  <si>
    <t>Ostatní práce vyvěšení nebo zavěšení křídel dřevěných dveřních, plochy do 2 m2</t>
  </si>
  <si>
    <t>-558018181</t>
  </si>
  <si>
    <t>https://podminky.urs.cz/item/CS_URS_2023_01/766691914</t>
  </si>
  <si>
    <t>96</t>
  </si>
  <si>
    <t>766812840</t>
  </si>
  <si>
    <t>Demontáž kuchyňských linek dřevěných nebo kovových včetně skříněk uchycených na stěně, délky přes 1800 do 2100 mm</t>
  </si>
  <si>
    <t>1573707141</t>
  </si>
  <si>
    <t>https://podminky.urs.cz/item/CS_URS_2023_01/766812840</t>
  </si>
  <si>
    <t>97</t>
  </si>
  <si>
    <t>DT1</t>
  </si>
  <si>
    <t>M+D dveře dřevěné 900x1970mm, otočné plné, protipožární, včetně kovové zárubně, samozavírače, kování dle tabulky výplně prvků</t>
  </si>
  <si>
    <t>1794088819</t>
  </si>
  <si>
    <t>98</t>
  </si>
  <si>
    <t>DT2</t>
  </si>
  <si>
    <t>-1253609803</t>
  </si>
  <si>
    <t>99</t>
  </si>
  <si>
    <t>DT3</t>
  </si>
  <si>
    <t>M+D dveře dřevěné 900x1970mm, otočné plné, včetně kovové zárubně, kování dle tabulky výplně prvků</t>
  </si>
  <si>
    <t>-1273679138</t>
  </si>
  <si>
    <t>100</t>
  </si>
  <si>
    <t>DT4</t>
  </si>
  <si>
    <t>M+D dveře dřevěné 800x1970mm, otočné plné, protipožární, včetně kovové zárubně, samozavírače, kování dle tabulky výplně prvků</t>
  </si>
  <si>
    <t>-103311699</t>
  </si>
  <si>
    <t>101</t>
  </si>
  <si>
    <t>DT5</t>
  </si>
  <si>
    <t>-939340515</t>
  </si>
  <si>
    <t>102</t>
  </si>
  <si>
    <t>DT6</t>
  </si>
  <si>
    <t>M+D dveře dřevěné 700x1970mm, otočné plné, protipožární, včetně kovové zárubně, samozavírače, kování dle tabulky výplně prvků</t>
  </si>
  <si>
    <t>-1787765656</t>
  </si>
  <si>
    <t>103</t>
  </si>
  <si>
    <t>DT7</t>
  </si>
  <si>
    <t>-305814863</t>
  </si>
  <si>
    <t>104</t>
  </si>
  <si>
    <t>DT8</t>
  </si>
  <si>
    <t>M+D dveře dřevěné 1400x1970mm, dvoukřídlé otočné plné, aktivní křídlo 900mm, protipožární, včetně kovové zárubně, samozavírače, kování dle tabulky výplně prvků</t>
  </si>
  <si>
    <t>-622707842</t>
  </si>
  <si>
    <t>105</t>
  </si>
  <si>
    <t>T01</t>
  </si>
  <si>
    <t>M+D Kuchyňská linka, délky 3000 mm, horní i dolní skříňky uzavřené, včetně spotřebičů dle výpisu truhlářských prvků</t>
  </si>
  <si>
    <t>-287006054</t>
  </si>
  <si>
    <t>106</t>
  </si>
  <si>
    <t>T02</t>
  </si>
  <si>
    <t>738135058</t>
  </si>
  <si>
    <t>107</t>
  </si>
  <si>
    <t>T03</t>
  </si>
  <si>
    <t>M+D Kuchyňská linka, délky 1800 mm, horní i dolní skříňky uzavřené, včetně spotřebičů dle výpisu truhlářských prvků</t>
  </si>
  <si>
    <t>512194092</t>
  </si>
  <si>
    <t>108</t>
  </si>
  <si>
    <t>T04</t>
  </si>
  <si>
    <t>M+D sanitární příčka, desky HPL, lemovací profily ALu, dveřní křídlo š. 700 mm</t>
  </si>
  <si>
    <t>1700360523</t>
  </si>
  <si>
    <t>109</t>
  </si>
  <si>
    <t>998766103</t>
  </si>
  <si>
    <t>Přesun hmot pro konstrukce truhlářské stanovený z hmotnosti přesunovaného materiálu vodorovná dopravní vzdálenost do 50 m v objektech výšky přes 12 do 24 m</t>
  </si>
  <si>
    <t>1889149534</t>
  </si>
  <si>
    <t>https://podminky.urs.cz/item/CS_URS_2023_01/998766103</t>
  </si>
  <si>
    <t>110</t>
  </si>
  <si>
    <t>767161813</t>
  </si>
  <si>
    <t>Demontáž zábradlí do suti rovného nerozebíratelný spoj hmotnosti 1 m zábradlí do 20 kg</t>
  </si>
  <si>
    <t>-1938507581</t>
  </si>
  <si>
    <t>https://podminky.urs.cz/item/CS_URS_2023_01/767161813</t>
  </si>
  <si>
    <t>zábradlí opěrné zdi</t>
  </si>
  <si>
    <t>15,6</t>
  </si>
  <si>
    <t>111</t>
  </si>
  <si>
    <t>A01</t>
  </si>
  <si>
    <t>M+D Okno z ALu profilů 1100x1400mm, otevíravé sklopné, izolační trojsklo, včetně vnějšího a vnitřního parapetu, kovaní, vybavit exteriérovou žaluzií dle tabulky výplně otvorů</t>
  </si>
  <si>
    <t>1855078131</t>
  </si>
  <si>
    <t>A02</t>
  </si>
  <si>
    <t>M+D Okno z ALu profilů 3100x1400mm, členěné, 2x aktivní křídlo 700x1400mm otevíravé sklopné, izolační trojsklo, včetně vnějšího a vnitřního parapetu, kovaní, vybavit exteriérovou žaluzií dle tabulky výplně otvorů</t>
  </si>
  <si>
    <t>447988982</t>
  </si>
  <si>
    <t>113</t>
  </si>
  <si>
    <t>A03</t>
  </si>
  <si>
    <t>M+D Okno z ALu profilů 2300x1400mm, členěné, aktivní křídlo 700x1400mm otevíravé sklopné, izolační trojsklo, včetně vnějšího a vnitřního parapetu, kovaní, vybavit exteriérovou žaluzií dle tabulky výplně otvorů</t>
  </si>
  <si>
    <t>-523156082</t>
  </si>
  <si>
    <t>114</t>
  </si>
  <si>
    <t>A04</t>
  </si>
  <si>
    <t>M+D Okno z ALu profilů 3900x2500mm, členěné, aktivní křídlo 1200x1650mm otevíravé sklopné, izolační trojsklo, včetně vnějšího a vnitřního parapetu, kovaní, vybavit exteriérovou žaluzií dle tabulky výplně otvorů</t>
  </si>
  <si>
    <t>552091987</t>
  </si>
  <si>
    <t>115</t>
  </si>
  <si>
    <t>A05</t>
  </si>
  <si>
    <t>M+D Okno z ALu profilů 1100x2500mm, členěné, aktivní křídlo 1100x1650mm otevíravé sklopné, izolační trojsklo, včetně vnějšího a vnitřního parapetu, kovaní, vybavit exteriérovou žaluzií dle tabulky výplně otvorů</t>
  </si>
  <si>
    <t>-915802062</t>
  </si>
  <si>
    <t>116</t>
  </si>
  <si>
    <t>A06</t>
  </si>
  <si>
    <t>M+D Okno z ALu profilů 2100x1100mm, otevíravé sklopné, izolační trojsklo, včetně vnějšího a vnitřního parapetu, kovaní, vybavit exteriérovou žaluzií dle tabulky výplně otvorů</t>
  </si>
  <si>
    <t>-921313508</t>
  </si>
  <si>
    <t>117</t>
  </si>
  <si>
    <t>A07</t>
  </si>
  <si>
    <t>M+D Okno z ALu profilů 1000x500mm, otevíravé sklopné, izolační trojsklo, včetně vnějšího a vnitřního parapetu, kovaní, vybavit exteriérovou žaluzií dle tabulky výplně otvorů</t>
  </si>
  <si>
    <t>871259421</t>
  </si>
  <si>
    <t>118</t>
  </si>
  <si>
    <t>A08</t>
  </si>
  <si>
    <t>M+D Okno z ALu profilů 1000x1450mm, členěné, aktivní křídlo 1000x440mm sklopné, izolační trojsklo/vnitřní sklo bezpečnostní, včetně vnějšího a vnitřního parapetu, kovaní, vybavit exteriérovou žaluzií dle tabulky výplně otvorů</t>
  </si>
  <si>
    <t>-1353770348</t>
  </si>
  <si>
    <t>119</t>
  </si>
  <si>
    <t>A09</t>
  </si>
  <si>
    <t>M+D Okno z ALu profilů 900x1400mm, otevíravé sklopné, izolační trojsklo, včetně vnějšího a vnitřního parapetu, kovaní, vybavit exteriérovou žaluzií dle tabulky výplně otvorů</t>
  </si>
  <si>
    <t>-1653855624</t>
  </si>
  <si>
    <t>120</t>
  </si>
  <si>
    <t>A10</t>
  </si>
  <si>
    <t>M+D Okno z ALu profilů 1040x1400mm, otevíravé sklopné, izolační trojsklo, včetně vnějšího a vnitřního parapetu, kovaní, vybavit exteriérovou žaluzií dle tabulky výplně otvorů</t>
  </si>
  <si>
    <t>-1922459852</t>
  </si>
  <si>
    <t>121</t>
  </si>
  <si>
    <t>A11</t>
  </si>
  <si>
    <t>M+D Okno z ALu profilů 900x1200mm, otevíravé sklopné, izolační trojsklo, včetně vnějšího a vnitřního parapetu, kovaní, vybavit exteriérovou žaluzií dle tabulky výplně otvorů</t>
  </si>
  <si>
    <t>1769058889</t>
  </si>
  <si>
    <t>122</t>
  </si>
  <si>
    <t>A12</t>
  </si>
  <si>
    <t>M+D Okno z ALu profilů 850x500mm, otevíravé sklopné, izolační trojsklo, včetně vnějšího a vnitřního parapetu, kovaní, vybavit exteriérovou žaluzií dle tabulky výplně otvorů</t>
  </si>
  <si>
    <t>975364009</t>
  </si>
  <si>
    <t>123</t>
  </si>
  <si>
    <t>DK1</t>
  </si>
  <si>
    <t>M+D kovové dveře 1100x2400mm, s nadsvětlíkem, jednokřídlé plné, tepelně izolované, komunikační okénko 400x200mm otevíravé, izolační bezpečnostní dvojsklo, včetně kování dle tabulky výplně otvorů</t>
  </si>
  <si>
    <t>2012295721</t>
  </si>
  <si>
    <t>124</t>
  </si>
  <si>
    <t>DK2</t>
  </si>
  <si>
    <t>M+D kovové dveře 1100x2100mm, jednokřídlé plné, tepelně izolované, včetně kování dle tabulky výplně otvorů</t>
  </si>
  <si>
    <t>-136152072</t>
  </si>
  <si>
    <t>125</t>
  </si>
  <si>
    <t>DK3</t>
  </si>
  <si>
    <t>M+D kovové dveře 1100x2400mm, jednokřídlé částečně prosklené, tepelně izolované, izolační bezpečnostní dvojsklo, včetně kování dle tabulky výplně otvorů</t>
  </si>
  <si>
    <t>362539576</t>
  </si>
  <si>
    <t>126</t>
  </si>
  <si>
    <t>SP1</t>
  </si>
  <si>
    <t>M+D systémová přestavitelná příčka 2000x2500mm, včetně dveřního křídla do systémové zárubně, plně prosklená 2x čiré bezpečnostní ESG sklo 10mm, hliníkové obvodové profily, včetně kování, textilního závěsu dle tabulky výplně otvorů</t>
  </si>
  <si>
    <t>82780125</t>
  </si>
  <si>
    <t>127</t>
  </si>
  <si>
    <t>SP2</t>
  </si>
  <si>
    <t>M+D systémová přestavitelná příčka 2500x2500mm, včetně dveřního křídla do systémové zárubně, plně prosklená 2x čiré bezpečnostní ESG sklo 10mm, hliníkové obvodové profily, včetně kování, textilního závěsu dle tabulky výplně otvorů</t>
  </si>
  <si>
    <t>2075015724</t>
  </si>
  <si>
    <t>128</t>
  </si>
  <si>
    <t>SP3</t>
  </si>
  <si>
    <t>-653849526</t>
  </si>
  <si>
    <t>129</t>
  </si>
  <si>
    <t>SP4</t>
  </si>
  <si>
    <t>M+D samostatné systémové dveře 1000x2500mm, do systémové zárubně, plně prosklené 2x čiré bezpečnostní ESG sklo 10mm, hliníkové obvodové profily, včetně kování, textilního závěsu dle tabulky výplně otvorů</t>
  </si>
  <si>
    <t>-367292049</t>
  </si>
  <si>
    <t>130</t>
  </si>
  <si>
    <t>Z01</t>
  </si>
  <si>
    <t>M+D zábradlí vstupní rampy, výška 900mm, sloupky 40x40mm, madlo a vodorovná zábrana 40x20mm, včetně nátěru</t>
  </si>
  <si>
    <t>84941329</t>
  </si>
  <si>
    <t>131</t>
  </si>
  <si>
    <t>Z02</t>
  </si>
  <si>
    <t>M+D zábradlí nového schodiště, výška 950mm, rozteč svislých prutů 100mm, rám i svislé výplně z ploché oceli P.5/40, včetně madla cca 16,6 m z ocelové trubky průměru 50mm, včetně nátěru</t>
  </si>
  <si>
    <t>902756421</t>
  </si>
  <si>
    <t>132</t>
  </si>
  <si>
    <t>Z03</t>
  </si>
  <si>
    <t>M+D zábradlí stávajícího schodiště, výška 950mm, rozteč svislých prutů 100mm, rám i svislé výplně z ploché oceli P.5/40, včetně madla z ocelové trubky průměru 50mm, včetně nátěru</t>
  </si>
  <si>
    <t>-321758649</t>
  </si>
  <si>
    <t>133</t>
  </si>
  <si>
    <t>Z04</t>
  </si>
  <si>
    <t>M+D čistící rohož 1100x750mm, zapuštěná, včetně ALu rámečku (např. GAPA Topwel 27 mm)</t>
  </si>
  <si>
    <t>1358660997</t>
  </si>
  <si>
    <t>134</t>
  </si>
  <si>
    <t>998767103</t>
  </si>
  <si>
    <t>Přesun hmot pro zámečnické konstrukce stanovený z hmotnosti přesunovaného materiálu vodorovná dopravní vzdálenost do 50 m v objektech výšky přes 12 do 24 m</t>
  </si>
  <si>
    <t>-998427723</t>
  </si>
  <si>
    <t>https://podminky.urs.cz/item/CS_URS_2023_01/998767103</t>
  </si>
  <si>
    <t>771</t>
  </si>
  <si>
    <t>Podlahy z dlaždic</t>
  </si>
  <si>
    <t>135</t>
  </si>
  <si>
    <t>771111011</t>
  </si>
  <si>
    <t>Příprava podkladu před provedením dlažby vysátí podlah</t>
  </si>
  <si>
    <t>-1161597462</t>
  </si>
  <si>
    <t>https://podminky.urs.cz/item/CS_URS_2023_01/771111011</t>
  </si>
  <si>
    <t>m.č. 1.061</t>
  </si>
  <si>
    <t>136</t>
  </si>
  <si>
    <t>771121011</t>
  </si>
  <si>
    <t>Příprava podkladu před provedením dlažby nátěr penetrační na podlahu</t>
  </si>
  <si>
    <t>1441385072</t>
  </si>
  <si>
    <t>https://podminky.urs.cz/item/CS_URS_2023_01/771121011</t>
  </si>
  <si>
    <t>137</t>
  </si>
  <si>
    <t>771474112</t>
  </si>
  <si>
    <t>Montáž soklů z dlaždic keramických lepených flexibilním lepidlem rovných, výšky přes 65 do 90 mm</t>
  </si>
  <si>
    <t>-1207715257</t>
  </si>
  <si>
    <t>https://podminky.urs.cz/item/CS_URS_2023_01/771474112</t>
  </si>
  <si>
    <t>17,9</t>
  </si>
  <si>
    <t>138</t>
  </si>
  <si>
    <t>59761276</t>
  </si>
  <si>
    <t>sokl-dlažba keramická slinutá hladká do interiéru i exteriéru 330x72mm</t>
  </si>
  <si>
    <t>1846875519</t>
  </si>
  <si>
    <t>47,3*2,475 'Přepočtené koeficientem množství</t>
  </si>
  <si>
    <t>139</t>
  </si>
  <si>
    <t>771571810</t>
  </si>
  <si>
    <t>Demontáž podlah z dlaždic keramických kladených do malty</t>
  </si>
  <si>
    <t>1618146195</t>
  </si>
  <si>
    <t>https://podminky.urs.cz/item/CS_URS_2023_01/771571810</t>
  </si>
  <si>
    <t>140</t>
  </si>
  <si>
    <t>771574111</t>
  </si>
  <si>
    <t>Montáž podlah z dlaždic keramických lepených flexibilním lepidlem maloformátových hladkých přes 6 do 9 ks/m2</t>
  </si>
  <si>
    <t>1170579995</t>
  </si>
  <si>
    <t>https://podminky.urs.cz/item/CS_URS_2023_01/771574111</t>
  </si>
  <si>
    <t>141</t>
  </si>
  <si>
    <t>59761011</t>
  </si>
  <si>
    <t>dlažba keramická slinutá hladká do interiéru i exteriéru do 9ks/m2</t>
  </si>
  <si>
    <t>-1265762401</t>
  </si>
  <si>
    <t>60,92*1,1 'Přepočtené koeficientem množství</t>
  </si>
  <si>
    <t>142</t>
  </si>
  <si>
    <t>771591112</t>
  </si>
  <si>
    <t>Izolace podlahy pod dlažbu nátěrem nebo stěrkou ve dvou vrstvách</t>
  </si>
  <si>
    <t>-1177189824</t>
  </si>
  <si>
    <t>https://podminky.urs.cz/item/CS_URS_2023_01/771591112</t>
  </si>
  <si>
    <t>143</t>
  </si>
  <si>
    <t>771592011</t>
  </si>
  <si>
    <t>Čištění vnitřních ploch po položení dlažby podlah nebo schodišť chemickými prostředky</t>
  </si>
  <si>
    <t>-1015994772</t>
  </si>
  <si>
    <t>https://podminky.urs.cz/item/CS_URS_2023_01/771592011</t>
  </si>
  <si>
    <t>144</t>
  </si>
  <si>
    <t>998771103</t>
  </si>
  <si>
    <t>Přesun hmot pro podlahy z dlaždic stanovený z hmotnosti přesunovaného materiálu vodorovná dopravní vzdálenost do 50 m v objektech výšky přes 12 do 24 m</t>
  </si>
  <si>
    <t>-6707423</t>
  </si>
  <si>
    <t>https://podminky.urs.cz/item/CS_URS_2023_01/998771103</t>
  </si>
  <si>
    <t>776</t>
  </si>
  <si>
    <t>Podlahy povlakové</t>
  </si>
  <si>
    <t>145</t>
  </si>
  <si>
    <t>776111311</t>
  </si>
  <si>
    <t>Příprava podkladu vysátí podlah</t>
  </si>
  <si>
    <t>-996209411</t>
  </si>
  <si>
    <t>https://podminky.urs.cz/item/CS_URS_2023_01/776111311</t>
  </si>
  <si>
    <t>146</t>
  </si>
  <si>
    <t>776121112</t>
  </si>
  <si>
    <t>Příprava podkladu penetrace vodou ředitelná podlah</t>
  </si>
  <si>
    <t>213014311</t>
  </si>
  <si>
    <t>https://podminky.urs.cz/item/CS_URS_2023_01/776121112</t>
  </si>
  <si>
    <t>147</t>
  </si>
  <si>
    <t>776141122</t>
  </si>
  <si>
    <t>Příprava podkladu vyrovnání samonivelační stěrkou podlah min.pevnosti 30 MPa, tloušťky přes 3 do 5 mm</t>
  </si>
  <si>
    <t>-417367573</t>
  </si>
  <si>
    <t>https://podminky.urs.cz/item/CS_URS_2023_01/776141122</t>
  </si>
  <si>
    <t>148</t>
  </si>
  <si>
    <t>776201812</t>
  </si>
  <si>
    <t>Demontáž povlakových podlahovin lepených ručně s podložkou</t>
  </si>
  <si>
    <t>-631060211</t>
  </si>
  <si>
    <t>https://podminky.urs.cz/item/CS_URS_2023_01/776201812</t>
  </si>
  <si>
    <t>149</t>
  </si>
  <si>
    <t>776251111</t>
  </si>
  <si>
    <t>Montáž podlahovin z přírodního linolea (marmolea) lepením standardním lepidlem z pásů standardních</t>
  </si>
  <si>
    <t>-27623389</t>
  </si>
  <si>
    <t>https://podminky.urs.cz/item/CS_URS_2023_01/776251111</t>
  </si>
  <si>
    <t>150</t>
  </si>
  <si>
    <t>28411069</t>
  </si>
  <si>
    <t>linoleum přírodní ze 100% dřevité moučky tl 2,5mm, zátěž 34/43, R9, hořlavost Cfl S1</t>
  </si>
  <si>
    <t>-680765454</t>
  </si>
  <si>
    <t>365,06*1,1 'Přepočtené koeficientem množství</t>
  </si>
  <si>
    <t>151</t>
  </si>
  <si>
    <t>776410811</t>
  </si>
  <si>
    <t>Demontáž soklíků nebo lišt pryžových nebo plastových</t>
  </si>
  <si>
    <t>-1867357102</t>
  </si>
  <si>
    <t>https://podminky.urs.cz/item/CS_URS_2023_01/776410811</t>
  </si>
  <si>
    <t>22,7</t>
  </si>
  <si>
    <t>21,5</t>
  </si>
  <si>
    <t>19,4</t>
  </si>
  <si>
    <t>11,9</t>
  </si>
  <si>
    <t>14,9</t>
  </si>
  <si>
    <t>18,3</t>
  </si>
  <si>
    <t>9,2</t>
  </si>
  <si>
    <t>22,6</t>
  </si>
  <si>
    <t>19,8</t>
  </si>
  <si>
    <t>9,3</t>
  </si>
  <si>
    <t>152</t>
  </si>
  <si>
    <t>776411111</t>
  </si>
  <si>
    <t>Montáž soklíků lepením obvodových, výšky do 80 mm</t>
  </si>
  <si>
    <t>-585306137</t>
  </si>
  <si>
    <t>https://podminky.urs.cz/item/CS_URS_2023_01/776411111</t>
  </si>
  <si>
    <t>22,5</t>
  </si>
  <si>
    <t>15,9</t>
  </si>
  <si>
    <t>10,9</t>
  </si>
  <si>
    <t>24,5</t>
  </si>
  <si>
    <t>13,5</t>
  </si>
  <si>
    <t>11,5</t>
  </si>
  <si>
    <t>20,4</t>
  </si>
  <si>
    <t>6,1</t>
  </si>
  <si>
    <t>14,7</t>
  </si>
  <si>
    <t>28,6</t>
  </si>
  <si>
    <t>22,4</t>
  </si>
  <si>
    <t>37,9</t>
  </si>
  <si>
    <t>153</t>
  </si>
  <si>
    <t>28411008</t>
  </si>
  <si>
    <t>lišta soklová PVC 16x60mm</t>
  </si>
  <si>
    <t>-822557466</t>
  </si>
  <si>
    <t>301,5*1,02 'Přepočtené koeficientem množství</t>
  </si>
  <si>
    <t>154</t>
  </si>
  <si>
    <t>776421312</t>
  </si>
  <si>
    <t>Montáž lišt přechodových šroubovaných</t>
  </si>
  <si>
    <t>606363410</t>
  </si>
  <si>
    <t>https://podminky.urs.cz/item/CS_URS_2023_01/776421312</t>
  </si>
  <si>
    <t>155</t>
  </si>
  <si>
    <t>55343110</t>
  </si>
  <si>
    <t>profil přechodový Al narážecí 30mm stříbro</t>
  </si>
  <si>
    <t>-1586389247</t>
  </si>
  <si>
    <t>9*1,02 'Přepočtené koeficientem množství</t>
  </si>
  <si>
    <t>156</t>
  </si>
  <si>
    <t>776991121</t>
  </si>
  <si>
    <t>Ostatní práce údržba nových podlahovin po pokládce čištění základní</t>
  </si>
  <si>
    <t>1859235406</t>
  </si>
  <si>
    <t>https://podminky.urs.cz/item/CS_URS_2023_01/776991121</t>
  </si>
  <si>
    <t>157</t>
  </si>
  <si>
    <t>998776103</t>
  </si>
  <si>
    <t>Přesun hmot pro podlahy povlakové stanovený z hmotnosti přesunovaného materiálu vodorovná dopravní vzdálenost do 50 m v objektech výšky přes 12 do 24 m</t>
  </si>
  <si>
    <t>74499689</t>
  </si>
  <si>
    <t>https://podminky.urs.cz/item/CS_URS_2023_01/998776103</t>
  </si>
  <si>
    <t>781</t>
  </si>
  <si>
    <t>Dokončovací práce - obklady</t>
  </si>
  <si>
    <t>158</t>
  </si>
  <si>
    <t>781111011</t>
  </si>
  <si>
    <t>Příprava podkladu před provedením obkladu oprášení (ometení) stěny</t>
  </si>
  <si>
    <t>303000356</t>
  </si>
  <si>
    <t>https://podminky.urs.cz/item/CS_URS_2023_01/781111011</t>
  </si>
  <si>
    <t>4,7*2,8</t>
  </si>
  <si>
    <t>9,6*2,8</t>
  </si>
  <si>
    <t>8,9*2,8</t>
  </si>
  <si>
    <t>13,9*2,8</t>
  </si>
  <si>
    <t>11,4*2,8</t>
  </si>
  <si>
    <t>159</t>
  </si>
  <si>
    <t>781121011</t>
  </si>
  <si>
    <t>Příprava podkladu před provedením obkladu nátěr penetrační na stěnu</t>
  </si>
  <si>
    <t>-451727114</t>
  </si>
  <si>
    <t>https://podminky.urs.cz/item/CS_URS_2023_01/781121011</t>
  </si>
  <si>
    <t>160</t>
  </si>
  <si>
    <t>781151031</t>
  </si>
  <si>
    <t>Příprava podkladu před provedením obkladu celoplošné vyrovnání podkladu stěrkou, tloušťky 3 mm</t>
  </si>
  <si>
    <t>1739205127</t>
  </si>
  <si>
    <t>https://podminky.urs.cz/item/CS_URS_2023_01/781151031</t>
  </si>
  <si>
    <t>1,6*2,8</t>
  </si>
  <si>
    <t>4,5*2,8</t>
  </si>
  <si>
    <t>2,25*2,8</t>
  </si>
  <si>
    <t>1,2*2,8</t>
  </si>
  <si>
    <t>161</t>
  </si>
  <si>
    <t>781471810</t>
  </si>
  <si>
    <t>Demontáž obkladů z dlaždic keramických kladených do malty</t>
  </si>
  <si>
    <t>526981370</t>
  </si>
  <si>
    <t>https://podminky.urs.cz/item/CS_URS_2023_01/781471810</t>
  </si>
  <si>
    <t>13,6*2,7</t>
  </si>
  <si>
    <t>5,9*3</t>
  </si>
  <si>
    <t>9,5*3</t>
  </si>
  <si>
    <t>5,5*3</t>
  </si>
  <si>
    <t>6,1*3</t>
  </si>
  <si>
    <t>162</t>
  </si>
  <si>
    <t>781474111</t>
  </si>
  <si>
    <t>Montáž obkladů vnitřních stěn z dlaždic keramických lepených flexibilním lepidlem maloformátových hladkých přes 6 do 9 ks/m2</t>
  </si>
  <si>
    <t>-445415019</t>
  </si>
  <si>
    <t>https://podminky.urs.cz/item/CS_URS_2023_01/781474111</t>
  </si>
  <si>
    <t>163</t>
  </si>
  <si>
    <t>R61026</t>
  </si>
  <si>
    <t>obklad keramický hladký do 9ks/m2</t>
  </si>
  <si>
    <t>-1733132113</t>
  </si>
  <si>
    <t>135,8*1,1 'Přepočtené koeficientem množství</t>
  </si>
  <si>
    <t>164</t>
  </si>
  <si>
    <t>781494111</t>
  </si>
  <si>
    <t>Obklad - dokončující práce profily ukončovací plastové lepené flexibilním lepidlem rohové</t>
  </si>
  <si>
    <t>1634089610</t>
  </si>
  <si>
    <t>https://podminky.urs.cz/item/CS_URS_2023_01/781494111</t>
  </si>
  <si>
    <t>2,8*5</t>
  </si>
  <si>
    <t>165</t>
  </si>
  <si>
    <t>781495211</t>
  </si>
  <si>
    <t>Čištění vnitřních ploch po provedení obkladu stěn chemickými prostředky</t>
  </si>
  <si>
    <t>975734982</t>
  </si>
  <si>
    <t>https://podminky.urs.cz/item/CS_URS_2023_01/781495211</t>
  </si>
  <si>
    <t>166</t>
  </si>
  <si>
    <t>998781103</t>
  </si>
  <si>
    <t>Přesun hmot pro obklady keramické stanovený z hmotnosti přesunovaného materiálu vodorovná dopravní vzdálenost do 50 m v objektech výšky přes 12 do 24 m</t>
  </si>
  <si>
    <t>148446148</t>
  </si>
  <si>
    <t>https://podminky.urs.cz/item/CS_URS_2023_01/998781103</t>
  </si>
  <si>
    <t>783</t>
  </si>
  <si>
    <t>Dokončovací práce - nátěry</t>
  </si>
  <si>
    <t>167</t>
  </si>
  <si>
    <t>783301303</t>
  </si>
  <si>
    <t>Příprava podkladu zámečnických konstrukcí před provedením nátěru odrezivění odrezovačem bezoplachovým</t>
  </si>
  <si>
    <t>-1891317021</t>
  </si>
  <si>
    <t>https://podminky.urs.cz/item/CS_URS_2023_01/783301303</t>
  </si>
  <si>
    <t>zárubně</t>
  </si>
  <si>
    <t>168</t>
  </si>
  <si>
    <t>783301313</t>
  </si>
  <si>
    <t>Příprava podkladu zámečnických konstrukcí před provedením nátěru odmaštění odmašťovačem ředidlovým</t>
  </si>
  <si>
    <t>-1140439771</t>
  </si>
  <si>
    <t>https://podminky.urs.cz/item/CS_URS_2023_01/783301313</t>
  </si>
  <si>
    <t>169</t>
  </si>
  <si>
    <t>783314101</t>
  </si>
  <si>
    <t>Základní nátěr zámečnických konstrukcí jednonásobný syntetický</t>
  </si>
  <si>
    <t>226307724</t>
  </si>
  <si>
    <t>https://podminky.urs.cz/item/CS_URS_2023_01/783314101</t>
  </si>
  <si>
    <t>170</t>
  </si>
  <si>
    <t>783315101</t>
  </si>
  <si>
    <t>Mezinátěr zámečnických konstrukcí jednonásobný syntetický standardní</t>
  </si>
  <si>
    <t>1423991325</t>
  </si>
  <si>
    <t>https://podminky.urs.cz/item/CS_URS_2023_01/783315101</t>
  </si>
  <si>
    <t>171</t>
  </si>
  <si>
    <t>783317101</t>
  </si>
  <si>
    <t>Krycí nátěr (email) zámečnických konstrukcí jednonásobný syntetický standardní</t>
  </si>
  <si>
    <t>1902672189</t>
  </si>
  <si>
    <t>https://podminky.urs.cz/item/CS_URS_2023_01/783317101</t>
  </si>
  <si>
    <t>784</t>
  </si>
  <si>
    <t>Dokončovací práce - malby a tapety</t>
  </si>
  <si>
    <t>172</t>
  </si>
  <si>
    <t>784111001</t>
  </si>
  <si>
    <t>Oprášení (ometení) podkladu v místnostech výšky do 3,80 m</t>
  </si>
  <si>
    <t>397166496</t>
  </si>
  <si>
    <t>https://podminky.urs.cz/item/CS_URS_2023_01/784111001</t>
  </si>
  <si>
    <t>STROPY sdk</t>
  </si>
  <si>
    <t>484,718</t>
  </si>
  <si>
    <t>stropy omítka</t>
  </si>
  <si>
    <t>184,25</t>
  </si>
  <si>
    <t>stěny omítka</t>
  </si>
  <si>
    <t>408,8</t>
  </si>
  <si>
    <t>stěny sdk</t>
  </si>
  <si>
    <t>94,711*2</t>
  </si>
  <si>
    <t>12,424*2</t>
  </si>
  <si>
    <t>47,42*2</t>
  </si>
  <si>
    <t>99,62*2</t>
  </si>
  <si>
    <t>14,568*2</t>
  </si>
  <si>
    <t>farmacel stěny</t>
  </si>
  <si>
    <t>100,45</t>
  </si>
  <si>
    <t>173</t>
  </si>
  <si>
    <t>784181112</t>
  </si>
  <si>
    <t>Penetrace podkladu jednonásobná základní pigmentovaná v místnostech výšky do 3,80 m</t>
  </si>
  <si>
    <t>649945459</t>
  </si>
  <si>
    <t>https://podminky.urs.cz/item/CS_URS_2023_01/784181112</t>
  </si>
  <si>
    <t>174</t>
  </si>
  <si>
    <t>784191001</t>
  </si>
  <si>
    <t>Čištění vnitřních ploch hrubý úklid po provedení malířských prací omytím oken nebo balkonových dveří jednoduchých</t>
  </si>
  <si>
    <t>-1076440093</t>
  </si>
  <si>
    <t>https://podminky.urs.cz/item/CS_URS_2023_01/784191001</t>
  </si>
  <si>
    <t>175</t>
  </si>
  <si>
    <t>784191007</t>
  </si>
  <si>
    <t>Čištění vnitřních ploch hrubý úklid po provedení malířských prací omytím podlah</t>
  </si>
  <si>
    <t>1029840874</t>
  </si>
  <si>
    <t>https://podminky.urs.cz/item/CS_URS_2023_01/784191007</t>
  </si>
  <si>
    <t>588,45</t>
  </si>
  <si>
    <t>176</t>
  </si>
  <si>
    <t>784211101X</t>
  </si>
  <si>
    <t>Malby z malířských směsí oděruvzdorných za mokra trojnásobné, bílé za mokra oděruvzdorné výborně v místnostech výšky do 3,80 m</t>
  </si>
  <si>
    <t>318340235</t>
  </si>
  <si>
    <t>HZS</t>
  </si>
  <si>
    <t>Hodinové zúčtovací sazby</t>
  </si>
  <si>
    <t>177</t>
  </si>
  <si>
    <t>512</t>
  </si>
  <si>
    <t>1850139821</t>
  </si>
  <si>
    <t>178</t>
  </si>
  <si>
    <t>HZS1331</t>
  </si>
  <si>
    <t>Hodinové zúčtovací sazby profesí HSV provádění konstrukcí montér konstrukcí</t>
  </si>
  <si>
    <t>-1795486460</t>
  </si>
  <si>
    <t>https://podminky.urs.cz/item/CS_URS_2023_01/HZS1331</t>
  </si>
  <si>
    <t>179</t>
  </si>
  <si>
    <t xml:space="preserve">Zařízení staveniště (Zajištění vody, elektro a pod.) </t>
  </si>
  <si>
    <t>-400071864</t>
  </si>
  <si>
    <t>VRN4</t>
  </si>
  <si>
    <t>Inženýrská činnost</t>
  </si>
  <si>
    <t>180</t>
  </si>
  <si>
    <t>042503000</t>
  </si>
  <si>
    <t>Plán BOZP na staveništi</t>
  </si>
  <si>
    <t>187105745</t>
  </si>
  <si>
    <t>https://podminky.urs.cz/item/CS_URS_2022_01/042503000</t>
  </si>
  <si>
    <t>181</t>
  </si>
  <si>
    <t>045002000</t>
  </si>
  <si>
    <t>Hlavní tituly průvodních činností a nákladů inženýrská činnost kompletační a koordinační činnost</t>
  </si>
  <si>
    <t>1868481115</t>
  </si>
  <si>
    <t>182</t>
  </si>
  <si>
    <t>049002000</t>
  </si>
  <si>
    <t>Ostatní inženýrská činnost</t>
  </si>
  <si>
    <t>-788256061</t>
  </si>
  <si>
    <t>https://podminky.urs.cz/item/CS_URS_2022_01/049002000</t>
  </si>
  <si>
    <t>VRN9</t>
  </si>
  <si>
    <t>Ostatní náklady</t>
  </si>
  <si>
    <t>183</t>
  </si>
  <si>
    <t>090001000.1</t>
  </si>
  <si>
    <t>Posudky, měření, kontrolní a revizní zkoušky stávajících a nově vybudovaných konstrukcí a objektů</t>
  </si>
  <si>
    <t>-1837354458</t>
  </si>
  <si>
    <t>SO 01.b - Elektro</t>
  </si>
  <si>
    <t xml:space="preserve">    741 - Elektroinstalace </t>
  </si>
  <si>
    <t>741</t>
  </si>
  <si>
    <t xml:space="preserve">Elektroinstalace </t>
  </si>
  <si>
    <t>E01</t>
  </si>
  <si>
    <t>příloha</t>
  </si>
  <si>
    <t>385230084</t>
  </si>
  <si>
    <t>SO 01.c - ZTI</t>
  </si>
  <si>
    <t xml:space="preserve">    8 - Trubní vedení</t>
  </si>
  <si>
    <t xml:space="preserve">    722 - Zdravotechnika - vnitřní vodovod</t>
  </si>
  <si>
    <t xml:space="preserve">    726 - Zdravotechnika - předstěnové instalace</t>
  </si>
  <si>
    <t>132212131</t>
  </si>
  <si>
    <t>Hloubení nezapažených rýh šířky do 800 mm ručně s urovnáním dna do předepsaného profilu a spádu v hornině třídy těžitelnosti I skupiny 3 soudržných</t>
  </si>
  <si>
    <t>-812772211</t>
  </si>
  <si>
    <t>https://podminky.urs.cz/item/CS_URS_2022_01/132212131</t>
  </si>
  <si>
    <t>kanalizace vně objektu</t>
  </si>
  <si>
    <t>(11,6+3,5+6)*1*0,7</t>
  </si>
  <si>
    <t>132254203</t>
  </si>
  <si>
    <t>Hloubení zapažených rýh šířky přes 800 do 2 000 mm strojně s urovnáním dna do předepsaného profilu a spádu v hornině třídy těžitelnosti I skupiny 3 přes 50 do 100 m3</t>
  </si>
  <si>
    <t>-1629920776</t>
  </si>
  <si>
    <t>https://podminky.urs.cz/item/CS_URS_2022_01/132254203</t>
  </si>
  <si>
    <t>45*1,5*1</t>
  </si>
  <si>
    <t>151101102</t>
  </si>
  <si>
    <t>Zřízení pažení a rozepření stěn rýh pro podzemní vedení příložné pro jakoukoliv mezerovitost, hloubky přes 2 do 4 m</t>
  </si>
  <si>
    <t>-662782348</t>
  </si>
  <si>
    <t>(45)*1,3*2</t>
  </si>
  <si>
    <t>151101112</t>
  </si>
  <si>
    <t>Odstranění pažení a rozepření stěn rýh pro podzemní vedení s uložením materiálu na vzdálenost do 3 m od kraje výkopu příložné, hloubky přes 2 do 4 m</t>
  </si>
  <si>
    <t>1823973883</t>
  </si>
  <si>
    <t>-1000182754</t>
  </si>
  <si>
    <t xml:space="preserve">odvoz </t>
  </si>
  <si>
    <t>14,77+67,5-41,949</t>
  </si>
  <si>
    <t>1118322406</t>
  </si>
  <si>
    <t>40,321*10</t>
  </si>
  <si>
    <t>167151111</t>
  </si>
  <si>
    <t>Nakládání, skládání a překládání neulehlého výkopku nebo sypaniny strojně nakládání, množství přes 100 m3, z hornin třídy těžitelnosti I, skupiny 1 až 3</t>
  </si>
  <si>
    <t>-1408093252</t>
  </si>
  <si>
    <t>40,321</t>
  </si>
  <si>
    <t>171201231</t>
  </si>
  <si>
    <t>Poplatek za uložení stavebního odpadu na recyklační skládce (skládkovné) zeminy a kamení zatříděného do Katalogu odpadů pod kódem 17 05 04</t>
  </si>
  <si>
    <t>269190219</t>
  </si>
  <si>
    <t>40,321*1,8</t>
  </si>
  <si>
    <t>171251201</t>
  </si>
  <si>
    <t>Uložení sypaniny na skládky nebo meziskládky bez hutnění s upravením uložené sypaniny do předepsaného tvaru</t>
  </si>
  <si>
    <t>-1841207042</t>
  </si>
  <si>
    <t>174101101</t>
  </si>
  <si>
    <t>Zásyp sypaninou z jakékoliv horniny strojně s uložením výkopku ve vrstvách se zhutněním jam, šachet, rýh nebo kolem objektů v těchto vykopávkách</t>
  </si>
  <si>
    <t>-1028820595</t>
  </si>
  <si>
    <t>14,77+67,5-30,406-9,915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</si>
  <si>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</si>
  <si>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</si>
  <si>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514715082</t>
  </si>
  <si>
    <t>(45)*0,46*1</t>
  </si>
  <si>
    <t>(11,6+3,5+6)*0,46*1</t>
  </si>
  <si>
    <t>58331200</t>
  </si>
  <si>
    <t>štěrkopísek netříděný</t>
  </si>
  <si>
    <t>957306671</t>
  </si>
  <si>
    <t>30,406*2 "Přepočtené koeficientem množství</t>
  </si>
  <si>
    <t>451572111</t>
  </si>
  <si>
    <t>Lože pod potrubí, stoky a drobné objekty v otevřeném výkopu z kameniva drobného těženého 0 až 4 mm</t>
  </si>
  <si>
    <t>-1321658109</t>
  </si>
  <si>
    <t>(45)*0,15*1</t>
  </si>
  <si>
    <t>(11,6+3,5+6)*0,15*1</t>
  </si>
  <si>
    <t>Trubní vedení</t>
  </si>
  <si>
    <t>894411121</t>
  </si>
  <si>
    <t>Zřízení šachet kanalizačních z betonových dílců výšky vstupu do 1,50 m s obložením dna betonem tř. C 25/30, na potrubí DN přes 200 do 300</t>
  </si>
  <si>
    <t>165212580</t>
  </si>
  <si>
    <t>59224063</t>
  </si>
  <si>
    <t>dno betonové šachtové kulaté DN 1000x1000, 100x115x15cm</t>
  </si>
  <si>
    <t>720758974</t>
  </si>
  <si>
    <t>59224050</t>
  </si>
  <si>
    <t>skruž pro kanalizační šachty se zabudovanými stupadly 100x25x12cm</t>
  </si>
  <si>
    <t>1165081265</t>
  </si>
  <si>
    <t>59224051</t>
  </si>
  <si>
    <t>skruž pro kanalizační šachty se zabudovanými stupadly 100x50x12cm</t>
  </si>
  <si>
    <t>-1270459401</t>
  </si>
  <si>
    <t>59224052</t>
  </si>
  <si>
    <t>skruž pro kanalizační šachty se zabudovanými stupadly 100x100x12cm</t>
  </si>
  <si>
    <t>1082245349</t>
  </si>
  <si>
    <t>59224135</t>
  </si>
  <si>
    <t>prstenec šachtový vyrovnávací betonový 625x90x60mm</t>
  </si>
  <si>
    <t>-1404532057</t>
  </si>
  <si>
    <t>59224167</t>
  </si>
  <si>
    <t>skruž betonová přechodová 62,5/100x60x12cm, stupadla poplastovaná</t>
  </si>
  <si>
    <t>-1133375081</t>
  </si>
  <si>
    <t>28661933</t>
  </si>
  <si>
    <t>poklop šachtový litinový  DN 600 pro třídu zatížení B125</t>
  </si>
  <si>
    <t>336539221</t>
  </si>
  <si>
    <t>899722114</t>
  </si>
  <si>
    <t>Krytí potrubí z plastů výstražnou fólií z PVC šířky 40 cm</t>
  </si>
  <si>
    <t>-381345588</t>
  </si>
  <si>
    <t>899914113</t>
  </si>
  <si>
    <t>Montáž ocelové chráničky v otevřeném výkopu vnějšího průměru D 273 x 10 mm</t>
  </si>
  <si>
    <t>1166693524</t>
  </si>
  <si>
    <t>14011110</t>
  </si>
  <si>
    <t>trubka ocelová bezešvá hladká jakost 11 353 273x7,0mm</t>
  </si>
  <si>
    <t>202027548</t>
  </si>
  <si>
    <t>R8615</t>
  </si>
  <si>
    <t xml:space="preserve">M+D Napojení kanalizace a vodovodu na stávající řad </t>
  </si>
  <si>
    <t>-133043865</t>
  </si>
  <si>
    <t>3326791</t>
  </si>
  <si>
    <t>998276101</t>
  </si>
  <si>
    <t>Přesun hmot pro trubní vedení hloubené z trub z plastických hmot nebo sklolaminátových pro vodovody nebo kanalizace v otevřeném výkopu dopravní vzdálenost do 15 m</t>
  </si>
  <si>
    <t>-2044826321</t>
  </si>
  <si>
    <t>721173317</t>
  </si>
  <si>
    <t>Potrubí z trub PVC SN4 dešťové DN 160</t>
  </si>
  <si>
    <t>1132912984</t>
  </si>
  <si>
    <t>https://podminky.urs.cz/item/CS_URS_2022_01/721173317</t>
  </si>
  <si>
    <t>721173401</t>
  </si>
  <si>
    <t>Potrubí z trub PVC SN4 svodné (ležaté) DN 110</t>
  </si>
  <si>
    <t>-1915519430</t>
  </si>
  <si>
    <t>721173402</t>
  </si>
  <si>
    <t>Potrubí z trub PVC SN4 svodné (ležaté) DN 125</t>
  </si>
  <si>
    <t>919700704</t>
  </si>
  <si>
    <t>https://podminky.urs.cz/item/CS_URS_2022_01/721173402</t>
  </si>
  <si>
    <t>721173403</t>
  </si>
  <si>
    <t>Potrubí z trub PVC SN4 svodné (ležaté) DN 160</t>
  </si>
  <si>
    <t>-93094429</t>
  </si>
  <si>
    <t>https://podminky.urs.cz/item/CS_URS_2022_01/721173403</t>
  </si>
  <si>
    <t>721173404</t>
  </si>
  <si>
    <t>Potrubí z trub PVC SN4 svodné (ležaté) DN 200</t>
  </si>
  <si>
    <t>-1705841472</t>
  </si>
  <si>
    <t>https://podminky.urs.cz/item/CS_URS_2022_01/721173404</t>
  </si>
  <si>
    <t>721174026</t>
  </si>
  <si>
    <t>Potrubí z trub polypropylenových odpadní (svislé) DN 125</t>
  </si>
  <si>
    <t>911932876</t>
  </si>
  <si>
    <t>https://podminky.urs.cz/item/CS_URS_2022_01/721174026</t>
  </si>
  <si>
    <t>721174043</t>
  </si>
  <si>
    <t>Potrubí z trub polypropylenových připojovací DN 50</t>
  </si>
  <si>
    <t>195512966</t>
  </si>
  <si>
    <t>https://podminky.urs.cz/item/CS_URS_2022_01/721174043</t>
  </si>
  <si>
    <t>7+3+14+6</t>
  </si>
  <si>
    <t>721174045</t>
  </si>
  <si>
    <t>Potrubí z trub polypropylenových připojovací DN 110</t>
  </si>
  <si>
    <t>468354607</t>
  </si>
  <si>
    <t>https://podminky.urs.cz/item/CS_URS_2022_01/721174045</t>
  </si>
  <si>
    <t>3+4+4+2</t>
  </si>
  <si>
    <t>721290111</t>
  </si>
  <si>
    <t>Zkouška těsnosti kanalizace v objektech vodou do DN 125</t>
  </si>
  <si>
    <t>-1254989197</t>
  </si>
  <si>
    <t>12+5+30+30+13</t>
  </si>
  <si>
    <t>721290112</t>
  </si>
  <si>
    <t>Zkouška těsnosti kanalizace v objektech vodou DN 150 nebo DN 200</t>
  </si>
  <si>
    <t>-563786290</t>
  </si>
  <si>
    <t>https://podminky.urs.cz/item/CS_URS_2022_01/721290112</t>
  </si>
  <si>
    <t>18+14+17</t>
  </si>
  <si>
    <t>998721101</t>
  </si>
  <si>
    <t>Přesun hmot pro vnitřní kanalizace stanovený z hmotnosti přesunovaného materiálu vodorovná dopravní vzdálenost do 50 m v objektech výšky do 6 m</t>
  </si>
  <si>
    <t>-545456997</t>
  </si>
  <si>
    <t>R92332</t>
  </si>
  <si>
    <t>Revizní a čistící kus, vč. dvířek 150x300mm</t>
  </si>
  <si>
    <t>1680060142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</si>
  <si>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</si>
  <si>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</si>
  <si>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</si>
  <si>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</si>
  <si>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183861847</t>
  </si>
  <si>
    <t>https://podminky.urs.cz/item/CS_URS_2022_01/722174021</t>
  </si>
  <si>
    <t>(23,6+2,3+5,7+2,4+1,5+0,2+1,3+1,3+1+0,7+1,8+0,45+1+1,78+0,82+0,85)*1,1</t>
  </si>
  <si>
    <t>722174022</t>
  </si>
  <si>
    <t>Potrubí z plastových trubek z polypropylenu PPR svařovaných polyfúzně PN 20 (SDR 6) D 20 x 3,4</t>
  </si>
  <si>
    <t>-801759194</t>
  </si>
  <si>
    <t>(2,6+0,6+0,85+1,5+1,2+1+3,5+5+2,7+1,5+2,3)*2*1,1</t>
  </si>
  <si>
    <t>722174023</t>
  </si>
  <si>
    <t>Potrubí z plastových trubek z polypropylenu PPR svařovaných polyfúzně PN 20 (SDR 6) D 25 x 4,2</t>
  </si>
  <si>
    <t>-446333848</t>
  </si>
  <si>
    <t>5,1+7+10+2+9</t>
  </si>
  <si>
    <t>722174024</t>
  </si>
  <si>
    <t>Potrubí z plastových trubek z polypropylenu PPR svařovaných polyfúzně PN 20 (SDR 6) D 32 x 5,4</t>
  </si>
  <si>
    <t>-2139730762</t>
  </si>
  <si>
    <t>(2,3+1+5,7+1,7+4,5+8)*2*1,1</t>
  </si>
  <si>
    <t>722181222</t>
  </si>
  <si>
    <t>Ochrana potrubí termoizolačními trubicemi z pěnového polyetylenu PE přilepenými v příčných a podélných spojích, tloušťky izolace přes 6 do 9 mm, vnitřního průměru izolace DN 45 mm</t>
  </si>
  <si>
    <t>418570539</t>
  </si>
  <si>
    <t>51,37+50,05+33,1+51,04</t>
  </si>
  <si>
    <t>722240102</t>
  </si>
  <si>
    <t>Armatury z plastických hmot ventily (PPR) přímé DN 25</t>
  </si>
  <si>
    <t>298408945</t>
  </si>
  <si>
    <t>722240124</t>
  </si>
  <si>
    <t>Armatury z plastických hmot kohouty (PPR) kulové DN 32</t>
  </si>
  <si>
    <t>-1628477248</t>
  </si>
  <si>
    <t>722270102</t>
  </si>
  <si>
    <t>Vodoměrové sestavy</t>
  </si>
  <si>
    <t>1679488969</t>
  </si>
  <si>
    <t>https://podminky.urs.cz/item/CS_URS_2022_01/722270102</t>
  </si>
  <si>
    <t>722290215</t>
  </si>
  <si>
    <t>Zkoušky, proplach a desinfekce vodovodního potrubí zkoušky těsnosti vodovodního potrubí hrdlového nebo přírubového do DN 100</t>
  </si>
  <si>
    <t>1963631904</t>
  </si>
  <si>
    <t>185,56</t>
  </si>
  <si>
    <t>998722102</t>
  </si>
  <si>
    <t>Přesun hmot pro vnitřní vodovod stanovený z hmotnosti přesunovaného materiálu vodorovná dopravní vzdálenost do 50 m v objektech výšky přes 6 do 12 m</t>
  </si>
  <si>
    <t>-1880080709</t>
  </si>
  <si>
    <t>725112022</t>
  </si>
  <si>
    <t>Zařízení záchodů klozety keramické závěsné na nosné stěny s hlubokým splachováním odpad vodorovný</t>
  </si>
  <si>
    <t>1159246626</t>
  </si>
  <si>
    <t>725121001</t>
  </si>
  <si>
    <t>Pisoárové záchodky splachovače automatické bez montážní krabice</t>
  </si>
  <si>
    <t>1304196377</t>
  </si>
  <si>
    <t>https://podminky.urs.cz/item/CS_URS_2022_01/725121001</t>
  </si>
  <si>
    <t>725211617</t>
  </si>
  <si>
    <t>Umyvadla keramická bílá bez výtokových armatur připevněná na stěnu šrouby s krytem na sifon (polosloupem), šířka umyvadla 600 mm</t>
  </si>
  <si>
    <t>308754971</t>
  </si>
  <si>
    <t>725241513</t>
  </si>
  <si>
    <t>Sprchové vaničky keramické čtvercové 900x900 mm</t>
  </si>
  <si>
    <t>-537338227</t>
  </si>
  <si>
    <t>https://podminky.urs.cz/item/CS_URS_2022_01/725241513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</si>
  <si>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</si>
  <si>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</si>
  <si>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-1475725493</t>
  </si>
  <si>
    <t>https://podminky.urs.cz/item/CS_URS_2022_01/725244523</t>
  </si>
  <si>
    <t>725291621</t>
  </si>
  <si>
    <t>Doplňky zařízení koupelen a záchodů nerezové zásobník toaletních papírů d=300 mm</t>
  </si>
  <si>
    <t>2004528004</t>
  </si>
  <si>
    <t>725291631</t>
  </si>
  <si>
    <t>Doplňky zařízení koupelen a záchodů nerezové zásobník papírových ručníků</t>
  </si>
  <si>
    <t>563966726</t>
  </si>
  <si>
    <t>725311121</t>
  </si>
  <si>
    <t>Dřezy bez výtokových armatur jednoduché se zápachovou uzávěrkou nerezové s odkapávací plochou 560x480 mm a miskou</t>
  </si>
  <si>
    <t>1258508653</t>
  </si>
  <si>
    <t>725331111</t>
  </si>
  <si>
    <t>Výlevky bez výtokových armatur a splachovací nádrže keramické se sklopnou plastovou mřížkou 425 mm</t>
  </si>
  <si>
    <t>-75078813</t>
  </si>
  <si>
    <t>725821329</t>
  </si>
  <si>
    <t>Baterie dřezové stojánkové pákové s otáčivým ústím a délkou ramínka s vytahovací sprškou</t>
  </si>
  <si>
    <t>-1486590738</t>
  </si>
  <si>
    <t>https://podminky.urs.cz/item/CS_URS_2022_01/725821329</t>
  </si>
  <si>
    <t>725822613</t>
  </si>
  <si>
    <t>Baterie umyvadlové stojánkové pákové s výpustí</t>
  </si>
  <si>
    <t>1285966083</t>
  </si>
  <si>
    <t>725822632X</t>
  </si>
  <si>
    <t>Baterie k výlevce</t>
  </si>
  <si>
    <t>2004194827</t>
  </si>
  <si>
    <t>baterie k výlevce</t>
  </si>
  <si>
    <t>998725101</t>
  </si>
  <si>
    <t>Přesun hmot pro zařizovací předměty stanovený z hmotnosti přesunovaného materiálu vodorovná dopravní vzdálenost do 50 m v objektech výšky do 6 m</t>
  </si>
  <si>
    <t>54261230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</si>
  <si>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</si>
  <si>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</si>
  <si>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</si>
  <si>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</si>
  <si>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768152341</t>
  </si>
  <si>
    <t>726131021</t>
  </si>
  <si>
    <t>Předstěnové instalační systémy do lehkých stěn s kovovou konstrukcí pro pisoáry stavební výška 1300 mm</t>
  </si>
  <si>
    <t>1488834462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</si>
  <si>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</si>
  <si>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</si>
  <si>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</si>
  <si>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-1791881103</t>
  </si>
  <si>
    <t>726131043</t>
  </si>
  <si>
    <t>Předstěnové instalační systémy do lehkých stěn s kovovou konstrukcí pro závěsné klozety ovládání zepředu, stavební výšky 1120 mm pro tělesně postižené</t>
  </si>
  <si>
    <t>-1178983219</t>
  </si>
  <si>
    <t>https://podminky.urs.cz/item/CS_URS_2022_01/726131043</t>
  </si>
  <si>
    <t>726191001</t>
  </si>
  <si>
    <t>Ostatní příslušenství instalačních systémů zvukoizolační souprava pro WC a bidet</t>
  </si>
  <si>
    <t>746137666</t>
  </si>
  <si>
    <t>726191002</t>
  </si>
  <si>
    <t>Ostatní příslušenství instalačních systémů souprava pro předstěnovou montáž</t>
  </si>
  <si>
    <t>-795147941</t>
  </si>
  <si>
    <t>998726111</t>
  </si>
  <si>
    <t>Přesun hmot pro instalační prefabrikáty stanovený z hmotnosti přesunovaného materiálu vodorovná dopravní vzdálenost do 50 m v objektech výšky do 6 m</t>
  </si>
  <si>
    <t>1602977346</t>
  </si>
  <si>
    <t>-1644702678</t>
  </si>
  <si>
    <t>-884695223</t>
  </si>
  <si>
    <t xml:space="preserve">Zařízení staveniště (Zajištění vody, elektro, vytápění objektu po dobu stavby,zábor pozemků, ostraha, oplocení staveniště, dopravní značení, stavební buňky a pod.) </t>
  </si>
  <si>
    <t>-1800577518</t>
  </si>
  <si>
    <t>270184653</t>
  </si>
  <si>
    <t>-478409860</t>
  </si>
  <si>
    <t>SO 01.d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</si>
  <si>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</si>
  <si>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</si>
  <si>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</si>
  <si>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</si>
  <si>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VRN6 - Územní vlivy</t>
  </si>
  <si>
    <t>731</t>
  </si>
  <si>
    <t>Ústřední vytápění - kotelny</t>
  </si>
  <si>
    <t>EN</t>
  </si>
  <si>
    <t>expanzní nádoba</t>
  </si>
  <si>
    <t>-631034327</t>
  </si>
  <si>
    <t>PS</t>
  </si>
  <si>
    <t>pojistná sestava</t>
  </si>
  <si>
    <t>-2013950697</t>
  </si>
  <si>
    <t>ČC</t>
  </si>
  <si>
    <t>čerpadlo cirkulace</t>
  </si>
  <si>
    <t>2098706434</t>
  </si>
  <si>
    <t>EN1</t>
  </si>
  <si>
    <t>expanzní nádoba Rexlex N 18 litrů, 6 bar</t>
  </si>
  <si>
    <t>1715835371</t>
  </si>
  <si>
    <t>F</t>
  </si>
  <si>
    <t>Filtr s magnetem</t>
  </si>
  <si>
    <t>-1587572204</t>
  </si>
  <si>
    <t>MK</t>
  </si>
  <si>
    <t>kulový kohout se zajištěním REFLEX MK 3/4</t>
  </si>
  <si>
    <t>100235849</t>
  </si>
  <si>
    <t>P</t>
  </si>
  <si>
    <t>Napojení nové soustavy na stávaící kotel včetně přípomocného materiálu</t>
  </si>
  <si>
    <t>2024006941</t>
  </si>
  <si>
    <t>REG</t>
  </si>
  <si>
    <t>ekvitermní regulátor</t>
  </si>
  <si>
    <t>1411277404</t>
  </si>
  <si>
    <t>T</t>
  </si>
  <si>
    <t>venkovní čidlo</t>
  </si>
  <si>
    <t>-766396756</t>
  </si>
  <si>
    <t>TZ</t>
  </si>
  <si>
    <t>čidlo zásobníku teplé vody</t>
  </si>
  <si>
    <t>-490483320</t>
  </si>
  <si>
    <t>UA</t>
  </si>
  <si>
    <t>Uzavírací armatura</t>
  </si>
  <si>
    <t>2041959794</t>
  </si>
  <si>
    <t>VK</t>
  </si>
  <si>
    <t>Vypouštěcí kohout</t>
  </si>
  <si>
    <t>340236175</t>
  </si>
  <si>
    <t>998731102</t>
  </si>
  <si>
    <t>Přesun hmot pro kotelny stanovený z hmotnosti přesunovaného materiálu vodorovná dopravní vzdálenost do 50 m v objektech výšky přes 6 do 12 m</t>
  </si>
  <si>
    <t>472889017</t>
  </si>
  <si>
    <t>https://podminky.urs.cz/item/CS_URS_2022_01/998731102</t>
  </si>
  <si>
    <t>733</t>
  </si>
  <si>
    <t>Ústřední vytápění - rozvodné potrubí</t>
  </si>
  <si>
    <t>733322221</t>
  </si>
  <si>
    <t>Potrubí z trubek plastových ze zesíťovaného polyethylenu (PE–Xa) spojovaných mechanicky násuvnou objímkou plastovou D 18/2</t>
  </si>
  <si>
    <t>1439708130</t>
  </si>
  <si>
    <t>https://podminky.urs.cz/item/CS_URS_2022_01/733322221</t>
  </si>
  <si>
    <t>733322222</t>
  </si>
  <si>
    <t>Potrubí z trubek plastových ze zesíťovaného polyethylenu (PE–Xa) spojovaných mechanicky násuvnou objímkou plastovou D 20/2</t>
  </si>
  <si>
    <t>1636301244</t>
  </si>
  <si>
    <t>https://podminky.urs.cz/item/CS_URS_2022_01/733322222</t>
  </si>
  <si>
    <t>733322223</t>
  </si>
  <si>
    <t>Potrubí z trubek plastových ze zesíťovaného polyethylenu (PE–Xa) spojovaných mechanicky násuvnou objímkou plastovou D 26/3</t>
  </si>
  <si>
    <t>-109844153</t>
  </si>
  <si>
    <t>https://podminky.urs.cz/item/CS_URS_2022_01/733322223</t>
  </si>
  <si>
    <t>733322224</t>
  </si>
  <si>
    <t>Potrubí z trubek plastových ze zesíťovaného polyethylenu (PE–Xa) spojovaných mechanicky násuvnou objímkou plastovou D 32/3</t>
  </si>
  <si>
    <t>-1830266969</t>
  </si>
  <si>
    <t>https://podminky.urs.cz/item/CS_URS_2022_01/733322224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</si>
  <si>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</si>
  <si>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</si>
  <si>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1122117738</t>
  </si>
  <si>
    <t>https://podminky.urs.cz/item/CS_URS_2022_01/733811232</t>
  </si>
  <si>
    <t>229,4</t>
  </si>
  <si>
    <t>9,88</t>
  </si>
  <si>
    <t>18,62</t>
  </si>
  <si>
    <t>36,66</t>
  </si>
  <si>
    <t>998733103</t>
  </si>
  <si>
    <t>Přesun hmot pro rozvody potrubí stanovený z hmotnosti přesunovaného materiálu vodorovná dopravní vzdálenost do 50 m v objektech výšky přes 12 do 24 m</t>
  </si>
  <si>
    <t>-980949525</t>
  </si>
  <si>
    <t>https://podminky.urs.cz/item/CS_URS_2022_01/998733103</t>
  </si>
  <si>
    <t>734</t>
  </si>
  <si>
    <t>Ústřední vytápění - armatury</t>
  </si>
  <si>
    <t>M+D Ventil IVAR.DS 344, DN 15, kvs m3xh-1 0,955, provedení R - rohový</t>
  </si>
  <si>
    <t>1355291146</t>
  </si>
  <si>
    <t>M+D Ventil KORADO 2015, DN 15, kvs m3 x h-1 - 0,75 , provedení T - s tělesem</t>
  </si>
  <si>
    <t>-249574956</t>
  </si>
  <si>
    <t>998734103</t>
  </si>
  <si>
    <t>Přesun hmot pro armatury stanovený z hmotnosti přesunovaného materiálu vodorovná dopravní vzdálenost do 50 m v objektech výšky přes 12 do 24 m</t>
  </si>
  <si>
    <t>1921453188</t>
  </si>
  <si>
    <t>https://podminky.urs.cz/item/CS_URS_2022_01/998734103</t>
  </si>
  <si>
    <t>735</t>
  </si>
  <si>
    <t>Ústřední vytápění - otopná tělesa</t>
  </si>
  <si>
    <t>735152239X</t>
  </si>
  <si>
    <t>Otopná tělesa panelová VKM8 jednodesková PN 1,0 MPa, T do 110°C s jednou přídavnou přestupní plochou výšky tělesa 400 mm stavební délky / výkonu 1200 mm / 850 W</t>
  </si>
  <si>
    <t>-716415466</t>
  </si>
  <si>
    <t>735152252X</t>
  </si>
  <si>
    <t>Otopná tělesa panelová VKM8 jednodesková PN 1,0 MPa, T do 110°C s jednou přídavnou přestupní plochou výšky tělesa 500 mm stavební délky / výkonu 500 mm / 429 W</t>
  </si>
  <si>
    <t>1932580539</t>
  </si>
  <si>
    <t>735152271X</t>
  </si>
  <si>
    <t>Otopná tělesa panelová VKM8 jednodesková PN 1,0 MPa, T do 110°C s jednou přídavnou přestupní plochou výšky tělesa 700 mm stavební délky / výkonu 400 mm / 401 W</t>
  </si>
  <si>
    <t>-740480081</t>
  </si>
  <si>
    <t>735152273X</t>
  </si>
  <si>
    <t>Otopná tělesa panelová VKM8 jednodesková PN 1,0 MPa, T do 110°C s jednou přídavnou přestupní plochou výšky tělesa 700 mm stavební délky / výkonu 600 mm / 601 W</t>
  </si>
  <si>
    <t>1699603219</t>
  </si>
  <si>
    <t>735152274X</t>
  </si>
  <si>
    <t>Otopná tělesa panelová VKM8 jednodesková PN 1,0 MPa, T do 110°C s jednou přídavnou přestupní plochou výšky tělesa 700 mm stavební délky / výkonu 700 mm / 701 W</t>
  </si>
  <si>
    <t>1520223859</t>
  </si>
  <si>
    <t>735152275X</t>
  </si>
  <si>
    <t>Otopná tělesa panelová VKM8 jednodesková PN 1,0 MPa, T do 110°C s jednou přídavnou přestupní plochou výšky tělesa 600 mm stavební délky / výkonu 800 mm / 802 W</t>
  </si>
  <si>
    <t>-18475469</t>
  </si>
  <si>
    <t>735152292X</t>
  </si>
  <si>
    <t>Otopná tělesa panelová VKM8 jednodesková PN 1,0 MPa, T do 110°C s jednou přídavnou přestupní plochou výšky tělesa 900 mm stavební délky / výkonu 500 mm / 697 W</t>
  </si>
  <si>
    <t>38376957</t>
  </si>
  <si>
    <t>735152351X</t>
  </si>
  <si>
    <t>Otopná tělesa panelová VKM8 dvoudesková PN 1,0 MPa, T do 110°C bez přídavné přestupní plochy výšky tělesa 500 mm stavební délky / výkonu 400 mm / 335 W</t>
  </si>
  <si>
    <t>1033846518</t>
  </si>
  <si>
    <t>735152377X</t>
  </si>
  <si>
    <t>Otopná tělesa panelová VKM8 dvoudesková PN 1,0 MPa, T do 110°C bez přídavné přestupní plochy výšky tělesa 600 mm stavební délky / výkonu 1000 mm / 978 W</t>
  </si>
  <si>
    <t>-186329448</t>
  </si>
  <si>
    <t>735152378X</t>
  </si>
  <si>
    <t>Otopná tělesa panelová VKM8 dvoudesková PN 1,0 MPa, T do 110°C bez přídavné přestupní plochy výšky tělesa 600 mm stavební délky / výkonu 1100 mm / 1076 W</t>
  </si>
  <si>
    <t>927472980</t>
  </si>
  <si>
    <t>7351523X</t>
  </si>
  <si>
    <t>Otopná tělesa panelová VKM8 jednodesková PN 1,0 MPa, T do 110°C s jednou přídavnou přestupní plochou výšky tělesa 600 mm stavební délky / výkonu 600 mm / 601 W</t>
  </si>
  <si>
    <t>383075600</t>
  </si>
  <si>
    <t>735152459X</t>
  </si>
  <si>
    <t>Otopná tělesa panelová VKM8 dvoudesková PN 1,0 MPa, T do 110°C s jednou přídavnou přestupní plochou výšky tělesa 500 mm stavební délky / výkonu 1200 mm / 1340 W</t>
  </si>
  <si>
    <t>1967271007</t>
  </si>
  <si>
    <t>735152496X</t>
  </si>
  <si>
    <t>Otopná tělesa panelová VKM8 dvoudesková PN 1,0 MPa, T do 110°C s jednou přídavnou přestupní plochou výšky tělesa 900 mm stavební délky / výkonu 900 mm / 1579 W</t>
  </si>
  <si>
    <t>-1445019215</t>
  </si>
  <si>
    <t>735152497X</t>
  </si>
  <si>
    <t>Otopná tělesa panelová VKM8 dvoudesková PN 1,0 MPa, T do 110°C s jednou přídavnou přestupní plochou výšky tělesa 900 mm stavební délky / výkonu 1000 mm / 1754 W</t>
  </si>
  <si>
    <t>981784691</t>
  </si>
  <si>
    <t>735152576X</t>
  </si>
  <si>
    <t>Otopná tělesa panelová VKM8 dvoudesková PN 1,0 MPa, T do 110°C se dvěma přídavnými přestupními plochami výšky tělesa 600 mm stavební délky / výkonu 900 mm / 1511 W</t>
  </si>
  <si>
    <t>-837517260</t>
  </si>
  <si>
    <t>735152579X</t>
  </si>
  <si>
    <t>Otopná tělesa panelová VK8 dvoudesková PN 1,0 MPa, T do 110°C se dvěma přídavnými přestupními plochami výšky tělesa 600 mm stavební délky / výkonu 1200 mm / 2015 W</t>
  </si>
  <si>
    <t>-100780124</t>
  </si>
  <si>
    <t>735152580X</t>
  </si>
  <si>
    <t>Otopná tělesa panelová VKM8 dvoudesková PN 1,0 MPa, T do 110°C se dvěma přídavnými přestupními plochami výšky tělesa 600 mm stavební délky / výkonu 1400 mm / 2351 W</t>
  </si>
  <si>
    <t>-617543469</t>
  </si>
  <si>
    <t>735152673X</t>
  </si>
  <si>
    <t>Otopná tělesa panelová VKM8 třídesková PN 1,0 MPa, T do 110°C se třemi přídavnými přestupními plochami výšky tělesa 600 mm stavební délky / výkonu 600 mm / 1444 W</t>
  </si>
  <si>
    <t>-2096959684</t>
  </si>
  <si>
    <t>7352274X</t>
  </si>
  <si>
    <t>Otopná tělesa panelová VKM8 jednodesková PN 1,0 MPa, T do 110°C s jednou přídavnou přestupní plochou výšky tělesa 600 mm stavební délky / výkonu 700 mm / 701 W</t>
  </si>
  <si>
    <t>1192513639</t>
  </si>
  <si>
    <t>998735103</t>
  </si>
  <si>
    <t>Přesun hmot pro otopná tělesa stanovený z hmotnosti přesunovaného materiálu vodorovná dopravní vzdálenost do 50 m v objektech výšky přes 12 do 24 m</t>
  </si>
  <si>
    <t>-647195383</t>
  </si>
  <si>
    <t>https://podminky.urs.cz/item/CS_URS_2022_01/998735103</t>
  </si>
  <si>
    <t>647283296</t>
  </si>
  <si>
    <t>-400500920</t>
  </si>
  <si>
    <t>-725620304</t>
  </si>
  <si>
    <t>-1576835988</t>
  </si>
  <si>
    <t>VRN6</t>
  </si>
  <si>
    <t>Územní vlivy</t>
  </si>
  <si>
    <t>065002000</t>
  </si>
  <si>
    <t>Mimostaveništní doprava materiálů</t>
  </si>
  <si>
    <t>211182385</t>
  </si>
  <si>
    <t>1916002744</t>
  </si>
  <si>
    <t>SO 01.e - VZT</t>
  </si>
  <si>
    <t xml:space="preserve">    751 - Vzduchotechnika</t>
  </si>
  <si>
    <t>751</t>
  </si>
  <si>
    <t>Vzduchotechnika</t>
  </si>
  <si>
    <t>751122011</t>
  </si>
  <si>
    <t>Montáž ventilátoru radiálního nízkotlakého nástěnného základního, průměru do 100 mm</t>
  </si>
  <si>
    <t>282838402</t>
  </si>
  <si>
    <t>https://podminky.urs.cz/item/CS_URS_2022_01/751122011</t>
  </si>
  <si>
    <t>R13484</t>
  </si>
  <si>
    <t>Malý radiální ventilátor typ EBB 250 T, montáž na stěnu, 240 m3/h při 0 Pa, 68W, 230V/50Hz, 51 dBA, s integrovanou zpětnou klapkou, m=2,2kg. Spouštěno se světlem, s časovým doběhem</t>
  </si>
  <si>
    <t>777487255</t>
  </si>
  <si>
    <t>R33100</t>
  </si>
  <si>
    <t>Malý radiální ventilátor typ EBB 100 T, montáž na stěnu, 130/75 m3/h při 0 Pa, 29W, 230V/50Hz, 46 dBA, s integrovanou zpětnou klapkou, m=1,8kg. Spouštěno se světlem, s časovým doběhem</t>
  </si>
  <si>
    <t>-202019733</t>
  </si>
  <si>
    <t>751398041</t>
  </si>
  <si>
    <t>Montáž ostatních zařízení protidešťové žaluzie nebo žaluziové klapky na kruhové potrubí, průměru do 300 mm</t>
  </si>
  <si>
    <t>-471371931</t>
  </si>
  <si>
    <t>https://podminky.urs.cz/item/CS_URS_2022_01/751398041</t>
  </si>
  <si>
    <t>42972901</t>
  </si>
  <si>
    <t>žaluzie protidešťová plastová s pevnými lamelami, pro potrubí D 100mm</t>
  </si>
  <si>
    <t>-251998822</t>
  </si>
  <si>
    <t>751510041</t>
  </si>
  <si>
    <t>Vzduchotechnické potrubí z pozinkovaného plechu kruhové, trouba spirálně vinutá bez příruby, průměru do 100 mm</t>
  </si>
  <si>
    <t>-1713321900</t>
  </si>
  <si>
    <t>https://podminky.urs.cz/item/CS_URS_2022_01/751510041</t>
  </si>
  <si>
    <t>751514761</t>
  </si>
  <si>
    <t>Montáž protidešťové stříšky nebo výfukové hlavice do plechového potrubí kruhové s přírubou, průměru do 100 mm</t>
  </si>
  <si>
    <t>-1486804330</t>
  </si>
  <si>
    <t>https://podminky.urs.cz/item/CS_URS_2022_01/751514761</t>
  </si>
  <si>
    <t>42974002</t>
  </si>
  <si>
    <t>stříška protidešťová s lemem Pz D 100mm</t>
  </si>
  <si>
    <t>1714534346</t>
  </si>
  <si>
    <t>751525051</t>
  </si>
  <si>
    <t>Montáž potrubí plastového kruhového s přírubou, průměru do 100 mm</t>
  </si>
  <si>
    <t>-305499090</t>
  </si>
  <si>
    <t>https://podminky.urs.cz/item/CS_URS_2022_01/751525051</t>
  </si>
  <si>
    <t>ELD.UVE300110015</t>
  </si>
  <si>
    <t>UK-PP-100/1000</t>
  </si>
  <si>
    <t>1680755725</t>
  </si>
  <si>
    <t>4*1,1 'Přepočtené koeficientem množství</t>
  </si>
  <si>
    <t>751691111</t>
  </si>
  <si>
    <t>Zaregulování systému vzduchotechnického zařízení za 1 koncový (distribuční) prvek</t>
  </si>
  <si>
    <t>-1292065104</t>
  </si>
  <si>
    <t>https://podminky.urs.cz/item/CS_URS_2022_01/751691111</t>
  </si>
  <si>
    <t>998751102</t>
  </si>
  <si>
    <t>Přesun hmot pro vzduchotechniku stanovený z hmotnosti přesunovaného materiálu vodorovná dopravní vzdálenost do 100 m v objektech výšky přes 12 do 24 m</t>
  </si>
  <si>
    <t>-765193783</t>
  </si>
  <si>
    <t>https://podminky.urs.cz/item/CS_URS_2022_01/998751102</t>
  </si>
  <si>
    <t>R161531</t>
  </si>
  <si>
    <t xml:space="preserve">M+D Tepelná a zvuková izolace potrubí z minerální vlny tl. 40 mm </t>
  </si>
  <si>
    <t>933744692</t>
  </si>
  <si>
    <t>HZS1292</t>
  </si>
  <si>
    <t>Hodinová zúčtovací sazba stavební dělník - stavební přípomoce</t>
  </si>
  <si>
    <t>262144</t>
  </si>
  <si>
    <t>2138414598</t>
  </si>
  <si>
    <t>HZS3211</t>
  </si>
  <si>
    <t>Hodinová zúčtovací sazba montér vzduchotechniky a chlazení</t>
  </si>
  <si>
    <t>-539134985</t>
  </si>
  <si>
    <t>-738436271</t>
  </si>
  <si>
    <t>-1875195491</t>
  </si>
  <si>
    <t>-225330621</t>
  </si>
  <si>
    <t>28968500</t>
  </si>
  <si>
    <t>-1358184984</t>
  </si>
  <si>
    <t>-1983853851</t>
  </si>
  <si>
    <t>SO 05 - Střecha</t>
  </si>
  <si>
    <t xml:space="preserve">    764 - Konstrukce klempířské</t>
  </si>
  <si>
    <t>342272215</t>
  </si>
  <si>
    <t>Příčky z pórobetonových tvárnic hladkých na tenké maltové lože objemová hmotnost do 500 kg/m3, tloušťka příčky 75 mm</t>
  </si>
  <si>
    <t>-1351773294</t>
  </si>
  <si>
    <t>https://podminky.urs.cz/item/CS_URS_2023_01/342272215</t>
  </si>
  <si>
    <t>vyzdívka mezi prvky OK, založení na žb věnci, v horní části kotvit do OK (UPE160) pomocí OC. montážní pásky vložené do spáry</t>
  </si>
  <si>
    <t>R42291131</t>
  </si>
  <si>
    <t>Ukotvení příček montážní páskou, do konstrukce ocelové</t>
  </si>
  <si>
    <t>682893382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</si>
  <si>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</si>
  <si>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</si>
  <si>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-1908019309</t>
  </si>
  <si>
    <t>https://podminky.urs.cz/item/CS_URS_2023_01/411354204</t>
  </si>
  <si>
    <t>417321414</t>
  </si>
  <si>
    <t>Ztužující pásy a věnce z betonu železového (bez výztuže) tř. C 20/25</t>
  </si>
  <si>
    <t>-1137217212</t>
  </si>
  <si>
    <t>https://podminky.urs.cz/item/CS_URS_2023_01/417321414</t>
  </si>
  <si>
    <t>0,4*0,26*12,6</t>
  </si>
  <si>
    <t>0,4*0,26*11,4</t>
  </si>
  <si>
    <t>0,4*0,26*13,1</t>
  </si>
  <si>
    <t>0,4*0,26*12,9</t>
  </si>
  <si>
    <t>0,2*0,4*10,3</t>
  </si>
  <si>
    <t>0,2*0,4*9,13</t>
  </si>
  <si>
    <t>0,2*0,4*10,5</t>
  </si>
  <si>
    <t>0,2*0,4*10,15</t>
  </si>
  <si>
    <t>417351115</t>
  </si>
  <si>
    <t>Bednění bočnic ztužujících pásů a věnců včetně vzpěr zřízení</t>
  </si>
  <si>
    <t>1527998756</t>
  </si>
  <si>
    <t>https://podminky.urs.cz/item/CS_URS_2023_01/417351115</t>
  </si>
  <si>
    <t>23,123*0,5*2</t>
  </si>
  <si>
    <t>22,5*0,5*2</t>
  </si>
  <si>
    <t>9,13*0,5*2</t>
  </si>
  <si>
    <t>10,15*0,5*2</t>
  </si>
  <si>
    <t>12,9*0,5*2</t>
  </si>
  <si>
    <t>11,37*0,5*2</t>
  </si>
  <si>
    <t>417351116</t>
  </si>
  <si>
    <t>Bednění bočnic ztužujících pásů a věnců včetně vzpěr odstranění</t>
  </si>
  <si>
    <t>1218709977</t>
  </si>
  <si>
    <t>https://podminky.urs.cz/item/CS_URS_2023_01/417351116</t>
  </si>
  <si>
    <t>417361821</t>
  </si>
  <si>
    <t>Výztuž ztužujících pásů a věnců z betonářské oceli 10 505 (R) nebo BSt 500</t>
  </si>
  <si>
    <t>634756625</t>
  </si>
  <si>
    <t>https://podminky.urs.cz/item/CS_URS_2023_01/417361821</t>
  </si>
  <si>
    <t>viz tabulka výztuže + prořez</t>
  </si>
  <si>
    <t>0,843*1,1</t>
  </si>
  <si>
    <t>441171112</t>
  </si>
  <si>
    <t>Montáž ocelové konstrukce zastřešení (vazníky, krovy) hmotnosti jednotlivých prvků do 30 kg/m, délky přes 12 do 18 m</t>
  </si>
  <si>
    <t>-2091397349</t>
  </si>
  <si>
    <t>https://podminky.urs.cz/item/CS_URS_2023_01/441171112</t>
  </si>
  <si>
    <t>viz. statika výkaz materiálu</t>
  </si>
  <si>
    <t>cs2</t>
  </si>
  <si>
    <t>1,676</t>
  </si>
  <si>
    <t>cs3</t>
  </si>
  <si>
    <t>0,258</t>
  </si>
  <si>
    <t>cs4</t>
  </si>
  <si>
    <t>0,901</t>
  </si>
  <si>
    <t>cs6</t>
  </si>
  <si>
    <t>1,422</t>
  </si>
  <si>
    <t>cs7</t>
  </si>
  <si>
    <t>1,913</t>
  </si>
  <si>
    <t>cs9</t>
  </si>
  <si>
    <t>0,855</t>
  </si>
  <si>
    <t>cs11</t>
  </si>
  <si>
    <t>0,156</t>
  </si>
  <si>
    <t>cs14</t>
  </si>
  <si>
    <t>0,064</t>
  </si>
  <si>
    <t>cs17</t>
  </si>
  <si>
    <t>0,256</t>
  </si>
  <si>
    <t>0,249</t>
  </si>
  <si>
    <t>0,152</t>
  </si>
  <si>
    <t>R1354348</t>
  </si>
  <si>
    <t xml:space="preserve">ocel profilová jakost S235JR (11 375) Iw (92, 2, 80, 6, 0) </t>
  </si>
  <si>
    <t>-506093015</t>
  </si>
  <si>
    <t>0,156*1,05</t>
  </si>
  <si>
    <t>13010750</t>
  </si>
  <si>
    <t>ocel profilová jakost S235JR (11 375) průřez IPE 180</t>
  </si>
  <si>
    <t>-105186448</t>
  </si>
  <si>
    <t>1,676*1,05</t>
  </si>
  <si>
    <t>1,422*1,05</t>
  </si>
  <si>
    <t>0,257*1,05</t>
  </si>
  <si>
    <t>0,249*1,05</t>
  </si>
  <si>
    <t>0,152*1,05</t>
  </si>
  <si>
    <t>14011036</t>
  </si>
  <si>
    <t>trubka ocelová bezešvá hladká jakost 11 353 60,3x4,0mm</t>
  </si>
  <si>
    <t>1064930054</t>
  </si>
  <si>
    <t>148*1,05</t>
  </si>
  <si>
    <t>14550190</t>
  </si>
  <si>
    <t>profil ocelový svařovaný jakost S235 průřez obdelníkový 100x50x3mm</t>
  </si>
  <si>
    <t>1230803398</t>
  </si>
  <si>
    <t>0,258*1,05</t>
  </si>
  <si>
    <t>14550301</t>
  </si>
  <si>
    <t>profil ocelový svařovaný jakost S235 průřez čtvercový 100x100x5mm</t>
  </si>
  <si>
    <t>1897596060</t>
  </si>
  <si>
    <t>1,913*1,05</t>
  </si>
  <si>
    <t>13010934</t>
  </si>
  <si>
    <t>ocel profilová jakost S235JR (11 375) průřez UPE 160</t>
  </si>
  <si>
    <t>-50640422</t>
  </si>
  <si>
    <t>0,856*1,05</t>
  </si>
  <si>
    <t>13011026</t>
  </si>
  <si>
    <t>ocel profilová jakost S235JR (11 375) průřez UPE 80</t>
  </si>
  <si>
    <t>645449634</t>
  </si>
  <si>
    <t>0,064*1,05</t>
  </si>
  <si>
    <t>441171122</t>
  </si>
  <si>
    <t>Montáž ocelové konstrukce zastřešení (vazníky, krovy) hmotnosti jednotlivých prvků přes 30 do 50 kg/m, délky přes 12 do 18 m</t>
  </si>
  <si>
    <t>1967190769</t>
  </si>
  <si>
    <t>https://podminky.urs.cz/item/CS_URS_2023_01/441171122</t>
  </si>
  <si>
    <t>cs1</t>
  </si>
  <si>
    <t>4,345</t>
  </si>
  <si>
    <t>cs5</t>
  </si>
  <si>
    <t>4,068</t>
  </si>
  <si>
    <t>cs8</t>
  </si>
  <si>
    <t>0,947</t>
  </si>
  <si>
    <t>cs12</t>
  </si>
  <si>
    <t>1,001</t>
  </si>
  <si>
    <t>13010756</t>
  </si>
  <si>
    <t>ocel profilová jakost S235JR (11 375) průřez IPE 240</t>
  </si>
  <si>
    <t>-1339627014</t>
  </si>
  <si>
    <t>4,345*1,05</t>
  </si>
  <si>
    <t>13010760</t>
  </si>
  <si>
    <t>ocel profilová jakost S235JR (11 375) průřez IPE 300</t>
  </si>
  <si>
    <t>310849656</t>
  </si>
  <si>
    <t>4,68*1,05</t>
  </si>
  <si>
    <t>13010942</t>
  </si>
  <si>
    <t>ocel profilová jakost S235JR (11 375) průřez UPE 240</t>
  </si>
  <si>
    <t>-207245953</t>
  </si>
  <si>
    <t>0,947*1,05</t>
  </si>
  <si>
    <t>13011029</t>
  </si>
  <si>
    <t>ocel profilová jakost S235JR (11 375) průřez UPE 300</t>
  </si>
  <si>
    <t>1169924238</t>
  </si>
  <si>
    <t>1,001*1,05</t>
  </si>
  <si>
    <t>441171132</t>
  </si>
  <si>
    <t>Montáž ocelové konstrukce zastřešení (vazníky, krovy) hmotnosti jednotlivých prvků přes 50 do 80 kg/m, délky přes 12 do 18 m</t>
  </si>
  <si>
    <t>-830062577</t>
  </si>
  <si>
    <t>https://podminky.urs.cz/item/CS_URS_2023_01/441171132</t>
  </si>
  <si>
    <t>dle výkazu materiálu</t>
  </si>
  <si>
    <t>cs13</t>
  </si>
  <si>
    <t>1,396</t>
  </si>
  <si>
    <t>R464834586</t>
  </si>
  <si>
    <t>ocel profilová jakost S235JR (11375) FLB2 60/30</t>
  </si>
  <si>
    <t>-536976754</t>
  </si>
  <si>
    <t>1,396*1,05</t>
  </si>
  <si>
    <t>R484584</t>
  </si>
  <si>
    <t>Prokotvení věnce do stávajícího zdiva</t>
  </si>
  <si>
    <t>-1978532621</t>
  </si>
  <si>
    <t>631311114</t>
  </si>
  <si>
    <t>Mazanina z betonu prostého bez zvýšených nároků na prostředí tl. přes 50 do 80 mm tř. C 16/20</t>
  </si>
  <si>
    <t>274718472</t>
  </si>
  <si>
    <t>https://podminky.urs.cz/item/CS_URS_2023_01/631311114</t>
  </si>
  <si>
    <t>zabetonování trapézového plechu viz. det. A6</t>
  </si>
  <si>
    <t>1,1*10,5*0,06</t>
  </si>
  <si>
    <t>1649546322</t>
  </si>
  <si>
    <t>762083121</t>
  </si>
  <si>
    <t>Impregnace řeziva máčením proti dřevokaznému hmyzu, houbám a plísním, třída ohrožení 1 a 2 (dřevo v interiéru)</t>
  </si>
  <si>
    <t>-1358221899</t>
  </si>
  <si>
    <t>https://podminky.urs.cz/item/CS_URS_2023_01/762083121</t>
  </si>
  <si>
    <t>5,774</t>
  </si>
  <si>
    <t>0,493</t>
  </si>
  <si>
    <t>762132135X</t>
  </si>
  <si>
    <t>Montáž obložení stěn, střech z hoblovaných prken tl. do 32 mm na sraz</t>
  </si>
  <si>
    <t>1135343583</t>
  </si>
  <si>
    <t>S2</t>
  </si>
  <si>
    <t>S4</t>
  </si>
  <si>
    <t>311,158</t>
  </si>
  <si>
    <t>M64844</t>
  </si>
  <si>
    <t>Prkno smrkové 80x19 mm, hoblované</t>
  </si>
  <si>
    <t>1638233262</t>
  </si>
  <si>
    <t>403,828*1,1 'Přepočtené koeficientem množství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</si>
  <si>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</si>
  <si>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</si>
  <si>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862081436</t>
  </si>
  <si>
    <t>https://podminky.urs.cz/item/CS_URS_2023_01/762332132</t>
  </si>
  <si>
    <t>cs10</t>
  </si>
  <si>
    <t>284</t>
  </si>
  <si>
    <t>cs15</t>
  </si>
  <si>
    <t>krov</t>
  </si>
  <si>
    <t>7,01*24</t>
  </si>
  <si>
    <t>6,1*5</t>
  </si>
  <si>
    <t>5,4*4</t>
  </si>
  <si>
    <t>6,3*20</t>
  </si>
  <si>
    <t>60512130</t>
  </si>
  <si>
    <t>hranol stavební řezivo průřezu do 224cm2 do dl 6m</t>
  </si>
  <si>
    <t>-417329911</t>
  </si>
  <si>
    <t>3,994*1,05</t>
  </si>
  <si>
    <t>0,379*1,05</t>
  </si>
  <si>
    <t>5,4*0,08*0,16*4*1,05</t>
  </si>
  <si>
    <t>60512131</t>
  </si>
  <si>
    <t>hranol stavební řezivo průřezu do 224cm2 dl 6-8m</t>
  </si>
  <si>
    <t>-364434919</t>
  </si>
  <si>
    <t>7,01*0,08*0,16*24*1,05</t>
  </si>
  <si>
    <t>6,1*0,08*0,16*5*1,05</t>
  </si>
  <si>
    <t>6,3*0,08*0,16*20*1,05</t>
  </si>
  <si>
    <t>762342216</t>
  </si>
  <si>
    <t>Montáž laťování střech jednoduchých sklonu do 60° při osové vzdálenosti latí přes 360 do 600 mm</t>
  </si>
  <si>
    <t>-187769965</t>
  </si>
  <si>
    <t>https://podminky.urs.cz/item/CS_URS_2023_01/762342216</t>
  </si>
  <si>
    <t>3*6,1*2</t>
  </si>
  <si>
    <t>3,5*5,35*2</t>
  </si>
  <si>
    <t>6,25*10,6*2</t>
  </si>
  <si>
    <t>6,25*10,25*2</t>
  </si>
  <si>
    <t>7,05*9,7*2</t>
  </si>
  <si>
    <t>7,05*10,7*2</t>
  </si>
  <si>
    <t>60514112</t>
  </si>
  <si>
    <t>řezivo jehličnaté lať surová dl 4m</t>
  </si>
  <si>
    <t>1613557959</t>
  </si>
  <si>
    <t>240*0,06*0,06*1,05</t>
  </si>
  <si>
    <t>235*0,06*0,06*1,05</t>
  </si>
  <si>
    <t>490*0,06*0,06*1,05</t>
  </si>
  <si>
    <t>240*0,06*0,035*1,05</t>
  </si>
  <si>
    <t>235*0,06*0,035*1,05</t>
  </si>
  <si>
    <t>490*0,06*0,035*1,05</t>
  </si>
  <si>
    <t>762342511</t>
  </si>
  <si>
    <t>Montáž laťování montáž kontralatí na podklad bez tepelné izolace</t>
  </si>
  <si>
    <t>1995368570</t>
  </si>
  <si>
    <t>https://podminky.urs.cz/item/CS_URS_2023_01/762342511</t>
  </si>
  <si>
    <t>viz krokve</t>
  </si>
  <si>
    <t>195,7</t>
  </si>
  <si>
    <t>60514106</t>
  </si>
  <si>
    <t>řezivo jehličnaté lať pevnostní třída S10-13 průřez 40x60mm</t>
  </si>
  <si>
    <t>-1572598482</t>
  </si>
  <si>
    <t>195,7*0,06*0,04*1,05</t>
  </si>
  <si>
    <t>762395000</t>
  </si>
  <si>
    <t>Spojovací prostředky krovů, bednění a laťování, nadstřešních konstrukcí svory, prkna, hřebíky, pásová ocel, vruty</t>
  </si>
  <si>
    <t>1396008463</t>
  </si>
  <si>
    <t>https://podminky.urs.cz/item/CS_URS_2023_01/762395000</t>
  </si>
  <si>
    <t>-1359769411</t>
  </si>
  <si>
    <t>https://podminky.urs.cz/item/CS_URS_2022_01/998762103</t>
  </si>
  <si>
    <t>764</t>
  </si>
  <si>
    <t>Konstrukce klempířské</t>
  </si>
  <si>
    <t>764241406</t>
  </si>
  <si>
    <t>Oplechování střešních prvků z titanzinkového předzvětralého plechu hřebene větraného, včetně větrací mřížky rš 500 mm</t>
  </si>
  <si>
    <t>123278588</t>
  </si>
  <si>
    <t>https://podminky.urs.cz/item/CS_URS_2023_01/764241406</t>
  </si>
  <si>
    <t>K06</t>
  </si>
  <si>
    <t>23,2</t>
  </si>
  <si>
    <t>764242434</t>
  </si>
  <si>
    <t>Oplechování střešních prvků z titanzinkového předzvětralého plechu okapu okapovým plechem střechy rovné rš 330 mm</t>
  </si>
  <si>
    <t>2142664138</t>
  </si>
  <si>
    <t>https://podminky.urs.cz/item/CS_URS_2023_01/764242434</t>
  </si>
  <si>
    <t>K05</t>
  </si>
  <si>
    <t>46,6</t>
  </si>
  <si>
    <t>764521465X</t>
  </si>
  <si>
    <t>Žlab podokapní z titanzinkového předzvětralého plechu včetně háků a čel kotlík hranatý</t>
  </si>
  <si>
    <t>-76676947</t>
  </si>
  <si>
    <t>K03 + K04</t>
  </si>
  <si>
    <t>2+1</t>
  </si>
  <si>
    <t>764545411</t>
  </si>
  <si>
    <t>Žlab mezistřešní nebo zaatikový z titanzinkového předzvětralého plechu včetně čel a hrdel uložený v lůžku bez háků rš 1100 mm</t>
  </si>
  <si>
    <t>-382926582</t>
  </si>
  <si>
    <t>https://podminky.urs.cz/item/CS_URS_2023_01/764545411</t>
  </si>
  <si>
    <t>K01</t>
  </si>
  <si>
    <t>764546411</t>
  </si>
  <si>
    <t>Žlab mezistřešní nebo zaatikový z titanzinkového předzvětralého plechu včetně čel a hrdel Příplatek k cenám za zvýšenou pracnost provedení rohu nebo koutu rš 1100 mm</t>
  </si>
  <si>
    <t>-268373124</t>
  </si>
  <si>
    <t>https://podminky.urs.cz/item/CS_URS_2023_01/764546411</t>
  </si>
  <si>
    <t>764548423</t>
  </si>
  <si>
    <t>Svod z titanzinkového předzvětralého plechu včetně objímek, kolen a odskoků kruhový, průměru 100 mm</t>
  </si>
  <si>
    <t>649796216</t>
  </si>
  <si>
    <t>https://podminky.urs.cz/item/CS_URS_2023_01/764548423</t>
  </si>
  <si>
    <t>K02</t>
  </si>
  <si>
    <t>R164465</t>
  </si>
  <si>
    <t>M+D Sněhová systémová zábrana, včetně uchycení na střechu</t>
  </si>
  <si>
    <t>-863508248</t>
  </si>
  <si>
    <t>R4242330</t>
  </si>
  <si>
    <t xml:space="preserve">Oplechování střešních prvků z titanzinkového lesklého válcovaného plechovou příponkou rš 120 mm </t>
  </si>
  <si>
    <t>-479999333</t>
  </si>
  <si>
    <t>K08</t>
  </si>
  <si>
    <t>2 ks na 1 m2</t>
  </si>
  <si>
    <t>311,158*2*0,33</t>
  </si>
  <si>
    <t>998764103</t>
  </si>
  <si>
    <t>Přesun hmot pro konstrukce klempířské stanovený z hmotnosti přesunovaného materiálu vodorovná dopravní vzdálenost do 50 m v objektech výšky přes 12 do 24 m</t>
  </si>
  <si>
    <t>1864137535</t>
  </si>
  <si>
    <t>https://podminky.urs.cz/item/CS_URS_2023_01/998764103</t>
  </si>
  <si>
    <t>765191021</t>
  </si>
  <si>
    <t>Montáž pojistné hydroizolační nebo parotěsné fólie kladené ve sklonu přes 20° s lepenými přesahy na krokve</t>
  </si>
  <si>
    <t>230585457</t>
  </si>
  <si>
    <t>https://podminky.urs.cz/item/CS_URS_2023_01/765191021</t>
  </si>
  <si>
    <t>28329036</t>
  </si>
  <si>
    <t>fólie kontaktní difuzně propustná pro doplňkovou hydroizolační vrstvu, třívrstvá mikroporézní PP 150g/m2 s integrovanou samolepící páskou</t>
  </si>
  <si>
    <t>-1172978377</t>
  </si>
  <si>
    <t>504,278*1,1 'Přepočtené koeficientem množství</t>
  </si>
  <si>
    <t>765191091</t>
  </si>
  <si>
    <t>Montáž pojistné hydroizolační nebo parotěsné fólie Příplatek k cenám montáže na bednění nebo tepelnou izolaci za sklon přes 30°</t>
  </si>
  <si>
    <t>-1732437344</t>
  </si>
  <si>
    <t>https://podminky.urs.cz/item/CS_URS_2023_01/765191091</t>
  </si>
  <si>
    <t>-1052292431</t>
  </si>
  <si>
    <t>766412234</t>
  </si>
  <si>
    <t>Montáž obložení stěn palubkami na pero a drážku plochy přes 5 m2 z tvrdého dřeva, šířky přes 100 mm</t>
  </si>
  <si>
    <t>498795530</t>
  </si>
  <si>
    <t>https://podminky.urs.cz/item/CS_URS_2023_01/766412234</t>
  </si>
  <si>
    <t>S3</t>
  </si>
  <si>
    <t>M553544</t>
  </si>
  <si>
    <t>palubky obkladové cedr červený, 120x19 mm, P+D, bez sražených hran</t>
  </si>
  <si>
    <t>1003826470</t>
  </si>
  <si>
    <t>100,45*1,1 'Přepočtené koeficientem množství</t>
  </si>
  <si>
    <t>766671008</t>
  </si>
  <si>
    <t>Montáž střešních oken dřevěných nebo plastových kyvných, výklopných/kyvných s okenním rámem a lemováním, s plisovaným límcem, s napojením na krytinu do krytiny ploché, rozměru 94 x 118 cm</t>
  </si>
  <si>
    <t>-1951668137</t>
  </si>
  <si>
    <t>https://podminky.urs.cz/item/CS_URS_2023_01/766671008</t>
  </si>
  <si>
    <t>OS1</t>
  </si>
  <si>
    <t>61124539</t>
  </si>
  <si>
    <t>okno střešní dřevěné výklopně-kyvné, izolační trojsklo 94x118cm, Uw=1,0W/m2K Al oplechování</t>
  </si>
  <si>
    <t>-246751633</t>
  </si>
  <si>
    <t>766671009</t>
  </si>
  <si>
    <t>Montáž střešních oken dřevěných nebo plastových kyvných, výklopných/kyvných s okenním rámem a lemováním, s plisovaným límcem, s napojením na krytinu do krytiny ploché, rozměru 94 x 140 cm</t>
  </si>
  <si>
    <t>1727166257</t>
  </si>
  <si>
    <t>https://podminky.urs.cz/item/CS_URS_2023_01/766671009</t>
  </si>
  <si>
    <t>OS2</t>
  </si>
  <si>
    <t>61124813</t>
  </si>
  <si>
    <t>okno střešní dřevěné výklopně-kyvné, izolační trojsklo 94x140cm, Uw=1,0W/m2K Al oplechování</t>
  </si>
  <si>
    <t>-704706789</t>
  </si>
  <si>
    <t>-240251470</t>
  </si>
  <si>
    <t>https://podminky.urs.cz/item/CS_URS_2022_01/998766103</t>
  </si>
  <si>
    <t>767391112</t>
  </si>
  <si>
    <t>Montáž krytiny z tvarovaných plechů trapézových nebo vlnitých, uchycených šroubováním</t>
  </si>
  <si>
    <t>-506093962</t>
  </si>
  <si>
    <t>https://podminky.urs.cz/item/CS_URS_2023_01/767391112</t>
  </si>
  <si>
    <t>15485110</t>
  </si>
  <si>
    <t>plech trapézový 35/207/1035 Pz tl 0,75mm</t>
  </si>
  <si>
    <t>-432803885</t>
  </si>
  <si>
    <t>311,158*1,133 'Přepočtené koeficientem množství</t>
  </si>
  <si>
    <t>767492001X</t>
  </si>
  <si>
    <t>Montáž nosného roštu fasád a stěn profilu kovového, připevněného na konzolu vodorovně</t>
  </si>
  <si>
    <t>1072379088</t>
  </si>
  <si>
    <t>193,12*2,5</t>
  </si>
  <si>
    <t>M41031</t>
  </si>
  <si>
    <t xml:space="preserve">Perforovaný fasádní profil "OMEGA" tl. 30 mm </t>
  </si>
  <si>
    <t>-1834176578</t>
  </si>
  <si>
    <t>482,8*1,02 'Přepočtené koeficientem množství</t>
  </si>
  <si>
    <t>R7428112</t>
  </si>
  <si>
    <t>Montáž fasádních kazetových obkladů výšky budovy přes 6 do 12 m</t>
  </si>
  <si>
    <t>1211226986</t>
  </si>
  <si>
    <t>M3814021</t>
  </si>
  <si>
    <t xml:space="preserve">Kazetový stěnový profil 600x120 mm </t>
  </si>
  <si>
    <t>40217336</t>
  </si>
  <si>
    <t>193,12*1,08 'Přepočtené koeficientem množství</t>
  </si>
  <si>
    <t>987512055</t>
  </si>
  <si>
    <t>783168101</t>
  </si>
  <si>
    <t>Lazurovací nátěr truhlářských konstrukcí jednonásobný olejový</t>
  </si>
  <si>
    <t>188187809</t>
  </si>
  <si>
    <t>https://podminky.urs.cz/item/CS_URS_2023_01/783168101</t>
  </si>
  <si>
    <t>92,67*2</t>
  </si>
  <si>
    <t>311,158*2</t>
  </si>
  <si>
    <t>-501544508</t>
  </si>
  <si>
    <t>ocelová konstrukce krovu</t>
  </si>
  <si>
    <t>576</t>
  </si>
  <si>
    <t>1442540903</t>
  </si>
  <si>
    <t>-1058165492</t>
  </si>
  <si>
    <t>1823786027</t>
  </si>
  <si>
    <t>-1984683020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</si>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</sst>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06005" TargetMode="External"/><Relationship Id="rId13" Type="http://schemas.openxmlformats.org/officeDocument/2006/relationships/hyperlink" Target="https://podminky.urs.cz/item/CS_URS_2022_01/997013811" TargetMode="External"/><Relationship Id="rId18" Type="http://schemas.openxmlformats.org/officeDocument/2006/relationships/hyperlink" Target="https://podminky.urs.cz/item/CS_URS_2022_01/997013871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938908411" TargetMode="External"/><Relationship Id="rId21" Type="http://schemas.openxmlformats.org/officeDocument/2006/relationships/hyperlink" Target="https://podminky.urs.cz/item/CS_URS_2022_01/762111811" TargetMode="External"/><Relationship Id="rId7" Type="http://schemas.openxmlformats.org/officeDocument/2006/relationships/hyperlink" Target="https://podminky.urs.cz/item/CS_URS_2022_01/997006002" TargetMode="External"/><Relationship Id="rId12" Type="http://schemas.openxmlformats.org/officeDocument/2006/relationships/hyperlink" Target="https://podminky.urs.cz/item/CS_URS_2022_01/997013804" TargetMode="External"/><Relationship Id="rId17" Type="http://schemas.openxmlformats.org/officeDocument/2006/relationships/hyperlink" Target="https://podminky.urs.cz/item/CS_URS_2022_01/997013869" TargetMode="External"/><Relationship Id="rId25" Type="http://schemas.openxmlformats.org/officeDocument/2006/relationships/hyperlink" Target="https://podminky.urs.cz/item/CS_URS_2022_01/767134802" TargetMode="External"/><Relationship Id="rId2" Type="http://schemas.openxmlformats.org/officeDocument/2006/relationships/hyperlink" Target="https://podminky.urs.cz/item/CS_URS_2022_01/411354314" TargetMode="External"/><Relationship Id="rId16" Type="http://schemas.openxmlformats.org/officeDocument/2006/relationships/hyperlink" Target="https://podminky.urs.cz/item/CS_URS_2022_01/997013814" TargetMode="External"/><Relationship Id="rId20" Type="http://schemas.openxmlformats.org/officeDocument/2006/relationships/hyperlink" Target="https://podminky.urs.cz/item/CS_URS_2022_01/998001123" TargetMode="External"/><Relationship Id="rId1" Type="http://schemas.openxmlformats.org/officeDocument/2006/relationships/hyperlink" Target="https://podminky.urs.cz/item/CS_URS_2022_01/411354313" TargetMode="External"/><Relationship Id="rId6" Type="http://schemas.openxmlformats.org/officeDocument/2006/relationships/hyperlink" Target="https://podminky.urs.cz/item/CS_URS_2022_01/981011414" TargetMode="External"/><Relationship Id="rId11" Type="http://schemas.openxmlformats.org/officeDocument/2006/relationships/hyperlink" Target="https://podminky.urs.cz/item/CS_URS_2022_01/997013635" TargetMode="External"/><Relationship Id="rId24" Type="http://schemas.openxmlformats.org/officeDocument/2006/relationships/hyperlink" Target="https://podminky.urs.cz/item/CS_URS_2022_01/762431818" TargetMode="External"/><Relationship Id="rId5" Type="http://schemas.openxmlformats.org/officeDocument/2006/relationships/hyperlink" Target="https://podminky.urs.cz/item/CS_URS_2022_01/961044111" TargetMode="External"/><Relationship Id="rId15" Type="http://schemas.openxmlformats.org/officeDocument/2006/relationships/hyperlink" Target="https://podminky.urs.cz/item/CS_URS_2022_01/997013813" TargetMode="External"/><Relationship Id="rId23" Type="http://schemas.openxmlformats.org/officeDocument/2006/relationships/hyperlink" Target="https://podminky.urs.cz/item/CS_URS_2022_01/762341811" TargetMode="External"/><Relationship Id="rId10" Type="http://schemas.openxmlformats.org/officeDocument/2006/relationships/hyperlink" Target="https://podminky.urs.cz/item/CS_URS_2022_01/997006519" TargetMode="External"/><Relationship Id="rId19" Type="http://schemas.openxmlformats.org/officeDocument/2006/relationships/hyperlink" Target="https://podminky.urs.cz/item/CS_URS_2022_01/997013875" TargetMode="External"/><Relationship Id="rId4" Type="http://schemas.openxmlformats.org/officeDocument/2006/relationships/hyperlink" Target="https://podminky.urs.cz/item/CS_URS_2022_01/949101112" TargetMode="External"/><Relationship Id="rId9" Type="http://schemas.openxmlformats.org/officeDocument/2006/relationships/hyperlink" Target="https://podminky.urs.cz/item/CS_URS_2022_01/997006512" TargetMode="External"/><Relationship Id="rId14" Type="http://schemas.openxmlformats.org/officeDocument/2006/relationships/hyperlink" Target="https://podminky.urs.cz/item/CS_URS_2022_01/997013812" TargetMode="External"/><Relationship Id="rId22" Type="http://schemas.openxmlformats.org/officeDocument/2006/relationships/hyperlink" Target="https://podminky.urs.cz/item/CS_URS_2022_01/7623318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2252002" TargetMode="External"/><Relationship Id="rId13" Type="http://schemas.openxmlformats.org/officeDocument/2006/relationships/hyperlink" Target="https://podminky.urs.cz/item/CS_URS_2023_01/713121111" TargetMode="External"/><Relationship Id="rId18" Type="http://schemas.openxmlformats.org/officeDocument/2006/relationships/hyperlink" Target="https://podminky.urs.cz/item/CS_URS_2023_01/713151111" TargetMode="External"/><Relationship Id="rId3" Type="http://schemas.openxmlformats.org/officeDocument/2006/relationships/hyperlink" Target="https://podminky.urs.cz/item/CS_URS_2023_01/622151011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podminky.urs.cz/item/CS_URS_2023_01/622252001" TargetMode="External"/><Relationship Id="rId12" Type="http://schemas.openxmlformats.org/officeDocument/2006/relationships/hyperlink" Target="https://podminky.urs.cz/item/CS_URS_2023_01/998011003" TargetMode="External"/><Relationship Id="rId17" Type="http://schemas.openxmlformats.org/officeDocument/2006/relationships/hyperlink" Target="https://podminky.urs.cz/item/CS_URS_2023_01/713131151" TargetMode="External"/><Relationship Id="rId2" Type="http://schemas.openxmlformats.org/officeDocument/2006/relationships/hyperlink" Target="https://podminky.urs.cz/item/CS_URS_2023_01/622151001" TargetMode="External"/><Relationship Id="rId16" Type="http://schemas.openxmlformats.org/officeDocument/2006/relationships/hyperlink" Target="https://podminky.urs.cz/item/CS_URS_2023_01/713131145" TargetMode="External"/><Relationship Id="rId20" Type="http://schemas.openxmlformats.org/officeDocument/2006/relationships/hyperlink" Target="https://podminky.urs.cz/item/CS_URS_2023_01/998713103" TargetMode="External"/><Relationship Id="rId1" Type="http://schemas.openxmlformats.org/officeDocument/2006/relationships/hyperlink" Target="https://podminky.urs.cz/item/CS_URS_2023_01/622131121" TargetMode="External"/><Relationship Id="rId6" Type="http://schemas.openxmlformats.org/officeDocument/2006/relationships/hyperlink" Target="https://podminky.urs.cz/item/CS_URS_2023_01/622212051" TargetMode="External"/><Relationship Id="rId11" Type="http://schemas.openxmlformats.org/officeDocument/2006/relationships/hyperlink" Target="https://podminky.urs.cz/item/CS_URS_2023_01/629991012" TargetMode="External"/><Relationship Id="rId5" Type="http://schemas.openxmlformats.org/officeDocument/2006/relationships/hyperlink" Target="https://podminky.urs.cz/item/CS_URS_2023_01/622211021" TargetMode="External"/><Relationship Id="rId15" Type="http://schemas.openxmlformats.org/officeDocument/2006/relationships/hyperlink" Target="https://podminky.urs.cz/item/CS_URS_2023_01/713121112" TargetMode="External"/><Relationship Id="rId10" Type="http://schemas.openxmlformats.org/officeDocument/2006/relationships/hyperlink" Target="https://podminky.urs.cz/item/CS_URS_2023_01/622521012" TargetMode="External"/><Relationship Id="rId19" Type="http://schemas.openxmlformats.org/officeDocument/2006/relationships/hyperlink" Target="https://podminky.urs.cz/item/CS_URS_2023_01/713151132" TargetMode="External"/><Relationship Id="rId4" Type="http://schemas.openxmlformats.org/officeDocument/2006/relationships/hyperlink" Target="https://podminky.urs.cz/item/CS_URS_2023_01/622211021" TargetMode="External"/><Relationship Id="rId9" Type="http://schemas.openxmlformats.org/officeDocument/2006/relationships/hyperlink" Target="https://podminky.urs.cz/item/CS_URS_2023_01/622511102" TargetMode="External"/><Relationship Id="rId14" Type="http://schemas.openxmlformats.org/officeDocument/2006/relationships/hyperlink" Target="https://podminky.urs.cz/item/CS_URS_2023_01/7131211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82303111" TargetMode="External"/><Relationship Id="rId18" Type="http://schemas.openxmlformats.org/officeDocument/2006/relationships/hyperlink" Target="https://podminky.urs.cz/item/CS_URS_2023_01/311321817" TargetMode="External"/><Relationship Id="rId26" Type="http://schemas.openxmlformats.org/officeDocument/2006/relationships/hyperlink" Target="https://podminky.urs.cz/item/CS_URS_2023_01/622131101" TargetMode="External"/><Relationship Id="rId21" Type="http://schemas.openxmlformats.org/officeDocument/2006/relationships/hyperlink" Target="https://podminky.urs.cz/item/CS_URS_2023_01/311362021" TargetMode="External"/><Relationship Id="rId34" Type="http://schemas.openxmlformats.org/officeDocument/2006/relationships/hyperlink" Target="https://podminky.urs.cz/item/CS_URS_2023_01/916231213" TargetMode="External"/><Relationship Id="rId7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181411131" TargetMode="External"/><Relationship Id="rId17" Type="http://schemas.openxmlformats.org/officeDocument/2006/relationships/hyperlink" Target="https://podminky.urs.cz/item/CS_URS_2023_01/272362021" TargetMode="External"/><Relationship Id="rId25" Type="http://schemas.openxmlformats.org/officeDocument/2006/relationships/hyperlink" Target="https://podminky.urs.cz/item/CS_URS_2023_01/591241111" TargetMode="External"/><Relationship Id="rId33" Type="http://schemas.openxmlformats.org/officeDocument/2006/relationships/hyperlink" Target="https://podminky.urs.cz/item/CS_URS_2023_01/637121111" TargetMode="External"/><Relationship Id="rId2" Type="http://schemas.openxmlformats.org/officeDocument/2006/relationships/hyperlink" Target="https://podminky.urs.cz/item/CS_URS_2023_01/113107222" TargetMode="External"/><Relationship Id="rId16" Type="http://schemas.openxmlformats.org/officeDocument/2006/relationships/hyperlink" Target="https://podminky.urs.cz/item/CS_URS_2023_01/272322511" TargetMode="External"/><Relationship Id="rId20" Type="http://schemas.openxmlformats.org/officeDocument/2006/relationships/hyperlink" Target="https://podminky.urs.cz/item/CS_URS_2023_01/311351122" TargetMode="External"/><Relationship Id="rId29" Type="http://schemas.openxmlformats.org/officeDocument/2006/relationships/hyperlink" Target="https://podminky.urs.cz/item/CS_URS_2023_01/631311234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62251102" TargetMode="External"/><Relationship Id="rId11" Type="http://schemas.openxmlformats.org/officeDocument/2006/relationships/hyperlink" Target="https://podminky.urs.cz/item/CS_URS_2023_01/174111102" TargetMode="External"/><Relationship Id="rId24" Type="http://schemas.openxmlformats.org/officeDocument/2006/relationships/hyperlink" Target="https://podminky.urs.cz/item/CS_URS_2023_01/564851011" TargetMode="External"/><Relationship Id="rId32" Type="http://schemas.openxmlformats.org/officeDocument/2006/relationships/hyperlink" Target="https://podminky.urs.cz/item/CS_URS_2023_01/631362021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132251101" TargetMode="External"/><Relationship Id="rId15" Type="http://schemas.openxmlformats.org/officeDocument/2006/relationships/hyperlink" Target="https://podminky.urs.cz/item/CS_URS_2023_01/271542211" TargetMode="External"/><Relationship Id="rId23" Type="http://schemas.openxmlformats.org/officeDocument/2006/relationships/hyperlink" Target="https://podminky.urs.cz/item/CS_URS_2023_01/348171146" TargetMode="External"/><Relationship Id="rId28" Type="http://schemas.openxmlformats.org/officeDocument/2006/relationships/hyperlink" Target="https://podminky.urs.cz/item/CS_URS_2023_01/629995101" TargetMode="External"/><Relationship Id="rId36" Type="http://schemas.openxmlformats.org/officeDocument/2006/relationships/hyperlink" Target="https://podminky.urs.cz/item/CS_URS_2023_01/998011003" TargetMode="External"/><Relationship Id="rId10" Type="http://schemas.openxmlformats.org/officeDocument/2006/relationships/hyperlink" Target="https://podminky.urs.cz/item/CS_URS_2023_01/171201221" TargetMode="External"/><Relationship Id="rId19" Type="http://schemas.openxmlformats.org/officeDocument/2006/relationships/hyperlink" Target="https://podminky.urs.cz/item/CS_URS_2023_01/311351121" TargetMode="External"/><Relationship Id="rId31" Type="http://schemas.openxmlformats.org/officeDocument/2006/relationships/hyperlink" Target="https://podminky.urs.cz/item/CS_URS_2023_01/631351102" TargetMode="External"/><Relationship Id="rId4" Type="http://schemas.openxmlformats.org/officeDocument/2006/relationships/hyperlink" Target="https://podminky.urs.cz/item/CS_URS_2023_01/131213701" TargetMode="External"/><Relationship Id="rId9" Type="http://schemas.openxmlformats.org/officeDocument/2006/relationships/hyperlink" Target="https://podminky.urs.cz/item/CS_URS_2023_01/167151101" TargetMode="External"/><Relationship Id="rId14" Type="http://schemas.openxmlformats.org/officeDocument/2006/relationships/hyperlink" Target="https://podminky.urs.cz/item/CS_URS_2023_01/212750101" TargetMode="External"/><Relationship Id="rId22" Type="http://schemas.openxmlformats.org/officeDocument/2006/relationships/hyperlink" Target="https://podminky.urs.cz/item/CS_URS_2023_01/338171123" TargetMode="External"/><Relationship Id="rId27" Type="http://schemas.openxmlformats.org/officeDocument/2006/relationships/hyperlink" Target="https://podminky.urs.cz/item/CS_URS_2023_01/622331111" TargetMode="External"/><Relationship Id="rId30" Type="http://schemas.openxmlformats.org/officeDocument/2006/relationships/hyperlink" Target="https://podminky.urs.cz/item/CS_URS_2023_01/631351101" TargetMode="External"/><Relationship Id="rId35" Type="http://schemas.openxmlformats.org/officeDocument/2006/relationships/hyperlink" Target="https://podminky.urs.cz/item/CS_URS_2023_01/935113112" TargetMode="External"/><Relationship Id="rId8" Type="http://schemas.openxmlformats.org/officeDocument/2006/relationships/hyperlink" Target="https://podminky.urs.cz/item/CS_URS_2023_01/162751119" TargetMode="External"/><Relationship Id="rId3" Type="http://schemas.openxmlformats.org/officeDocument/2006/relationships/hyperlink" Target="https://podminky.urs.cz/item/CS_URS_2023_01/11320111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978012191" TargetMode="External"/><Relationship Id="rId21" Type="http://schemas.openxmlformats.org/officeDocument/2006/relationships/hyperlink" Target="https://podminky.urs.cz/item/CS_URS_2023_01/968072356" TargetMode="External"/><Relationship Id="rId42" Type="http://schemas.openxmlformats.org/officeDocument/2006/relationships/hyperlink" Target="https://podminky.urs.cz/item/CS_URS_2023_01/998721103" TargetMode="External"/><Relationship Id="rId47" Type="http://schemas.openxmlformats.org/officeDocument/2006/relationships/hyperlink" Target="https://podminky.urs.cz/item/CS_URS_2023_01/725820802" TargetMode="External"/><Relationship Id="rId63" Type="http://schemas.openxmlformats.org/officeDocument/2006/relationships/hyperlink" Target="https://podminky.urs.cz/item/CS_URS_2023_01/763121411" TargetMode="External"/><Relationship Id="rId68" Type="http://schemas.openxmlformats.org/officeDocument/2006/relationships/hyperlink" Target="https://podminky.urs.cz/item/CS_URS_2023_01/998763303" TargetMode="External"/><Relationship Id="rId84" Type="http://schemas.openxmlformats.org/officeDocument/2006/relationships/hyperlink" Target="https://podminky.urs.cz/item/CS_URS_2023_01/771592011" TargetMode="External"/><Relationship Id="rId89" Type="http://schemas.openxmlformats.org/officeDocument/2006/relationships/hyperlink" Target="https://podminky.urs.cz/item/CS_URS_2023_01/776201812" TargetMode="External"/><Relationship Id="rId112" Type="http://schemas.openxmlformats.org/officeDocument/2006/relationships/hyperlink" Target="https://podminky.urs.cz/item/CS_URS_2023_01/784191007" TargetMode="External"/><Relationship Id="rId16" Type="http://schemas.openxmlformats.org/officeDocument/2006/relationships/hyperlink" Target="https://podminky.urs.cz/item/CS_URS_2023_01/962031133" TargetMode="External"/><Relationship Id="rId107" Type="http://schemas.openxmlformats.org/officeDocument/2006/relationships/hyperlink" Target="https://podminky.urs.cz/item/CS_URS_2023_01/783315101" TargetMode="External"/><Relationship Id="rId11" Type="http://schemas.openxmlformats.org/officeDocument/2006/relationships/hyperlink" Target="https://podminky.urs.cz/item/CS_URS_2023_01/629995101" TargetMode="External"/><Relationship Id="rId32" Type="http://schemas.openxmlformats.org/officeDocument/2006/relationships/hyperlink" Target="https://podminky.urs.cz/item/CS_URS_2023_01/997013603" TargetMode="External"/><Relationship Id="rId37" Type="http://schemas.openxmlformats.org/officeDocument/2006/relationships/hyperlink" Target="https://podminky.urs.cz/item/CS_URS_2023_01/997013821" TargetMode="External"/><Relationship Id="rId53" Type="http://schemas.openxmlformats.org/officeDocument/2006/relationships/hyperlink" Target="https://podminky.urs.cz/item/CS_URS_2023_01/762811811" TargetMode="External"/><Relationship Id="rId58" Type="http://schemas.openxmlformats.org/officeDocument/2006/relationships/hyperlink" Target="https://podminky.urs.cz/item/CS_URS_2023_01/763111414" TargetMode="External"/><Relationship Id="rId74" Type="http://schemas.openxmlformats.org/officeDocument/2006/relationships/hyperlink" Target="https://podminky.urs.cz/item/CS_URS_2023_01/766812840" TargetMode="External"/><Relationship Id="rId79" Type="http://schemas.openxmlformats.org/officeDocument/2006/relationships/hyperlink" Target="https://podminky.urs.cz/item/CS_URS_2023_01/771121011" TargetMode="External"/><Relationship Id="rId102" Type="http://schemas.openxmlformats.org/officeDocument/2006/relationships/hyperlink" Target="https://podminky.urs.cz/item/CS_URS_2023_01/781495211" TargetMode="External"/><Relationship Id="rId5" Type="http://schemas.openxmlformats.org/officeDocument/2006/relationships/hyperlink" Target="https://podminky.urs.cz/item/CS_URS_2023_01/611325402" TargetMode="External"/><Relationship Id="rId90" Type="http://schemas.openxmlformats.org/officeDocument/2006/relationships/hyperlink" Target="https://podminky.urs.cz/item/CS_URS_2023_01/776251111" TargetMode="External"/><Relationship Id="rId95" Type="http://schemas.openxmlformats.org/officeDocument/2006/relationships/hyperlink" Target="https://podminky.urs.cz/item/CS_URS_2023_01/998776103" TargetMode="External"/><Relationship Id="rId22" Type="http://schemas.openxmlformats.org/officeDocument/2006/relationships/hyperlink" Target="https://podminky.urs.cz/item/CS_URS_2023_01/968072357" TargetMode="External"/><Relationship Id="rId27" Type="http://schemas.openxmlformats.org/officeDocument/2006/relationships/hyperlink" Target="https://podminky.urs.cz/item/CS_URS_2023_01/978035117" TargetMode="External"/><Relationship Id="rId43" Type="http://schemas.openxmlformats.org/officeDocument/2006/relationships/hyperlink" Target="https://podminky.urs.cz/item/CS_URS_2023_01/725110814" TargetMode="External"/><Relationship Id="rId48" Type="http://schemas.openxmlformats.org/officeDocument/2006/relationships/hyperlink" Target="https://podminky.urs.cz/item/CS_URS_2023_01/762331813" TargetMode="External"/><Relationship Id="rId64" Type="http://schemas.openxmlformats.org/officeDocument/2006/relationships/hyperlink" Target="https://podminky.urs.cz/item/CS_URS_2023_01/763131431" TargetMode="External"/><Relationship Id="rId69" Type="http://schemas.openxmlformats.org/officeDocument/2006/relationships/hyperlink" Target="https://podminky.urs.cz/item/CS_URS_2023_01/765131857" TargetMode="External"/><Relationship Id="rId113" Type="http://schemas.openxmlformats.org/officeDocument/2006/relationships/hyperlink" Target="https://podminky.urs.cz/item/CS_URS_2023_01/HZS1331" TargetMode="External"/><Relationship Id="rId80" Type="http://schemas.openxmlformats.org/officeDocument/2006/relationships/hyperlink" Target="https://podminky.urs.cz/item/CS_URS_2023_01/771474112" TargetMode="External"/><Relationship Id="rId85" Type="http://schemas.openxmlformats.org/officeDocument/2006/relationships/hyperlink" Target="https://podminky.urs.cz/item/CS_URS_2023_01/998771103" TargetMode="External"/><Relationship Id="rId12" Type="http://schemas.openxmlformats.org/officeDocument/2006/relationships/hyperlink" Target="https://podminky.urs.cz/item/CS_URS_2023_01/631362021" TargetMode="External"/><Relationship Id="rId17" Type="http://schemas.openxmlformats.org/officeDocument/2006/relationships/hyperlink" Target="https://podminky.urs.cz/item/CS_URS_2023_01/962032241" TargetMode="External"/><Relationship Id="rId33" Type="http://schemas.openxmlformats.org/officeDocument/2006/relationships/hyperlink" Target="https://podminky.urs.cz/item/CS_URS_2023_01/997013607" TargetMode="External"/><Relationship Id="rId38" Type="http://schemas.openxmlformats.org/officeDocument/2006/relationships/hyperlink" Target="https://podminky.urs.cz/item/CS_URS_2023_01/998011003" TargetMode="External"/><Relationship Id="rId59" Type="http://schemas.openxmlformats.org/officeDocument/2006/relationships/hyperlink" Target="https://podminky.urs.cz/item/CS_URS_2023_01/763111431" TargetMode="External"/><Relationship Id="rId103" Type="http://schemas.openxmlformats.org/officeDocument/2006/relationships/hyperlink" Target="https://podminky.urs.cz/item/CS_URS_2023_01/998781103" TargetMode="External"/><Relationship Id="rId108" Type="http://schemas.openxmlformats.org/officeDocument/2006/relationships/hyperlink" Target="https://podminky.urs.cz/item/CS_URS_2023_01/783317101" TargetMode="External"/><Relationship Id="rId54" Type="http://schemas.openxmlformats.org/officeDocument/2006/relationships/hyperlink" Target="https://podminky.urs.cz/item/CS_URS_2023_01/762822840" TargetMode="External"/><Relationship Id="rId70" Type="http://schemas.openxmlformats.org/officeDocument/2006/relationships/hyperlink" Target="https://podminky.urs.cz/item/CS_URS_2023_01/765231851" TargetMode="External"/><Relationship Id="rId75" Type="http://schemas.openxmlformats.org/officeDocument/2006/relationships/hyperlink" Target="https://podminky.urs.cz/item/CS_URS_2023_01/998766103" TargetMode="External"/><Relationship Id="rId91" Type="http://schemas.openxmlformats.org/officeDocument/2006/relationships/hyperlink" Target="https://podminky.urs.cz/item/CS_URS_2023_01/776410811" TargetMode="External"/><Relationship Id="rId96" Type="http://schemas.openxmlformats.org/officeDocument/2006/relationships/hyperlink" Target="https://podminky.urs.cz/item/CS_URS_2023_01/781111011" TargetMode="External"/><Relationship Id="rId1" Type="http://schemas.openxmlformats.org/officeDocument/2006/relationships/hyperlink" Target="https://podminky.urs.cz/item/CS_URS_2023_01/311272131" TargetMode="External"/><Relationship Id="rId6" Type="http://schemas.openxmlformats.org/officeDocument/2006/relationships/hyperlink" Target="https://podminky.urs.cz/item/CS_URS_2023_01/612131121" TargetMode="External"/><Relationship Id="rId15" Type="http://schemas.openxmlformats.org/officeDocument/2006/relationships/hyperlink" Target="https://podminky.urs.cz/item/CS_URS_2023_01/635211121" TargetMode="External"/><Relationship Id="rId23" Type="http://schemas.openxmlformats.org/officeDocument/2006/relationships/hyperlink" Target="https://podminky.urs.cz/item/CS_URS_2023_01/968072455" TargetMode="External"/><Relationship Id="rId28" Type="http://schemas.openxmlformats.org/officeDocument/2006/relationships/hyperlink" Target="https://podminky.urs.cz/item/CS_URS_2023_01/997013112" TargetMode="External"/><Relationship Id="rId36" Type="http://schemas.openxmlformats.org/officeDocument/2006/relationships/hyperlink" Target="https://podminky.urs.cz/item/CS_URS_2023_01/997013811" TargetMode="External"/><Relationship Id="rId49" Type="http://schemas.openxmlformats.org/officeDocument/2006/relationships/hyperlink" Target="https://podminky.urs.cz/item/CS_URS_2023_01/762341821" TargetMode="External"/><Relationship Id="rId57" Type="http://schemas.openxmlformats.org/officeDocument/2006/relationships/hyperlink" Target="https://podminky.urs.cz/item/CS_URS_2023_01/763111411" TargetMode="External"/><Relationship Id="rId106" Type="http://schemas.openxmlformats.org/officeDocument/2006/relationships/hyperlink" Target="https://podminky.urs.cz/item/CS_URS_2023_01/783314101" TargetMode="External"/><Relationship Id="rId114" Type="http://schemas.openxmlformats.org/officeDocument/2006/relationships/hyperlink" Target="https://podminky.urs.cz/item/CS_URS_2022_01/042503000" TargetMode="External"/><Relationship Id="rId10" Type="http://schemas.openxmlformats.org/officeDocument/2006/relationships/hyperlink" Target="https://podminky.urs.cz/item/CS_URS_2023_01/622125101" TargetMode="External"/><Relationship Id="rId31" Type="http://schemas.openxmlformats.org/officeDocument/2006/relationships/hyperlink" Target="https://podminky.urs.cz/item/CS_URS_2023_01/997013601" TargetMode="External"/><Relationship Id="rId44" Type="http://schemas.openxmlformats.org/officeDocument/2006/relationships/hyperlink" Target="https://podminky.urs.cz/item/CS_URS_2023_01/725210821" TargetMode="External"/><Relationship Id="rId52" Type="http://schemas.openxmlformats.org/officeDocument/2006/relationships/hyperlink" Target="https://podminky.urs.cz/item/CS_URS_2023_01/762795000" TargetMode="External"/><Relationship Id="rId60" Type="http://schemas.openxmlformats.org/officeDocument/2006/relationships/hyperlink" Target="https://podminky.urs.cz/item/CS_URS_2023_01/763111741" TargetMode="External"/><Relationship Id="rId65" Type="http://schemas.openxmlformats.org/officeDocument/2006/relationships/hyperlink" Target="https://podminky.urs.cz/item/CS_URS_2023_01/763131452" TargetMode="External"/><Relationship Id="rId73" Type="http://schemas.openxmlformats.org/officeDocument/2006/relationships/hyperlink" Target="https://podminky.urs.cz/item/CS_URS_2023_01/766691914" TargetMode="External"/><Relationship Id="rId78" Type="http://schemas.openxmlformats.org/officeDocument/2006/relationships/hyperlink" Target="https://podminky.urs.cz/item/CS_URS_2023_01/771111011" TargetMode="External"/><Relationship Id="rId81" Type="http://schemas.openxmlformats.org/officeDocument/2006/relationships/hyperlink" Target="https://podminky.urs.cz/item/CS_URS_2023_01/771571810" TargetMode="External"/><Relationship Id="rId86" Type="http://schemas.openxmlformats.org/officeDocument/2006/relationships/hyperlink" Target="https://podminky.urs.cz/item/CS_URS_2023_01/776111311" TargetMode="External"/><Relationship Id="rId94" Type="http://schemas.openxmlformats.org/officeDocument/2006/relationships/hyperlink" Target="https://podminky.urs.cz/item/CS_URS_2023_01/776991121" TargetMode="External"/><Relationship Id="rId99" Type="http://schemas.openxmlformats.org/officeDocument/2006/relationships/hyperlink" Target="https://podminky.urs.cz/item/CS_URS_2023_01/781471810" TargetMode="External"/><Relationship Id="rId101" Type="http://schemas.openxmlformats.org/officeDocument/2006/relationships/hyperlink" Target="https://podminky.urs.cz/item/CS_URS_2023_01/781494111" TargetMode="External"/><Relationship Id="rId4" Type="http://schemas.openxmlformats.org/officeDocument/2006/relationships/hyperlink" Target="https://podminky.urs.cz/item/CS_URS_2023_01/611311131" TargetMode="External"/><Relationship Id="rId9" Type="http://schemas.openxmlformats.org/officeDocument/2006/relationships/hyperlink" Target="https://podminky.urs.cz/item/CS_URS_2023_01/612325402" TargetMode="External"/><Relationship Id="rId13" Type="http://schemas.openxmlformats.org/officeDocument/2006/relationships/hyperlink" Target="https://podminky.urs.cz/item/CS_URS_2023_01/632481213" TargetMode="External"/><Relationship Id="rId18" Type="http://schemas.openxmlformats.org/officeDocument/2006/relationships/hyperlink" Target="https://podminky.urs.cz/item/CS_URS_2023_01/963031434" TargetMode="External"/><Relationship Id="rId39" Type="http://schemas.openxmlformats.org/officeDocument/2006/relationships/hyperlink" Target="https://podminky.urs.cz/item/CS_URS_2023_01/711471053" TargetMode="External"/><Relationship Id="rId109" Type="http://schemas.openxmlformats.org/officeDocument/2006/relationships/hyperlink" Target="https://podminky.urs.cz/item/CS_URS_2023_01/784111001" TargetMode="External"/><Relationship Id="rId34" Type="http://schemas.openxmlformats.org/officeDocument/2006/relationships/hyperlink" Target="https://podminky.urs.cz/item/CS_URS_2023_01/997013631" TargetMode="External"/><Relationship Id="rId50" Type="http://schemas.openxmlformats.org/officeDocument/2006/relationships/hyperlink" Target="https://podminky.urs.cz/item/CS_URS_2023_01/762512261" TargetMode="External"/><Relationship Id="rId55" Type="http://schemas.openxmlformats.org/officeDocument/2006/relationships/hyperlink" Target="https://podminky.urs.cz/item/CS_URS_2023_01/762822850" TargetMode="External"/><Relationship Id="rId76" Type="http://schemas.openxmlformats.org/officeDocument/2006/relationships/hyperlink" Target="https://podminky.urs.cz/item/CS_URS_2023_01/767161813" TargetMode="External"/><Relationship Id="rId97" Type="http://schemas.openxmlformats.org/officeDocument/2006/relationships/hyperlink" Target="https://podminky.urs.cz/item/CS_URS_2023_01/781121011" TargetMode="External"/><Relationship Id="rId104" Type="http://schemas.openxmlformats.org/officeDocument/2006/relationships/hyperlink" Target="https://podminky.urs.cz/item/CS_URS_2023_01/783301303" TargetMode="External"/><Relationship Id="rId7" Type="http://schemas.openxmlformats.org/officeDocument/2006/relationships/hyperlink" Target="https://podminky.urs.cz/item/CS_URS_2023_01/612142001" TargetMode="External"/><Relationship Id="rId71" Type="http://schemas.openxmlformats.org/officeDocument/2006/relationships/hyperlink" Target="https://podminky.urs.cz/item/CS_URS_2023_01/998765103" TargetMode="External"/><Relationship Id="rId92" Type="http://schemas.openxmlformats.org/officeDocument/2006/relationships/hyperlink" Target="https://podminky.urs.cz/item/CS_URS_2023_01/776411111" TargetMode="External"/><Relationship Id="rId2" Type="http://schemas.openxmlformats.org/officeDocument/2006/relationships/hyperlink" Target="https://podminky.urs.cz/item/CS_URS_2023_01/317941123" TargetMode="External"/><Relationship Id="rId29" Type="http://schemas.openxmlformats.org/officeDocument/2006/relationships/hyperlink" Target="https://podminky.urs.cz/item/CS_URS_2023_01/997013501" TargetMode="External"/><Relationship Id="rId24" Type="http://schemas.openxmlformats.org/officeDocument/2006/relationships/hyperlink" Target="https://podminky.urs.cz/item/CS_URS_2023_01/974032165" TargetMode="External"/><Relationship Id="rId40" Type="http://schemas.openxmlformats.org/officeDocument/2006/relationships/hyperlink" Target="https://podminky.urs.cz/item/CS_URS_2023_01/998711103" TargetMode="External"/><Relationship Id="rId45" Type="http://schemas.openxmlformats.org/officeDocument/2006/relationships/hyperlink" Target="https://podminky.urs.cz/item/CS_URS_2023_01/725310823" TargetMode="External"/><Relationship Id="rId66" Type="http://schemas.openxmlformats.org/officeDocument/2006/relationships/hyperlink" Target="https://podminky.urs.cz/item/CS_URS_2023_01/763131751" TargetMode="External"/><Relationship Id="rId87" Type="http://schemas.openxmlformats.org/officeDocument/2006/relationships/hyperlink" Target="https://podminky.urs.cz/item/CS_URS_2023_01/776121112" TargetMode="External"/><Relationship Id="rId110" Type="http://schemas.openxmlformats.org/officeDocument/2006/relationships/hyperlink" Target="https://podminky.urs.cz/item/CS_URS_2023_01/784181112" TargetMode="External"/><Relationship Id="rId115" Type="http://schemas.openxmlformats.org/officeDocument/2006/relationships/hyperlink" Target="https://podminky.urs.cz/item/CS_URS_2022_01/049002000" TargetMode="External"/><Relationship Id="rId61" Type="http://schemas.openxmlformats.org/officeDocument/2006/relationships/hyperlink" Target="https://podminky.urs.cz/item/CS_URS_2023_01/763113323" TargetMode="External"/><Relationship Id="rId82" Type="http://schemas.openxmlformats.org/officeDocument/2006/relationships/hyperlink" Target="https://podminky.urs.cz/item/CS_URS_2023_01/771574111" TargetMode="External"/><Relationship Id="rId19" Type="http://schemas.openxmlformats.org/officeDocument/2006/relationships/hyperlink" Target="https://podminky.urs.cz/item/CS_URS_2023_01/965043441" TargetMode="External"/><Relationship Id="rId14" Type="http://schemas.openxmlformats.org/officeDocument/2006/relationships/hyperlink" Target="https://podminky.urs.cz/item/CS_URS_2023_01/632481215" TargetMode="External"/><Relationship Id="rId30" Type="http://schemas.openxmlformats.org/officeDocument/2006/relationships/hyperlink" Target="https://podminky.urs.cz/item/CS_URS_2023_01/997013509" TargetMode="External"/><Relationship Id="rId35" Type="http://schemas.openxmlformats.org/officeDocument/2006/relationships/hyperlink" Target="https://podminky.urs.cz/item/CS_URS_2023_01/997013655" TargetMode="External"/><Relationship Id="rId56" Type="http://schemas.openxmlformats.org/officeDocument/2006/relationships/hyperlink" Target="https://podminky.urs.cz/item/CS_URS_2023_01/998762103" TargetMode="External"/><Relationship Id="rId77" Type="http://schemas.openxmlformats.org/officeDocument/2006/relationships/hyperlink" Target="https://podminky.urs.cz/item/CS_URS_2023_01/998767103" TargetMode="External"/><Relationship Id="rId100" Type="http://schemas.openxmlformats.org/officeDocument/2006/relationships/hyperlink" Target="https://podminky.urs.cz/item/CS_URS_2023_01/781474111" TargetMode="External"/><Relationship Id="rId105" Type="http://schemas.openxmlformats.org/officeDocument/2006/relationships/hyperlink" Target="https://podminky.urs.cz/item/CS_URS_2023_01/783301313" TargetMode="External"/><Relationship Id="rId8" Type="http://schemas.openxmlformats.org/officeDocument/2006/relationships/hyperlink" Target="https://podminky.urs.cz/item/CS_URS_2023_01/612311131" TargetMode="External"/><Relationship Id="rId51" Type="http://schemas.openxmlformats.org/officeDocument/2006/relationships/hyperlink" Target="https://podminky.urs.cz/item/CS_URS_2023_01/762521812" TargetMode="External"/><Relationship Id="rId72" Type="http://schemas.openxmlformats.org/officeDocument/2006/relationships/hyperlink" Target="https://podminky.urs.cz/item/CS_URS_2023_01/766221811" TargetMode="External"/><Relationship Id="rId93" Type="http://schemas.openxmlformats.org/officeDocument/2006/relationships/hyperlink" Target="https://podminky.urs.cz/item/CS_URS_2023_01/776421312" TargetMode="External"/><Relationship Id="rId98" Type="http://schemas.openxmlformats.org/officeDocument/2006/relationships/hyperlink" Target="https://podminky.urs.cz/item/CS_URS_2023_01/781151031" TargetMode="External"/><Relationship Id="rId3" Type="http://schemas.openxmlformats.org/officeDocument/2006/relationships/hyperlink" Target="https://podminky.urs.cz/item/CS_URS_2023_01/611131121" TargetMode="External"/><Relationship Id="rId25" Type="http://schemas.openxmlformats.org/officeDocument/2006/relationships/hyperlink" Target="https://podminky.urs.cz/item/CS_URS_2023_01/975021311" TargetMode="External"/><Relationship Id="rId46" Type="http://schemas.openxmlformats.org/officeDocument/2006/relationships/hyperlink" Target="https://podminky.urs.cz/item/CS_URS_2022_01/725590813" TargetMode="External"/><Relationship Id="rId67" Type="http://schemas.openxmlformats.org/officeDocument/2006/relationships/hyperlink" Target="https://podminky.urs.cz/item/CS_URS_2023_01/763161721" TargetMode="External"/><Relationship Id="rId116" Type="http://schemas.openxmlformats.org/officeDocument/2006/relationships/drawing" Target="../drawings/drawing5.xml"/><Relationship Id="rId20" Type="http://schemas.openxmlformats.org/officeDocument/2006/relationships/hyperlink" Target="https://podminky.urs.cz/item/CS_URS_2023_01/968072355" TargetMode="External"/><Relationship Id="rId41" Type="http://schemas.openxmlformats.org/officeDocument/2006/relationships/hyperlink" Target="https://podminky.urs.cz/item/CS_URS_2023_01/721242105" TargetMode="External"/><Relationship Id="rId62" Type="http://schemas.openxmlformats.org/officeDocument/2006/relationships/hyperlink" Target="https://podminky.urs.cz/item/CS_URS_2023_01/763113341" TargetMode="External"/><Relationship Id="rId83" Type="http://schemas.openxmlformats.org/officeDocument/2006/relationships/hyperlink" Target="https://podminky.urs.cz/item/CS_URS_2023_01/771591112" TargetMode="External"/><Relationship Id="rId88" Type="http://schemas.openxmlformats.org/officeDocument/2006/relationships/hyperlink" Target="https://podminky.urs.cz/item/CS_URS_2023_01/776141122" TargetMode="External"/><Relationship Id="rId111" Type="http://schemas.openxmlformats.org/officeDocument/2006/relationships/hyperlink" Target="https://podminky.urs.cz/item/CS_URS_2023_01/7841910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1174043" TargetMode="External"/><Relationship Id="rId13" Type="http://schemas.openxmlformats.org/officeDocument/2006/relationships/hyperlink" Target="https://podminky.urs.cz/item/CS_URS_2022_01/725121001" TargetMode="External"/><Relationship Id="rId18" Type="http://schemas.openxmlformats.org/officeDocument/2006/relationships/hyperlink" Target="https://podminky.urs.cz/item/CS_URS_2022_01/726131043" TargetMode="External"/><Relationship Id="rId3" Type="http://schemas.openxmlformats.org/officeDocument/2006/relationships/hyperlink" Target="https://podminky.urs.cz/item/CS_URS_2022_01/721173317" TargetMode="External"/><Relationship Id="rId7" Type="http://schemas.openxmlformats.org/officeDocument/2006/relationships/hyperlink" Target="https://podminky.urs.cz/item/CS_URS_2022_01/721174026" TargetMode="External"/><Relationship Id="rId12" Type="http://schemas.openxmlformats.org/officeDocument/2006/relationships/hyperlink" Target="https://podminky.urs.cz/item/CS_URS_2022_01/722270102" TargetMode="External"/><Relationship Id="rId17" Type="http://schemas.openxmlformats.org/officeDocument/2006/relationships/hyperlink" Target="https://podminky.urs.cz/item/CS_URS_2022_01/726131021" TargetMode="External"/><Relationship Id="rId2" Type="http://schemas.openxmlformats.org/officeDocument/2006/relationships/hyperlink" Target="https://podminky.urs.cz/item/CS_URS_2022_01/132254203" TargetMode="External"/><Relationship Id="rId16" Type="http://schemas.openxmlformats.org/officeDocument/2006/relationships/hyperlink" Target="https://podminky.urs.cz/item/CS_URS_2022_01/725821329" TargetMode="External"/><Relationship Id="rId1" Type="http://schemas.openxmlformats.org/officeDocument/2006/relationships/hyperlink" Target="https://podminky.urs.cz/item/CS_URS_2022_01/132212131" TargetMode="External"/><Relationship Id="rId6" Type="http://schemas.openxmlformats.org/officeDocument/2006/relationships/hyperlink" Target="https://podminky.urs.cz/item/CS_URS_2022_01/721173404" TargetMode="External"/><Relationship Id="rId11" Type="http://schemas.openxmlformats.org/officeDocument/2006/relationships/hyperlink" Target="https://podminky.urs.cz/item/CS_URS_2022_01/722174021" TargetMode="External"/><Relationship Id="rId5" Type="http://schemas.openxmlformats.org/officeDocument/2006/relationships/hyperlink" Target="https://podminky.urs.cz/item/CS_URS_2022_01/721173403" TargetMode="External"/><Relationship Id="rId15" Type="http://schemas.openxmlformats.org/officeDocument/2006/relationships/hyperlink" Target="https://podminky.urs.cz/item/CS_URS_2022_01/725244523" TargetMode="External"/><Relationship Id="rId10" Type="http://schemas.openxmlformats.org/officeDocument/2006/relationships/hyperlink" Target="https://podminky.urs.cz/item/CS_URS_2022_01/721290112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podminky.urs.cz/item/CS_URS_2022_01/721173402" TargetMode="External"/><Relationship Id="rId9" Type="http://schemas.openxmlformats.org/officeDocument/2006/relationships/hyperlink" Target="https://podminky.urs.cz/item/CS_URS_2022_01/721174045" TargetMode="External"/><Relationship Id="rId14" Type="http://schemas.openxmlformats.org/officeDocument/2006/relationships/hyperlink" Target="https://podminky.urs.cz/item/CS_URS_2022_01/725241513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34103" TargetMode="External"/><Relationship Id="rId3" Type="http://schemas.openxmlformats.org/officeDocument/2006/relationships/hyperlink" Target="https://podminky.urs.cz/item/CS_URS_2022_01/733322222" TargetMode="External"/><Relationship Id="rId7" Type="http://schemas.openxmlformats.org/officeDocument/2006/relationships/hyperlink" Target="https://podminky.urs.cz/item/CS_URS_2022_01/998733103" TargetMode="External"/><Relationship Id="rId2" Type="http://schemas.openxmlformats.org/officeDocument/2006/relationships/hyperlink" Target="https://podminky.urs.cz/item/CS_URS_2022_01/733322221" TargetMode="External"/><Relationship Id="rId1" Type="http://schemas.openxmlformats.org/officeDocument/2006/relationships/hyperlink" Target="https://podminky.urs.cz/item/CS_URS_2022_01/998731102" TargetMode="External"/><Relationship Id="rId6" Type="http://schemas.openxmlformats.org/officeDocument/2006/relationships/hyperlink" Target="https://podminky.urs.cz/item/CS_URS_2022_01/733811232" TargetMode="External"/><Relationship Id="rId5" Type="http://schemas.openxmlformats.org/officeDocument/2006/relationships/hyperlink" Target="https://podminky.urs.cz/item/CS_URS_2022_01/733322224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podminky.urs.cz/item/CS_URS_2022_01/733322223" TargetMode="External"/><Relationship Id="rId9" Type="http://schemas.openxmlformats.org/officeDocument/2006/relationships/hyperlink" Target="https://podminky.urs.cz/item/CS_URS_2022_01/99873510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2_01/751510041" TargetMode="External"/><Relationship Id="rId7" Type="http://schemas.openxmlformats.org/officeDocument/2006/relationships/hyperlink" Target="https://podminky.urs.cz/item/CS_URS_2022_01/998751102" TargetMode="External"/><Relationship Id="rId2" Type="http://schemas.openxmlformats.org/officeDocument/2006/relationships/hyperlink" Target="https://podminky.urs.cz/item/CS_URS_2022_01/751398041" TargetMode="External"/><Relationship Id="rId1" Type="http://schemas.openxmlformats.org/officeDocument/2006/relationships/hyperlink" Target="https://podminky.urs.cz/item/CS_URS_2022_01/751122011" TargetMode="External"/><Relationship Id="rId6" Type="http://schemas.openxmlformats.org/officeDocument/2006/relationships/hyperlink" Target="https://podminky.urs.cz/item/CS_URS_2022_01/751691111" TargetMode="External"/><Relationship Id="rId5" Type="http://schemas.openxmlformats.org/officeDocument/2006/relationships/hyperlink" Target="https://podminky.urs.cz/item/CS_URS_2022_01/751525051" TargetMode="External"/><Relationship Id="rId4" Type="http://schemas.openxmlformats.org/officeDocument/2006/relationships/hyperlink" Target="https://podminky.urs.cz/item/CS_URS_2022_01/751514761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62332132" TargetMode="External"/><Relationship Id="rId18" Type="http://schemas.openxmlformats.org/officeDocument/2006/relationships/hyperlink" Target="https://podminky.urs.cz/item/CS_URS_2023_01/764241406" TargetMode="External"/><Relationship Id="rId26" Type="http://schemas.openxmlformats.org/officeDocument/2006/relationships/hyperlink" Target="https://podminky.urs.cz/item/CS_URS_2023_01/998765103" TargetMode="External"/><Relationship Id="rId39" Type="http://schemas.openxmlformats.org/officeDocument/2006/relationships/drawing" Target="../drawings/drawing10.xml"/><Relationship Id="rId21" Type="http://schemas.openxmlformats.org/officeDocument/2006/relationships/hyperlink" Target="https://podminky.urs.cz/item/CS_URS_2023_01/764546411" TargetMode="External"/><Relationship Id="rId34" Type="http://schemas.openxmlformats.org/officeDocument/2006/relationships/hyperlink" Target="https://podminky.urs.cz/item/CS_URS_2023_01/783301303" TargetMode="External"/><Relationship Id="rId7" Type="http://schemas.openxmlformats.org/officeDocument/2006/relationships/hyperlink" Target="https://podminky.urs.cz/item/CS_URS_2023_01/441171112" TargetMode="External"/><Relationship Id="rId12" Type="http://schemas.openxmlformats.org/officeDocument/2006/relationships/hyperlink" Target="https://podminky.urs.cz/item/CS_URS_2023_01/762083121" TargetMode="External"/><Relationship Id="rId17" Type="http://schemas.openxmlformats.org/officeDocument/2006/relationships/hyperlink" Target="https://podminky.urs.cz/item/CS_URS_2022_01/998762103" TargetMode="External"/><Relationship Id="rId25" Type="http://schemas.openxmlformats.org/officeDocument/2006/relationships/hyperlink" Target="https://podminky.urs.cz/item/CS_URS_2023_01/765191091" TargetMode="External"/><Relationship Id="rId33" Type="http://schemas.openxmlformats.org/officeDocument/2006/relationships/hyperlink" Target="https://podminky.urs.cz/item/CS_URS_2023_01/783168101" TargetMode="External"/><Relationship Id="rId38" Type="http://schemas.openxmlformats.org/officeDocument/2006/relationships/hyperlink" Target="https://podminky.urs.cz/item/CS_URS_2023_01/783317101" TargetMode="External"/><Relationship Id="rId2" Type="http://schemas.openxmlformats.org/officeDocument/2006/relationships/hyperlink" Target="https://podminky.urs.cz/item/CS_URS_2023_01/411354204" TargetMode="External"/><Relationship Id="rId16" Type="http://schemas.openxmlformats.org/officeDocument/2006/relationships/hyperlink" Target="https://podminky.urs.cz/item/CS_URS_2023_01/762395000" TargetMode="External"/><Relationship Id="rId20" Type="http://schemas.openxmlformats.org/officeDocument/2006/relationships/hyperlink" Target="https://podminky.urs.cz/item/CS_URS_2023_01/764545411" TargetMode="External"/><Relationship Id="rId29" Type="http://schemas.openxmlformats.org/officeDocument/2006/relationships/hyperlink" Target="https://podminky.urs.cz/item/CS_URS_2023_01/766671009" TargetMode="External"/><Relationship Id="rId1" Type="http://schemas.openxmlformats.org/officeDocument/2006/relationships/hyperlink" Target="https://podminky.urs.cz/item/CS_URS_2023_01/342272215" TargetMode="External"/><Relationship Id="rId6" Type="http://schemas.openxmlformats.org/officeDocument/2006/relationships/hyperlink" Target="https://podminky.urs.cz/item/CS_URS_2023_01/417361821" TargetMode="External"/><Relationship Id="rId11" Type="http://schemas.openxmlformats.org/officeDocument/2006/relationships/hyperlink" Target="https://podminky.urs.cz/item/CS_URS_2023_01/998011003" TargetMode="External"/><Relationship Id="rId24" Type="http://schemas.openxmlformats.org/officeDocument/2006/relationships/hyperlink" Target="https://podminky.urs.cz/item/CS_URS_2023_01/765191021" TargetMode="External"/><Relationship Id="rId32" Type="http://schemas.openxmlformats.org/officeDocument/2006/relationships/hyperlink" Target="https://podminky.urs.cz/item/CS_URS_2023_01/998767103" TargetMode="External"/><Relationship Id="rId37" Type="http://schemas.openxmlformats.org/officeDocument/2006/relationships/hyperlink" Target="https://podminky.urs.cz/item/CS_URS_2023_01/783315101" TargetMode="External"/><Relationship Id="rId5" Type="http://schemas.openxmlformats.org/officeDocument/2006/relationships/hyperlink" Target="https://podminky.urs.cz/item/CS_URS_2023_01/417351116" TargetMode="External"/><Relationship Id="rId15" Type="http://schemas.openxmlformats.org/officeDocument/2006/relationships/hyperlink" Target="https://podminky.urs.cz/item/CS_URS_2023_01/762342511" TargetMode="External"/><Relationship Id="rId23" Type="http://schemas.openxmlformats.org/officeDocument/2006/relationships/hyperlink" Target="https://podminky.urs.cz/item/CS_URS_2023_01/998764103" TargetMode="External"/><Relationship Id="rId28" Type="http://schemas.openxmlformats.org/officeDocument/2006/relationships/hyperlink" Target="https://podminky.urs.cz/item/CS_URS_2023_01/766671008" TargetMode="External"/><Relationship Id="rId36" Type="http://schemas.openxmlformats.org/officeDocument/2006/relationships/hyperlink" Target="https://podminky.urs.cz/item/CS_URS_2023_01/783314101" TargetMode="External"/><Relationship Id="rId10" Type="http://schemas.openxmlformats.org/officeDocument/2006/relationships/hyperlink" Target="https://podminky.urs.cz/item/CS_URS_2023_01/631311114" TargetMode="External"/><Relationship Id="rId19" Type="http://schemas.openxmlformats.org/officeDocument/2006/relationships/hyperlink" Target="https://podminky.urs.cz/item/CS_URS_2023_01/764242434" TargetMode="External"/><Relationship Id="rId31" Type="http://schemas.openxmlformats.org/officeDocument/2006/relationships/hyperlink" Target="https://podminky.urs.cz/item/CS_URS_2023_01/767391112" TargetMode="External"/><Relationship Id="rId4" Type="http://schemas.openxmlformats.org/officeDocument/2006/relationships/hyperlink" Target="https://podminky.urs.cz/item/CS_URS_2023_01/417351115" TargetMode="External"/><Relationship Id="rId9" Type="http://schemas.openxmlformats.org/officeDocument/2006/relationships/hyperlink" Target="https://podminky.urs.cz/item/CS_URS_2023_01/441171132" TargetMode="External"/><Relationship Id="rId14" Type="http://schemas.openxmlformats.org/officeDocument/2006/relationships/hyperlink" Target="https://podminky.urs.cz/item/CS_URS_2023_01/762342216" TargetMode="External"/><Relationship Id="rId22" Type="http://schemas.openxmlformats.org/officeDocument/2006/relationships/hyperlink" Target="https://podminky.urs.cz/item/CS_URS_2023_01/764548423" TargetMode="External"/><Relationship Id="rId27" Type="http://schemas.openxmlformats.org/officeDocument/2006/relationships/hyperlink" Target="https://podminky.urs.cz/item/CS_URS_2023_01/766412234" TargetMode="External"/><Relationship Id="rId30" Type="http://schemas.openxmlformats.org/officeDocument/2006/relationships/hyperlink" Target="https://podminky.urs.cz/item/CS_URS_2022_01/998766103" TargetMode="External"/><Relationship Id="rId35" Type="http://schemas.openxmlformats.org/officeDocument/2006/relationships/hyperlink" Target="https://podminky.urs.cz/item/CS_URS_2023_01/783301313" TargetMode="External"/><Relationship Id="rId8" Type="http://schemas.openxmlformats.org/officeDocument/2006/relationships/hyperlink" Target="https://podminky.urs.cz/item/CS_URS_2023_01/441171122" TargetMode="External"/><Relationship Id="rId3" Type="http://schemas.openxmlformats.org/officeDocument/2006/relationships/hyperlink" Target="https://podminky.urs.cz/item/CS_URS_2023_01/41732141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topLeftCell="A1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1" t="s">
        <v>14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24"/>
      <c r="AQ5" s="24"/>
      <c r="AR5" s="22"/>
      <c r="BE5" s="368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3" t="s">
        <v>17</v>
      </c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24"/>
      <c r="AQ6" s="24"/>
      <c r="AR6" s="22"/>
      <c r="BE6" s="36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9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9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9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9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69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9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69"/>
      <c r="BS13" s="19" t="s">
        <v>6</v>
      </c>
    </row>
    <row r="14" spans="1:74" ht="12.75">
      <c r="B14" s="23"/>
      <c r="C14" s="24"/>
      <c r="D14" s="24"/>
      <c r="E14" s="374" t="s">
        <v>30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69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9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69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69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9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9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69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9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9"/>
    </row>
    <row r="23" spans="1:71" s="1" customFormat="1" ht="47.25" customHeight="1">
      <c r="B23" s="23"/>
      <c r="C23" s="24"/>
      <c r="D23" s="24"/>
      <c r="E23" s="376" t="s">
        <v>37</v>
      </c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24"/>
      <c r="AP23" s="24"/>
      <c r="AQ23" s="24"/>
      <c r="AR23" s="22"/>
      <c r="BE23" s="369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9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9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7">
        <f>ROUND(AG54,2)</f>
        <v>0</v>
      </c>
      <c r="AL26" s="378"/>
      <c r="AM26" s="378"/>
      <c r="AN26" s="378"/>
      <c r="AO26" s="378"/>
      <c r="AP26" s="38"/>
      <c r="AQ26" s="38"/>
      <c r="AR26" s="41"/>
      <c r="BE26" s="369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9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9" t="s">
        <v>39</v>
      </c>
      <c r="M28" s="379"/>
      <c r="N28" s="379"/>
      <c r="O28" s="379"/>
      <c r="P28" s="379"/>
      <c r="Q28" s="38"/>
      <c r="R28" s="38"/>
      <c r="S28" s="38"/>
      <c r="T28" s="38"/>
      <c r="U28" s="38"/>
      <c r="V28" s="38"/>
      <c r="W28" s="379" t="s">
        <v>40</v>
      </c>
      <c r="X28" s="379"/>
      <c r="Y28" s="379"/>
      <c r="Z28" s="379"/>
      <c r="AA28" s="379"/>
      <c r="AB28" s="379"/>
      <c r="AC28" s="379"/>
      <c r="AD28" s="379"/>
      <c r="AE28" s="379"/>
      <c r="AF28" s="38"/>
      <c r="AG28" s="38"/>
      <c r="AH28" s="38"/>
      <c r="AI28" s="38"/>
      <c r="AJ28" s="38"/>
      <c r="AK28" s="379" t="s">
        <v>41</v>
      </c>
      <c r="AL28" s="379"/>
      <c r="AM28" s="379"/>
      <c r="AN28" s="379"/>
      <c r="AO28" s="379"/>
      <c r="AP28" s="38"/>
      <c r="AQ28" s="38"/>
      <c r="AR28" s="41"/>
      <c r="BE28" s="369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60">
        <v>0.21</v>
      </c>
      <c r="M29" s="359"/>
      <c r="N29" s="359"/>
      <c r="O29" s="359"/>
      <c r="P29" s="359"/>
      <c r="Q29" s="43"/>
      <c r="R29" s="43"/>
      <c r="S29" s="43"/>
      <c r="T29" s="43"/>
      <c r="U29" s="43"/>
      <c r="V29" s="43"/>
      <c r="W29" s="358">
        <f>ROUND(AZ54, 2)</f>
        <v>0</v>
      </c>
      <c r="X29" s="359"/>
      <c r="Y29" s="359"/>
      <c r="Z29" s="359"/>
      <c r="AA29" s="359"/>
      <c r="AB29" s="359"/>
      <c r="AC29" s="359"/>
      <c r="AD29" s="359"/>
      <c r="AE29" s="359"/>
      <c r="AF29" s="43"/>
      <c r="AG29" s="43"/>
      <c r="AH29" s="43"/>
      <c r="AI29" s="43"/>
      <c r="AJ29" s="43"/>
      <c r="AK29" s="358">
        <f>ROUND(AV54, 2)</f>
        <v>0</v>
      </c>
      <c r="AL29" s="359"/>
      <c r="AM29" s="359"/>
      <c r="AN29" s="359"/>
      <c r="AO29" s="359"/>
      <c r="AP29" s="43"/>
      <c r="AQ29" s="43"/>
      <c r="AR29" s="44"/>
      <c r="BE29" s="370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60">
        <v>0.12</v>
      </c>
      <c r="M30" s="359"/>
      <c r="N30" s="359"/>
      <c r="O30" s="359"/>
      <c r="P30" s="359"/>
      <c r="Q30" s="43"/>
      <c r="R30" s="43"/>
      <c r="S30" s="43"/>
      <c r="T30" s="43"/>
      <c r="U30" s="43"/>
      <c r="V30" s="43"/>
      <c r="W30" s="358">
        <f>ROUND(BA54, 2)</f>
        <v>0</v>
      </c>
      <c r="X30" s="359"/>
      <c r="Y30" s="359"/>
      <c r="Z30" s="359"/>
      <c r="AA30" s="359"/>
      <c r="AB30" s="359"/>
      <c r="AC30" s="359"/>
      <c r="AD30" s="359"/>
      <c r="AE30" s="359"/>
      <c r="AF30" s="43"/>
      <c r="AG30" s="43"/>
      <c r="AH30" s="43"/>
      <c r="AI30" s="43"/>
      <c r="AJ30" s="43"/>
      <c r="AK30" s="358">
        <f>ROUND(AW54, 2)</f>
        <v>0</v>
      </c>
      <c r="AL30" s="359"/>
      <c r="AM30" s="359"/>
      <c r="AN30" s="359"/>
      <c r="AO30" s="359"/>
      <c r="AP30" s="43"/>
      <c r="AQ30" s="43"/>
      <c r="AR30" s="44"/>
      <c r="BE30" s="370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60">
        <v>0.21</v>
      </c>
      <c r="M31" s="359"/>
      <c r="N31" s="359"/>
      <c r="O31" s="359"/>
      <c r="P31" s="359"/>
      <c r="Q31" s="43"/>
      <c r="R31" s="43"/>
      <c r="S31" s="43"/>
      <c r="T31" s="43"/>
      <c r="U31" s="43"/>
      <c r="V31" s="43"/>
      <c r="W31" s="358">
        <f>ROUND(BB54, 2)</f>
        <v>0</v>
      </c>
      <c r="X31" s="359"/>
      <c r="Y31" s="359"/>
      <c r="Z31" s="359"/>
      <c r="AA31" s="359"/>
      <c r="AB31" s="359"/>
      <c r="AC31" s="359"/>
      <c r="AD31" s="359"/>
      <c r="AE31" s="359"/>
      <c r="AF31" s="43"/>
      <c r="AG31" s="43"/>
      <c r="AH31" s="43"/>
      <c r="AI31" s="43"/>
      <c r="AJ31" s="43"/>
      <c r="AK31" s="358">
        <v>0</v>
      </c>
      <c r="AL31" s="359"/>
      <c r="AM31" s="359"/>
      <c r="AN31" s="359"/>
      <c r="AO31" s="359"/>
      <c r="AP31" s="43"/>
      <c r="AQ31" s="43"/>
      <c r="AR31" s="44"/>
      <c r="BE31" s="370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60">
        <v>0.12</v>
      </c>
      <c r="M32" s="359"/>
      <c r="N32" s="359"/>
      <c r="O32" s="359"/>
      <c r="P32" s="359"/>
      <c r="Q32" s="43"/>
      <c r="R32" s="43"/>
      <c r="S32" s="43"/>
      <c r="T32" s="43"/>
      <c r="U32" s="43"/>
      <c r="V32" s="43"/>
      <c r="W32" s="358">
        <f>ROUND(BC54, 2)</f>
        <v>0</v>
      </c>
      <c r="X32" s="359"/>
      <c r="Y32" s="359"/>
      <c r="Z32" s="359"/>
      <c r="AA32" s="359"/>
      <c r="AB32" s="359"/>
      <c r="AC32" s="359"/>
      <c r="AD32" s="359"/>
      <c r="AE32" s="359"/>
      <c r="AF32" s="43"/>
      <c r="AG32" s="43"/>
      <c r="AH32" s="43"/>
      <c r="AI32" s="43"/>
      <c r="AJ32" s="43"/>
      <c r="AK32" s="358">
        <v>0</v>
      </c>
      <c r="AL32" s="359"/>
      <c r="AM32" s="359"/>
      <c r="AN32" s="359"/>
      <c r="AO32" s="359"/>
      <c r="AP32" s="43"/>
      <c r="AQ32" s="43"/>
      <c r="AR32" s="44"/>
      <c r="BE32" s="370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60">
        <v>0</v>
      </c>
      <c r="M33" s="359"/>
      <c r="N33" s="359"/>
      <c r="O33" s="359"/>
      <c r="P33" s="359"/>
      <c r="Q33" s="43"/>
      <c r="R33" s="43"/>
      <c r="S33" s="43"/>
      <c r="T33" s="43"/>
      <c r="U33" s="43"/>
      <c r="V33" s="43"/>
      <c r="W33" s="358">
        <f>ROUND(BD54, 2)</f>
        <v>0</v>
      </c>
      <c r="X33" s="359"/>
      <c r="Y33" s="359"/>
      <c r="Z33" s="359"/>
      <c r="AA33" s="359"/>
      <c r="AB33" s="359"/>
      <c r="AC33" s="359"/>
      <c r="AD33" s="359"/>
      <c r="AE33" s="359"/>
      <c r="AF33" s="43"/>
      <c r="AG33" s="43"/>
      <c r="AH33" s="43"/>
      <c r="AI33" s="43"/>
      <c r="AJ33" s="43"/>
      <c r="AK33" s="358">
        <v>0</v>
      </c>
      <c r="AL33" s="359"/>
      <c r="AM33" s="359"/>
      <c r="AN33" s="359"/>
      <c r="AO33" s="359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64" t="s">
        <v>50</v>
      </c>
      <c r="Y35" s="362"/>
      <c r="Z35" s="362"/>
      <c r="AA35" s="362"/>
      <c r="AB35" s="362"/>
      <c r="AC35" s="47"/>
      <c r="AD35" s="47"/>
      <c r="AE35" s="47"/>
      <c r="AF35" s="47"/>
      <c r="AG35" s="47"/>
      <c r="AH35" s="47"/>
      <c r="AI35" s="47"/>
      <c r="AJ35" s="47"/>
      <c r="AK35" s="361">
        <f>SUM(AK26:AK33)</f>
        <v>0</v>
      </c>
      <c r="AL35" s="362"/>
      <c r="AM35" s="362"/>
      <c r="AN35" s="362"/>
      <c r="AO35" s="363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21-27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5" t="str">
        <f>K6</f>
        <v>Rekonstrukce č.p. 224, Hálkova ulice, Chomutov</v>
      </c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Chomutov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0" t="str">
        <f>IF(AN8= "","",AN8)</f>
        <v>5. 5. 2022</v>
      </c>
      <c r="AN47" s="35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Chomutov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1" t="str">
        <f>IF(E17="","",E17)</f>
        <v>SM Projekt s.r.o.</v>
      </c>
      <c r="AN49" s="352"/>
      <c r="AO49" s="352"/>
      <c r="AP49" s="352"/>
      <c r="AQ49" s="38"/>
      <c r="AR49" s="41"/>
      <c r="AS49" s="343" t="s">
        <v>52</v>
      </c>
      <c r="AT49" s="34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1" t="str">
        <f>IF(E20="","",E20)</f>
        <v>Jaroslav Kudláček</v>
      </c>
      <c r="AN50" s="352"/>
      <c r="AO50" s="352"/>
      <c r="AP50" s="352"/>
      <c r="AQ50" s="38"/>
      <c r="AR50" s="41"/>
      <c r="AS50" s="345"/>
      <c r="AT50" s="34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7"/>
      <c r="AT51" s="34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2" t="s">
        <v>53</v>
      </c>
      <c r="D52" s="354"/>
      <c r="E52" s="354"/>
      <c r="F52" s="354"/>
      <c r="G52" s="354"/>
      <c r="H52" s="68"/>
      <c r="I52" s="353" t="s">
        <v>54</v>
      </c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7" t="s">
        <v>55</v>
      </c>
      <c r="AH52" s="354"/>
      <c r="AI52" s="354"/>
      <c r="AJ52" s="354"/>
      <c r="AK52" s="354"/>
      <c r="AL52" s="354"/>
      <c r="AM52" s="354"/>
      <c r="AN52" s="353" t="s">
        <v>56</v>
      </c>
      <c r="AO52" s="354"/>
      <c r="AP52" s="354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7">
        <f>ROUND(AG55+SUM(AG56:AG58)+AG64,2)</f>
        <v>0</v>
      </c>
      <c r="AH54" s="367"/>
      <c r="AI54" s="367"/>
      <c r="AJ54" s="367"/>
      <c r="AK54" s="367"/>
      <c r="AL54" s="367"/>
      <c r="AM54" s="367"/>
      <c r="AN54" s="349">
        <f t="shared" ref="AN54:AN64" si="0">SUM(AG54,AT54)</f>
        <v>0</v>
      </c>
      <c r="AO54" s="349"/>
      <c r="AP54" s="349"/>
      <c r="AQ54" s="80" t="s">
        <v>19</v>
      </c>
      <c r="AR54" s="81"/>
      <c r="AS54" s="82">
        <f>ROUND(AS55+SUM(AS56:AS58)+AS64,2)</f>
        <v>0</v>
      </c>
      <c r="AT54" s="83">
        <f t="shared" ref="AT54:AT64" si="1">ROUND(SUM(AV54:AW54),2)</f>
        <v>0</v>
      </c>
      <c r="AU54" s="84">
        <f>ROUND(AU55+SUM(AU56:AU58)+AU64,5)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ROUND(AZ55+SUM(AZ56:AZ58)+AZ64,2)</f>
        <v>0</v>
      </c>
      <c r="BA54" s="83">
        <f>ROUND(BA55+SUM(BA56:BA58)+BA64,2)</f>
        <v>0</v>
      </c>
      <c r="BB54" s="83">
        <f>ROUND(BB55+SUM(BB56:BB58)+BB64,2)</f>
        <v>0</v>
      </c>
      <c r="BC54" s="83">
        <f>ROUND(BC55+SUM(BC56:BC58)+BC64,2)</f>
        <v>0</v>
      </c>
      <c r="BD54" s="85">
        <f>ROUND(BD55+SUM(BD56:BD58)+BD64,2)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80" t="s">
        <v>77</v>
      </c>
      <c r="E55" s="380"/>
      <c r="F55" s="380"/>
      <c r="G55" s="380"/>
      <c r="H55" s="380"/>
      <c r="I55" s="91"/>
      <c r="J55" s="380" t="s">
        <v>78</v>
      </c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39">
        <f>'SO 01 - Demolice'!J30</f>
        <v>0</v>
      </c>
      <c r="AH55" s="340"/>
      <c r="AI55" s="340"/>
      <c r="AJ55" s="340"/>
      <c r="AK55" s="340"/>
      <c r="AL55" s="340"/>
      <c r="AM55" s="340"/>
      <c r="AN55" s="339">
        <f t="shared" si="0"/>
        <v>0</v>
      </c>
      <c r="AO55" s="340"/>
      <c r="AP55" s="340"/>
      <c r="AQ55" s="92" t="s">
        <v>79</v>
      </c>
      <c r="AR55" s="93"/>
      <c r="AS55" s="94">
        <v>0</v>
      </c>
      <c r="AT55" s="95">
        <f t="shared" si="1"/>
        <v>0</v>
      </c>
      <c r="AU55" s="96">
        <f>'SO 01 - Demolice'!P92</f>
        <v>0</v>
      </c>
      <c r="AV55" s="95">
        <f>'SO 01 - Demolice'!J33</f>
        <v>0</v>
      </c>
      <c r="AW55" s="95">
        <f>'SO 01 - Demolice'!J34</f>
        <v>0</v>
      </c>
      <c r="AX55" s="95">
        <f>'SO 01 - Demolice'!J35</f>
        <v>0</v>
      </c>
      <c r="AY55" s="95">
        <f>'SO 01 - Demolice'!J36</f>
        <v>0</v>
      </c>
      <c r="AZ55" s="95">
        <f>'SO 01 - Demolice'!F33</f>
        <v>0</v>
      </c>
      <c r="BA55" s="95">
        <f>'SO 01 - Demolice'!F34</f>
        <v>0</v>
      </c>
      <c r="BB55" s="95">
        <f>'SO 01 - Demolice'!F35</f>
        <v>0</v>
      </c>
      <c r="BC55" s="95">
        <f>'SO 01 - Demolice'!F36</f>
        <v>0</v>
      </c>
      <c r="BD55" s="97">
        <f>'SO 01 - Demolice'!F37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24.75" customHeight="1">
      <c r="A56" s="88" t="s">
        <v>76</v>
      </c>
      <c r="B56" s="89"/>
      <c r="C56" s="90"/>
      <c r="D56" s="380" t="s">
        <v>83</v>
      </c>
      <c r="E56" s="380"/>
      <c r="F56" s="380"/>
      <c r="G56" s="380"/>
      <c r="H56" s="380"/>
      <c r="I56" s="91"/>
      <c r="J56" s="380" t="s">
        <v>84</v>
      </c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39">
        <f>'SO 02 - Opatření ke sníže...'!J30</f>
        <v>0</v>
      </c>
      <c r="AH56" s="340"/>
      <c r="AI56" s="340"/>
      <c r="AJ56" s="340"/>
      <c r="AK56" s="340"/>
      <c r="AL56" s="340"/>
      <c r="AM56" s="340"/>
      <c r="AN56" s="339">
        <f t="shared" si="0"/>
        <v>0</v>
      </c>
      <c r="AO56" s="340"/>
      <c r="AP56" s="340"/>
      <c r="AQ56" s="92" t="s">
        <v>79</v>
      </c>
      <c r="AR56" s="93"/>
      <c r="AS56" s="94">
        <v>0</v>
      </c>
      <c r="AT56" s="95">
        <f t="shared" si="1"/>
        <v>0</v>
      </c>
      <c r="AU56" s="96">
        <f>'SO 02 - Opatření ke sníže...'!P85</f>
        <v>0</v>
      </c>
      <c r="AV56" s="95">
        <f>'SO 02 - Opatření ke sníže...'!J33</f>
        <v>0</v>
      </c>
      <c r="AW56" s="95">
        <f>'SO 02 - Opatření ke sníže...'!J34</f>
        <v>0</v>
      </c>
      <c r="AX56" s="95">
        <f>'SO 02 - Opatření ke sníže...'!J35</f>
        <v>0</v>
      </c>
      <c r="AY56" s="95">
        <f>'SO 02 - Opatření ke sníže...'!J36</f>
        <v>0</v>
      </c>
      <c r="AZ56" s="95">
        <f>'SO 02 - Opatření ke sníže...'!F33</f>
        <v>0</v>
      </c>
      <c r="BA56" s="95">
        <f>'SO 02 - Opatření ke sníže...'!F34</f>
        <v>0</v>
      </c>
      <c r="BB56" s="95">
        <f>'SO 02 - Opatření ke sníže...'!F35</f>
        <v>0</v>
      </c>
      <c r="BC56" s="95">
        <f>'SO 02 - Opatření ke sníže...'!F36</f>
        <v>0</v>
      </c>
      <c r="BD56" s="97">
        <f>'SO 02 - Opatření ke sníže...'!F37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16.5" customHeight="1">
      <c r="A57" s="88" t="s">
        <v>76</v>
      </c>
      <c r="B57" s="89"/>
      <c r="C57" s="90"/>
      <c r="D57" s="380" t="s">
        <v>86</v>
      </c>
      <c r="E57" s="380"/>
      <c r="F57" s="380"/>
      <c r="G57" s="380"/>
      <c r="H57" s="380"/>
      <c r="I57" s="91"/>
      <c r="J57" s="380" t="s">
        <v>87</v>
      </c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39">
        <f>'SO 03 - Venkovní úpravy'!J30</f>
        <v>0</v>
      </c>
      <c r="AH57" s="340"/>
      <c r="AI57" s="340"/>
      <c r="AJ57" s="340"/>
      <c r="AK57" s="340"/>
      <c r="AL57" s="340"/>
      <c r="AM57" s="340"/>
      <c r="AN57" s="339">
        <f t="shared" si="0"/>
        <v>0</v>
      </c>
      <c r="AO57" s="340"/>
      <c r="AP57" s="340"/>
      <c r="AQ57" s="92" t="s">
        <v>79</v>
      </c>
      <c r="AR57" s="93"/>
      <c r="AS57" s="94">
        <v>0</v>
      </c>
      <c r="AT57" s="95">
        <f t="shared" si="1"/>
        <v>0</v>
      </c>
      <c r="AU57" s="96">
        <f>'SO 03 - Venkovní úpravy'!P87</f>
        <v>0</v>
      </c>
      <c r="AV57" s="95">
        <f>'SO 03 - Venkovní úpravy'!J33</f>
        <v>0</v>
      </c>
      <c r="AW57" s="95">
        <f>'SO 03 - Venkovní úpravy'!J34</f>
        <v>0</v>
      </c>
      <c r="AX57" s="95">
        <f>'SO 03 - Venkovní úpravy'!J35</f>
        <v>0</v>
      </c>
      <c r="AY57" s="95">
        <f>'SO 03 - Venkovní úpravy'!J36</f>
        <v>0</v>
      </c>
      <c r="AZ57" s="95">
        <f>'SO 03 - Venkovní úpravy'!F33</f>
        <v>0</v>
      </c>
      <c r="BA57" s="95">
        <f>'SO 03 - Venkovní úpravy'!F34</f>
        <v>0</v>
      </c>
      <c r="BB57" s="95">
        <f>'SO 03 - Venkovní úpravy'!F35</f>
        <v>0</v>
      </c>
      <c r="BC57" s="95">
        <f>'SO 03 - Venkovní úpravy'!F36</f>
        <v>0</v>
      </c>
      <c r="BD57" s="97">
        <f>'SO 03 - Venkovní úpravy'!F37</f>
        <v>0</v>
      </c>
      <c r="BT57" s="98" t="s">
        <v>80</v>
      </c>
      <c r="BV57" s="98" t="s">
        <v>74</v>
      </c>
      <c r="BW57" s="98" t="s">
        <v>88</v>
      </c>
      <c r="BX57" s="98" t="s">
        <v>5</v>
      </c>
      <c r="CL57" s="98" t="s">
        <v>19</v>
      </c>
      <c r="CM57" s="98" t="s">
        <v>82</v>
      </c>
    </row>
    <row r="58" spans="1:91" s="7" customFormat="1" ht="16.5" customHeight="1">
      <c r="B58" s="89"/>
      <c r="C58" s="90"/>
      <c r="D58" s="380" t="s">
        <v>89</v>
      </c>
      <c r="E58" s="380"/>
      <c r="F58" s="380"/>
      <c r="G58" s="380"/>
      <c r="H58" s="380"/>
      <c r="I58" s="91"/>
      <c r="J58" s="380" t="s">
        <v>90</v>
      </c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56">
        <f>ROUND(SUM(AG59:AG63),2)</f>
        <v>0</v>
      </c>
      <c r="AH58" s="340"/>
      <c r="AI58" s="340"/>
      <c r="AJ58" s="340"/>
      <c r="AK58" s="340"/>
      <c r="AL58" s="340"/>
      <c r="AM58" s="340"/>
      <c r="AN58" s="339">
        <f t="shared" si="0"/>
        <v>0</v>
      </c>
      <c r="AO58" s="340"/>
      <c r="AP58" s="340"/>
      <c r="AQ58" s="92" t="s">
        <v>79</v>
      </c>
      <c r="AR58" s="93"/>
      <c r="AS58" s="94">
        <f>ROUND(SUM(AS59:AS63),2)</f>
        <v>0</v>
      </c>
      <c r="AT58" s="95">
        <f t="shared" si="1"/>
        <v>0</v>
      </c>
      <c r="AU58" s="96">
        <f>ROUND(SUM(AU59:AU63),5)</f>
        <v>0</v>
      </c>
      <c r="AV58" s="95">
        <f>ROUND(AZ58*L29,2)</f>
        <v>0</v>
      </c>
      <c r="AW58" s="95">
        <f>ROUND(BA58*L30,2)</f>
        <v>0</v>
      </c>
      <c r="AX58" s="95">
        <f>ROUND(BB58*L29,2)</f>
        <v>0</v>
      </c>
      <c r="AY58" s="95">
        <f>ROUND(BC58*L30,2)</f>
        <v>0</v>
      </c>
      <c r="AZ58" s="95">
        <f>ROUND(SUM(AZ59:AZ63),2)</f>
        <v>0</v>
      </c>
      <c r="BA58" s="95">
        <f>ROUND(SUM(BA59:BA63),2)</f>
        <v>0</v>
      </c>
      <c r="BB58" s="95">
        <f>ROUND(SUM(BB59:BB63),2)</f>
        <v>0</v>
      </c>
      <c r="BC58" s="95">
        <f>ROUND(SUM(BC59:BC63),2)</f>
        <v>0</v>
      </c>
      <c r="BD58" s="97">
        <f>ROUND(SUM(BD59:BD63),2)</f>
        <v>0</v>
      </c>
      <c r="BS58" s="98" t="s">
        <v>71</v>
      </c>
      <c r="BT58" s="98" t="s">
        <v>80</v>
      </c>
      <c r="BU58" s="98" t="s">
        <v>73</v>
      </c>
      <c r="BV58" s="98" t="s">
        <v>74</v>
      </c>
      <c r="BW58" s="98" t="s">
        <v>91</v>
      </c>
      <c r="BX58" s="98" t="s">
        <v>5</v>
      </c>
      <c r="CL58" s="98" t="s">
        <v>19</v>
      </c>
      <c r="CM58" s="98" t="s">
        <v>82</v>
      </c>
    </row>
    <row r="59" spans="1:91" s="4" customFormat="1" ht="16.5" customHeight="1">
      <c r="A59" s="88" t="s">
        <v>76</v>
      </c>
      <c r="B59" s="53"/>
      <c r="C59" s="99"/>
      <c r="D59" s="99"/>
      <c r="E59" s="381" t="s">
        <v>92</v>
      </c>
      <c r="F59" s="381"/>
      <c r="G59" s="381"/>
      <c r="H59" s="381"/>
      <c r="I59" s="381"/>
      <c r="J59" s="99"/>
      <c r="K59" s="381" t="s">
        <v>93</v>
      </c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41">
        <f>'SO 01.a - Stavební část'!J32</f>
        <v>0</v>
      </c>
      <c r="AH59" s="342"/>
      <c r="AI59" s="342"/>
      <c r="AJ59" s="342"/>
      <c r="AK59" s="342"/>
      <c r="AL59" s="342"/>
      <c r="AM59" s="342"/>
      <c r="AN59" s="341">
        <f t="shared" si="0"/>
        <v>0</v>
      </c>
      <c r="AO59" s="342"/>
      <c r="AP59" s="342"/>
      <c r="AQ59" s="100" t="s">
        <v>94</v>
      </c>
      <c r="AR59" s="55"/>
      <c r="AS59" s="101">
        <v>0</v>
      </c>
      <c r="AT59" s="102">
        <f t="shared" si="1"/>
        <v>0</v>
      </c>
      <c r="AU59" s="103">
        <f>'SO 01.a - Stavební část'!P111</f>
        <v>0</v>
      </c>
      <c r="AV59" s="102">
        <f>'SO 01.a - Stavební část'!J35</f>
        <v>0</v>
      </c>
      <c r="AW59" s="102">
        <f>'SO 01.a - Stavební část'!J36</f>
        <v>0</v>
      </c>
      <c r="AX59" s="102">
        <f>'SO 01.a - Stavební část'!J37</f>
        <v>0</v>
      </c>
      <c r="AY59" s="102">
        <f>'SO 01.a - Stavební část'!J38</f>
        <v>0</v>
      </c>
      <c r="AZ59" s="102">
        <f>'SO 01.a - Stavební část'!F35</f>
        <v>0</v>
      </c>
      <c r="BA59" s="102">
        <f>'SO 01.a - Stavební část'!F36</f>
        <v>0</v>
      </c>
      <c r="BB59" s="102">
        <f>'SO 01.a - Stavební část'!F37</f>
        <v>0</v>
      </c>
      <c r="BC59" s="102">
        <f>'SO 01.a - Stavební část'!F38</f>
        <v>0</v>
      </c>
      <c r="BD59" s="104">
        <f>'SO 01.a - Stavební část'!F39</f>
        <v>0</v>
      </c>
      <c r="BT59" s="105" t="s">
        <v>82</v>
      </c>
      <c r="BV59" s="105" t="s">
        <v>74</v>
      </c>
      <c r="BW59" s="105" t="s">
        <v>95</v>
      </c>
      <c r="BX59" s="105" t="s">
        <v>91</v>
      </c>
      <c r="CL59" s="105" t="s">
        <v>19</v>
      </c>
    </row>
    <row r="60" spans="1:91" s="4" customFormat="1" ht="16.5" customHeight="1">
      <c r="A60" s="88" t="s">
        <v>76</v>
      </c>
      <c r="B60" s="53"/>
      <c r="C60" s="99"/>
      <c r="D60" s="99"/>
      <c r="E60" s="381" t="s">
        <v>96</v>
      </c>
      <c r="F60" s="381"/>
      <c r="G60" s="381"/>
      <c r="H60" s="381"/>
      <c r="I60" s="381"/>
      <c r="J60" s="99"/>
      <c r="K60" s="381" t="s">
        <v>97</v>
      </c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41">
        <f>'SO 01.b - Elektro'!J32</f>
        <v>0</v>
      </c>
      <c r="AH60" s="342"/>
      <c r="AI60" s="342"/>
      <c r="AJ60" s="342"/>
      <c r="AK60" s="342"/>
      <c r="AL60" s="342"/>
      <c r="AM60" s="342"/>
      <c r="AN60" s="341">
        <f t="shared" si="0"/>
        <v>0</v>
      </c>
      <c r="AO60" s="342"/>
      <c r="AP60" s="342"/>
      <c r="AQ60" s="100" t="s">
        <v>94</v>
      </c>
      <c r="AR60" s="55"/>
      <c r="AS60" s="101">
        <v>0</v>
      </c>
      <c r="AT60" s="102">
        <f t="shared" si="1"/>
        <v>0</v>
      </c>
      <c r="AU60" s="103">
        <f>'SO 01.b - Elektro'!P87</f>
        <v>0</v>
      </c>
      <c r="AV60" s="102">
        <f>'SO 01.b - Elektro'!J35</f>
        <v>0</v>
      </c>
      <c r="AW60" s="102">
        <f>'SO 01.b - Elektro'!J36</f>
        <v>0</v>
      </c>
      <c r="AX60" s="102">
        <f>'SO 01.b - Elektro'!J37</f>
        <v>0</v>
      </c>
      <c r="AY60" s="102">
        <f>'SO 01.b - Elektro'!J38</f>
        <v>0</v>
      </c>
      <c r="AZ60" s="102">
        <f>'SO 01.b - Elektro'!F35</f>
        <v>0</v>
      </c>
      <c r="BA60" s="102">
        <f>'SO 01.b - Elektro'!F36</f>
        <v>0</v>
      </c>
      <c r="BB60" s="102">
        <f>'SO 01.b - Elektro'!F37</f>
        <v>0</v>
      </c>
      <c r="BC60" s="102">
        <f>'SO 01.b - Elektro'!F38</f>
        <v>0</v>
      </c>
      <c r="BD60" s="104">
        <f>'SO 01.b - Elektro'!F39</f>
        <v>0</v>
      </c>
      <c r="BT60" s="105" t="s">
        <v>82</v>
      </c>
      <c r="BV60" s="105" t="s">
        <v>74</v>
      </c>
      <c r="BW60" s="105" t="s">
        <v>98</v>
      </c>
      <c r="BX60" s="105" t="s">
        <v>91</v>
      </c>
      <c r="CL60" s="105" t="s">
        <v>19</v>
      </c>
    </row>
    <row r="61" spans="1:91" s="4" customFormat="1" ht="16.5" customHeight="1">
      <c r="A61" s="88" t="s">
        <v>76</v>
      </c>
      <c r="B61" s="53"/>
      <c r="C61" s="99"/>
      <c r="D61" s="99"/>
      <c r="E61" s="381" t="s">
        <v>99</v>
      </c>
      <c r="F61" s="381"/>
      <c r="G61" s="381"/>
      <c r="H61" s="381"/>
      <c r="I61" s="381"/>
      <c r="J61" s="99"/>
      <c r="K61" s="381" t="s">
        <v>100</v>
      </c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41">
        <f>'SO 01.c - ZTI'!J32</f>
        <v>0</v>
      </c>
      <c r="AH61" s="342"/>
      <c r="AI61" s="342"/>
      <c r="AJ61" s="342"/>
      <c r="AK61" s="342"/>
      <c r="AL61" s="342"/>
      <c r="AM61" s="342"/>
      <c r="AN61" s="341">
        <f t="shared" si="0"/>
        <v>0</v>
      </c>
      <c r="AO61" s="342"/>
      <c r="AP61" s="342"/>
      <c r="AQ61" s="100" t="s">
        <v>94</v>
      </c>
      <c r="AR61" s="55"/>
      <c r="AS61" s="101">
        <v>0</v>
      </c>
      <c r="AT61" s="102">
        <f t="shared" si="1"/>
        <v>0</v>
      </c>
      <c r="AU61" s="103">
        <f>'SO 01.c - ZTI'!P101</f>
        <v>0</v>
      </c>
      <c r="AV61" s="102">
        <f>'SO 01.c - ZTI'!J35</f>
        <v>0</v>
      </c>
      <c r="AW61" s="102">
        <f>'SO 01.c - ZTI'!J36</f>
        <v>0</v>
      </c>
      <c r="AX61" s="102">
        <f>'SO 01.c - ZTI'!J37</f>
        <v>0</v>
      </c>
      <c r="AY61" s="102">
        <f>'SO 01.c - ZTI'!J38</f>
        <v>0</v>
      </c>
      <c r="AZ61" s="102">
        <f>'SO 01.c - ZTI'!F35</f>
        <v>0</v>
      </c>
      <c r="BA61" s="102">
        <f>'SO 01.c - ZTI'!F36</f>
        <v>0</v>
      </c>
      <c r="BB61" s="102">
        <f>'SO 01.c - ZTI'!F37</f>
        <v>0</v>
      </c>
      <c r="BC61" s="102">
        <f>'SO 01.c - ZTI'!F38</f>
        <v>0</v>
      </c>
      <c r="BD61" s="104">
        <f>'SO 01.c - ZTI'!F39</f>
        <v>0</v>
      </c>
      <c r="BT61" s="105" t="s">
        <v>82</v>
      </c>
      <c r="BV61" s="105" t="s">
        <v>74</v>
      </c>
      <c r="BW61" s="105" t="s">
        <v>101</v>
      </c>
      <c r="BX61" s="105" t="s">
        <v>91</v>
      </c>
      <c r="CL61" s="105" t="s">
        <v>19</v>
      </c>
    </row>
    <row r="62" spans="1:91" s="4" customFormat="1" ht="16.5" customHeight="1">
      <c r="A62" s="88" t="s">
        <v>76</v>
      </c>
      <c r="B62" s="53"/>
      <c r="C62" s="99"/>
      <c r="D62" s="99"/>
      <c r="E62" s="381" t="s">
        <v>102</v>
      </c>
      <c r="F62" s="381"/>
      <c r="G62" s="381"/>
      <c r="H62" s="381"/>
      <c r="I62" s="381"/>
      <c r="J62" s="99"/>
      <c r="K62" s="381" t="s">
        <v>103</v>
      </c>
      <c r="L62" s="381"/>
      <c r="M62" s="381"/>
      <c r="N62" s="381"/>
      <c r="O62" s="381"/>
      <c r="P62" s="381"/>
      <c r="Q62" s="381"/>
      <c r="R62" s="381"/>
      <c r="S62" s="381"/>
      <c r="T62" s="381"/>
      <c r="U62" s="381"/>
      <c r="V62" s="381"/>
      <c r="W62" s="381"/>
      <c r="X62" s="381"/>
      <c r="Y62" s="381"/>
      <c r="Z62" s="381"/>
      <c r="AA62" s="381"/>
      <c r="AB62" s="381"/>
      <c r="AC62" s="381"/>
      <c r="AD62" s="381"/>
      <c r="AE62" s="381"/>
      <c r="AF62" s="381"/>
      <c r="AG62" s="341">
        <f>'SO 01.d - Vytápění'!J32</f>
        <v>0</v>
      </c>
      <c r="AH62" s="342"/>
      <c r="AI62" s="342"/>
      <c r="AJ62" s="342"/>
      <c r="AK62" s="342"/>
      <c r="AL62" s="342"/>
      <c r="AM62" s="342"/>
      <c r="AN62" s="341">
        <f t="shared" si="0"/>
        <v>0</v>
      </c>
      <c r="AO62" s="342"/>
      <c r="AP62" s="342"/>
      <c r="AQ62" s="100" t="s">
        <v>94</v>
      </c>
      <c r="AR62" s="55"/>
      <c r="AS62" s="101">
        <v>0</v>
      </c>
      <c r="AT62" s="102">
        <f t="shared" si="1"/>
        <v>0</v>
      </c>
      <c r="AU62" s="103">
        <f>'SO 01.d - Vytápění'!P96</f>
        <v>0</v>
      </c>
      <c r="AV62" s="102">
        <f>'SO 01.d - Vytápění'!J35</f>
        <v>0</v>
      </c>
      <c r="AW62" s="102">
        <f>'SO 01.d - Vytápění'!J36</f>
        <v>0</v>
      </c>
      <c r="AX62" s="102">
        <f>'SO 01.d - Vytápění'!J37</f>
        <v>0</v>
      </c>
      <c r="AY62" s="102">
        <f>'SO 01.d - Vytápění'!J38</f>
        <v>0</v>
      </c>
      <c r="AZ62" s="102">
        <f>'SO 01.d - Vytápění'!F35</f>
        <v>0</v>
      </c>
      <c r="BA62" s="102">
        <f>'SO 01.d - Vytápění'!F36</f>
        <v>0</v>
      </c>
      <c r="BB62" s="102">
        <f>'SO 01.d - Vytápění'!F37</f>
        <v>0</v>
      </c>
      <c r="BC62" s="102">
        <f>'SO 01.d - Vytápění'!F38</f>
        <v>0</v>
      </c>
      <c r="BD62" s="104">
        <f>'SO 01.d - Vytápění'!F39</f>
        <v>0</v>
      </c>
      <c r="BT62" s="105" t="s">
        <v>82</v>
      </c>
      <c r="BV62" s="105" t="s">
        <v>74</v>
      </c>
      <c r="BW62" s="105" t="s">
        <v>104</v>
      </c>
      <c r="BX62" s="105" t="s">
        <v>91</v>
      </c>
      <c r="CL62" s="105" t="s">
        <v>19</v>
      </c>
    </row>
    <row r="63" spans="1:91" s="4" customFormat="1" ht="16.5" customHeight="1">
      <c r="A63" s="88" t="s">
        <v>76</v>
      </c>
      <c r="B63" s="53"/>
      <c r="C63" s="99"/>
      <c r="D63" s="99"/>
      <c r="E63" s="381" t="s">
        <v>105</v>
      </c>
      <c r="F63" s="381"/>
      <c r="G63" s="381"/>
      <c r="H63" s="381"/>
      <c r="I63" s="381"/>
      <c r="J63" s="99"/>
      <c r="K63" s="381" t="s">
        <v>106</v>
      </c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41">
        <f>'SO 01.e - VZT'!J32</f>
        <v>0</v>
      </c>
      <c r="AH63" s="342"/>
      <c r="AI63" s="342"/>
      <c r="AJ63" s="342"/>
      <c r="AK63" s="342"/>
      <c r="AL63" s="342"/>
      <c r="AM63" s="342"/>
      <c r="AN63" s="341">
        <f t="shared" si="0"/>
        <v>0</v>
      </c>
      <c r="AO63" s="342"/>
      <c r="AP63" s="342"/>
      <c r="AQ63" s="100" t="s">
        <v>94</v>
      </c>
      <c r="AR63" s="55"/>
      <c r="AS63" s="101">
        <v>0</v>
      </c>
      <c r="AT63" s="102">
        <f t="shared" si="1"/>
        <v>0</v>
      </c>
      <c r="AU63" s="103">
        <f>'SO 01.e - VZT'!P94</f>
        <v>0</v>
      </c>
      <c r="AV63" s="102">
        <f>'SO 01.e - VZT'!J35</f>
        <v>0</v>
      </c>
      <c r="AW63" s="102">
        <f>'SO 01.e - VZT'!J36</f>
        <v>0</v>
      </c>
      <c r="AX63" s="102">
        <f>'SO 01.e - VZT'!J37</f>
        <v>0</v>
      </c>
      <c r="AY63" s="102">
        <f>'SO 01.e - VZT'!J38</f>
        <v>0</v>
      </c>
      <c r="AZ63" s="102">
        <f>'SO 01.e - VZT'!F35</f>
        <v>0</v>
      </c>
      <c r="BA63" s="102">
        <f>'SO 01.e - VZT'!F36</f>
        <v>0</v>
      </c>
      <c r="BB63" s="102">
        <f>'SO 01.e - VZT'!F37</f>
        <v>0</v>
      </c>
      <c r="BC63" s="102">
        <f>'SO 01.e - VZT'!F38</f>
        <v>0</v>
      </c>
      <c r="BD63" s="104">
        <f>'SO 01.e - VZT'!F39</f>
        <v>0</v>
      </c>
      <c r="BT63" s="105" t="s">
        <v>82</v>
      </c>
      <c r="BV63" s="105" t="s">
        <v>74</v>
      </c>
      <c r="BW63" s="105" t="s">
        <v>107</v>
      </c>
      <c r="BX63" s="105" t="s">
        <v>91</v>
      </c>
      <c r="CL63" s="105" t="s">
        <v>19</v>
      </c>
    </row>
    <row r="64" spans="1:91" s="7" customFormat="1" ht="16.5" customHeight="1">
      <c r="A64" s="88" t="s">
        <v>76</v>
      </c>
      <c r="B64" s="89"/>
      <c r="C64" s="90"/>
      <c r="D64" s="380" t="s">
        <v>108</v>
      </c>
      <c r="E64" s="380"/>
      <c r="F64" s="380"/>
      <c r="G64" s="380"/>
      <c r="H64" s="380"/>
      <c r="I64" s="91"/>
      <c r="J64" s="380" t="s">
        <v>109</v>
      </c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39">
        <f>'SO 05 - Střecha'!J30</f>
        <v>0</v>
      </c>
      <c r="AH64" s="340"/>
      <c r="AI64" s="340"/>
      <c r="AJ64" s="340"/>
      <c r="AK64" s="340"/>
      <c r="AL64" s="340"/>
      <c r="AM64" s="340"/>
      <c r="AN64" s="339">
        <f t="shared" si="0"/>
        <v>0</v>
      </c>
      <c r="AO64" s="340"/>
      <c r="AP64" s="340"/>
      <c r="AQ64" s="92" t="s">
        <v>79</v>
      </c>
      <c r="AR64" s="93"/>
      <c r="AS64" s="106">
        <v>0</v>
      </c>
      <c r="AT64" s="107">
        <f t="shared" si="1"/>
        <v>0</v>
      </c>
      <c r="AU64" s="108">
        <f>'SO 05 - Střecha'!P91</f>
        <v>0</v>
      </c>
      <c r="AV64" s="107">
        <f>'SO 05 - Střecha'!J33</f>
        <v>0</v>
      </c>
      <c r="AW64" s="107">
        <f>'SO 05 - Střecha'!J34</f>
        <v>0</v>
      </c>
      <c r="AX64" s="107">
        <f>'SO 05 - Střecha'!J35</f>
        <v>0</v>
      </c>
      <c r="AY64" s="107">
        <f>'SO 05 - Střecha'!J36</f>
        <v>0</v>
      </c>
      <c r="AZ64" s="107">
        <f>'SO 05 - Střecha'!F33</f>
        <v>0</v>
      </c>
      <c r="BA64" s="107">
        <f>'SO 05 - Střecha'!F34</f>
        <v>0</v>
      </c>
      <c r="BB64" s="107">
        <f>'SO 05 - Střecha'!F35</f>
        <v>0</v>
      </c>
      <c r="BC64" s="107">
        <f>'SO 05 - Střecha'!F36</f>
        <v>0</v>
      </c>
      <c r="BD64" s="109">
        <f>'SO 05 - Střecha'!F37</f>
        <v>0</v>
      </c>
      <c r="BT64" s="98" t="s">
        <v>80</v>
      </c>
      <c r="BV64" s="98" t="s">
        <v>74</v>
      </c>
      <c r="BW64" s="98" t="s">
        <v>110</v>
      </c>
      <c r="BX64" s="98" t="s">
        <v>5</v>
      </c>
      <c r="CL64" s="98" t="s">
        <v>19</v>
      </c>
      <c r="CM64" s="98" t="s">
        <v>82</v>
      </c>
    </row>
    <row r="65" spans="1:57" s="2" customFormat="1" ht="30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  <row r="66" spans="1:57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41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</sheetData>
  <sheetProtection algorithmName="SHA-512" hashValue="GtPu3u0zz7zWotSdGpSzmejxG+Etjtpg6v/ib4FC5cXbWFb5pwc8L8hx/jUL6YjMaD3Z3KGamisaAXZDEEumqQ==" saltValue="CYN5qQwEJ9fJjYAoSwUXXSSr8p0KBBmJXTsEZmu1l5uaZJuUDxWV/2/JvDFQwjWqFLcsQlClBJ9y7G3m4ngM6g==" spinCount="100000" sheet="1" objects="1" scenarios="1" formatColumns="0" formatRows="0"/>
  <mergeCells count="78">
    <mergeCell ref="C52:G52"/>
    <mergeCell ref="D57:H57"/>
    <mergeCell ref="D58:H58"/>
    <mergeCell ref="D64:H64"/>
    <mergeCell ref="D56:H56"/>
    <mergeCell ref="D55:H55"/>
    <mergeCell ref="E59:I59"/>
    <mergeCell ref="E60:I60"/>
    <mergeCell ref="E61:I61"/>
    <mergeCell ref="E62:I62"/>
    <mergeCell ref="E63:I63"/>
    <mergeCell ref="I52:AF52"/>
    <mergeCell ref="J57:AF57"/>
    <mergeCell ref="J55:AF55"/>
    <mergeCell ref="J56:AF56"/>
    <mergeCell ref="J64:AF64"/>
    <mergeCell ref="J58:AF58"/>
    <mergeCell ref="K61:AF61"/>
    <mergeCell ref="K60:AF60"/>
    <mergeCell ref="K62:AF62"/>
    <mergeCell ref="K63:AF63"/>
    <mergeCell ref="K59:AF59"/>
    <mergeCell ref="AK26:AO26"/>
    <mergeCell ref="L28:P28"/>
    <mergeCell ref="W28:AE28"/>
    <mergeCell ref="AK28:AO28"/>
    <mergeCell ref="W29:AE29"/>
    <mergeCell ref="L29:P29"/>
    <mergeCell ref="AK29:AO29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AK30:AO30"/>
    <mergeCell ref="L30:P30"/>
    <mergeCell ref="AR2:BE2"/>
    <mergeCell ref="AG58:AM58"/>
    <mergeCell ref="AG63:AM63"/>
    <mergeCell ref="AG62:AM62"/>
    <mergeCell ref="AG52:AM52"/>
    <mergeCell ref="AG60:AM60"/>
    <mergeCell ref="AG55:AM55"/>
    <mergeCell ref="AG61:AM61"/>
    <mergeCell ref="AK33:AO33"/>
    <mergeCell ref="L45:AO45"/>
    <mergeCell ref="AG54:AM54"/>
    <mergeCell ref="BE5:BE32"/>
    <mergeCell ref="K5:AO5"/>
    <mergeCell ref="K6:AO6"/>
    <mergeCell ref="E14:AJ14"/>
    <mergeCell ref="E23:AN23"/>
    <mergeCell ref="AM47:AN47"/>
    <mergeCell ref="AM49:AP49"/>
    <mergeCell ref="AM50:AP50"/>
    <mergeCell ref="AN58:AP58"/>
    <mergeCell ref="AN63:AP63"/>
    <mergeCell ref="AN62:AP62"/>
    <mergeCell ref="AN52:AP52"/>
    <mergeCell ref="AN61:AP61"/>
    <mergeCell ref="AN59:AP59"/>
    <mergeCell ref="AN57:AP57"/>
    <mergeCell ref="AN56:AP56"/>
    <mergeCell ref="AN55:AP55"/>
    <mergeCell ref="AN64:AP64"/>
    <mergeCell ref="AN60:AP60"/>
    <mergeCell ref="AS49:AT51"/>
    <mergeCell ref="AN54:AP54"/>
    <mergeCell ref="AG64:AM64"/>
    <mergeCell ref="AG56:AM56"/>
    <mergeCell ref="AG57:AM57"/>
    <mergeCell ref="AG59:AM59"/>
  </mergeCells>
  <hyperlinks>
    <hyperlink ref="A55" location="'SO 01 - Demolice'!C2" display="/" xr:uid="{00000000-0004-0000-0000-000000000000}"/>
    <hyperlink ref="A56" location="'SO 02 - Opatření ke sníže...'!C2" display="/" xr:uid="{00000000-0004-0000-0000-000001000000}"/>
    <hyperlink ref="A57" location="'SO 03 - Venkovní úpravy'!C2" display="/" xr:uid="{00000000-0004-0000-0000-000002000000}"/>
    <hyperlink ref="A59" location="'SO 01.a - Stavební část'!C2" display="/" xr:uid="{00000000-0004-0000-0000-000003000000}"/>
    <hyperlink ref="A60" location="'SO 01.b - Elektro'!C2" display="/" xr:uid="{00000000-0004-0000-0000-000004000000}"/>
    <hyperlink ref="A61" location="'SO 01.c - ZTI'!C2" display="/" xr:uid="{00000000-0004-0000-0000-000005000000}"/>
    <hyperlink ref="A62" location="'SO 01.d - Vytápění'!C2" display="/" xr:uid="{00000000-0004-0000-0000-000006000000}"/>
    <hyperlink ref="A63" location="'SO 01.e - VZT'!C2" display="/" xr:uid="{00000000-0004-0000-0000-000007000000}"/>
    <hyperlink ref="A64" location="'SO 05 - Střecha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81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č.p. 224, Hálkova ulice, Chomutov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4" t="s">
        <v>112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113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5. 5. 2022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2" t="s">
        <v>19</v>
      </c>
      <c r="F27" s="392"/>
      <c r="G27" s="392"/>
      <c r="H27" s="39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36"/>
      <c r="J30" s="122">
        <f>ROUND(J92,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3" t="s">
        <v>39</v>
      </c>
      <c r="J32" s="123" t="s">
        <v>41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42</v>
      </c>
      <c r="E33" s="114" t="s">
        <v>43</v>
      </c>
      <c r="F33" s="125">
        <f>ROUND((SUM(BE92:BE206)),  2)</f>
        <v>0</v>
      </c>
      <c r="G33" s="36"/>
      <c r="H33" s="36"/>
      <c r="I33" s="126">
        <v>0.21</v>
      </c>
      <c r="J33" s="125">
        <f>ROUND(((SUM(BE92:BE206))*I33),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ROUND((SUM(BF92:BF206)),  2)</f>
        <v>0</v>
      </c>
      <c r="G34" s="36"/>
      <c r="H34" s="36"/>
      <c r="I34" s="126">
        <v>0.12</v>
      </c>
      <c r="J34" s="125">
        <f>ROUND(((SUM(BF92:BF206))*I34),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ROUND((SUM(BG92:BG206)),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ROUND((SUM(BH92:BH206)),  2)</f>
        <v>0</v>
      </c>
      <c r="G36" s="36"/>
      <c r="H36" s="36"/>
      <c r="I36" s="126">
        <v>0.12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ROUND((SUM(BI92:BI206)),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114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Rekonstrukce č.p. 224, Hálkova ulice, Chomutov</v>
      </c>
      <c r="F48" s="385"/>
      <c r="G48" s="385"/>
      <c r="H48" s="385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112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5" t="str">
        <f>E9</f>
        <v>SO 01 - Demolice</v>
      </c>
      <c r="F50" s="383"/>
      <c r="G50" s="383"/>
      <c r="H50" s="383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Chomutov</v>
      </c>
      <c r="G52" s="38"/>
      <c r="H52" s="38"/>
      <c r="I52" s="31" t="s">
        <v>23</v>
      </c>
      <c r="J52" s="61" t="str">
        <f>IF(J12="","",J12)</f>
        <v>5. 5. 2022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Chomutov</v>
      </c>
      <c r="G54" s="38"/>
      <c r="H54" s="38"/>
      <c r="I54" s="31" t="s">
        <v>31</v>
      </c>
      <c r="J54" s="34" t="str">
        <f>E21</f>
        <v>SM Projekt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Jaroslav Kudláček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115</v>
      </c>
      <c r="D57" s="139"/>
      <c r="E57" s="139"/>
      <c r="F57" s="139"/>
      <c r="G57" s="139"/>
      <c r="H57" s="139"/>
      <c r="I57" s="139"/>
      <c r="J57" s="140" t="s">
        <v>116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117</v>
      </c>
    </row>
    <row r="60" spans="1:47" s="9" customFormat="1" ht="24.95" customHeight="1">
      <c r="B60" s="142"/>
      <c r="C60" s="143"/>
      <c r="D60" s="144" t="s">
        <v>118</v>
      </c>
      <c r="E60" s="145"/>
      <c r="F60" s="145"/>
      <c r="G60" s="145"/>
      <c r="H60" s="145"/>
      <c r="I60" s="145"/>
      <c r="J60" s="146">
        <f>J93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119</v>
      </c>
      <c r="E61" s="150"/>
      <c r="F61" s="150"/>
      <c r="G61" s="150"/>
      <c r="H61" s="150"/>
      <c r="I61" s="150"/>
      <c r="J61" s="151">
        <f>J94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120</v>
      </c>
      <c r="E62" s="150"/>
      <c r="F62" s="150"/>
      <c r="G62" s="150"/>
      <c r="H62" s="150"/>
      <c r="I62" s="150"/>
      <c r="J62" s="151">
        <f>J109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121</v>
      </c>
      <c r="E63" s="150"/>
      <c r="F63" s="150"/>
      <c r="G63" s="150"/>
      <c r="H63" s="150"/>
      <c r="I63" s="150"/>
      <c r="J63" s="151">
        <f>J138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122</v>
      </c>
      <c r="E64" s="150"/>
      <c r="F64" s="150"/>
      <c r="G64" s="150"/>
      <c r="H64" s="150"/>
      <c r="I64" s="150"/>
      <c r="J64" s="151">
        <f>J173</f>
        <v>0</v>
      </c>
      <c r="K64" s="99"/>
      <c r="L64" s="152"/>
    </row>
    <row r="65" spans="1:31" s="9" customFormat="1" ht="24.95" customHeight="1">
      <c r="B65" s="142"/>
      <c r="C65" s="143"/>
      <c r="D65" s="144" t="s">
        <v>123</v>
      </c>
      <c r="E65" s="145"/>
      <c r="F65" s="145"/>
      <c r="G65" s="145"/>
      <c r="H65" s="145"/>
      <c r="I65" s="145"/>
      <c r="J65" s="146">
        <f>J176</f>
        <v>0</v>
      </c>
      <c r="K65" s="143"/>
      <c r="L65" s="147"/>
    </row>
    <row r="66" spans="1:31" s="10" customFormat="1" ht="19.899999999999999" customHeight="1">
      <c r="B66" s="148"/>
      <c r="C66" s="99"/>
      <c r="D66" s="149" t="s">
        <v>124</v>
      </c>
      <c r="E66" s="150"/>
      <c r="F66" s="150"/>
      <c r="G66" s="150"/>
      <c r="H66" s="150"/>
      <c r="I66" s="150"/>
      <c r="J66" s="151">
        <f>J177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125</v>
      </c>
      <c r="E67" s="150"/>
      <c r="F67" s="150"/>
      <c r="G67" s="150"/>
      <c r="H67" s="150"/>
      <c r="I67" s="150"/>
      <c r="J67" s="151">
        <f>J190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126</v>
      </c>
      <c r="E68" s="150"/>
      <c r="F68" s="150"/>
      <c r="G68" s="150"/>
      <c r="H68" s="150"/>
      <c r="I68" s="150"/>
      <c r="J68" s="151">
        <f>J194</f>
        <v>0</v>
      </c>
      <c r="K68" s="99"/>
      <c r="L68" s="152"/>
    </row>
    <row r="69" spans="1:31" s="9" customFormat="1" ht="24.95" customHeight="1">
      <c r="B69" s="142"/>
      <c r="C69" s="143"/>
      <c r="D69" s="144" t="s">
        <v>127</v>
      </c>
      <c r="E69" s="145"/>
      <c r="F69" s="145"/>
      <c r="G69" s="145"/>
      <c r="H69" s="145"/>
      <c r="I69" s="145"/>
      <c r="J69" s="146">
        <f>J199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128</v>
      </c>
      <c r="E70" s="150"/>
      <c r="F70" s="150"/>
      <c r="G70" s="150"/>
      <c r="H70" s="150"/>
      <c r="I70" s="150"/>
      <c r="J70" s="151">
        <f>J200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129</v>
      </c>
      <c r="E71" s="150"/>
      <c r="F71" s="150"/>
      <c r="G71" s="150"/>
      <c r="H71" s="150"/>
      <c r="I71" s="150"/>
      <c r="J71" s="151">
        <f>J203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130</v>
      </c>
      <c r="E72" s="150"/>
      <c r="F72" s="150"/>
      <c r="G72" s="150"/>
      <c r="H72" s="150"/>
      <c r="I72" s="150"/>
      <c r="J72" s="151">
        <f>J205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131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4" t="str">
        <f>E7</f>
        <v>Rekonstrukce č.p. 224, Hálkova ulice, Chomutov</v>
      </c>
      <c r="F82" s="385"/>
      <c r="G82" s="385"/>
      <c r="H82" s="38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112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65" t="str">
        <f>E9</f>
        <v>SO 01 - Demolice</v>
      </c>
      <c r="F84" s="383"/>
      <c r="G84" s="383"/>
      <c r="H84" s="383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Chomutov</v>
      </c>
      <c r="G86" s="38"/>
      <c r="H86" s="38"/>
      <c r="I86" s="31" t="s">
        <v>23</v>
      </c>
      <c r="J86" s="61" t="str">
        <f>IF(J12="","",J12)</f>
        <v>5. 5. 2022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E15</f>
        <v>Statutární město Chomutov</v>
      </c>
      <c r="G88" s="38"/>
      <c r="H88" s="38"/>
      <c r="I88" s="31" t="s">
        <v>31</v>
      </c>
      <c r="J88" s="34" t="str">
        <f>E21</f>
        <v>SM Projekt s.r.o.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IF(E18="","",E18)</f>
        <v>Vyplň údaj</v>
      </c>
      <c r="G89" s="38"/>
      <c r="H89" s="38"/>
      <c r="I89" s="31" t="s">
        <v>34</v>
      </c>
      <c r="J89" s="34" t="str">
        <f>E24</f>
        <v>Jaroslav Kudláček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132</v>
      </c>
      <c r="D91" s="156" t="s">
        <v>57</v>
      </c>
      <c r="E91" s="156" t="s">
        <v>53</v>
      </c>
      <c r="F91" s="156" t="s">
        <v>54</v>
      </c>
      <c r="G91" s="156" t="s">
        <v>133</v>
      </c>
      <c r="H91" s="156" t="s">
        <v>134</v>
      </c>
      <c r="I91" s="156" t="s">
        <v>135</v>
      </c>
      <c r="J91" s="156" t="s">
        <v>116</v>
      </c>
      <c r="K91" s="157" t="s">
        <v>136</v>
      </c>
      <c r="L91" s="158"/>
      <c r="M91" s="70" t="s">
        <v>19</v>
      </c>
      <c r="N91" s="71" t="s">
        <v>42</v>
      </c>
      <c r="O91" s="71" t="s">
        <v>137</v>
      </c>
      <c r="P91" s="71" t="s">
        <v>138</v>
      </c>
      <c r="Q91" s="71" t="s">
        <v>139</v>
      </c>
      <c r="R91" s="71" t="s">
        <v>140</v>
      </c>
      <c r="S91" s="71" t="s">
        <v>141</v>
      </c>
      <c r="T91" s="72" t="s">
        <v>142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143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P93+P176+P199</f>
        <v>0</v>
      </c>
      <c r="Q92" s="74"/>
      <c r="R92" s="161">
        <f>R93+R176+R199</f>
        <v>0.16522000000000001</v>
      </c>
      <c r="S92" s="74"/>
      <c r="T92" s="162">
        <f>T93+T176+T199</f>
        <v>497.85415523999995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71</v>
      </c>
      <c r="AU92" s="19" t="s">
        <v>117</v>
      </c>
      <c r="BK92" s="163">
        <f>BK93+BK176+BK199</f>
        <v>0</v>
      </c>
    </row>
    <row r="93" spans="1:65" s="12" customFormat="1" ht="25.9" customHeight="1">
      <c r="B93" s="164"/>
      <c r="C93" s="165"/>
      <c r="D93" s="166" t="s">
        <v>71</v>
      </c>
      <c r="E93" s="167" t="s">
        <v>144</v>
      </c>
      <c r="F93" s="167" t="s">
        <v>145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P94+P109+P138+P173</f>
        <v>0</v>
      </c>
      <c r="Q93" s="172"/>
      <c r="R93" s="173">
        <f>R94+R109+R138+R173</f>
        <v>0.16522000000000001</v>
      </c>
      <c r="S93" s="172"/>
      <c r="T93" s="174">
        <f>T94+T109+T138+T173</f>
        <v>493.16999999999996</v>
      </c>
      <c r="AR93" s="175" t="s">
        <v>80</v>
      </c>
      <c r="AT93" s="176" t="s">
        <v>71</v>
      </c>
      <c r="AU93" s="176" t="s">
        <v>72</v>
      </c>
      <c r="AY93" s="175" t="s">
        <v>146</v>
      </c>
      <c r="BK93" s="177">
        <f>BK94+BK109+BK138+BK173</f>
        <v>0</v>
      </c>
    </row>
    <row r="94" spans="1:65" s="12" customFormat="1" ht="22.9" customHeight="1">
      <c r="B94" s="164"/>
      <c r="C94" s="165"/>
      <c r="D94" s="166" t="s">
        <v>71</v>
      </c>
      <c r="E94" s="178" t="s">
        <v>147</v>
      </c>
      <c r="F94" s="178" t="s">
        <v>148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SUM(P95:P108)</f>
        <v>0</v>
      </c>
      <c r="Q94" s="172"/>
      <c r="R94" s="173">
        <f>SUM(R95:R108)</f>
        <v>0.1144</v>
      </c>
      <c r="S94" s="172"/>
      <c r="T94" s="174">
        <f>SUM(T95:T108)</f>
        <v>0</v>
      </c>
      <c r="AR94" s="175" t="s">
        <v>80</v>
      </c>
      <c r="AT94" s="176" t="s">
        <v>71</v>
      </c>
      <c r="AU94" s="176" t="s">
        <v>80</v>
      </c>
      <c r="AY94" s="175" t="s">
        <v>146</v>
      </c>
      <c r="BK94" s="177">
        <f>SUM(BK95:BK108)</f>
        <v>0</v>
      </c>
    </row>
    <row r="95" spans="1:65" s="2" customFormat="1" ht="24.2" customHeight="1">
      <c r="A95" s="36"/>
      <c r="B95" s="37"/>
      <c r="C95" s="180" t="s">
        <v>80</v>
      </c>
      <c r="D95" s="180" t="s">
        <v>149</v>
      </c>
      <c r="E95" s="181" t="s">
        <v>150</v>
      </c>
      <c r="F95" s="182" t="s">
        <v>151</v>
      </c>
      <c r="G95" s="183" t="s">
        <v>152</v>
      </c>
      <c r="H95" s="184">
        <v>130</v>
      </c>
      <c r="I95" s="185"/>
      <c r="J95" s="186">
        <f>ROUND(I95*H95,2)</f>
        <v>0</v>
      </c>
      <c r="K95" s="182" t="s">
        <v>153</v>
      </c>
      <c r="L95" s="41"/>
      <c r="M95" s="187" t="s">
        <v>19</v>
      </c>
      <c r="N95" s="188" t="s">
        <v>43</v>
      </c>
      <c r="O95" s="66"/>
      <c r="P95" s="189">
        <f>O95*H95</f>
        <v>0</v>
      </c>
      <c r="Q95" s="189">
        <v>8.8000000000000003E-4</v>
      </c>
      <c r="R95" s="189">
        <f>Q95*H95</f>
        <v>0.1144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147</v>
      </c>
      <c r="AT95" s="191" t="s">
        <v>149</v>
      </c>
      <c r="AU95" s="191" t="s">
        <v>82</v>
      </c>
      <c r="AY95" s="19" t="s">
        <v>146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147</v>
      </c>
      <c r="BM95" s="191" t="s">
        <v>154</v>
      </c>
    </row>
    <row r="96" spans="1:65" s="2" customFormat="1">
      <c r="A96" s="36"/>
      <c r="B96" s="37"/>
      <c r="C96" s="38"/>
      <c r="D96" s="193" t="s">
        <v>155</v>
      </c>
      <c r="E96" s="38"/>
      <c r="F96" s="194" t="s">
        <v>156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155</v>
      </c>
      <c r="AU96" s="19" t="s">
        <v>82</v>
      </c>
    </row>
    <row r="97" spans="1:65" s="13" customFormat="1">
      <c r="B97" s="198"/>
      <c r="C97" s="199"/>
      <c r="D97" s="200" t="s">
        <v>157</v>
      </c>
      <c r="E97" s="201" t="s">
        <v>19</v>
      </c>
      <c r="F97" s="202" t="s">
        <v>158</v>
      </c>
      <c r="G97" s="199"/>
      <c r="H97" s="201" t="s">
        <v>19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157</v>
      </c>
      <c r="AU97" s="208" t="s">
        <v>82</v>
      </c>
      <c r="AV97" s="13" t="s">
        <v>80</v>
      </c>
      <c r="AW97" s="13" t="s">
        <v>33</v>
      </c>
      <c r="AX97" s="13" t="s">
        <v>72</v>
      </c>
      <c r="AY97" s="208" t="s">
        <v>146</v>
      </c>
    </row>
    <row r="98" spans="1:65" s="14" customFormat="1">
      <c r="B98" s="209"/>
      <c r="C98" s="210"/>
      <c r="D98" s="200" t="s">
        <v>157</v>
      </c>
      <c r="E98" s="211" t="s">
        <v>19</v>
      </c>
      <c r="F98" s="212" t="s">
        <v>159</v>
      </c>
      <c r="G98" s="210"/>
      <c r="H98" s="213">
        <v>65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157</v>
      </c>
      <c r="AU98" s="219" t="s">
        <v>82</v>
      </c>
      <c r="AV98" s="14" t="s">
        <v>82</v>
      </c>
      <c r="AW98" s="14" t="s">
        <v>33</v>
      </c>
      <c r="AX98" s="14" t="s">
        <v>72</v>
      </c>
      <c r="AY98" s="219" t="s">
        <v>146</v>
      </c>
    </row>
    <row r="99" spans="1:65" s="13" customFormat="1">
      <c r="B99" s="198"/>
      <c r="C99" s="199"/>
      <c r="D99" s="200" t="s">
        <v>157</v>
      </c>
      <c r="E99" s="201" t="s">
        <v>19</v>
      </c>
      <c r="F99" s="202" t="s">
        <v>160</v>
      </c>
      <c r="G99" s="199"/>
      <c r="H99" s="201" t="s">
        <v>19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157</v>
      </c>
      <c r="AU99" s="208" t="s">
        <v>82</v>
      </c>
      <c r="AV99" s="13" t="s">
        <v>80</v>
      </c>
      <c r="AW99" s="13" t="s">
        <v>33</v>
      </c>
      <c r="AX99" s="13" t="s">
        <v>72</v>
      </c>
      <c r="AY99" s="208" t="s">
        <v>146</v>
      </c>
    </row>
    <row r="100" spans="1:65" s="14" customFormat="1">
      <c r="B100" s="209"/>
      <c r="C100" s="210"/>
      <c r="D100" s="200" t="s">
        <v>157</v>
      </c>
      <c r="E100" s="211" t="s">
        <v>19</v>
      </c>
      <c r="F100" s="212" t="s">
        <v>159</v>
      </c>
      <c r="G100" s="210"/>
      <c r="H100" s="213">
        <v>65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157</v>
      </c>
      <c r="AU100" s="219" t="s">
        <v>82</v>
      </c>
      <c r="AV100" s="14" t="s">
        <v>82</v>
      </c>
      <c r="AW100" s="14" t="s">
        <v>33</v>
      </c>
      <c r="AX100" s="14" t="s">
        <v>72</v>
      </c>
      <c r="AY100" s="219" t="s">
        <v>146</v>
      </c>
    </row>
    <row r="101" spans="1:65" s="15" customFormat="1">
      <c r="B101" s="220"/>
      <c r="C101" s="221"/>
      <c r="D101" s="200" t="s">
        <v>157</v>
      </c>
      <c r="E101" s="222" t="s">
        <v>19</v>
      </c>
      <c r="F101" s="223" t="s">
        <v>161</v>
      </c>
      <c r="G101" s="221"/>
      <c r="H101" s="224">
        <v>130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157</v>
      </c>
      <c r="AU101" s="230" t="s">
        <v>82</v>
      </c>
      <c r="AV101" s="15" t="s">
        <v>147</v>
      </c>
      <c r="AW101" s="15" t="s">
        <v>33</v>
      </c>
      <c r="AX101" s="15" t="s">
        <v>80</v>
      </c>
      <c r="AY101" s="230" t="s">
        <v>146</v>
      </c>
    </row>
    <row r="102" spans="1:65" s="2" customFormat="1" ht="24.2" customHeight="1">
      <c r="A102" s="36"/>
      <c r="B102" s="37"/>
      <c r="C102" s="180" t="s">
        <v>82</v>
      </c>
      <c r="D102" s="180" t="s">
        <v>149</v>
      </c>
      <c r="E102" s="181" t="s">
        <v>162</v>
      </c>
      <c r="F102" s="182" t="s">
        <v>163</v>
      </c>
      <c r="G102" s="183" t="s">
        <v>152</v>
      </c>
      <c r="H102" s="184">
        <v>130</v>
      </c>
      <c r="I102" s="185"/>
      <c r="J102" s="186">
        <f>ROUND(I102*H102,2)</f>
        <v>0</v>
      </c>
      <c r="K102" s="182" t="s">
        <v>153</v>
      </c>
      <c r="L102" s="41"/>
      <c r="M102" s="187" t="s">
        <v>19</v>
      </c>
      <c r="N102" s="188" t="s">
        <v>43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147</v>
      </c>
      <c r="AT102" s="191" t="s">
        <v>149</v>
      </c>
      <c r="AU102" s="191" t="s">
        <v>82</v>
      </c>
      <c r="AY102" s="19" t="s">
        <v>146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147</v>
      </c>
      <c r="BM102" s="191" t="s">
        <v>164</v>
      </c>
    </row>
    <row r="103" spans="1:65" s="2" customFormat="1">
      <c r="A103" s="36"/>
      <c r="B103" s="37"/>
      <c r="C103" s="38"/>
      <c r="D103" s="193" t="s">
        <v>155</v>
      </c>
      <c r="E103" s="38"/>
      <c r="F103" s="194" t="s">
        <v>165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155</v>
      </c>
      <c r="AU103" s="19" t="s">
        <v>82</v>
      </c>
    </row>
    <row r="104" spans="1:65" s="13" customFormat="1">
      <c r="B104" s="198"/>
      <c r="C104" s="199"/>
      <c r="D104" s="200" t="s">
        <v>157</v>
      </c>
      <c r="E104" s="201" t="s">
        <v>19</v>
      </c>
      <c r="F104" s="202" t="s">
        <v>158</v>
      </c>
      <c r="G104" s="199"/>
      <c r="H104" s="201" t="s">
        <v>19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157</v>
      </c>
      <c r="AU104" s="208" t="s">
        <v>82</v>
      </c>
      <c r="AV104" s="13" t="s">
        <v>80</v>
      </c>
      <c r="AW104" s="13" t="s">
        <v>33</v>
      </c>
      <c r="AX104" s="13" t="s">
        <v>72</v>
      </c>
      <c r="AY104" s="208" t="s">
        <v>146</v>
      </c>
    </row>
    <row r="105" spans="1:65" s="14" customFormat="1">
      <c r="B105" s="209"/>
      <c r="C105" s="210"/>
      <c r="D105" s="200" t="s">
        <v>157</v>
      </c>
      <c r="E105" s="211" t="s">
        <v>19</v>
      </c>
      <c r="F105" s="212" t="s">
        <v>159</v>
      </c>
      <c r="G105" s="210"/>
      <c r="H105" s="213">
        <v>65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157</v>
      </c>
      <c r="AU105" s="219" t="s">
        <v>82</v>
      </c>
      <c r="AV105" s="14" t="s">
        <v>82</v>
      </c>
      <c r="AW105" s="14" t="s">
        <v>33</v>
      </c>
      <c r="AX105" s="14" t="s">
        <v>72</v>
      </c>
      <c r="AY105" s="219" t="s">
        <v>146</v>
      </c>
    </row>
    <row r="106" spans="1:65" s="13" customFormat="1">
      <c r="B106" s="198"/>
      <c r="C106" s="199"/>
      <c r="D106" s="200" t="s">
        <v>157</v>
      </c>
      <c r="E106" s="201" t="s">
        <v>19</v>
      </c>
      <c r="F106" s="202" t="s">
        <v>160</v>
      </c>
      <c r="G106" s="199"/>
      <c r="H106" s="201" t="s">
        <v>19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157</v>
      </c>
      <c r="AU106" s="208" t="s">
        <v>82</v>
      </c>
      <c r="AV106" s="13" t="s">
        <v>80</v>
      </c>
      <c r="AW106" s="13" t="s">
        <v>33</v>
      </c>
      <c r="AX106" s="13" t="s">
        <v>72</v>
      </c>
      <c r="AY106" s="208" t="s">
        <v>146</v>
      </c>
    </row>
    <row r="107" spans="1:65" s="14" customFormat="1">
      <c r="B107" s="209"/>
      <c r="C107" s="210"/>
      <c r="D107" s="200" t="s">
        <v>157</v>
      </c>
      <c r="E107" s="211" t="s">
        <v>19</v>
      </c>
      <c r="F107" s="212" t="s">
        <v>159</v>
      </c>
      <c r="G107" s="210"/>
      <c r="H107" s="213">
        <v>65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157</v>
      </c>
      <c r="AU107" s="219" t="s">
        <v>82</v>
      </c>
      <c r="AV107" s="14" t="s">
        <v>82</v>
      </c>
      <c r="AW107" s="14" t="s">
        <v>33</v>
      </c>
      <c r="AX107" s="14" t="s">
        <v>72</v>
      </c>
      <c r="AY107" s="219" t="s">
        <v>146</v>
      </c>
    </row>
    <row r="108" spans="1:65" s="15" customFormat="1">
      <c r="B108" s="220"/>
      <c r="C108" s="221"/>
      <c r="D108" s="200" t="s">
        <v>157</v>
      </c>
      <c r="E108" s="222" t="s">
        <v>19</v>
      </c>
      <c r="F108" s="223" t="s">
        <v>161</v>
      </c>
      <c r="G108" s="221"/>
      <c r="H108" s="224">
        <v>130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157</v>
      </c>
      <c r="AU108" s="230" t="s">
        <v>82</v>
      </c>
      <c r="AV108" s="15" t="s">
        <v>147</v>
      </c>
      <c r="AW108" s="15" t="s">
        <v>33</v>
      </c>
      <c r="AX108" s="15" t="s">
        <v>80</v>
      </c>
      <c r="AY108" s="230" t="s">
        <v>146</v>
      </c>
    </row>
    <row r="109" spans="1:65" s="12" customFormat="1" ht="22.9" customHeight="1">
      <c r="B109" s="164"/>
      <c r="C109" s="165"/>
      <c r="D109" s="166" t="s">
        <v>71</v>
      </c>
      <c r="E109" s="178" t="s">
        <v>166</v>
      </c>
      <c r="F109" s="178" t="s">
        <v>167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SUM(P110:P137)</f>
        <v>0</v>
      </c>
      <c r="Q109" s="172"/>
      <c r="R109" s="173">
        <f>SUM(R110:R137)</f>
        <v>5.0820000000000004E-2</v>
      </c>
      <c r="S109" s="172"/>
      <c r="T109" s="174">
        <f>SUM(T110:T137)</f>
        <v>493.16999999999996</v>
      </c>
      <c r="AR109" s="175" t="s">
        <v>80</v>
      </c>
      <c r="AT109" s="176" t="s">
        <v>71</v>
      </c>
      <c r="AU109" s="176" t="s">
        <v>80</v>
      </c>
      <c r="AY109" s="175" t="s">
        <v>146</v>
      </c>
      <c r="BK109" s="177">
        <f>SUM(BK110:BK137)</f>
        <v>0</v>
      </c>
    </row>
    <row r="110" spans="1:65" s="2" customFormat="1" ht="21.75" customHeight="1">
      <c r="A110" s="36"/>
      <c r="B110" s="37"/>
      <c r="C110" s="180" t="s">
        <v>168</v>
      </c>
      <c r="D110" s="180" t="s">
        <v>149</v>
      </c>
      <c r="E110" s="181" t="s">
        <v>169</v>
      </c>
      <c r="F110" s="182" t="s">
        <v>170</v>
      </c>
      <c r="G110" s="183" t="s">
        <v>152</v>
      </c>
      <c r="H110" s="184">
        <v>500</v>
      </c>
      <c r="I110" s="185"/>
      <c r="J110" s="186">
        <f>ROUND(I110*H110,2)</f>
        <v>0</v>
      </c>
      <c r="K110" s="182" t="s">
        <v>153</v>
      </c>
      <c r="L110" s="41"/>
      <c r="M110" s="187" t="s">
        <v>19</v>
      </c>
      <c r="N110" s="188" t="s">
        <v>43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0.01</v>
      </c>
      <c r="T110" s="190">
        <f>S110*H110</f>
        <v>5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147</v>
      </c>
      <c r="AT110" s="191" t="s">
        <v>149</v>
      </c>
      <c r="AU110" s="191" t="s">
        <v>82</v>
      </c>
      <c r="AY110" s="19" t="s">
        <v>146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147</v>
      </c>
      <c r="BM110" s="191" t="s">
        <v>171</v>
      </c>
    </row>
    <row r="111" spans="1:65" s="2" customFormat="1">
      <c r="A111" s="36"/>
      <c r="B111" s="37"/>
      <c r="C111" s="38"/>
      <c r="D111" s="193" t="s">
        <v>155</v>
      </c>
      <c r="E111" s="38"/>
      <c r="F111" s="194" t="s">
        <v>172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155</v>
      </c>
      <c r="AU111" s="19" t="s">
        <v>82</v>
      </c>
    </row>
    <row r="112" spans="1:65" s="13" customFormat="1">
      <c r="B112" s="198"/>
      <c r="C112" s="199"/>
      <c r="D112" s="200" t="s">
        <v>157</v>
      </c>
      <c r="E112" s="201" t="s">
        <v>19</v>
      </c>
      <c r="F112" s="202" t="s">
        <v>173</v>
      </c>
      <c r="G112" s="199"/>
      <c r="H112" s="201" t="s">
        <v>19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157</v>
      </c>
      <c r="AU112" s="208" t="s">
        <v>82</v>
      </c>
      <c r="AV112" s="13" t="s">
        <v>80</v>
      </c>
      <c r="AW112" s="13" t="s">
        <v>33</v>
      </c>
      <c r="AX112" s="13" t="s">
        <v>72</v>
      </c>
      <c r="AY112" s="208" t="s">
        <v>146</v>
      </c>
    </row>
    <row r="113" spans="1:65" s="14" customFormat="1">
      <c r="B113" s="209"/>
      <c r="C113" s="210"/>
      <c r="D113" s="200" t="s">
        <v>157</v>
      </c>
      <c r="E113" s="211" t="s">
        <v>19</v>
      </c>
      <c r="F113" s="212" t="s">
        <v>174</v>
      </c>
      <c r="G113" s="210"/>
      <c r="H113" s="213">
        <v>500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157</v>
      </c>
      <c r="AU113" s="219" t="s">
        <v>82</v>
      </c>
      <c r="AV113" s="14" t="s">
        <v>82</v>
      </c>
      <c r="AW113" s="14" t="s">
        <v>33</v>
      </c>
      <c r="AX113" s="14" t="s">
        <v>80</v>
      </c>
      <c r="AY113" s="219" t="s">
        <v>146</v>
      </c>
    </row>
    <row r="114" spans="1:65" s="2" customFormat="1" ht="24.2" customHeight="1">
      <c r="A114" s="36"/>
      <c r="B114" s="37"/>
      <c r="C114" s="180" t="s">
        <v>147</v>
      </c>
      <c r="D114" s="180" t="s">
        <v>149</v>
      </c>
      <c r="E114" s="181" t="s">
        <v>175</v>
      </c>
      <c r="F114" s="182" t="s">
        <v>176</v>
      </c>
      <c r="G114" s="183" t="s">
        <v>152</v>
      </c>
      <c r="H114" s="184">
        <v>242</v>
      </c>
      <c r="I114" s="185"/>
      <c r="J114" s="186">
        <f>ROUND(I114*H114,2)</f>
        <v>0</v>
      </c>
      <c r="K114" s="182" t="s">
        <v>153</v>
      </c>
      <c r="L114" s="41"/>
      <c r="M114" s="187" t="s">
        <v>19</v>
      </c>
      <c r="N114" s="188" t="s">
        <v>43</v>
      </c>
      <c r="O114" s="66"/>
      <c r="P114" s="189">
        <f>O114*H114</f>
        <v>0</v>
      </c>
      <c r="Q114" s="189">
        <v>2.1000000000000001E-4</v>
      </c>
      <c r="R114" s="189">
        <f>Q114*H114</f>
        <v>5.0820000000000004E-2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147</v>
      </c>
      <c r="AT114" s="191" t="s">
        <v>149</v>
      </c>
      <c r="AU114" s="191" t="s">
        <v>82</v>
      </c>
      <c r="AY114" s="19" t="s">
        <v>146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147</v>
      </c>
      <c r="BM114" s="191" t="s">
        <v>177</v>
      </c>
    </row>
    <row r="115" spans="1:65" s="2" customFormat="1">
      <c r="A115" s="36"/>
      <c r="B115" s="37"/>
      <c r="C115" s="38"/>
      <c r="D115" s="193" t="s">
        <v>155</v>
      </c>
      <c r="E115" s="38"/>
      <c r="F115" s="194" t="s">
        <v>178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155</v>
      </c>
      <c r="AU115" s="19" t="s">
        <v>82</v>
      </c>
    </row>
    <row r="116" spans="1:65" s="13" customFormat="1">
      <c r="B116" s="198"/>
      <c r="C116" s="199"/>
      <c r="D116" s="200" t="s">
        <v>157</v>
      </c>
      <c r="E116" s="201" t="s">
        <v>19</v>
      </c>
      <c r="F116" s="202" t="s">
        <v>158</v>
      </c>
      <c r="G116" s="199"/>
      <c r="H116" s="201" t="s">
        <v>19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157</v>
      </c>
      <c r="AU116" s="208" t="s">
        <v>82</v>
      </c>
      <c r="AV116" s="13" t="s">
        <v>80</v>
      </c>
      <c r="AW116" s="13" t="s">
        <v>33</v>
      </c>
      <c r="AX116" s="13" t="s">
        <v>72</v>
      </c>
      <c r="AY116" s="208" t="s">
        <v>146</v>
      </c>
    </row>
    <row r="117" spans="1:65" s="14" customFormat="1">
      <c r="B117" s="209"/>
      <c r="C117" s="210"/>
      <c r="D117" s="200" t="s">
        <v>157</v>
      </c>
      <c r="E117" s="211" t="s">
        <v>19</v>
      </c>
      <c r="F117" s="212" t="s">
        <v>159</v>
      </c>
      <c r="G117" s="210"/>
      <c r="H117" s="213">
        <v>65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157</v>
      </c>
      <c r="AU117" s="219" t="s">
        <v>82</v>
      </c>
      <c r="AV117" s="14" t="s">
        <v>82</v>
      </c>
      <c r="AW117" s="14" t="s">
        <v>33</v>
      </c>
      <c r="AX117" s="14" t="s">
        <v>72</v>
      </c>
      <c r="AY117" s="219" t="s">
        <v>146</v>
      </c>
    </row>
    <row r="118" spans="1:65" s="13" customFormat="1">
      <c r="B118" s="198"/>
      <c r="C118" s="199"/>
      <c r="D118" s="200" t="s">
        <v>157</v>
      </c>
      <c r="E118" s="201" t="s">
        <v>19</v>
      </c>
      <c r="F118" s="202" t="s">
        <v>160</v>
      </c>
      <c r="G118" s="199"/>
      <c r="H118" s="201" t="s">
        <v>19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157</v>
      </c>
      <c r="AU118" s="208" t="s">
        <v>82</v>
      </c>
      <c r="AV118" s="13" t="s">
        <v>80</v>
      </c>
      <c r="AW118" s="13" t="s">
        <v>33</v>
      </c>
      <c r="AX118" s="13" t="s">
        <v>72</v>
      </c>
      <c r="AY118" s="208" t="s">
        <v>146</v>
      </c>
    </row>
    <row r="119" spans="1:65" s="14" customFormat="1">
      <c r="B119" s="209"/>
      <c r="C119" s="210"/>
      <c r="D119" s="200" t="s">
        <v>157</v>
      </c>
      <c r="E119" s="211" t="s">
        <v>19</v>
      </c>
      <c r="F119" s="212" t="s">
        <v>159</v>
      </c>
      <c r="G119" s="210"/>
      <c r="H119" s="213">
        <v>65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157</v>
      </c>
      <c r="AU119" s="219" t="s">
        <v>82</v>
      </c>
      <c r="AV119" s="14" t="s">
        <v>82</v>
      </c>
      <c r="AW119" s="14" t="s">
        <v>33</v>
      </c>
      <c r="AX119" s="14" t="s">
        <v>72</v>
      </c>
      <c r="AY119" s="219" t="s">
        <v>146</v>
      </c>
    </row>
    <row r="120" spans="1:65" s="13" customFormat="1">
      <c r="B120" s="198"/>
      <c r="C120" s="199"/>
      <c r="D120" s="200" t="s">
        <v>157</v>
      </c>
      <c r="E120" s="201" t="s">
        <v>19</v>
      </c>
      <c r="F120" s="202" t="s">
        <v>179</v>
      </c>
      <c r="G120" s="199"/>
      <c r="H120" s="201" t="s">
        <v>19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157</v>
      </c>
      <c r="AU120" s="208" t="s">
        <v>82</v>
      </c>
      <c r="AV120" s="13" t="s">
        <v>80</v>
      </c>
      <c r="AW120" s="13" t="s">
        <v>33</v>
      </c>
      <c r="AX120" s="13" t="s">
        <v>72</v>
      </c>
      <c r="AY120" s="208" t="s">
        <v>146</v>
      </c>
    </row>
    <row r="121" spans="1:65" s="14" customFormat="1">
      <c r="B121" s="209"/>
      <c r="C121" s="210"/>
      <c r="D121" s="200" t="s">
        <v>157</v>
      </c>
      <c r="E121" s="211" t="s">
        <v>19</v>
      </c>
      <c r="F121" s="212" t="s">
        <v>180</v>
      </c>
      <c r="G121" s="210"/>
      <c r="H121" s="213">
        <v>112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157</v>
      </c>
      <c r="AU121" s="219" t="s">
        <v>82</v>
      </c>
      <c r="AV121" s="14" t="s">
        <v>82</v>
      </c>
      <c r="AW121" s="14" t="s">
        <v>33</v>
      </c>
      <c r="AX121" s="14" t="s">
        <v>72</v>
      </c>
      <c r="AY121" s="219" t="s">
        <v>146</v>
      </c>
    </row>
    <row r="122" spans="1:65" s="15" customFormat="1">
      <c r="B122" s="220"/>
      <c r="C122" s="221"/>
      <c r="D122" s="200" t="s">
        <v>157</v>
      </c>
      <c r="E122" s="222" t="s">
        <v>19</v>
      </c>
      <c r="F122" s="223" t="s">
        <v>161</v>
      </c>
      <c r="G122" s="221"/>
      <c r="H122" s="224">
        <v>242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157</v>
      </c>
      <c r="AU122" s="230" t="s">
        <v>82</v>
      </c>
      <c r="AV122" s="15" t="s">
        <v>147</v>
      </c>
      <c r="AW122" s="15" t="s">
        <v>33</v>
      </c>
      <c r="AX122" s="15" t="s">
        <v>80</v>
      </c>
      <c r="AY122" s="230" t="s">
        <v>146</v>
      </c>
    </row>
    <row r="123" spans="1:65" s="2" customFormat="1" ht="16.5" customHeight="1">
      <c r="A123" s="36"/>
      <c r="B123" s="37"/>
      <c r="C123" s="180" t="s">
        <v>181</v>
      </c>
      <c r="D123" s="180" t="s">
        <v>149</v>
      </c>
      <c r="E123" s="181" t="s">
        <v>182</v>
      </c>
      <c r="F123" s="182" t="s">
        <v>183</v>
      </c>
      <c r="G123" s="183" t="s">
        <v>184</v>
      </c>
      <c r="H123" s="184">
        <v>11.67</v>
      </c>
      <c r="I123" s="185"/>
      <c r="J123" s="186">
        <f>ROUND(I123*H123,2)</f>
        <v>0</v>
      </c>
      <c r="K123" s="182" t="s">
        <v>153</v>
      </c>
      <c r="L123" s="41"/>
      <c r="M123" s="187" t="s">
        <v>19</v>
      </c>
      <c r="N123" s="188" t="s">
        <v>43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2</v>
      </c>
      <c r="T123" s="190">
        <f>S123*H123</f>
        <v>23.34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147</v>
      </c>
      <c r="AT123" s="191" t="s">
        <v>149</v>
      </c>
      <c r="AU123" s="191" t="s">
        <v>82</v>
      </c>
      <c r="AY123" s="19" t="s">
        <v>146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147</v>
      </c>
      <c r="BM123" s="191" t="s">
        <v>185</v>
      </c>
    </row>
    <row r="124" spans="1:65" s="2" customFormat="1">
      <c r="A124" s="36"/>
      <c r="B124" s="37"/>
      <c r="C124" s="38"/>
      <c r="D124" s="193" t="s">
        <v>155</v>
      </c>
      <c r="E124" s="38"/>
      <c r="F124" s="194" t="s">
        <v>186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155</v>
      </c>
      <c r="AU124" s="19" t="s">
        <v>82</v>
      </c>
    </row>
    <row r="125" spans="1:65" s="14" customFormat="1">
      <c r="B125" s="209"/>
      <c r="C125" s="210"/>
      <c r="D125" s="200" t="s">
        <v>157</v>
      </c>
      <c r="E125" s="211" t="s">
        <v>19</v>
      </c>
      <c r="F125" s="212" t="s">
        <v>187</v>
      </c>
      <c r="G125" s="210"/>
      <c r="H125" s="213">
        <v>11.67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157</v>
      </c>
      <c r="AU125" s="219" t="s">
        <v>82</v>
      </c>
      <c r="AV125" s="14" t="s">
        <v>82</v>
      </c>
      <c r="AW125" s="14" t="s">
        <v>33</v>
      </c>
      <c r="AX125" s="14" t="s">
        <v>80</v>
      </c>
      <c r="AY125" s="219" t="s">
        <v>146</v>
      </c>
    </row>
    <row r="126" spans="1:65" s="2" customFormat="1" ht="24.2" customHeight="1">
      <c r="A126" s="36"/>
      <c r="B126" s="37"/>
      <c r="C126" s="180" t="s">
        <v>188</v>
      </c>
      <c r="D126" s="180" t="s">
        <v>149</v>
      </c>
      <c r="E126" s="181" t="s">
        <v>189</v>
      </c>
      <c r="F126" s="182" t="s">
        <v>190</v>
      </c>
      <c r="G126" s="183" t="s">
        <v>184</v>
      </c>
      <c r="H126" s="184">
        <v>989</v>
      </c>
      <c r="I126" s="185"/>
      <c r="J126" s="186">
        <f>ROUND(I126*H126,2)</f>
        <v>0</v>
      </c>
      <c r="K126" s="182" t="s">
        <v>153</v>
      </c>
      <c r="L126" s="41"/>
      <c r="M126" s="187" t="s">
        <v>19</v>
      </c>
      <c r="N126" s="188" t="s">
        <v>43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0.47</v>
      </c>
      <c r="T126" s="190">
        <f>S126*H126</f>
        <v>464.83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147</v>
      </c>
      <c r="AT126" s="191" t="s">
        <v>149</v>
      </c>
      <c r="AU126" s="191" t="s">
        <v>82</v>
      </c>
      <c r="AY126" s="19" t="s">
        <v>146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147</v>
      </c>
      <c r="BM126" s="191" t="s">
        <v>191</v>
      </c>
    </row>
    <row r="127" spans="1:65" s="2" customFormat="1">
      <c r="A127" s="36"/>
      <c r="B127" s="37"/>
      <c r="C127" s="38"/>
      <c r="D127" s="193" t="s">
        <v>155</v>
      </c>
      <c r="E127" s="38"/>
      <c r="F127" s="194" t="s">
        <v>192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155</v>
      </c>
      <c r="AU127" s="19" t="s">
        <v>82</v>
      </c>
    </row>
    <row r="128" spans="1:65" s="13" customFormat="1">
      <c r="B128" s="198"/>
      <c r="C128" s="199"/>
      <c r="D128" s="200" t="s">
        <v>157</v>
      </c>
      <c r="E128" s="201" t="s">
        <v>19</v>
      </c>
      <c r="F128" s="202" t="s">
        <v>158</v>
      </c>
      <c r="G128" s="199"/>
      <c r="H128" s="201" t="s">
        <v>19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157</v>
      </c>
      <c r="AU128" s="208" t="s">
        <v>82</v>
      </c>
      <c r="AV128" s="13" t="s">
        <v>80</v>
      </c>
      <c r="AW128" s="13" t="s">
        <v>33</v>
      </c>
      <c r="AX128" s="13" t="s">
        <v>72</v>
      </c>
      <c r="AY128" s="208" t="s">
        <v>146</v>
      </c>
    </row>
    <row r="129" spans="1:65" s="14" customFormat="1">
      <c r="B129" s="209"/>
      <c r="C129" s="210"/>
      <c r="D129" s="200" t="s">
        <v>157</v>
      </c>
      <c r="E129" s="211" t="s">
        <v>19</v>
      </c>
      <c r="F129" s="212" t="s">
        <v>193</v>
      </c>
      <c r="G129" s="210"/>
      <c r="H129" s="213">
        <v>227.5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157</v>
      </c>
      <c r="AU129" s="219" t="s">
        <v>82</v>
      </c>
      <c r="AV129" s="14" t="s">
        <v>82</v>
      </c>
      <c r="AW129" s="14" t="s">
        <v>33</v>
      </c>
      <c r="AX129" s="14" t="s">
        <v>72</v>
      </c>
      <c r="AY129" s="219" t="s">
        <v>146</v>
      </c>
    </row>
    <row r="130" spans="1:65" s="13" customFormat="1">
      <c r="B130" s="198"/>
      <c r="C130" s="199"/>
      <c r="D130" s="200" t="s">
        <v>157</v>
      </c>
      <c r="E130" s="201" t="s">
        <v>19</v>
      </c>
      <c r="F130" s="202" t="s">
        <v>160</v>
      </c>
      <c r="G130" s="199"/>
      <c r="H130" s="201" t="s">
        <v>19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157</v>
      </c>
      <c r="AU130" s="208" t="s">
        <v>82</v>
      </c>
      <c r="AV130" s="13" t="s">
        <v>80</v>
      </c>
      <c r="AW130" s="13" t="s">
        <v>33</v>
      </c>
      <c r="AX130" s="13" t="s">
        <v>72</v>
      </c>
      <c r="AY130" s="208" t="s">
        <v>146</v>
      </c>
    </row>
    <row r="131" spans="1:65" s="14" customFormat="1">
      <c r="B131" s="209"/>
      <c r="C131" s="210"/>
      <c r="D131" s="200" t="s">
        <v>157</v>
      </c>
      <c r="E131" s="211" t="s">
        <v>19</v>
      </c>
      <c r="F131" s="212" t="s">
        <v>194</v>
      </c>
      <c r="G131" s="210"/>
      <c r="H131" s="213">
        <v>201.5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157</v>
      </c>
      <c r="AU131" s="219" t="s">
        <v>82</v>
      </c>
      <c r="AV131" s="14" t="s">
        <v>82</v>
      </c>
      <c r="AW131" s="14" t="s">
        <v>33</v>
      </c>
      <c r="AX131" s="14" t="s">
        <v>72</v>
      </c>
      <c r="AY131" s="219" t="s">
        <v>146</v>
      </c>
    </row>
    <row r="132" spans="1:65" s="13" customFormat="1">
      <c r="B132" s="198"/>
      <c r="C132" s="199"/>
      <c r="D132" s="200" t="s">
        <v>157</v>
      </c>
      <c r="E132" s="201" t="s">
        <v>19</v>
      </c>
      <c r="F132" s="202" t="s">
        <v>179</v>
      </c>
      <c r="G132" s="199"/>
      <c r="H132" s="201" t="s">
        <v>19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157</v>
      </c>
      <c r="AU132" s="208" t="s">
        <v>82</v>
      </c>
      <c r="AV132" s="13" t="s">
        <v>80</v>
      </c>
      <c r="AW132" s="13" t="s">
        <v>33</v>
      </c>
      <c r="AX132" s="13" t="s">
        <v>72</v>
      </c>
      <c r="AY132" s="208" t="s">
        <v>146</v>
      </c>
    </row>
    <row r="133" spans="1:65" s="14" customFormat="1">
      <c r="B133" s="209"/>
      <c r="C133" s="210"/>
      <c r="D133" s="200" t="s">
        <v>157</v>
      </c>
      <c r="E133" s="211" t="s">
        <v>19</v>
      </c>
      <c r="F133" s="212" t="s">
        <v>195</v>
      </c>
      <c r="G133" s="210"/>
      <c r="H133" s="213">
        <v>560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157</v>
      </c>
      <c r="AU133" s="219" t="s">
        <v>82</v>
      </c>
      <c r="AV133" s="14" t="s">
        <v>82</v>
      </c>
      <c r="AW133" s="14" t="s">
        <v>33</v>
      </c>
      <c r="AX133" s="14" t="s">
        <v>72</v>
      </c>
      <c r="AY133" s="219" t="s">
        <v>146</v>
      </c>
    </row>
    <row r="134" spans="1:65" s="15" customFormat="1">
      <c r="B134" s="220"/>
      <c r="C134" s="221"/>
      <c r="D134" s="200" t="s">
        <v>157</v>
      </c>
      <c r="E134" s="222" t="s">
        <v>19</v>
      </c>
      <c r="F134" s="223" t="s">
        <v>161</v>
      </c>
      <c r="G134" s="221"/>
      <c r="H134" s="224">
        <v>989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157</v>
      </c>
      <c r="AU134" s="230" t="s">
        <v>82</v>
      </c>
      <c r="AV134" s="15" t="s">
        <v>147</v>
      </c>
      <c r="AW134" s="15" t="s">
        <v>33</v>
      </c>
      <c r="AX134" s="15" t="s">
        <v>80</v>
      </c>
      <c r="AY134" s="230" t="s">
        <v>146</v>
      </c>
    </row>
    <row r="135" spans="1:65" s="2" customFormat="1" ht="24.2" customHeight="1">
      <c r="A135" s="36"/>
      <c r="B135" s="37"/>
      <c r="C135" s="180" t="s">
        <v>196</v>
      </c>
      <c r="D135" s="180" t="s">
        <v>149</v>
      </c>
      <c r="E135" s="181" t="s">
        <v>197</v>
      </c>
      <c r="F135" s="182" t="s">
        <v>198</v>
      </c>
      <c r="G135" s="183" t="s">
        <v>199</v>
      </c>
      <c r="H135" s="184">
        <v>1</v>
      </c>
      <c r="I135" s="185"/>
      <c r="J135" s="186">
        <f>ROUND(I135*H135,2)</f>
        <v>0</v>
      </c>
      <c r="K135" s="182" t="s">
        <v>19</v>
      </c>
      <c r="L135" s="41"/>
      <c r="M135" s="187" t="s">
        <v>19</v>
      </c>
      <c r="N135" s="188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147</v>
      </c>
      <c r="AT135" s="191" t="s">
        <v>149</v>
      </c>
      <c r="AU135" s="191" t="s">
        <v>82</v>
      </c>
      <c r="AY135" s="19" t="s">
        <v>146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147</v>
      </c>
      <c r="BM135" s="191" t="s">
        <v>200</v>
      </c>
    </row>
    <row r="136" spans="1:65" s="2" customFormat="1" ht="16.5" customHeight="1">
      <c r="A136" s="36"/>
      <c r="B136" s="37"/>
      <c r="C136" s="180" t="s">
        <v>201</v>
      </c>
      <c r="D136" s="180" t="s">
        <v>149</v>
      </c>
      <c r="E136" s="181" t="s">
        <v>202</v>
      </c>
      <c r="F136" s="182" t="s">
        <v>203</v>
      </c>
      <c r="G136" s="183" t="s">
        <v>199</v>
      </c>
      <c r="H136" s="184">
        <v>1</v>
      </c>
      <c r="I136" s="185"/>
      <c r="J136" s="186">
        <f>ROUND(I136*H136,2)</f>
        <v>0</v>
      </c>
      <c r="K136" s="182" t="s">
        <v>19</v>
      </c>
      <c r="L136" s="41"/>
      <c r="M136" s="187" t="s">
        <v>19</v>
      </c>
      <c r="N136" s="188" t="s">
        <v>43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147</v>
      </c>
      <c r="AT136" s="191" t="s">
        <v>149</v>
      </c>
      <c r="AU136" s="191" t="s">
        <v>82</v>
      </c>
      <c r="AY136" s="19" t="s">
        <v>146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147</v>
      </c>
      <c r="BM136" s="191" t="s">
        <v>204</v>
      </c>
    </row>
    <row r="137" spans="1:65" s="2" customFormat="1" ht="16.5" customHeight="1">
      <c r="A137" s="36"/>
      <c r="B137" s="37"/>
      <c r="C137" s="180" t="s">
        <v>166</v>
      </c>
      <c r="D137" s="180" t="s">
        <v>149</v>
      </c>
      <c r="E137" s="181" t="s">
        <v>205</v>
      </c>
      <c r="F137" s="182" t="s">
        <v>206</v>
      </c>
      <c r="G137" s="183" t="s">
        <v>199</v>
      </c>
      <c r="H137" s="184">
        <v>1</v>
      </c>
      <c r="I137" s="185"/>
      <c r="J137" s="186">
        <f>ROUND(I137*H137,2)</f>
        <v>0</v>
      </c>
      <c r="K137" s="182" t="s">
        <v>19</v>
      </c>
      <c r="L137" s="41"/>
      <c r="M137" s="187" t="s">
        <v>19</v>
      </c>
      <c r="N137" s="188" t="s">
        <v>43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147</v>
      </c>
      <c r="AT137" s="191" t="s">
        <v>149</v>
      </c>
      <c r="AU137" s="191" t="s">
        <v>82</v>
      </c>
      <c r="AY137" s="19" t="s">
        <v>146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147</v>
      </c>
      <c r="BM137" s="191" t="s">
        <v>207</v>
      </c>
    </row>
    <row r="138" spans="1:65" s="12" customFormat="1" ht="22.9" customHeight="1">
      <c r="B138" s="164"/>
      <c r="C138" s="165"/>
      <c r="D138" s="166" t="s">
        <v>71</v>
      </c>
      <c r="E138" s="178" t="s">
        <v>208</v>
      </c>
      <c r="F138" s="178" t="s">
        <v>209</v>
      </c>
      <c r="G138" s="165"/>
      <c r="H138" s="165"/>
      <c r="I138" s="168"/>
      <c r="J138" s="179">
        <f>BK138</f>
        <v>0</v>
      </c>
      <c r="K138" s="165"/>
      <c r="L138" s="170"/>
      <c r="M138" s="171"/>
      <c r="N138" s="172"/>
      <c r="O138" s="172"/>
      <c r="P138" s="173">
        <f>SUM(P139:P172)</f>
        <v>0</v>
      </c>
      <c r="Q138" s="172"/>
      <c r="R138" s="173">
        <f>SUM(R139:R172)</f>
        <v>0</v>
      </c>
      <c r="S138" s="172"/>
      <c r="T138" s="174">
        <f>SUM(T139:T172)</f>
        <v>0</v>
      </c>
      <c r="AR138" s="175" t="s">
        <v>80</v>
      </c>
      <c r="AT138" s="176" t="s">
        <v>71</v>
      </c>
      <c r="AU138" s="176" t="s">
        <v>80</v>
      </c>
      <c r="AY138" s="175" t="s">
        <v>146</v>
      </c>
      <c r="BK138" s="177">
        <f>SUM(BK139:BK172)</f>
        <v>0</v>
      </c>
    </row>
    <row r="139" spans="1:65" s="2" customFormat="1" ht="16.5" customHeight="1">
      <c r="A139" s="36"/>
      <c r="B139" s="37"/>
      <c r="C139" s="180" t="s">
        <v>210</v>
      </c>
      <c r="D139" s="180" t="s">
        <v>149</v>
      </c>
      <c r="E139" s="181" t="s">
        <v>211</v>
      </c>
      <c r="F139" s="182" t="s">
        <v>212</v>
      </c>
      <c r="G139" s="183" t="s">
        <v>213</v>
      </c>
      <c r="H139" s="184">
        <v>497.85399999999998</v>
      </c>
      <c r="I139" s="185"/>
      <c r="J139" s="186">
        <f>ROUND(I139*H139,2)</f>
        <v>0</v>
      </c>
      <c r="K139" s="182" t="s">
        <v>153</v>
      </c>
      <c r="L139" s="41"/>
      <c r="M139" s="187" t="s">
        <v>19</v>
      </c>
      <c r="N139" s="188" t="s">
        <v>43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147</v>
      </c>
      <c r="AT139" s="191" t="s">
        <v>149</v>
      </c>
      <c r="AU139" s="191" t="s">
        <v>82</v>
      </c>
      <c r="AY139" s="19" t="s">
        <v>146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147</v>
      </c>
      <c r="BM139" s="191" t="s">
        <v>214</v>
      </c>
    </row>
    <row r="140" spans="1:65" s="2" customFormat="1">
      <c r="A140" s="36"/>
      <c r="B140" s="37"/>
      <c r="C140" s="38"/>
      <c r="D140" s="193" t="s">
        <v>155</v>
      </c>
      <c r="E140" s="38"/>
      <c r="F140" s="194" t="s">
        <v>215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155</v>
      </c>
      <c r="AU140" s="19" t="s">
        <v>82</v>
      </c>
    </row>
    <row r="141" spans="1:65" s="2" customFormat="1" ht="24.2" customHeight="1">
      <c r="A141" s="36"/>
      <c r="B141" s="37"/>
      <c r="C141" s="180" t="s">
        <v>216</v>
      </c>
      <c r="D141" s="180" t="s">
        <v>149</v>
      </c>
      <c r="E141" s="181" t="s">
        <v>217</v>
      </c>
      <c r="F141" s="182" t="s">
        <v>218</v>
      </c>
      <c r="G141" s="183" t="s">
        <v>213</v>
      </c>
      <c r="H141" s="184">
        <v>497.85399999999998</v>
      </c>
      <c r="I141" s="185"/>
      <c r="J141" s="186">
        <f>ROUND(I141*H141,2)</f>
        <v>0</v>
      </c>
      <c r="K141" s="182" t="s">
        <v>153</v>
      </c>
      <c r="L141" s="41"/>
      <c r="M141" s="187" t="s">
        <v>19</v>
      </c>
      <c r="N141" s="188" t="s">
        <v>43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147</v>
      </c>
      <c r="AT141" s="191" t="s">
        <v>149</v>
      </c>
      <c r="AU141" s="191" t="s">
        <v>82</v>
      </c>
      <c r="AY141" s="19" t="s">
        <v>146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147</v>
      </c>
      <c r="BM141" s="191" t="s">
        <v>219</v>
      </c>
    </row>
    <row r="142" spans="1:65" s="2" customFormat="1">
      <c r="A142" s="36"/>
      <c r="B142" s="37"/>
      <c r="C142" s="38"/>
      <c r="D142" s="193" t="s">
        <v>155</v>
      </c>
      <c r="E142" s="38"/>
      <c r="F142" s="194" t="s">
        <v>220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155</v>
      </c>
      <c r="AU142" s="19" t="s">
        <v>82</v>
      </c>
    </row>
    <row r="143" spans="1:65" s="2" customFormat="1" ht="21.75" customHeight="1">
      <c r="A143" s="36"/>
      <c r="B143" s="37"/>
      <c r="C143" s="180" t="s">
        <v>8</v>
      </c>
      <c r="D143" s="180" t="s">
        <v>149</v>
      </c>
      <c r="E143" s="181" t="s">
        <v>221</v>
      </c>
      <c r="F143" s="182" t="s">
        <v>222</v>
      </c>
      <c r="G143" s="183" t="s">
        <v>213</v>
      </c>
      <c r="H143" s="184">
        <v>497.85399999999998</v>
      </c>
      <c r="I143" s="185"/>
      <c r="J143" s="186">
        <f>ROUND(I143*H143,2)</f>
        <v>0</v>
      </c>
      <c r="K143" s="182" t="s">
        <v>153</v>
      </c>
      <c r="L143" s="41"/>
      <c r="M143" s="187" t="s">
        <v>19</v>
      </c>
      <c r="N143" s="188" t="s">
        <v>43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147</v>
      </c>
      <c r="AT143" s="191" t="s">
        <v>149</v>
      </c>
      <c r="AU143" s="191" t="s">
        <v>82</v>
      </c>
      <c r="AY143" s="19" t="s">
        <v>146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147</v>
      </c>
      <c r="BM143" s="191" t="s">
        <v>223</v>
      </c>
    </row>
    <row r="144" spans="1:65" s="2" customFormat="1">
      <c r="A144" s="36"/>
      <c r="B144" s="37"/>
      <c r="C144" s="38"/>
      <c r="D144" s="193" t="s">
        <v>155</v>
      </c>
      <c r="E144" s="38"/>
      <c r="F144" s="194" t="s">
        <v>224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155</v>
      </c>
      <c r="AU144" s="19" t="s">
        <v>82</v>
      </c>
    </row>
    <row r="145" spans="1:65" s="2" customFormat="1" ht="16.5" customHeight="1">
      <c r="A145" s="36"/>
      <c r="B145" s="37"/>
      <c r="C145" s="180" t="s">
        <v>225</v>
      </c>
      <c r="D145" s="180" t="s">
        <v>149</v>
      </c>
      <c r="E145" s="181" t="s">
        <v>226</v>
      </c>
      <c r="F145" s="182" t="s">
        <v>227</v>
      </c>
      <c r="G145" s="183" t="s">
        <v>213</v>
      </c>
      <c r="H145" s="184">
        <v>6969.9560000000001</v>
      </c>
      <c r="I145" s="185"/>
      <c r="J145" s="186">
        <f>ROUND(I145*H145,2)</f>
        <v>0</v>
      </c>
      <c r="K145" s="182" t="s">
        <v>153</v>
      </c>
      <c r="L145" s="41"/>
      <c r="M145" s="187" t="s">
        <v>19</v>
      </c>
      <c r="N145" s="188" t="s">
        <v>43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147</v>
      </c>
      <c r="AT145" s="191" t="s">
        <v>149</v>
      </c>
      <c r="AU145" s="191" t="s">
        <v>82</v>
      </c>
      <c r="AY145" s="19" t="s">
        <v>146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147</v>
      </c>
      <c r="BM145" s="191" t="s">
        <v>228</v>
      </c>
    </row>
    <row r="146" spans="1:65" s="2" customFormat="1">
      <c r="A146" s="36"/>
      <c r="B146" s="37"/>
      <c r="C146" s="38"/>
      <c r="D146" s="193" t="s">
        <v>155</v>
      </c>
      <c r="E146" s="38"/>
      <c r="F146" s="194" t="s">
        <v>229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155</v>
      </c>
      <c r="AU146" s="19" t="s">
        <v>82</v>
      </c>
    </row>
    <row r="147" spans="1:65" s="14" customFormat="1">
      <c r="B147" s="209"/>
      <c r="C147" s="210"/>
      <c r="D147" s="200" t="s">
        <v>157</v>
      </c>
      <c r="E147" s="211" t="s">
        <v>19</v>
      </c>
      <c r="F147" s="212" t="s">
        <v>230</v>
      </c>
      <c r="G147" s="210"/>
      <c r="H147" s="213">
        <v>6969.9560000000001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157</v>
      </c>
      <c r="AU147" s="219" t="s">
        <v>82</v>
      </c>
      <c r="AV147" s="14" t="s">
        <v>82</v>
      </c>
      <c r="AW147" s="14" t="s">
        <v>33</v>
      </c>
      <c r="AX147" s="14" t="s">
        <v>80</v>
      </c>
      <c r="AY147" s="219" t="s">
        <v>146</v>
      </c>
    </row>
    <row r="148" spans="1:65" s="2" customFormat="1" ht="24.2" customHeight="1">
      <c r="A148" s="36"/>
      <c r="B148" s="37"/>
      <c r="C148" s="180" t="s">
        <v>231</v>
      </c>
      <c r="D148" s="180" t="s">
        <v>149</v>
      </c>
      <c r="E148" s="181" t="s">
        <v>232</v>
      </c>
      <c r="F148" s="182" t="s">
        <v>233</v>
      </c>
      <c r="G148" s="183" t="s">
        <v>213</v>
      </c>
      <c r="H148" s="184">
        <v>4</v>
      </c>
      <c r="I148" s="185"/>
      <c r="J148" s="186">
        <f>ROUND(I148*H148,2)</f>
        <v>0</v>
      </c>
      <c r="K148" s="182" t="s">
        <v>153</v>
      </c>
      <c r="L148" s="41"/>
      <c r="M148" s="187" t="s">
        <v>19</v>
      </c>
      <c r="N148" s="188" t="s">
        <v>43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147</v>
      </c>
      <c r="AT148" s="191" t="s">
        <v>149</v>
      </c>
      <c r="AU148" s="191" t="s">
        <v>82</v>
      </c>
      <c r="AY148" s="19" t="s">
        <v>146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147</v>
      </c>
      <c r="BM148" s="191" t="s">
        <v>234</v>
      </c>
    </row>
    <row r="149" spans="1:65" s="2" customFormat="1">
      <c r="A149" s="36"/>
      <c r="B149" s="37"/>
      <c r="C149" s="38"/>
      <c r="D149" s="193" t="s">
        <v>155</v>
      </c>
      <c r="E149" s="38"/>
      <c r="F149" s="194" t="s">
        <v>235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155</v>
      </c>
      <c r="AU149" s="19" t="s">
        <v>82</v>
      </c>
    </row>
    <row r="150" spans="1:65" s="14" customFormat="1">
      <c r="B150" s="209"/>
      <c r="C150" s="210"/>
      <c r="D150" s="200" t="s">
        <v>157</v>
      </c>
      <c r="E150" s="211" t="s">
        <v>19</v>
      </c>
      <c r="F150" s="212" t="s">
        <v>147</v>
      </c>
      <c r="G150" s="210"/>
      <c r="H150" s="213">
        <v>4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157</v>
      </c>
      <c r="AU150" s="219" t="s">
        <v>82</v>
      </c>
      <c r="AV150" s="14" t="s">
        <v>82</v>
      </c>
      <c r="AW150" s="14" t="s">
        <v>33</v>
      </c>
      <c r="AX150" s="14" t="s">
        <v>80</v>
      </c>
      <c r="AY150" s="219" t="s">
        <v>146</v>
      </c>
    </row>
    <row r="151" spans="1:65" s="2" customFormat="1" ht="24.2" customHeight="1">
      <c r="A151" s="36"/>
      <c r="B151" s="37"/>
      <c r="C151" s="180" t="s">
        <v>236</v>
      </c>
      <c r="D151" s="180" t="s">
        <v>149</v>
      </c>
      <c r="E151" s="181" t="s">
        <v>237</v>
      </c>
      <c r="F151" s="182" t="s">
        <v>238</v>
      </c>
      <c r="G151" s="183" t="s">
        <v>213</v>
      </c>
      <c r="H151" s="184">
        <v>4</v>
      </c>
      <c r="I151" s="185"/>
      <c r="J151" s="186">
        <f>ROUND(I151*H151,2)</f>
        <v>0</v>
      </c>
      <c r="K151" s="182" t="s">
        <v>153</v>
      </c>
      <c r="L151" s="41"/>
      <c r="M151" s="187" t="s">
        <v>19</v>
      </c>
      <c r="N151" s="188" t="s">
        <v>43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147</v>
      </c>
      <c r="AT151" s="191" t="s">
        <v>149</v>
      </c>
      <c r="AU151" s="191" t="s">
        <v>82</v>
      </c>
      <c r="AY151" s="19" t="s">
        <v>146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147</v>
      </c>
      <c r="BM151" s="191" t="s">
        <v>239</v>
      </c>
    </row>
    <row r="152" spans="1:65" s="2" customFormat="1">
      <c r="A152" s="36"/>
      <c r="B152" s="37"/>
      <c r="C152" s="38"/>
      <c r="D152" s="193" t="s">
        <v>155</v>
      </c>
      <c r="E152" s="38"/>
      <c r="F152" s="194" t="s">
        <v>240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155</v>
      </c>
      <c r="AU152" s="19" t="s">
        <v>82</v>
      </c>
    </row>
    <row r="153" spans="1:65" s="14" customFormat="1">
      <c r="B153" s="209"/>
      <c r="C153" s="210"/>
      <c r="D153" s="200" t="s">
        <v>157</v>
      </c>
      <c r="E153" s="211" t="s">
        <v>19</v>
      </c>
      <c r="F153" s="212" t="s">
        <v>147</v>
      </c>
      <c r="G153" s="210"/>
      <c r="H153" s="213">
        <v>4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157</v>
      </c>
      <c r="AU153" s="219" t="s">
        <v>82</v>
      </c>
      <c r="AV153" s="14" t="s">
        <v>82</v>
      </c>
      <c r="AW153" s="14" t="s">
        <v>33</v>
      </c>
      <c r="AX153" s="14" t="s">
        <v>80</v>
      </c>
      <c r="AY153" s="219" t="s">
        <v>146</v>
      </c>
    </row>
    <row r="154" spans="1:65" s="2" customFormat="1" ht="24.2" customHeight="1">
      <c r="A154" s="36"/>
      <c r="B154" s="37"/>
      <c r="C154" s="180" t="s">
        <v>241</v>
      </c>
      <c r="D154" s="180" t="s">
        <v>149</v>
      </c>
      <c r="E154" s="181" t="s">
        <v>242</v>
      </c>
      <c r="F154" s="182" t="s">
        <v>243</v>
      </c>
      <c r="G154" s="183" t="s">
        <v>213</v>
      </c>
      <c r="H154" s="184">
        <v>8</v>
      </c>
      <c r="I154" s="185"/>
      <c r="J154" s="186">
        <f>ROUND(I154*H154,2)</f>
        <v>0</v>
      </c>
      <c r="K154" s="182" t="s">
        <v>153</v>
      </c>
      <c r="L154" s="41"/>
      <c r="M154" s="187" t="s">
        <v>19</v>
      </c>
      <c r="N154" s="188" t="s">
        <v>43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147</v>
      </c>
      <c r="AT154" s="191" t="s">
        <v>149</v>
      </c>
      <c r="AU154" s="191" t="s">
        <v>82</v>
      </c>
      <c r="AY154" s="19" t="s">
        <v>146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147</v>
      </c>
      <c r="BM154" s="191" t="s">
        <v>244</v>
      </c>
    </row>
    <row r="155" spans="1:65" s="2" customFormat="1">
      <c r="A155" s="36"/>
      <c r="B155" s="37"/>
      <c r="C155" s="38"/>
      <c r="D155" s="193" t="s">
        <v>155</v>
      </c>
      <c r="E155" s="38"/>
      <c r="F155" s="194" t="s">
        <v>245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155</v>
      </c>
      <c r="AU155" s="19" t="s">
        <v>82</v>
      </c>
    </row>
    <row r="156" spans="1:65" s="14" customFormat="1">
      <c r="B156" s="209"/>
      <c r="C156" s="210"/>
      <c r="D156" s="200" t="s">
        <v>157</v>
      </c>
      <c r="E156" s="211" t="s">
        <v>19</v>
      </c>
      <c r="F156" s="212" t="s">
        <v>201</v>
      </c>
      <c r="G156" s="210"/>
      <c r="H156" s="213">
        <v>8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157</v>
      </c>
      <c r="AU156" s="219" t="s">
        <v>82</v>
      </c>
      <c r="AV156" s="14" t="s">
        <v>82</v>
      </c>
      <c r="AW156" s="14" t="s">
        <v>33</v>
      </c>
      <c r="AX156" s="14" t="s">
        <v>80</v>
      </c>
      <c r="AY156" s="219" t="s">
        <v>146</v>
      </c>
    </row>
    <row r="157" spans="1:65" s="2" customFormat="1" ht="24.2" customHeight="1">
      <c r="A157" s="36"/>
      <c r="B157" s="37"/>
      <c r="C157" s="180" t="s">
        <v>246</v>
      </c>
      <c r="D157" s="180" t="s">
        <v>149</v>
      </c>
      <c r="E157" s="181" t="s">
        <v>247</v>
      </c>
      <c r="F157" s="182" t="s">
        <v>248</v>
      </c>
      <c r="G157" s="183" t="s">
        <v>213</v>
      </c>
      <c r="H157" s="184">
        <v>5</v>
      </c>
      <c r="I157" s="185"/>
      <c r="J157" s="186">
        <f>ROUND(I157*H157,2)</f>
        <v>0</v>
      </c>
      <c r="K157" s="182" t="s">
        <v>153</v>
      </c>
      <c r="L157" s="41"/>
      <c r="M157" s="187" t="s">
        <v>19</v>
      </c>
      <c r="N157" s="188" t="s">
        <v>43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147</v>
      </c>
      <c r="AT157" s="191" t="s">
        <v>149</v>
      </c>
      <c r="AU157" s="191" t="s">
        <v>82</v>
      </c>
      <c r="AY157" s="19" t="s">
        <v>146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147</v>
      </c>
      <c r="BM157" s="191" t="s">
        <v>249</v>
      </c>
    </row>
    <row r="158" spans="1:65" s="2" customFormat="1">
      <c r="A158" s="36"/>
      <c r="B158" s="37"/>
      <c r="C158" s="38"/>
      <c r="D158" s="193" t="s">
        <v>155</v>
      </c>
      <c r="E158" s="38"/>
      <c r="F158" s="194" t="s">
        <v>250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155</v>
      </c>
      <c r="AU158" s="19" t="s">
        <v>82</v>
      </c>
    </row>
    <row r="159" spans="1:65" s="14" customFormat="1">
      <c r="B159" s="209"/>
      <c r="C159" s="210"/>
      <c r="D159" s="200" t="s">
        <v>157</v>
      </c>
      <c r="E159" s="211" t="s">
        <v>19</v>
      </c>
      <c r="F159" s="212" t="s">
        <v>181</v>
      </c>
      <c r="G159" s="210"/>
      <c r="H159" s="213">
        <v>5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157</v>
      </c>
      <c r="AU159" s="219" t="s">
        <v>82</v>
      </c>
      <c r="AV159" s="14" t="s">
        <v>82</v>
      </c>
      <c r="AW159" s="14" t="s">
        <v>33</v>
      </c>
      <c r="AX159" s="14" t="s">
        <v>80</v>
      </c>
      <c r="AY159" s="219" t="s">
        <v>146</v>
      </c>
    </row>
    <row r="160" spans="1:65" s="2" customFormat="1" ht="24.2" customHeight="1">
      <c r="A160" s="36"/>
      <c r="B160" s="37"/>
      <c r="C160" s="180" t="s">
        <v>251</v>
      </c>
      <c r="D160" s="180" t="s">
        <v>149</v>
      </c>
      <c r="E160" s="181" t="s">
        <v>252</v>
      </c>
      <c r="F160" s="182" t="s">
        <v>253</v>
      </c>
      <c r="G160" s="183" t="s">
        <v>213</v>
      </c>
      <c r="H160" s="184">
        <v>1</v>
      </c>
      <c r="I160" s="185"/>
      <c r="J160" s="186">
        <f>ROUND(I160*H160,2)</f>
        <v>0</v>
      </c>
      <c r="K160" s="182" t="s">
        <v>153</v>
      </c>
      <c r="L160" s="41"/>
      <c r="M160" s="187" t="s">
        <v>19</v>
      </c>
      <c r="N160" s="188" t="s">
        <v>43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147</v>
      </c>
      <c r="AT160" s="191" t="s">
        <v>149</v>
      </c>
      <c r="AU160" s="191" t="s">
        <v>82</v>
      </c>
      <c r="AY160" s="19" t="s">
        <v>146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147</v>
      </c>
      <c r="BM160" s="191" t="s">
        <v>254</v>
      </c>
    </row>
    <row r="161" spans="1:65" s="2" customFormat="1">
      <c r="A161" s="36"/>
      <c r="B161" s="37"/>
      <c r="C161" s="38"/>
      <c r="D161" s="193" t="s">
        <v>155</v>
      </c>
      <c r="E161" s="38"/>
      <c r="F161" s="194" t="s">
        <v>255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155</v>
      </c>
      <c r="AU161" s="19" t="s">
        <v>82</v>
      </c>
    </row>
    <row r="162" spans="1:65" s="14" customFormat="1">
      <c r="B162" s="209"/>
      <c r="C162" s="210"/>
      <c r="D162" s="200" t="s">
        <v>157</v>
      </c>
      <c r="E162" s="211" t="s">
        <v>19</v>
      </c>
      <c r="F162" s="212" t="s">
        <v>80</v>
      </c>
      <c r="G162" s="210"/>
      <c r="H162" s="213">
        <v>1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157</v>
      </c>
      <c r="AU162" s="219" t="s">
        <v>82</v>
      </c>
      <c r="AV162" s="14" t="s">
        <v>82</v>
      </c>
      <c r="AW162" s="14" t="s">
        <v>33</v>
      </c>
      <c r="AX162" s="14" t="s">
        <v>80</v>
      </c>
      <c r="AY162" s="219" t="s">
        <v>146</v>
      </c>
    </row>
    <row r="163" spans="1:65" s="2" customFormat="1" ht="24.2" customHeight="1">
      <c r="A163" s="36"/>
      <c r="B163" s="37"/>
      <c r="C163" s="180" t="s">
        <v>256</v>
      </c>
      <c r="D163" s="180" t="s">
        <v>149</v>
      </c>
      <c r="E163" s="181" t="s">
        <v>257</v>
      </c>
      <c r="F163" s="182" t="s">
        <v>258</v>
      </c>
      <c r="G163" s="183" t="s">
        <v>213</v>
      </c>
      <c r="H163" s="184">
        <v>1</v>
      </c>
      <c r="I163" s="185"/>
      <c r="J163" s="186">
        <f>ROUND(I163*H163,2)</f>
        <v>0</v>
      </c>
      <c r="K163" s="182" t="s">
        <v>153</v>
      </c>
      <c r="L163" s="41"/>
      <c r="M163" s="187" t="s">
        <v>19</v>
      </c>
      <c r="N163" s="188" t="s">
        <v>43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147</v>
      </c>
      <c r="AT163" s="191" t="s">
        <v>149</v>
      </c>
      <c r="AU163" s="191" t="s">
        <v>82</v>
      </c>
      <c r="AY163" s="19" t="s">
        <v>146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147</v>
      </c>
      <c r="BM163" s="191" t="s">
        <v>259</v>
      </c>
    </row>
    <row r="164" spans="1:65" s="2" customFormat="1">
      <c r="A164" s="36"/>
      <c r="B164" s="37"/>
      <c r="C164" s="38"/>
      <c r="D164" s="193" t="s">
        <v>155</v>
      </c>
      <c r="E164" s="38"/>
      <c r="F164" s="194" t="s">
        <v>260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155</v>
      </c>
      <c r="AU164" s="19" t="s">
        <v>82</v>
      </c>
    </row>
    <row r="165" spans="1:65" s="14" customFormat="1">
      <c r="B165" s="209"/>
      <c r="C165" s="210"/>
      <c r="D165" s="200" t="s">
        <v>157</v>
      </c>
      <c r="E165" s="211" t="s">
        <v>19</v>
      </c>
      <c r="F165" s="212" t="s">
        <v>80</v>
      </c>
      <c r="G165" s="210"/>
      <c r="H165" s="213">
        <v>1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157</v>
      </c>
      <c r="AU165" s="219" t="s">
        <v>82</v>
      </c>
      <c r="AV165" s="14" t="s">
        <v>82</v>
      </c>
      <c r="AW165" s="14" t="s">
        <v>33</v>
      </c>
      <c r="AX165" s="14" t="s">
        <v>80</v>
      </c>
      <c r="AY165" s="219" t="s">
        <v>146</v>
      </c>
    </row>
    <row r="166" spans="1:65" s="2" customFormat="1" ht="33" customHeight="1">
      <c r="A166" s="36"/>
      <c r="B166" s="37"/>
      <c r="C166" s="180" t="s">
        <v>261</v>
      </c>
      <c r="D166" s="180" t="s">
        <v>149</v>
      </c>
      <c r="E166" s="181" t="s">
        <v>262</v>
      </c>
      <c r="F166" s="182" t="s">
        <v>263</v>
      </c>
      <c r="G166" s="183" t="s">
        <v>213</v>
      </c>
      <c r="H166" s="184">
        <v>458.57100000000003</v>
      </c>
      <c r="I166" s="185"/>
      <c r="J166" s="186">
        <f>ROUND(I166*H166,2)</f>
        <v>0</v>
      </c>
      <c r="K166" s="182" t="s">
        <v>153</v>
      </c>
      <c r="L166" s="41"/>
      <c r="M166" s="187" t="s">
        <v>19</v>
      </c>
      <c r="N166" s="188" t="s">
        <v>43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147</v>
      </c>
      <c r="AT166" s="191" t="s">
        <v>149</v>
      </c>
      <c r="AU166" s="191" t="s">
        <v>82</v>
      </c>
      <c r="AY166" s="19" t="s">
        <v>146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147</v>
      </c>
      <c r="BM166" s="191" t="s">
        <v>264</v>
      </c>
    </row>
    <row r="167" spans="1:65" s="2" customFormat="1">
      <c r="A167" s="36"/>
      <c r="B167" s="37"/>
      <c r="C167" s="38"/>
      <c r="D167" s="193" t="s">
        <v>155</v>
      </c>
      <c r="E167" s="38"/>
      <c r="F167" s="194" t="s">
        <v>265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155</v>
      </c>
      <c r="AU167" s="19" t="s">
        <v>82</v>
      </c>
    </row>
    <row r="168" spans="1:65" s="14" customFormat="1">
      <c r="B168" s="209"/>
      <c r="C168" s="210"/>
      <c r="D168" s="200" t="s">
        <v>157</v>
      </c>
      <c r="E168" s="211" t="s">
        <v>19</v>
      </c>
      <c r="F168" s="212" t="s">
        <v>266</v>
      </c>
      <c r="G168" s="210"/>
      <c r="H168" s="213">
        <v>458.57100000000003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157</v>
      </c>
      <c r="AU168" s="219" t="s">
        <v>82</v>
      </c>
      <c r="AV168" s="14" t="s">
        <v>82</v>
      </c>
      <c r="AW168" s="14" t="s">
        <v>33</v>
      </c>
      <c r="AX168" s="14" t="s">
        <v>80</v>
      </c>
      <c r="AY168" s="219" t="s">
        <v>146</v>
      </c>
    </row>
    <row r="169" spans="1:65" s="2" customFormat="1" ht="24.2" customHeight="1">
      <c r="A169" s="36"/>
      <c r="B169" s="37"/>
      <c r="C169" s="180" t="s">
        <v>7</v>
      </c>
      <c r="D169" s="180" t="s">
        <v>149</v>
      </c>
      <c r="E169" s="181" t="s">
        <v>267</v>
      </c>
      <c r="F169" s="182" t="s">
        <v>268</v>
      </c>
      <c r="G169" s="183" t="s">
        <v>213</v>
      </c>
      <c r="H169" s="184">
        <v>10</v>
      </c>
      <c r="I169" s="185"/>
      <c r="J169" s="186">
        <f>ROUND(I169*H169,2)</f>
        <v>0</v>
      </c>
      <c r="K169" s="182" t="s">
        <v>153</v>
      </c>
      <c r="L169" s="41"/>
      <c r="M169" s="187" t="s">
        <v>19</v>
      </c>
      <c r="N169" s="188" t="s">
        <v>43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147</v>
      </c>
      <c r="AT169" s="191" t="s">
        <v>149</v>
      </c>
      <c r="AU169" s="191" t="s">
        <v>82</v>
      </c>
      <c r="AY169" s="19" t="s">
        <v>146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147</v>
      </c>
      <c r="BM169" s="191" t="s">
        <v>269</v>
      </c>
    </row>
    <row r="170" spans="1:65" s="2" customFormat="1">
      <c r="A170" s="36"/>
      <c r="B170" s="37"/>
      <c r="C170" s="38"/>
      <c r="D170" s="193" t="s">
        <v>155</v>
      </c>
      <c r="E170" s="38"/>
      <c r="F170" s="194" t="s">
        <v>270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155</v>
      </c>
      <c r="AU170" s="19" t="s">
        <v>82</v>
      </c>
    </row>
    <row r="171" spans="1:65" s="2" customFormat="1" ht="24.2" customHeight="1">
      <c r="A171" s="36"/>
      <c r="B171" s="37"/>
      <c r="C171" s="180" t="s">
        <v>271</v>
      </c>
      <c r="D171" s="180" t="s">
        <v>149</v>
      </c>
      <c r="E171" s="181" t="s">
        <v>272</v>
      </c>
      <c r="F171" s="182" t="s">
        <v>273</v>
      </c>
      <c r="G171" s="183" t="s">
        <v>213</v>
      </c>
      <c r="H171" s="184">
        <v>6</v>
      </c>
      <c r="I171" s="185"/>
      <c r="J171" s="186">
        <f>ROUND(I171*H171,2)</f>
        <v>0</v>
      </c>
      <c r="K171" s="182" t="s">
        <v>153</v>
      </c>
      <c r="L171" s="41"/>
      <c r="M171" s="187" t="s">
        <v>19</v>
      </c>
      <c r="N171" s="188" t="s">
        <v>43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147</v>
      </c>
      <c r="AT171" s="191" t="s">
        <v>149</v>
      </c>
      <c r="AU171" s="191" t="s">
        <v>82</v>
      </c>
      <c r="AY171" s="19" t="s">
        <v>146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147</v>
      </c>
      <c r="BM171" s="191" t="s">
        <v>274</v>
      </c>
    </row>
    <row r="172" spans="1:65" s="2" customFormat="1">
      <c r="A172" s="36"/>
      <c r="B172" s="37"/>
      <c r="C172" s="38"/>
      <c r="D172" s="193" t="s">
        <v>155</v>
      </c>
      <c r="E172" s="38"/>
      <c r="F172" s="194" t="s">
        <v>275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155</v>
      </c>
      <c r="AU172" s="19" t="s">
        <v>82</v>
      </c>
    </row>
    <row r="173" spans="1:65" s="12" customFormat="1" ht="22.9" customHeight="1">
      <c r="B173" s="164"/>
      <c r="C173" s="165"/>
      <c r="D173" s="166" t="s">
        <v>71</v>
      </c>
      <c r="E173" s="178" t="s">
        <v>276</v>
      </c>
      <c r="F173" s="178" t="s">
        <v>277</v>
      </c>
      <c r="G173" s="165"/>
      <c r="H173" s="165"/>
      <c r="I173" s="168"/>
      <c r="J173" s="179">
        <f>BK173</f>
        <v>0</v>
      </c>
      <c r="K173" s="165"/>
      <c r="L173" s="170"/>
      <c r="M173" s="171"/>
      <c r="N173" s="172"/>
      <c r="O173" s="172"/>
      <c r="P173" s="173">
        <f>SUM(P174:P175)</f>
        <v>0</v>
      </c>
      <c r="Q173" s="172"/>
      <c r="R173" s="173">
        <f>SUM(R174:R175)</f>
        <v>0</v>
      </c>
      <c r="S173" s="172"/>
      <c r="T173" s="174">
        <f>SUM(T174:T175)</f>
        <v>0</v>
      </c>
      <c r="AR173" s="175" t="s">
        <v>80</v>
      </c>
      <c r="AT173" s="176" t="s">
        <v>71</v>
      </c>
      <c r="AU173" s="176" t="s">
        <v>80</v>
      </c>
      <c r="AY173" s="175" t="s">
        <v>146</v>
      </c>
      <c r="BK173" s="177">
        <f>SUM(BK174:BK175)</f>
        <v>0</v>
      </c>
    </row>
    <row r="174" spans="1:65" s="2" customFormat="1" ht="16.5" customHeight="1">
      <c r="A174" s="36"/>
      <c r="B174" s="37"/>
      <c r="C174" s="180" t="s">
        <v>278</v>
      </c>
      <c r="D174" s="180" t="s">
        <v>149</v>
      </c>
      <c r="E174" s="181" t="s">
        <v>279</v>
      </c>
      <c r="F174" s="182" t="s">
        <v>280</v>
      </c>
      <c r="G174" s="183" t="s">
        <v>213</v>
      </c>
      <c r="H174" s="184">
        <v>0.16500000000000001</v>
      </c>
      <c r="I174" s="185"/>
      <c r="J174" s="186">
        <f>ROUND(I174*H174,2)</f>
        <v>0</v>
      </c>
      <c r="K174" s="182" t="s">
        <v>153</v>
      </c>
      <c r="L174" s="41"/>
      <c r="M174" s="187" t="s">
        <v>19</v>
      </c>
      <c r="N174" s="188" t="s">
        <v>43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147</v>
      </c>
      <c r="AT174" s="191" t="s">
        <v>149</v>
      </c>
      <c r="AU174" s="191" t="s">
        <v>82</v>
      </c>
      <c r="AY174" s="19" t="s">
        <v>146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147</v>
      </c>
      <c r="BM174" s="191" t="s">
        <v>281</v>
      </c>
    </row>
    <row r="175" spans="1:65" s="2" customFormat="1">
      <c r="A175" s="36"/>
      <c r="B175" s="37"/>
      <c r="C175" s="38"/>
      <c r="D175" s="193" t="s">
        <v>155</v>
      </c>
      <c r="E175" s="38"/>
      <c r="F175" s="194" t="s">
        <v>282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155</v>
      </c>
      <c r="AU175" s="19" t="s">
        <v>82</v>
      </c>
    </row>
    <row r="176" spans="1:65" s="12" customFormat="1" ht="25.9" customHeight="1">
      <c r="B176" s="164"/>
      <c r="C176" s="165"/>
      <c r="D176" s="166" t="s">
        <v>71</v>
      </c>
      <c r="E176" s="167" t="s">
        <v>283</v>
      </c>
      <c r="F176" s="167" t="s">
        <v>284</v>
      </c>
      <c r="G176" s="165"/>
      <c r="H176" s="165"/>
      <c r="I176" s="168"/>
      <c r="J176" s="169">
        <f>BK176</f>
        <v>0</v>
      </c>
      <c r="K176" s="165"/>
      <c r="L176" s="170"/>
      <c r="M176" s="171"/>
      <c r="N176" s="172"/>
      <c r="O176" s="172"/>
      <c r="P176" s="173">
        <f>P177+P190+P194</f>
        <v>0</v>
      </c>
      <c r="Q176" s="172"/>
      <c r="R176" s="173">
        <f>R177+R190+R194</f>
        <v>0</v>
      </c>
      <c r="S176" s="172"/>
      <c r="T176" s="174">
        <f>T177+T190+T194</f>
        <v>4.6841552399999999</v>
      </c>
      <c r="AR176" s="175" t="s">
        <v>82</v>
      </c>
      <c r="AT176" s="176" t="s">
        <v>71</v>
      </c>
      <c r="AU176" s="176" t="s">
        <v>72</v>
      </c>
      <c r="AY176" s="175" t="s">
        <v>146</v>
      </c>
      <c r="BK176" s="177">
        <f>BK177+BK190+BK194</f>
        <v>0</v>
      </c>
    </row>
    <row r="177" spans="1:65" s="12" customFormat="1" ht="22.9" customHeight="1">
      <c r="B177" s="164"/>
      <c r="C177" s="165"/>
      <c r="D177" s="166" t="s">
        <v>71</v>
      </c>
      <c r="E177" s="178" t="s">
        <v>285</v>
      </c>
      <c r="F177" s="178" t="s">
        <v>286</v>
      </c>
      <c r="G177" s="165"/>
      <c r="H177" s="165"/>
      <c r="I177" s="168"/>
      <c r="J177" s="179">
        <f>BK177</f>
        <v>0</v>
      </c>
      <c r="K177" s="165"/>
      <c r="L177" s="170"/>
      <c r="M177" s="171"/>
      <c r="N177" s="172"/>
      <c r="O177" s="172"/>
      <c r="P177" s="173">
        <f>SUM(P178:P189)</f>
        <v>0</v>
      </c>
      <c r="Q177" s="172"/>
      <c r="R177" s="173">
        <f>SUM(R178:R189)</f>
        <v>0</v>
      </c>
      <c r="S177" s="172"/>
      <c r="T177" s="174">
        <f>SUM(T178:T189)</f>
        <v>4.4585162399999998</v>
      </c>
      <c r="AR177" s="175" t="s">
        <v>82</v>
      </c>
      <c r="AT177" s="176" t="s">
        <v>71</v>
      </c>
      <c r="AU177" s="176" t="s">
        <v>80</v>
      </c>
      <c r="AY177" s="175" t="s">
        <v>146</v>
      </c>
      <c r="BK177" s="177">
        <f>SUM(BK178:BK189)</f>
        <v>0</v>
      </c>
    </row>
    <row r="178" spans="1:65" s="2" customFormat="1" ht="16.5" customHeight="1">
      <c r="A178" s="36"/>
      <c r="B178" s="37"/>
      <c r="C178" s="180" t="s">
        <v>287</v>
      </c>
      <c r="D178" s="180" t="s">
        <v>149</v>
      </c>
      <c r="E178" s="181" t="s">
        <v>288</v>
      </c>
      <c r="F178" s="182" t="s">
        <v>289</v>
      </c>
      <c r="G178" s="183" t="s">
        <v>152</v>
      </c>
      <c r="H178" s="184">
        <v>25.071000000000002</v>
      </c>
      <c r="I178" s="185"/>
      <c r="J178" s="186">
        <f>ROUND(I178*H178,2)</f>
        <v>0</v>
      </c>
      <c r="K178" s="182" t="s">
        <v>153</v>
      </c>
      <c r="L178" s="41"/>
      <c r="M178" s="187" t="s">
        <v>19</v>
      </c>
      <c r="N178" s="188" t="s">
        <v>43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2.1999999999999999E-2</v>
      </c>
      <c r="T178" s="190">
        <f>S178*H178</f>
        <v>0.551562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241</v>
      </c>
      <c r="AT178" s="191" t="s">
        <v>149</v>
      </c>
      <c r="AU178" s="191" t="s">
        <v>82</v>
      </c>
      <c r="AY178" s="19" t="s">
        <v>146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241</v>
      </c>
      <c r="BM178" s="191" t="s">
        <v>290</v>
      </c>
    </row>
    <row r="179" spans="1:65" s="2" customFormat="1">
      <c r="A179" s="36"/>
      <c r="B179" s="37"/>
      <c r="C179" s="38"/>
      <c r="D179" s="193" t="s">
        <v>155</v>
      </c>
      <c r="E179" s="38"/>
      <c r="F179" s="194" t="s">
        <v>291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155</v>
      </c>
      <c r="AU179" s="19" t="s">
        <v>82</v>
      </c>
    </row>
    <row r="180" spans="1:65" s="13" customFormat="1">
      <c r="B180" s="198"/>
      <c r="C180" s="199"/>
      <c r="D180" s="200" t="s">
        <v>157</v>
      </c>
      <c r="E180" s="201" t="s">
        <v>19</v>
      </c>
      <c r="F180" s="202" t="s">
        <v>292</v>
      </c>
      <c r="G180" s="199"/>
      <c r="H180" s="201" t="s">
        <v>19</v>
      </c>
      <c r="I180" s="203"/>
      <c r="J180" s="199"/>
      <c r="K180" s="199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157</v>
      </c>
      <c r="AU180" s="208" t="s">
        <v>82</v>
      </c>
      <c r="AV180" s="13" t="s">
        <v>80</v>
      </c>
      <c r="AW180" s="13" t="s">
        <v>33</v>
      </c>
      <c r="AX180" s="13" t="s">
        <v>72</v>
      </c>
      <c r="AY180" s="208" t="s">
        <v>146</v>
      </c>
    </row>
    <row r="181" spans="1:65" s="14" customFormat="1">
      <c r="B181" s="209"/>
      <c r="C181" s="210"/>
      <c r="D181" s="200" t="s">
        <v>157</v>
      </c>
      <c r="E181" s="211" t="s">
        <v>19</v>
      </c>
      <c r="F181" s="212" t="s">
        <v>293</v>
      </c>
      <c r="G181" s="210"/>
      <c r="H181" s="213">
        <v>25.071000000000002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157</v>
      </c>
      <c r="AU181" s="219" t="s">
        <v>82</v>
      </c>
      <c r="AV181" s="14" t="s">
        <v>82</v>
      </c>
      <c r="AW181" s="14" t="s">
        <v>33</v>
      </c>
      <c r="AX181" s="14" t="s">
        <v>80</v>
      </c>
      <c r="AY181" s="219" t="s">
        <v>146</v>
      </c>
    </row>
    <row r="182" spans="1:65" s="2" customFormat="1" ht="24.2" customHeight="1">
      <c r="A182" s="36"/>
      <c r="B182" s="37"/>
      <c r="C182" s="180" t="s">
        <v>294</v>
      </c>
      <c r="D182" s="180" t="s">
        <v>149</v>
      </c>
      <c r="E182" s="181" t="s">
        <v>295</v>
      </c>
      <c r="F182" s="182" t="s">
        <v>296</v>
      </c>
      <c r="G182" s="183" t="s">
        <v>297</v>
      </c>
      <c r="H182" s="184">
        <v>135</v>
      </c>
      <c r="I182" s="185"/>
      <c r="J182" s="186">
        <f>ROUND(I182*H182,2)</f>
        <v>0</v>
      </c>
      <c r="K182" s="182" t="s">
        <v>153</v>
      </c>
      <c r="L182" s="41"/>
      <c r="M182" s="187" t="s">
        <v>19</v>
      </c>
      <c r="N182" s="188" t="s">
        <v>43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1.4E-2</v>
      </c>
      <c r="T182" s="190">
        <f>S182*H182</f>
        <v>1.8900000000000001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241</v>
      </c>
      <c r="AT182" s="191" t="s">
        <v>149</v>
      </c>
      <c r="AU182" s="191" t="s">
        <v>82</v>
      </c>
      <c r="AY182" s="19" t="s">
        <v>146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241</v>
      </c>
      <c r="BM182" s="191" t="s">
        <v>298</v>
      </c>
    </row>
    <row r="183" spans="1:65" s="2" customFormat="1">
      <c r="A183" s="36"/>
      <c r="B183" s="37"/>
      <c r="C183" s="38"/>
      <c r="D183" s="193" t="s">
        <v>155</v>
      </c>
      <c r="E183" s="38"/>
      <c r="F183" s="194" t="s">
        <v>299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155</v>
      </c>
      <c r="AU183" s="19" t="s">
        <v>82</v>
      </c>
    </row>
    <row r="184" spans="1:65" s="2" customFormat="1" ht="24.2" customHeight="1">
      <c r="A184" s="36"/>
      <c r="B184" s="37"/>
      <c r="C184" s="180" t="s">
        <v>300</v>
      </c>
      <c r="D184" s="180" t="s">
        <v>149</v>
      </c>
      <c r="E184" s="181" t="s">
        <v>301</v>
      </c>
      <c r="F184" s="182" t="s">
        <v>302</v>
      </c>
      <c r="G184" s="183" t="s">
        <v>152</v>
      </c>
      <c r="H184" s="184">
        <v>112</v>
      </c>
      <c r="I184" s="185"/>
      <c r="J184" s="186">
        <f>ROUND(I184*H184,2)</f>
        <v>0</v>
      </c>
      <c r="K184" s="182" t="s">
        <v>153</v>
      </c>
      <c r="L184" s="41"/>
      <c r="M184" s="187" t="s">
        <v>19</v>
      </c>
      <c r="N184" s="188" t="s">
        <v>43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1.4999999999999999E-2</v>
      </c>
      <c r="T184" s="190">
        <f>S184*H184</f>
        <v>1.68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241</v>
      </c>
      <c r="AT184" s="191" t="s">
        <v>149</v>
      </c>
      <c r="AU184" s="191" t="s">
        <v>82</v>
      </c>
      <c r="AY184" s="19" t="s">
        <v>146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241</v>
      </c>
      <c r="BM184" s="191" t="s">
        <v>303</v>
      </c>
    </row>
    <row r="185" spans="1:65" s="2" customFormat="1">
      <c r="A185" s="36"/>
      <c r="B185" s="37"/>
      <c r="C185" s="38"/>
      <c r="D185" s="193" t="s">
        <v>155</v>
      </c>
      <c r="E185" s="38"/>
      <c r="F185" s="194" t="s">
        <v>304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155</v>
      </c>
      <c r="AU185" s="19" t="s">
        <v>82</v>
      </c>
    </row>
    <row r="186" spans="1:65" s="2" customFormat="1" ht="21.75" customHeight="1">
      <c r="A186" s="36"/>
      <c r="B186" s="37"/>
      <c r="C186" s="180" t="s">
        <v>305</v>
      </c>
      <c r="D186" s="180" t="s">
        <v>149</v>
      </c>
      <c r="E186" s="181" t="s">
        <v>306</v>
      </c>
      <c r="F186" s="182" t="s">
        <v>307</v>
      </c>
      <c r="G186" s="183" t="s">
        <v>152</v>
      </c>
      <c r="H186" s="184">
        <v>25.071000000000002</v>
      </c>
      <c r="I186" s="185"/>
      <c r="J186" s="186">
        <f>ROUND(I186*H186,2)</f>
        <v>0</v>
      </c>
      <c r="K186" s="182" t="s">
        <v>153</v>
      </c>
      <c r="L186" s="41"/>
      <c r="M186" s="187" t="s">
        <v>19</v>
      </c>
      <c r="N186" s="188" t="s">
        <v>43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1.3440000000000001E-2</v>
      </c>
      <c r="T186" s="190">
        <f>S186*H186</f>
        <v>0.33695424000000002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241</v>
      </c>
      <c r="AT186" s="191" t="s">
        <v>149</v>
      </c>
      <c r="AU186" s="191" t="s">
        <v>82</v>
      </c>
      <c r="AY186" s="19" t="s">
        <v>146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241</v>
      </c>
      <c r="BM186" s="191" t="s">
        <v>308</v>
      </c>
    </row>
    <row r="187" spans="1:65" s="2" customFormat="1">
      <c r="A187" s="36"/>
      <c r="B187" s="37"/>
      <c r="C187" s="38"/>
      <c r="D187" s="193" t="s">
        <v>155</v>
      </c>
      <c r="E187" s="38"/>
      <c r="F187" s="194" t="s">
        <v>309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155</v>
      </c>
      <c r="AU187" s="19" t="s">
        <v>82</v>
      </c>
    </row>
    <row r="188" spans="1:65" s="13" customFormat="1">
      <c r="B188" s="198"/>
      <c r="C188" s="199"/>
      <c r="D188" s="200" t="s">
        <v>157</v>
      </c>
      <c r="E188" s="201" t="s">
        <v>19</v>
      </c>
      <c r="F188" s="202" t="s">
        <v>292</v>
      </c>
      <c r="G188" s="199"/>
      <c r="H188" s="201" t="s">
        <v>19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157</v>
      </c>
      <c r="AU188" s="208" t="s">
        <v>82</v>
      </c>
      <c r="AV188" s="13" t="s">
        <v>80</v>
      </c>
      <c r="AW188" s="13" t="s">
        <v>33</v>
      </c>
      <c r="AX188" s="13" t="s">
        <v>72</v>
      </c>
      <c r="AY188" s="208" t="s">
        <v>146</v>
      </c>
    </row>
    <row r="189" spans="1:65" s="14" customFormat="1">
      <c r="B189" s="209"/>
      <c r="C189" s="210"/>
      <c r="D189" s="200" t="s">
        <v>157</v>
      </c>
      <c r="E189" s="211" t="s">
        <v>19</v>
      </c>
      <c r="F189" s="212" t="s">
        <v>293</v>
      </c>
      <c r="G189" s="210"/>
      <c r="H189" s="213">
        <v>25.071000000000002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157</v>
      </c>
      <c r="AU189" s="219" t="s">
        <v>82</v>
      </c>
      <c r="AV189" s="14" t="s">
        <v>82</v>
      </c>
      <c r="AW189" s="14" t="s">
        <v>33</v>
      </c>
      <c r="AX189" s="14" t="s">
        <v>80</v>
      </c>
      <c r="AY189" s="219" t="s">
        <v>146</v>
      </c>
    </row>
    <row r="190" spans="1:65" s="12" customFormat="1" ht="22.9" customHeight="1">
      <c r="B190" s="164"/>
      <c r="C190" s="165"/>
      <c r="D190" s="166" t="s">
        <v>71</v>
      </c>
      <c r="E190" s="178" t="s">
        <v>310</v>
      </c>
      <c r="F190" s="178" t="s">
        <v>311</v>
      </c>
      <c r="G190" s="165"/>
      <c r="H190" s="165"/>
      <c r="I190" s="168"/>
      <c r="J190" s="179">
        <f>BK190</f>
        <v>0</v>
      </c>
      <c r="K190" s="165"/>
      <c r="L190" s="170"/>
      <c r="M190" s="171"/>
      <c r="N190" s="172"/>
      <c r="O190" s="172"/>
      <c r="P190" s="173">
        <f>SUM(P191:P193)</f>
        <v>0</v>
      </c>
      <c r="Q190" s="172"/>
      <c r="R190" s="173">
        <f>SUM(R191:R193)</f>
        <v>0</v>
      </c>
      <c r="S190" s="172"/>
      <c r="T190" s="174">
        <f>SUM(T191:T193)</f>
        <v>0</v>
      </c>
      <c r="AR190" s="175" t="s">
        <v>82</v>
      </c>
      <c r="AT190" s="176" t="s">
        <v>71</v>
      </c>
      <c r="AU190" s="176" t="s">
        <v>80</v>
      </c>
      <c r="AY190" s="175" t="s">
        <v>146</v>
      </c>
      <c r="BK190" s="177">
        <f>SUM(BK191:BK193)</f>
        <v>0</v>
      </c>
    </row>
    <row r="191" spans="1:65" s="2" customFormat="1" ht="16.5" customHeight="1">
      <c r="A191" s="36"/>
      <c r="B191" s="37"/>
      <c r="C191" s="180" t="s">
        <v>312</v>
      </c>
      <c r="D191" s="180" t="s">
        <v>149</v>
      </c>
      <c r="E191" s="181" t="s">
        <v>313</v>
      </c>
      <c r="F191" s="182" t="s">
        <v>314</v>
      </c>
      <c r="G191" s="183" t="s">
        <v>152</v>
      </c>
      <c r="H191" s="184">
        <v>305</v>
      </c>
      <c r="I191" s="185"/>
      <c r="J191" s="186">
        <f>ROUND(I191*H191,2)</f>
        <v>0</v>
      </c>
      <c r="K191" s="182" t="s">
        <v>19</v>
      </c>
      <c r="L191" s="41"/>
      <c r="M191" s="187" t="s">
        <v>19</v>
      </c>
      <c r="N191" s="188" t="s">
        <v>43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241</v>
      </c>
      <c r="AT191" s="191" t="s">
        <v>149</v>
      </c>
      <c r="AU191" s="191" t="s">
        <v>82</v>
      </c>
      <c r="AY191" s="19" t="s">
        <v>146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241</v>
      </c>
      <c r="BM191" s="191" t="s">
        <v>315</v>
      </c>
    </row>
    <row r="192" spans="1:65" s="2" customFormat="1" ht="16.5" customHeight="1">
      <c r="A192" s="36"/>
      <c r="B192" s="37"/>
      <c r="C192" s="180" t="s">
        <v>316</v>
      </c>
      <c r="D192" s="180" t="s">
        <v>149</v>
      </c>
      <c r="E192" s="181" t="s">
        <v>317</v>
      </c>
      <c r="F192" s="182" t="s">
        <v>318</v>
      </c>
      <c r="G192" s="183" t="s">
        <v>152</v>
      </c>
      <c r="H192" s="184">
        <v>305</v>
      </c>
      <c r="I192" s="185"/>
      <c r="J192" s="186">
        <f>ROUND(I192*H192,2)</f>
        <v>0</v>
      </c>
      <c r="K192" s="182" t="s">
        <v>19</v>
      </c>
      <c r="L192" s="41"/>
      <c r="M192" s="187" t="s">
        <v>19</v>
      </c>
      <c r="N192" s="188" t="s">
        <v>43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241</v>
      </c>
      <c r="AT192" s="191" t="s">
        <v>149</v>
      </c>
      <c r="AU192" s="191" t="s">
        <v>82</v>
      </c>
      <c r="AY192" s="19" t="s">
        <v>146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241</v>
      </c>
      <c r="BM192" s="191" t="s">
        <v>319</v>
      </c>
    </row>
    <row r="193" spans="1:65" s="2" customFormat="1" ht="16.5" customHeight="1">
      <c r="A193" s="36"/>
      <c r="B193" s="37"/>
      <c r="C193" s="180" t="s">
        <v>320</v>
      </c>
      <c r="D193" s="180" t="s">
        <v>149</v>
      </c>
      <c r="E193" s="181" t="s">
        <v>321</v>
      </c>
      <c r="F193" s="182" t="s">
        <v>322</v>
      </c>
      <c r="G193" s="183" t="s">
        <v>152</v>
      </c>
      <c r="H193" s="184">
        <v>305</v>
      </c>
      <c r="I193" s="185"/>
      <c r="J193" s="186">
        <f>ROUND(I193*H193,2)</f>
        <v>0</v>
      </c>
      <c r="K193" s="182" t="s">
        <v>19</v>
      </c>
      <c r="L193" s="41"/>
      <c r="M193" s="187" t="s">
        <v>19</v>
      </c>
      <c r="N193" s="188" t="s">
        <v>43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241</v>
      </c>
      <c r="AT193" s="191" t="s">
        <v>149</v>
      </c>
      <c r="AU193" s="191" t="s">
        <v>82</v>
      </c>
      <c r="AY193" s="19" t="s">
        <v>146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241</v>
      </c>
      <c r="BM193" s="191" t="s">
        <v>323</v>
      </c>
    </row>
    <row r="194" spans="1:65" s="12" customFormat="1" ht="22.9" customHeight="1">
      <c r="B194" s="164"/>
      <c r="C194" s="165"/>
      <c r="D194" s="166" t="s">
        <v>71</v>
      </c>
      <c r="E194" s="178" t="s">
        <v>324</v>
      </c>
      <c r="F194" s="178" t="s">
        <v>325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SUM(P195:P198)</f>
        <v>0</v>
      </c>
      <c r="Q194" s="172"/>
      <c r="R194" s="173">
        <f>SUM(R195:R198)</f>
        <v>0</v>
      </c>
      <c r="S194" s="172"/>
      <c r="T194" s="174">
        <f>SUM(T195:T198)</f>
        <v>0.22563900000000001</v>
      </c>
      <c r="AR194" s="175" t="s">
        <v>82</v>
      </c>
      <c r="AT194" s="176" t="s">
        <v>71</v>
      </c>
      <c r="AU194" s="176" t="s">
        <v>80</v>
      </c>
      <c r="AY194" s="175" t="s">
        <v>146</v>
      </c>
      <c r="BK194" s="177">
        <f>SUM(BK195:BK198)</f>
        <v>0</v>
      </c>
    </row>
    <row r="195" spans="1:65" s="2" customFormat="1" ht="16.5" customHeight="1">
      <c r="A195" s="36"/>
      <c r="B195" s="37"/>
      <c r="C195" s="180" t="s">
        <v>326</v>
      </c>
      <c r="D195" s="180" t="s">
        <v>149</v>
      </c>
      <c r="E195" s="181" t="s">
        <v>327</v>
      </c>
      <c r="F195" s="182" t="s">
        <v>328</v>
      </c>
      <c r="G195" s="183" t="s">
        <v>152</v>
      </c>
      <c r="H195" s="184">
        <v>25.071000000000002</v>
      </c>
      <c r="I195" s="185"/>
      <c r="J195" s="186">
        <f>ROUND(I195*H195,2)</f>
        <v>0</v>
      </c>
      <c r="K195" s="182" t="s">
        <v>153</v>
      </c>
      <c r="L195" s="41"/>
      <c r="M195" s="187" t="s">
        <v>19</v>
      </c>
      <c r="N195" s="188" t="s">
        <v>43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8.9999999999999993E-3</v>
      </c>
      <c r="T195" s="190">
        <f>S195*H195</f>
        <v>0.22563900000000001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241</v>
      </c>
      <c r="AT195" s="191" t="s">
        <v>149</v>
      </c>
      <c r="AU195" s="191" t="s">
        <v>82</v>
      </c>
      <c r="AY195" s="19" t="s">
        <v>146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241</v>
      </c>
      <c r="BM195" s="191" t="s">
        <v>329</v>
      </c>
    </row>
    <row r="196" spans="1:65" s="2" customFormat="1">
      <c r="A196" s="36"/>
      <c r="B196" s="37"/>
      <c r="C196" s="38"/>
      <c r="D196" s="193" t="s">
        <v>155</v>
      </c>
      <c r="E196" s="38"/>
      <c r="F196" s="194" t="s">
        <v>330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155</v>
      </c>
      <c r="AU196" s="19" t="s">
        <v>82</v>
      </c>
    </row>
    <row r="197" spans="1:65" s="13" customFormat="1">
      <c r="B197" s="198"/>
      <c r="C197" s="199"/>
      <c r="D197" s="200" t="s">
        <v>157</v>
      </c>
      <c r="E197" s="201" t="s">
        <v>19</v>
      </c>
      <c r="F197" s="202" t="s">
        <v>292</v>
      </c>
      <c r="G197" s="199"/>
      <c r="H197" s="201" t="s">
        <v>19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157</v>
      </c>
      <c r="AU197" s="208" t="s">
        <v>82</v>
      </c>
      <c r="AV197" s="13" t="s">
        <v>80</v>
      </c>
      <c r="AW197" s="13" t="s">
        <v>33</v>
      </c>
      <c r="AX197" s="13" t="s">
        <v>72</v>
      </c>
      <c r="AY197" s="208" t="s">
        <v>146</v>
      </c>
    </row>
    <row r="198" spans="1:65" s="14" customFormat="1">
      <c r="B198" s="209"/>
      <c r="C198" s="210"/>
      <c r="D198" s="200" t="s">
        <v>157</v>
      </c>
      <c r="E198" s="211" t="s">
        <v>19</v>
      </c>
      <c r="F198" s="212" t="s">
        <v>293</v>
      </c>
      <c r="G198" s="210"/>
      <c r="H198" s="213">
        <v>25.071000000000002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157</v>
      </c>
      <c r="AU198" s="219" t="s">
        <v>82</v>
      </c>
      <c r="AV198" s="14" t="s">
        <v>82</v>
      </c>
      <c r="AW198" s="14" t="s">
        <v>33</v>
      </c>
      <c r="AX198" s="14" t="s">
        <v>80</v>
      </c>
      <c r="AY198" s="219" t="s">
        <v>146</v>
      </c>
    </row>
    <row r="199" spans="1:65" s="12" customFormat="1" ht="25.9" customHeight="1">
      <c r="B199" s="164"/>
      <c r="C199" s="165"/>
      <c r="D199" s="166" t="s">
        <v>71</v>
      </c>
      <c r="E199" s="167" t="s">
        <v>331</v>
      </c>
      <c r="F199" s="167" t="s">
        <v>332</v>
      </c>
      <c r="G199" s="165"/>
      <c r="H199" s="165"/>
      <c r="I199" s="168"/>
      <c r="J199" s="169">
        <f>BK199</f>
        <v>0</v>
      </c>
      <c r="K199" s="165"/>
      <c r="L199" s="170"/>
      <c r="M199" s="171"/>
      <c r="N199" s="172"/>
      <c r="O199" s="172"/>
      <c r="P199" s="173">
        <f>P200+P203+P205</f>
        <v>0</v>
      </c>
      <c r="Q199" s="172"/>
      <c r="R199" s="173">
        <f>R200+R203+R205</f>
        <v>0</v>
      </c>
      <c r="S199" s="172"/>
      <c r="T199" s="174">
        <f>T200+T203+T205</f>
        <v>0</v>
      </c>
      <c r="AR199" s="175" t="s">
        <v>181</v>
      </c>
      <c r="AT199" s="176" t="s">
        <v>71</v>
      </c>
      <c r="AU199" s="176" t="s">
        <v>72</v>
      </c>
      <c r="AY199" s="175" t="s">
        <v>146</v>
      </c>
      <c r="BK199" s="177">
        <f>BK200+BK203+BK205</f>
        <v>0</v>
      </c>
    </row>
    <row r="200" spans="1:65" s="12" customFormat="1" ht="22.9" customHeight="1">
      <c r="B200" s="164"/>
      <c r="C200" s="165"/>
      <c r="D200" s="166" t="s">
        <v>71</v>
      </c>
      <c r="E200" s="178" t="s">
        <v>333</v>
      </c>
      <c r="F200" s="178" t="s">
        <v>334</v>
      </c>
      <c r="G200" s="165"/>
      <c r="H200" s="165"/>
      <c r="I200" s="168"/>
      <c r="J200" s="179">
        <f>BK200</f>
        <v>0</v>
      </c>
      <c r="K200" s="165"/>
      <c r="L200" s="170"/>
      <c r="M200" s="171"/>
      <c r="N200" s="172"/>
      <c r="O200" s="172"/>
      <c r="P200" s="173">
        <f>SUM(P201:P202)</f>
        <v>0</v>
      </c>
      <c r="Q200" s="172"/>
      <c r="R200" s="173">
        <f>SUM(R201:R202)</f>
        <v>0</v>
      </c>
      <c r="S200" s="172"/>
      <c r="T200" s="174">
        <f>SUM(T201:T202)</f>
        <v>0</v>
      </c>
      <c r="AR200" s="175" t="s">
        <v>181</v>
      </c>
      <c r="AT200" s="176" t="s">
        <v>71</v>
      </c>
      <c r="AU200" s="176" t="s">
        <v>80</v>
      </c>
      <c r="AY200" s="175" t="s">
        <v>146</v>
      </c>
      <c r="BK200" s="177">
        <f>SUM(BK201:BK202)</f>
        <v>0</v>
      </c>
    </row>
    <row r="201" spans="1:65" s="2" customFormat="1" ht="16.5" customHeight="1">
      <c r="A201" s="36"/>
      <c r="B201" s="37"/>
      <c r="C201" s="180" t="s">
        <v>335</v>
      </c>
      <c r="D201" s="180" t="s">
        <v>149</v>
      </c>
      <c r="E201" s="181" t="s">
        <v>336</v>
      </c>
      <c r="F201" s="182" t="s">
        <v>337</v>
      </c>
      <c r="G201" s="183" t="s">
        <v>199</v>
      </c>
      <c r="H201" s="184">
        <v>1</v>
      </c>
      <c r="I201" s="185"/>
      <c r="J201" s="186">
        <f>ROUND(I201*H201,2)</f>
        <v>0</v>
      </c>
      <c r="K201" s="182" t="s">
        <v>19</v>
      </c>
      <c r="L201" s="41"/>
      <c r="M201" s="187" t="s">
        <v>19</v>
      </c>
      <c r="N201" s="188" t="s">
        <v>43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338</v>
      </c>
      <c r="AT201" s="191" t="s">
        <v>149</v>
      </c>
      <c r="AU201" s="191" t="s">
        <v>82</v>
      </c>
      <c r="AY201" s="19" t="s">
        <v>146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338</v>
      </c>
      <c r="BM201" s="191" t="s">
        <v>339</v>
      </c>
    </row>
    <row r="202" spans="1:65" s="2" customFormat="1" ht="24.2" customHeight="1">
      <c r="A202" s="36"/>
      <c r="B202" s="37"/>
      <c r="C202" s="180" t="s">
        <v>340</v>
      </c>
      <c r="D202" s="180" t="s">
        <v>149</v>
      </c>
      <c r="E202" s="181" t="s">
        <v>341</v>
      </c>
      <c r="F202" s="182" t="s">
        <v>342</v>
      </c>
      <c r="G202" s="183" t="s">
        <v>199</v>
      </c>
      <c r="H202" s="184">
        <v>1</v>
      </c>
      <c r="I202" s="185"/>
      <c r="J202" s="186">
        <f>ROUND(I202*H202,2)</f>
        <v>0</v>
      </c>
      <c r="K202" s="182" t="s">
        <v>19</v>
      </c>
      <c r="L202" s="41"/>
      <c r="M202" s="187" t="s">
        <v>19</v>
      </c>
      <c r="N202" s="188" t="s">
        <v>43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338</v>
      </c>
      <c r="AT202" s="191" t="s">
        <v>149</v>
      </c>
      <c r="AU202" s="191" t="s">
        <v>82</v>
      </c>
      <c r="AY202" s="19" t="s">
        <v>146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338</v>
      </c>
      <c r="BM202" s="191" t="s">
        <v>343</v>
      </c>
    </row>
    <row r="203" spans="1:65" s="12" customFormat="1" ht="22.9" customHeight="1">
      <c r="B203" s="164"/>
      <c r="C203" s="165"/>
      <c r="D203" s="166" t="s">
        <v>71</v>
      </c>
      <c r="E203" s="178" t="s">
        <v>344</v>
      </c>
      <c r="F203" s="178" t="s">
        <v>345</v>
      </c>
      <c r="G203" s="165"/>
      <c r="H203" s="165"/>
      <c r="I203" s="168"/>
      <c r="J203" s="179">
        <f>BK203</f>
        <v>0</v>
      </c>
      <c r="K203" s="165"/>
      <c r="L203" s="170"/>
      <c r="M203" s="171"/>
      <c r="N203" s="172"/>
      <c r="O203" s="172"/>
      <c r="P203" s="173">
        <f>P204</f>
        <v>0</v>
      </c>
      <c r="Q203" s="172"/>
      <c r="R203" s="173">
        <f>R204</f>
        <v>0</v>
      </c>
      <c r="S203" s="172"/>
      <c r="T203" s="174">
        <f>T204</f>
        <v>0</v>
      </c>
      <c r="AR203" s="175" t="s">
        <v>181</v>
      </c>
      <c r="AT203" s="176" t="s">
        <v>71</v>
      </c>
      <c r="AU203" s="176" t="s">
        <v>80</v>
      </c>
      <c r="AY203" s="175" t="s">
        <v>146</v>
      </c>
      <c r="BK203" s="177">
        <f>BK204</f>
        <v>0</v>
      </c>
    </row>
    <row r="204" spans="1:65" s="2" customFormat="1" ht="37.9" customHeight="1">
      <c r="A204" s="36"/>
      <c r="B204" s="37"/>
      <c r="C204" s="180" t="s">
        <v>346</v>
      </c>
      <c r="D204" s="180" t="s">
        <v>149</v>
      </c>
      <c r="E204" s="181" t="s">
        <v>347</v>
      </c>
      <c r="F204" s="182" t="s">
        <v>348</v>
      </c>
      <c r="G204" s="183" t="s">
        <v>199</v>
      </c>
      <c r="H204" s="184">
        <v>1</v>
      </c>
      <c r="I204" s="185"/>
      <c r="J204" s="186">
        <f>ROUND(I204*H204,2)</f>
        <v>0</v>
      </c>
      <c r="K204" s="182" t="s">
        <v>19</v>
      </c>
      <c r="L204" s="41"/>
      <c r="M204" s="187" t="s">
        <v>19</v>
      </c>
      <c r="N204" s="188" t="s">
        <v>43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338</v>
      </c>
      <c r="AT204" s="191" t="s">
        <v>149</v>
      </c>
      <c r="AU204" s="191" t="s">
        <v>82</v>
      </c>
      <c r="AY204" s="19" t="s">
        <v>146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338</v>
      </c>
      <c r="BM204" s="191" t="s">
        <v>349</v>
      </c>
    </row>
    <row r="205" spans="1:65" s="12" customFormat="1" ht="22.9" customHeight="1">
      <c r="B205" s="164"/>
      <c r="C205" s="165"/>
      <c r="D205" s="166" t="s">
        <v>71</v>
      </c>
      <c r="E205" s="178" t="s">
        <v>350</v>
      </c>
      <c r="F205" s="178" t="s">
        <v>351</v>
      </c>
      <c r="G205" s="165"/>
      <c r="H205" s="165"/>
      <c r="I205" s="168"/>
      <c r="J205" s="179">
        <f>BK205</f>
        <v>0</v>
      </c>
      <c r="K205" s="165"/>
      <c r="L205" s="170"/>
      <c r="M205" s="171"/>
      <c r="N205" s="172"/>
      <c r="O205" s="172"/>
      <c r="P205" s="173">
        <f>P206</f>
        <v>0</v>
      </c>
      <c r="Q205" s="172"/>
      <c r="R205" s="173">
        <f>R206</f>
        <v>0</v>
      </c>
      <c r="S205" s="172"/>
      <c r="T205" s="174">
        <f>T206</f>
        <v>0</v>
      </c>
      <c r="AR205" s="175" t="s">
        <v>181</v>
      </c>
      <c r="AT205" s="176" t="s">
        <v>71</v>
      </c>
      <c r="AU205" s="176" t="s">
        <v>80</v>
      </c>
      <c r="AY205" s="175" t="s">
        <v>146</v>
      </c>
      <c r="BK205" s="177">
        <f>BK206</f>
        <v>0</v>
      </c>
    </row>
    <row r="206" spans="1:65" s="2" customFormat="1" ht="16.5" customHeight="1">
      <c r="A206" s="36"/>
      <c r="B206" s="37"/>
      <c r="C206" s="180" t="s">
        <v>352</v>
      </c>
      <c r="D206" s="180" t="s">
        <v>149</v>
      </c>
      <c r="E206" s="181" t="s">
        <v>353</v>
      </c>
      <c r="F206" s="182" t="s">
        <v>354</v>
      </c>
      <c r="G206" s="183" t="s">
        <v>199</v>
      </c>
      <c r="H206" s="184">
        <v>1</v>
      </c>
      <c r="I206" s="185"/>
      <c r="J206" s="186">
        <f>ROUND(I206*H206,2)</f>
        <v>0</v>
      </c>
      <c r="K206" s="182" t="s">
        <v>19</v>
      </c>
      <c r="L206" s="41"/>
      <c r="M206" s="231" t="s">
        <v>19</v>
      </c>
      <c r="N206" s="232" t="s">
        <v>43</v>
      </c>
      <c r="O206" s="233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338</v>
      </c>
      <c r="AT206" s="191" t="s">
        <v>149</v>
      </c>
      <c r="AU206" s="191" t="s">
        <v>82</v>
      </c>
      <c r="AY206" s="19" t="s">
        <v>146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338</v>
      </c>
      <c r="BM206" s="191" t="s">
        <v>355</v>
      </c>
    </row>
    <row r="207" spans="1:65" s="2" customFormat="1" ht="6.95" customHeight="1">
      <c r="A207" s="36"/>
      <c r="B207" s="49"/>
      <c r="C207" s="50"/>
      <c r="D207" s="50"/>
      <c r="E207" s="50"/>
      <c r="F207" s="50"/>
      <c r="G207" s="50"/>
      <c r="H207" s="50"/>
      <c r="I207" s="50"/>
      <c r="J207" s="50"/>
      <c r="K207" s="50"/>
      <c r="L207" s="41"/>
      <c r="M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</row>
  </sheetData>
  <sheetProtection algorithmName="SHA-512" hashValue="/vpNCVqlkBWIHYEKwIstEGk6ZtYmgKOBx1NEXIK4DL613bqlhEghH8D6G2T1uI0U7xrIB7u4bNow4BrEFMXoAA==" saltValue="hk8oxIGFRel2KVj5gDbU3Piwddwud41UDx+HruY2aidUvUCYMSRJ0h1E+tG+7LmZ1oklFpyzbh5WW/tCC3WmUQ==" spinCount="100000" sheet="1" objects="1" scenarios="1" formatColumns="0" formatRows="0" autoFilter="0"/>
  <autoFilter ref="C91:K206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103" r:id="rId2" xr:uid="{00000000-0004-0000-0100-000001000000}"/>
    <hyperlink ref="F111" r:id="rId3" xr:uid="{00000000-0004-0000-0100-000002000000}"/>
    <hyperlink ref="F115" r:id="rId4" xr:uid="{00000000-0004-0000-0100-000003000000}"/>
    <hyperlink ref="F124" r:id="rId5" xr:uid="{00000000-0004-0000-0100-000004000000}"/>
    <hyperlink ref="F127" r:id="rId6" xr:uid="{00000000-0004-0000-0100-000005000000}"/>
    <hyperlink ref="F140" r:id="rId7" xr:uid="{00000000-0004-0000-0100-000006000000}"/>
    <hyperlink ref="F142" r:id="rId8" xr:uid="{00000000-0004-0000-0100-000007000000}"/>
    <hyperlink ref="F144" r:id="rId9" xr:uid="{00000000-0004-0000-0100-000008000000}"/>
    <hyperlink ref="F146" r:id="rId10" xr:uid="{00000000-0004-0000-0100-000009000000}"/>
    <hyperlink ref="F149" r:id="rId11" xr:uid="{00000000-0004-0000-0100-00000A000000}"/>
    <hyperlink ref="F152" r:id="rId12" xr:uid="{00000000-0004-0000-0100-00000B000000}"/>
    <hyperlink ref="F155" r:id="rId13" xr:uid="{00000000-0004-0000-0100-00000C000000}"/>
    <hyperlink ref="F158" r:id="rId14" xr:uid="{00000000-0004-0000-0100-00000D000000}"/>
    <hyperlink ref="F161" r:id="rId15" xr:uid="{00000000-0004-0000-0100-00000E000000}"/>
    <hyperlink ref="F164" r:id="rId16" xr:uid="{00000000-0004-0000-0100-00000F000000}"/>
    <hyperlink ref="F167" r:id="rId17" xr:uid="{00000000-0004-0000-0100-000010000000}"/>
    <hyperlink ref="F170" r:id="rId18" xr:uid="{00000000-0004-0000-0100-000011000000}"/>
    <hyperlink ref="F172" r:id="rId19" xr:uid="{00000000-0004-0000-0100-000012000000}"/>
    <hyperlink ref="F175" r:id="rId20" xr:uid="{00000000-0004-0000-0100-000013000000}"/>
    <hyperlink ref="F179" r:id="rId21" xr:uid="{00000000-0004-0000-0100-000014000000}"/>
    <hyperlink ref="F183" r:id="rId22" xr:uid="{00000000-0004-0000-0100-000015000000}"/>
    <hyperlink ref="F185" r:id="rId23" xr:uid="{00000000-0004-0000-0100-000016000000}"/>
    <hyperlink ref="F187" r:id="rId24" xr:uid="{00000000-0004-0000-0100-000017000000}"/>
    <hyperlink ref="F196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1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č.p. 224, Hálkova ulice, Chomutov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4" t="s">
        <v>112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356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5. 5. 2022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2" t="s">
        <v>19</v>
      </c>
      <c r="F27" s="392"/>
      <c r="G27" s="392"/>
      <c r="H27" s="39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36"/>
      <c r="J30" s="122">
        <f>ROUND(J85,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3" t="s">
        <v>39</v>
      </c>
      <c r="J32" s="123" t="s">
        <v>41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42</v>
      </c>
      <c r="E33" s="114" t="s">
        <v>43</v>
      </c>
      <c r="F33" s="125">
        <f>ROUND((SUM(BE85:BE314)),  2)</f>
        <v>0</v>
      </c>
      <c r="G33" s="36"/>
      <c r="H33" s="36"/>
      <c r="I33" s="126">
        <v>0.21</v>
      </c>
      <c r="J33" s="125">
        <f>ROUND(((SUM(BE85:BE314))*I33),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ROUND((SUM(BF85:BF314)),  2)</f>
        <v>0</v>
      </c>
      <c r="G34" s="36"/>
      <c r="H34" s="36"/>
      <c r="I34" s="126">
        <v>0.12</v>
      </c>
      <c r="J34" s="125">
        <f>ROUND(((SUM(BF85:BF314))*I34),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ROUND((SUM(BG85:BG314)),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ROUND((SUM(BH85:BH314)),  2)</f>
        <v>0</v>
      </c>
      <c r="G36" s="36"/>
      <c r="H36" s="36"/>
      <c r="I36" s="126">
        <v>0.12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ROUND((SUM(BI85:BI314)),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114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Rekonstrukce č.p. 224, Hálkova ulice, Chomutov</v>
      </c>
      <c r="F48" s="385"/>
      <c r="G48" s="385"/>
      <c r="H48" s="385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112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5" t="str">
        <f>E9</f>
        <v>SO 02 - Opatření ke snížení energetické náročnosti budov</v>
      </c>
      <c r="F50" s="383"/>
      <c r="G50" s="383"/>
      <c r="H50" s="383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Chomutov</v>
      </c>
      <c r="G52" s="38"/>
      <c r="H52" s="38"/>
      <c r="I52" s="31" t="s">
        <v>23</v>
      </c>
      <c r="J52" s="61" t="str">
        <f>IF(J12="","",J12)</f>
        <v>5. 5. 2022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Chomutov</v>
      </c>
      <c r="G54" s="38"/>
      <c r="H54" s="38"/>
      <c r="I54" s="31" t="s">
        <v>31</v>
      </c>
      <c r="J54" s="34" t="str">
        <f>E21</f>
        <v>SM Projekt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Jaroslav Kudláček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115</v>
      </c>
      <c r="D57" s="139"/>
      <c r="E57" s="139"/>
      <c r="F57" s="139"/>
      <c r="G57" s="139"/>
      <c r="H57" s="139"/>
      <c r="I57" s="139"/>
      <c r="J57" s="140" t="s">
        <v>116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117</v>
      </c>
    </row>
    <row r="60" spans="1:47" s="9" customFormat="1" ht="24.95" customHeight="1">
      <c r="B60" s="142"/>
      <c r="C60" s="143"/>
      <c r="D60" s="144" t="s">
        <v>118</v>
      </c>
      <c r="E60" s="145"/>
      <c r="F60" s="145"/>
      <c r="G60" s="145"/>
      <c r="H60" s="145"/>
      <c r="I60" s="145"/>
      <c r="J60" s="146">
        <f>J86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357</v>
      </c>
      <c r="E61" s="150"/>
      <c r="F61" s="150"/>
      <c r="G61" s="150"/>
      <c r="H61" s="150"/>
      <c r="I61" s="150"/>
      <c r="J61" s="151">
        <f>J87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120</v>
      </c>
      <c r="E62" s="150"/>
      <c r="F62" s="150"/>
      <c r="G62" s="150"/>
      <c r="H62" s="150"/>
      <c r="I62" s="150"/>
      <c r="J62" s="151">
        <f>J209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122</v>
      </c>
      <c r="E63" s="150"/>
      <c r="F63" s="150"/>
      <c r="G63" s="150"/>
      <c r="H63" s="150"/>
      <c r="I63" s="150"/>
      <c r="J63" s="151">
        <f>J211</f>
        <v>0</v>
      </c>
      <c r="K63" s="99"/>
      <c r="L63" s="152"/>
    </row>
    <row r="64" spans="1:47" s="9" customFormat="1" ht="24.95" customHeight="1">
      <c r="B64" s="142"/>
      <c r="C64" s="143"/>
      <c r="D64" s="144" t="s">
        <v>123</v>
      </c>
      <c r="E64" s="145"/>
      <c r="F64" s="145"/>
      <c r="G64" s="145"/>
      <c r="H64" s="145"/>
      <c r="I64" s="145"/>
      <c r="J64" s="146">
        <f>J214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358</v>
      </c>
      <c r="E65" s="150"/>
      <c r="F65" s="150"/>
      <c r="G65" s="150"/>
      <c r="H65" s="150"/>
      <c r="I65" s="150"/>
      <c r="J65" s="151">
        <f>J215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131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4" t="str">
        <f>E7</f>
        <v>Rekonstrukce č.p. 224, Hálkova ulice, Chomutov</v>
      </c>
      <c r="F75" s="385"/>
      <c r="G75" s="385"/>
      <c r="H75" s="385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112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65" t="str">
        <f>E9</f>
        <v>SO 02 - Opatření ke snížení energetické náročnosti budov</v>
      </c>
      <c r="F77" s="383"/>
      <c r="G77" s="383"/>
      <c r="H77" s="383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Chomutov</v>
      </c>
      <c r="G79" s="38"/>
      <c r="H79" s="38"/>
      <c r="I79" s="31" t="s">
        <v>23</v>
      </c>
      <c r="J79" s="61" t="str">
        <f>IF(J12="","",J12)</f>
        <v>5. 5. 2022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>Statutární město Chomutov</v>
      </c>
      <c r="G81" s="38"/>
      <c r="H81" s="38"/>
      <c r="I81" s="31" t="s">
        <v>31</v>
      </c>
      <c r="J81" s="34" t="str">
        <f>E21</f>
        <v>SM Projekt s.r.o.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>Jaroslav Kudláček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3"/>
      <c r="B84" s="154"/>
      <c r="C84" s="155" t="s">
        <v>132</v>
      </c>
      <c r="D84" s="156" t="s">
        <v>57</v>
      </c>
      <c r="E84" s="156" t="s">
        <v>53</v>
      </c>
      <c r="F84" s="156" t="s">
        <v>54</v>
      </c>
      <c r="G84" s="156" t="s">
        <v>133</v>
      </c>
      <c r="H84" s="156" t="s">
        <v>134</v>
      </c>
      <c r="I84" s="156" t="s">
        <v>135</v>
      </c>
      <c r="J84" s="156" t="s">
        <v>116</v>
      </c>
      <c r="K84" s="157" t="s">
        <v>136</v>
      </c>
      <c r="L84" s="158"/>
      <c r="M84" s="70" t="s">
        <v>19</v>
      </c>
      <c r="N84" s="71" t="s">
        <v>42</v>
      </c>
      <c r="O84" s="71" t="s">
        <v>137</v>
      </c>
      <c r="P84" s="71" t="s">
        <v>138</v>
      </c>
      <c r="Q84" s="71" t="s">
        <v>139</v>
      </c>
      <c r="R84" s="71" t="s">
        <v>140</v>
      </c>
      <c r="S84" s="71" t="s">
        <v>141</v>
      </c>
      <c r="T84" s="72" t="s">
        <v>142</v>
      </c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</row>
    <row r="85" spans="1:65" s="2" customFormat="1" ht="22.9" customHeight="1">
      <c r="A85" s="36"/>
      <c r="B85" s="37"/>
      <c r="C85" s="77" t="s">
        <v>143</v>
      </c>
      <c r="D85" s="38"/>
      <c r="E85" s="38"/>
      <c r="F85" s="38"/>
      <c r="G85" s="38"/>
      <c r="H85" s="38"/>
      <c r="I85" s="38"/>
      <c r="J85" s="159">
        <f>BK85</f>
        <v>0</v>
      </c>
      <c r="K85" s="38"/>
      <c r="L85" s="41"/>
      <c r="M85" s="73"/>
      <c r="N85" s="160"/>
      <c r="O85" s="74"/>
      <c r="P85" s="161">
        <f>P86+P214</f>
        <v>0</v>
      </c>
      <c r="Q85" s="74"/>
      <c r="R85" s="161">
        <f>R86+R214</f>
        <v>11.088273310000002</v>
      </c>
      <c r="S85" s="74"/>
      <c r="T85" s="162">
        <f>T86+T214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117</v>
      </c>
      <c r="BK85" s="163">
        <f>BK86+BK214</f>
        <v>0</v>
      </c>
    </row>
    <row r="86" spans="1:65" s="12" customFormat="1" ht="25.9" customHeight="1">
      <c r="B86" s="164"/>
      <c r="C86" s="165"/>
      <c r="D86" s="166" t="s">
        <v>71</v>
      </c>
      <c r="E86" s="167" t="s">
        <v>144</v>
      </c>
      <c r="F86" s="167" t="s">
        <v>145</v>
      </c>
      <c r="G86" s="165"/>
      <c r="H86" s="165"/>
      <c r="I86" s="168"/>
      <c r="J86" s="169">
        <f>BK86</f>
        <v>0</v>
      </c>
      <c r="K86" s="165"/>
      <c r="L86" s="170"/>
      <c r="M86" s="171"/>
      <c r="N86" s="172"/>
      <c r="O86" s="172"/>
      <c r="P86" s="173">
        <f>P87+P209+P211</f>
        <v>0</v>
      </c>
      <c r="Q86" s="172"/>
      <c r="R86" s="173">
        <f>R87+R209+R211</f>
        <v>5.4437894400000006</v>
      </c>
      <c r="S86" s="172"/>
      <c r="T86" s="174">
        <f>T87+T209+T211</f>
        <v>0</v>
      </c>
      <c r="AR86" s="175" t="s">
        <v>80</v>
      </c>
      <c r="AT86" s="176" t="s">
        <v>71</v>
      </c>
      <c r="AU86" s="176" t="s">
        <v>72</v>
      </c>
      <c r="AY86" s="175" t="s">
        <v>146</v>
      </c>
      <c r="BK86" s="177">
        <f>BK87+BK209+BK211</f>
        <v>0</v>
      </c>
    </row>
    <row r="87" spans="1:65" s="12" customFormat="1" ht="22.9" customHeight="1">
      <c r="B87" s="164"/>
      <c r="C87" s="165"/>
      <c r="D87" s="166" t="s">
        <v>71</v>
      </c>
      <c r="E87" s="178" t="s">
        <v>188</v>
      </c>
      <c r="F87" s="178" t="s">
        <v>359</v>
      </c>
      <c r="G87" s="165"/>
      <c r="H87" s="165"/>
      <c r="I87" s="168"/>
      <c r="J87" s="179">
        <f>BK87</f>
        <v>0</v>
      </c>
      <c r="K87" s="165"/>
      <c r="L87" s="170"/>
      <c r="M87" s="171"/>
      <c r="N87" s="172"/>
      <c r="O87" s="172"/>
      <c r="P87" s="173">
        <f>SUM(P88:P208)</f>
        <v>0</v>
      </c>
      <c r="Q87" s="172"/>
      <c r="R87" s="173">
        <f>SUM(R88:R208)</f>
        <v>5.4437894400000006</v>
      </c>
      <c r="S87" s="172"/>
      <c r="T87" s="174">
        <f>SUM(T88:T208)</f>
        <v>0</v>
      </c>
      <c r="AR87" s="175" t="s">
        <v>80</v>
      </c>
      <c r="AT87" s="176" t="s">
        <v>71</v>
      </c>
      <c r="AU87" s="176" t="s">
        <v>80</v>
      </c>
      <c r="AY87" s="175" t="s">
        <v>146</v>
      </c>
      <c r="BK87" s="177">
        <f>SUM(BK88:BK208)</f>
        <v>0</v>
      </c>
    </row>
    <row r="88" spans="1:65" s="2" customFormat="1" ht="16.5" customHeight="1">
      <c r="A88" s="36"/>
      <c r="B88" s="37"/>
      <c r="C88" s="180" t="s">
        <v>80</v>
      </c>
      <c r="D88" s="180" t="s">
        <v>149</v>
      </c>
      <c r="E88" s="181" t="s">
        <v>360</v>
      </c>
      <c r="F88" s="182" t="s">
        <v>361</v>
      </c>
      <c r="G88" s="183" t="s">
        <v>152</v>
      </c>
      <c r="H88" s="184">
        <v>413.55399999999997</v>
      </c>
      <c r="I88" s="185"/>
      <c r="J88" s="186">
        <f>ROUND(I88*H88,2)</f>
        <v>0</v>
      </c>
      <c r="K88" s="182" t="s">
        <v>362</v>
      </c>
      <c r="L88" s="41"/>
      <c r="M88" s="187" t="s">
        <v>19</v>
      </c>
      <c r="N88" s="188" t="s">
        <v>43</v>
      </c>
      <c r="O88" s="66"/>
      <c r="P88" s="189">
        <f>O88*H88</f>
        <v>0</v>
      </c>
      <c r="Q88" s="189">
        <v>2.5999999999999998E-4</v>
      </c>
      <c r="R88" s="189">
        <f>Q88*H88</f>
        <v>0.10752403999999999</v>
      </c>
      <c r="S88" s="189">
        <v>0</v>
      </c>
      <c r="T88" s="190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147</v>
      </c>
      <c r="AT88" s="191" t="s">
        <v>149</v>
      </c>
      <c r="AU88" s="191" t="s">
        <v>82</v>
      </c>
      <c r="AY88" s="19" t="s">
        <v>146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9" t="s">
        <v>80</v>
      </c>
      <c r="BK88" s="192">
        <f>ROUND(I88*H88,2)</f>
        <v>0</v>
      </c>
      <c r="BL88" s="19" t="s">
        <v>147</v>
      </c>
      <c r="BM88" s="191" t="s">
        <v>363</v>
      </c>
    </row>
    <row r="89" spans="1:65" s="2" customFormat="1">
      <c r="A89" s="36"/>
      <c r="B89" s="37"/>
      <c r="C89" s="38"/>
      <c r="D89" s="193" t="s">
        <v>155</v>
      </c>
      <c r="E89" s="38"/>
      <c r="F89" s="194" t="s">
        <v>364</v>
      </c>
      <c r="G89" s="38"/>
      <c r="H89" s="38"/>
      <c r="I89" s="195"/>
      <c r="J89" s="38"/>
      <c r="K89" s="38"/>
      <c r="L89" s="41"/>
      <c r="M89" s="196"/>
      <c r="N89" s="197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155</v>
      </c>
      <c r="AU89" s="19" t="s">
        <v>82</v>
      </c>
    </row>
    <row r="90" spans="1:65" s="13" customFormat="1">
      <c r="B90" s="198"/>
      <c r="C90" s="199"/>
      <c r="D90" s="200" t="s">
        <v>157</v>
      </c>
      <c r="E90" s="201" t="s">
        <v>19</v>
      </c>
      <c r="F90" s="202" t="s">
        <v>365</v>
      </c>
      <c r="G90" s="199"/>
      <c r="H90" s="201" t="s">
        <v>19</v>
      </c>
      <c r="I90" s="203"/>
      <c r="J90" s="199"/>
      <c r="K90" s="199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157</v>
      </c>
      <c r="AU90" s="208" t="s">
        <v>82</v>
      </c>
      <c r="AV90" s="13" t="s">
        <v>80</v>
      </c>
      <c r="AW90" s="13" t="s">
        <v>33</v>
      </c>
      <c r="AX90" s="13" t="s">
        <v>72</v>
      </c>
      <c r="AY90" s="208" t="s">
        <v>146</v>
      </c>
    </row>
    <row r="91" spans="1:65" s="14" customFormat="1">
      <c r="B91" s="209"/>
      <c r="C91" s="210"/>
      <c r="D91" s="200" t="s">
        <v>157</v>
      </c>
      <c r="E91" s="211" t="s">
        <v>19</v>
      </c>
      <c r="F91" s="212" t="s">
        <v>366</v>
      </c>
      <c r="G91" s="210"/>
      <c r="H91" s="213">
        <v>413.55399999999997</v>
      </c>
      <c r="I91" s="214"/>
      <c r="J91" s="210"/>
      <c r="K91" s="210"/>
      <c r="L91" s="215"/>
      <c r="M91" s="216"/>
      <c r="N91" s="217"/>
      <c r="O91" s="217"/>
      <c r="P91" s="217"/>
      <c r="Q91" s="217"/>
      <c r="R91" s="217"/>
      <c r="S91" s="217"/>
      <c r="T91" s="218"/>
      <c r="AT91" s="219" t="s">
        <v>157</v>
      </c>
      <c r="AU91" s="219" t="s">
        <v>82</v>
      </c>
      <c r="AV91" s="14" t="s">
        <v>82</v>
      </c>
      <c r="AW91" s="14" t="s">
        <v>33</v>
      </c>
      <c r="AX91" s="14" t="s">
        <v>80</v>
      </c>
      <c r="AY91" s="219" t="s">
        <v>146</v>
      </c>
    </row>
    <row r="92" spans="1:65" s="2" customFormat="1" ht="16.5" customHeight="1">
      <c r="A92" s="36"/>
      <c r="B92" s="37"/>
      <c r="C92" s="180" t="s">
        <v>82</v>
      </c>
      <c r="D92" s="180" t="s">
        <v>149</v>
      </c>
      <c r="E92" s="181" t="s">
        <v>367</v>
      </c>
      <c r="F92" s="182" t="s">
        <v>368</v>
      </c>
      <c r="G92" s="183" t="s">
        <v>152</v>
      </c>
      <c r="H92" s="184">
        <v>20.7</v>
      </c>
      <c r="I92" s="185"/>
      <c r="J92" s="186">
        <f>ROUND(I92*H92,2)</f>
        <v>0</v>
      </c>
      <c r="K92" s="182" t="s">
        <v>362</v>
      </c>
      <c r="L92" s="41"/>
      <c r="M92" s="187" t="s">
        <v>19</v>
      </c>
      <c r="N92" s="188" t="s">
        <v>43</v>
      </c>
      <c r="O92" s="66"/>
      <c r="P92" s="189">
        <f>O92*H92</f>
        <v>0</v>
      </c>
      <c r="Q92" s="189">
        <v>2.2000000000000001E-4</v>
      </c>
      <c r="R92" s="189">
        <f>Q92*H92</f>
        <v>4.5539999999999999E-3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147</v>
      </c>
      <c r="AT92" s="191" t="s">
        <v>149</v>
      </c>
      <c r="AU92" s="191" t="s">
        <v>82</v>
      </c>
      <c r="AY92" s="19" t="s">
        <v>146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147</v>
      </c>
      <c r="BM92" s="191" t="s">
        <v>369</v>
      </c>
    </row>
    <row r="93" spans="1:65" s="2" customFormat="1">
      <c r="A93" s="36"/>
      <c r="B93" s="37"/>
      <c r="C93" s="38"/>
      <c r="D93" s="193" t="s">
        <v>155</v>
      </c>
      <c r="E93" s="38"/>
      <c r="F93" s="194" t="s">
        <v>370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155</v>
      </c>
      <c r="AU93" s="19" t="s">
        <v>82</v>
      </c>
    </row>
    <row r="94" spans="1:65" s="13" customFormat="1">
      <c r="B94" s="198"/>
      <c r="C94" s="199"/>
      <c r="D94" s="200" t="s">
        <v>157</v>
      </c>
      <c r="E94" s="201" t="s">
        <v>19</v>
      </c>
      <c r="F94" s="202" t="s">
        <v>371</v>
      </c>
      <c r="G94" s="199"/>
      <c r="H94" s="201" t="s">
        <v>19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157</v>
      </c>
      <c r="AU94" s="208" t="s">
        <v>82</v>
      </c>
      <c r="AV94" s="13" t="s">
        <v>80</v>
      </c>
      <c r="AW94" s="13" t="s">
        <v>33</v>
      </c>
      <c r="AX94" s="13" t="s">
        <v>72</v>
      </c>
      <c r="AY94" s="208" t="s">
        <v>146</v>
      </c>
    </row>
    <row r="95" spans="1:65" s="14" customFormat="1">
      <c r="B95" s="209"/>
      <c r="C95" s="210"/>
      <c r="D95" s="200" t="s">
        <v>157</v>
      </c>
      <c r="E95" s="211" t="s">
        <v>19</v>
      </c>
      <c r="F95" s="212" t="s">
        <v>372</v>
      </c>
      <c r="G95" s="210"/>
      <c r="H95" s="213">
        <v>20.7</v>
      </c>
      <c r="I95" s="214"/>
      <c r="J95" s="210"/>
      <c r="K95" s="210"/>
      <c r="L95" s="215"/>
      <c r="M95" s="216"/>
      <c r="N95" s="217"/>
      <c r="O95" s="217"/>
      <c r="P95" s="217"/>
      <c r="Q95" s="217"/>
      <c r="R95" s="217"/>
      <c r="S95" s="217"/>
      <c r="T95" s="218"/>
      <c r="AT95" s="219" t="s">
        <v>157</v>
      </c>
      <c r="AU95" s="219" t="s">
        <v>82</v>
      </c>
      <c r="AV95" s="14" t="s">
        <v>82</v>
      </c>
      <c r="AW95" s="14" t="s">
        <v>33</v>
      </c>
      <c r="AX95" s="14" t="s">
        <v>80</v>
      </c>
      <c r="AY95" s="219" t="s">
        <v>146</v>
      </c>
    </row>
    <row r="96" spans="1:65" s="2" customFormat="1" ht="16.5" customHeight="1">
      <c r="A96" s="36"/>
      <c r="B96" s="37"/>
      <c r="C96" s="180" t="s">
        <v>168</v>
      </c>
      <c r="D96" s="180" t="s">
        <v>149</v>
      </c>
      <c r="E96" s="181" t="s">
        <v>373</v>
      </c>
      <c r="F96" s="182" t="s">
        <v>374</v>
      </c>
      <c r="G96" s="183" t="s">
        <v>152</v>
      </c>
      <c r="H96" s="184">
        <v>413.55399999999997</v>
      </c>
      <c r="I96" s="185"/>
      <c r="J96" s="186">
        <f>ROUND(I96*H96,2)</f>
        <v>0</v>
      </c>
      <c r="K96" s="182" t="s">
        <v>362</v>
      </c>
      <c r="L96" s="41"/>
      <c r="M96" s="187" t="s">
        <v>19</v>
      </c>
      <c r="N96" s="188" t="s">
        <v>43</v>
      </c>
      <c r="O96" s="66"/>
      <c r="P96" s="189">
        <f>O96*H96</f>
        <v>0</v>
      </c>
      <c r="Q96" s="189">
        <v>2.0000000000000001E-4</v>
      </c>
      <c r="R96" s="189">
        <f>Q96*H96</f>
        <v>8.2710800000000001E-2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147</v>
      </c>
      <c r="AT96" s="191" t="s">
        <v>149</v>
      </c>
      <c r="AU96" s="191" t="s">
        <v>82</v>
      </c>
      <c r="AY96" s="19" t="s">
        <v>146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147</v>
      </c>
      <c r="BM96" s="191" t="s">
        <v>375</v>
      </c>
    </row>
    <row r="97" spans="1:65" s="2" customFormat="1">
      <c r="A97" s="36"/>
      <c r="B97" s="37"/>
      <c r="C97" s="38"/>
      <c r="D97" s="193" t="s">
        <v>155</v>
      </c>
      <c r="E97" s="38"/>
      <c r="F97" s="194" t="s">
        <v>376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155</v>
      </c>
      <c r="AU97" s="19" t="s">
        <v>82</v>
      </c>
    </row>
    <row r="98" spans="1:65" s="13" customFormat="1">
      <c r="B98" s="198"/>
      <c r="C98" s="199"/>
      <c r="D98" s="200" t="s">
        <v>157</v>
      </c>
      <c r="E98" s="201" t="s">
        <v>19</v>
      </c>
      <c r="F98" s="202" t="s">
        <v>365</v>
      </c>
      <c r="G98" s="199"/>
      <c r="H98" s="201" t="s">
        <v>19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157</v>
      </c>
      <c r="AU98" s="208" t="s">
        <v>82</v>
      </c>
      <c r="AV98" s="13" t="s">
        <v>80</v>
      </c>
      <c r="AW98" s="13" t="s">
        <v>33</v>
      </c>
      <c r="AX98" s="13" t="s">
        <v>72</v>
      </c>
      <c r="AY98" s="208" t="s">
        <v>146</v>
      </c>
    </row>
    <row r="99" spans="1:65" s="14" customFormat="1">
      <c r="B99" s="209"/>
      <c r="C99" s="210"/>
      <c r="D99" s="200" t="s">
        <v>157</v>
      </c>
      <c r="E99" s="211" t="s">
        <v>19</v>
      </c>
      <c r="F99" s="212" t="s">
        <v>366</v>
      </c>
      <c r="G99" s="210"/>
      <c r="H99" s="213">
        <v>413.55399999999997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157</v>
      </c>
      <c r="AU99" s="219" t="s">
        <v>82</v>
      </c>
      <c r="AV99" s="14" t="s">
        <v>82</v>
      </c>
      <c r="AW99" s="14" t="s">
        <v>33</v>
      </c>
      <c r="AX99" s="14" t="s">
        <v>80</v>
      </c>
      <c r="AY99" s="219" t="s">
        <v>146</v>
      </c>
    </row>
    <row r="100" spans="1:65" s="2" customFormat="1" ht="37.9" customHeight="1">
      <c r="A100" s="36"/>
      <c r="B100" s="37"/>
      <c r="C100" s="180" t="s">
        <v>147</v>
      </c>
      <c r="D100" s="180" t="s">
        <v>149</v>
      </c>
      <c r="E100" s="181" t="s">
        <v>377</v>
      </c>
      <c r="F100" s="182" t="s">
        <v>378</v>
      </c>
      <c r="G100" s="183" t="s">
        <v>152</v>
      </c>
      <c r="H100" s="184">
        <v>385.68400000000003</v>
      </c>
      <c r="I100" s="185"/>
      <c r="J100" s="186">
        <f>ROUND(I100*H100,2)</f>
        <v>0</v>
      </c>
      <c r="K100" s="182" t="s">
        <v>362</v>
      </c>
      <c r="L100" s="41"/>
      <c r="M100" s="187" t="s">
        <v>19</v>
      </c>
      <c r="N100" s="188" t="s">
        <v>43</v>
      </c>
      <c r="O100" s="66"/>
      <c r="P100" s="189">
        <f>O100*H100</f>
        <v>0</v>
      </c>
      <c r="Q100" s="189">
        <v>8.5199999999999998E-3</v>
      </c>
      <c r="R100" s="189">
        <f>Q100*H100</f>
        <v>3.2860276800000001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147</v>
      </c>
      <c r="AT100" s="191" t="s">
        <v>149</v>
      </c>
      <c r="AU100" s="191" t="s">
        <v>82</v>
      </c>
      <c r="AY100" s="19" t="s">
        <v>146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147</v>
      </c>
      <c r="BM100" s="191" t="s">
        <v>379</v>
      </c>
    </row>
    <row r="101" spans="1:65" s="2" customFormat="1">
      <c r="A101" s="36"/>
      <c r="B101" s="37"/>
      <c r="C101" s="38"/>
      <c r="D101" s="193" t="s">
        <v>155</v>
      </c>
      <c r="E101" s="38"/>
      <c r="F101" s="194" t="s">
        <v>380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155</v>
      </c>
      <c r="AU101" s="19" t="s">
        <v>82</v>
      </c>
    </row>
    <row r="102" spans="1:65" s="13" customFormat="1">
      <c r="B102" s="198"/>
      <c r="C102" s="199"/>
      <c r="D102" s="200" t="s">
        <v>157</v>
      </c>
      <c r="E102" s="201" t="s">
        <v>19</v>
      </c>
      <c r="F102" s="202" t="s">
        <v>381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157</v>
      </c>
      <c r="AU102" s="208" t="s">
        <v>82</v>
      </c>
      <c r="AV102" s="13" t="s">
        <v>80</v>
      </c>
      <c r="AW102" s="13" t="s">
        <v>33</v>
      </c>
      <c r="AX102" s="13" t="s">
        <v>72</v>
      </c>
      <c r="AY102" s="208" t="s">
        <v>146</v>
      </c>
    </row>
    <row r="103" spans="1:65" s="14" customFormat="1">
      <c r="B103" s="209"/>
      <c r="C103" s="210"/>
      <c r="D103" s="200" t="s">
        <v>157</v>
      </c>
      <c r="E103" s="211" t="s">
        <v>19</v>
      </c>
      <c r="F103" s="212" t="s">
        <v>382</v>
      </c>
      <c r="G103" s="210"/>
      <c r="H103" s="213">
        <v>442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157</v>
      </c>
      <c r="AU103" s="219" t="s">
        <v>82</v>
      </c>
      <c r="AV103" s="14" t="s">
        <v>82</v>
      </c>
      <c r="AW103" s="14" t="s">
        <v>33</v>
      </c>
      <c r="AX103" s="14" t="s">
        <v>72</v>
      </c>
      <c r="AY103" s="219" t="s">
        <v>146</v>
      </c>
    </row>
    <row r="104" spans="1:65" s="14" customFormat="1">
      <c r="B104" s="209"/>
      <c r="C104" s="210"/>
      <c r="D104" s="200" t="s">
        <v>157</v>
      </c>
      <c r="E104" s="211" t="s">
        <v>19</v>
      </c>
      <c r="F104" s="212" t="s">
        <v>383</v>
      </c>
      <c r="G104" s="210"/>
      <c r="H104" s="213">
        <v>-4.2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157</v>
      </c>
      <c r="AU104" s="219" t="s">
        <v>82</v>
      </c>
      <c r="AV104" s="14" t="s">
        <v>82</v>
      </c>
      <c r="AW104" s="14" t="s">
        <v>33</v>
      </c>
      <c r="AX104" s="14" t="s">
        <v>72</v>
      </c>
      <c r="AY104" s="219" t="s">
        <v>146</v>
      </c>
    </row>
    <row r="105" spans="1:65" s="14" customFormat="1">
      <c r="B105" s="209"/>
      <c r="C105" s="210"/>
      <c r="D105" s="200" t="s">
        <v>157</v>
      </c>
      <c r="E105" s="211" t="s">
        <v>19</v>
      </c>
      <c r="F105" s="212" t="s">
        <v>384</v>
      </c>
      <c r="G105" s="210"/>
      <c r="H105" s="213">
        <v>-3.1360000000000001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157</v>
      </c>
      <c r="AU105" s="219" t="s">
        <v>82</v>
      </c>
      <c r="AV105" s="14" t="s">
        <v>82</v>
      </c>
      <c r="AW105" s="14" t="s">
        <v>33</v>
      </c>
      <c r="AX105" s="14" t="s">
        <v>72</v>
      </c>
      <c r="AY105" s="219" t="s">
        <v>146</v>
      </c>
    </row>
    <row r="106" spans="1:65" s="14" customFormat="1">
      <c r="B106" s="209"/>
      <c r="C106" s="210"/>
      <c r="D106" s="200" t="s">
        <v>157</v>
      </c>
      <c r="E106" s="211" t="s">
        <v>19</v>
      </c>
      <c r="F106" s="212" t="s">
        <v>385</v>
      </c>
      <c r="G106" s="210"/>
      <c r="H106" s="213">
        <v>-3.78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157</v>
      </c>
      <c r="AU106" s="219" t="s">
        <v>82</v>
      </c>
      <c r="AV106" s="14" t="s">
        <v>82</v>
      </c>
      <c r="AW106" s="14" t="s">
        <v>33</v>
      </c>
      <c r="AX106" s="14" t="s">
        <v>72</v>
      </c>
      <c r="AY106" s="219" t="s">
        <v>146</v>
      </c>
    </row>
    <row r="107" spans="1:65" s="14" customFormat="1">
      <c r="B107" s="209"/>
      <c r="C107" s="210"/>
      <c r="D107" s="200" t="s">
        <v>157</v>
      </c>
      <c r="E107" s="211" t="s">
        <v>19</v>
      </c>
      <c r="F107" s="212" t="s">
        <v>386</v>
      </c>
      <c r="G107" s="210"/>
      <c r="H107" s="213">
        <v>-3.12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157</v>
      </c>
      <c r="AU107" s="219" t="s">
        <v>82</v>
      </c>
      <c r="AV107" s="14" t="s">
        <v>82</v>
      </c>
      <c r="AW107" s="14" t="s">
        <v>33</v>
      </c>
      <c r="AX107" s="14" t="s">
        <v>72</v>
      </c>
      <c r="AY107" s="219" t="s">
        <v>146</v>
      </c>
    </row>
    <row r="108" spans="1:65" s="14" customFormat="1">
      <c r="B108" s="209"/>
      <c r="C108" s="210"/>
      <c r="D108" s="200" t="s">
        <v>157</v>
      </c>
      <c r="E108" s="211" t="s">
        <v>19</v>
      </c>
      <c r="F108" s="212" t="s">
        <v>387</v>
      </c>
      <c r="G108" s="210"/>
      <c r="H108" s="213">
        <v>-2.64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157</v>
      </c>
      <c r="AU108" s="219" t="s">
        <v>82</v>
      </c>
      <c r="AV108" s="14" t="s">
        <v>82</v>
      </c>
      <c r="AW108" s="14" t="s">
        <v>33</v>
      </c>
      <c r="AX108" s="14" t="s">
        <v>72</v>
      </c>
      <c r="AY108" s="219" t="s">
        <v>146</v>
      </c>
    </row>
    <row r="109" spans="1:65" s="14" customFormat="1">
      <c r="B109" s="209"/>
      <c r="C109" s="210"/>
      <c r="D109" s="200" t="s">
        <v>157</v>
      </c>
      <c r="E109" s="211" t="s">
        <v>19</v>
      </c>
      <c r="F109" s="212" t="s">
        <v>388</v>
      </c>
      <c r="G109" s="210"/>
      <c r="H109" s="213">
        <v>-2.64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157</v>
      </c>
      <c r="AU109" s="219" t="s">
        <v>82</v>
      </c>
      <c r="AV109" s="14" t="s">
        <v>82</v>
      </c>
      <c r="AW109" s="14" t="s">
        <v>33</v>
      </c>
      <c r="AX109" s="14" t="s">
        <v>72</v>
      </c>
      <c r="AY109" s="219" t="s">
        <v>146</v>
      </c>
    </row>
    <row r="110" spans="1:65" s="14" customFormat="1">
      <c r="B110" s="209"/>
      <c r="C110" s="210"/>
      <c r="D110" s="200" t="s">
        <v>157</v>
      </c>
      <c r="E110" s="211" t="s">
        <v>19</v>
      </c>
      <c r="F110" s="212" t="s">
        <v>389</v>
      </c>
      <c r="G110" s="210"/>
      <c r="H110" s="213">
        <v>-4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157</v>
      </c>
      <c r="AU110" s="219" t="s">
        <v>82</v>
      </c>
      <c r="AV110" s="14" t="s">
        <v>82</v>
      </c>
      <c r="AW110" s="14" t="s">
        <v>33</v>
      </c>
      <c r="AX110" s="14" t="s">
        <v>72</v>
      </c>
      <c r="AY110" s="219" t="s">
        <v>146</v>
      </c>
    </row>
    <row r="111" spans="1:65" s="14" customFormat="1">
      <c r="B111" s="209"/>
      <c r="C111" s="210"/>
      <c r="D111" s="200" t="s">
        <v>157</v>
      </c>
      <c r="E111" s="211" t="s">
        <v>19</v>
      </c>
      <c r="F111" s="212" t="s">
        <v>390</v>
      </c>
      <c r="G111" s="210"/>
      <c r="H111" s="213">
        <v>-4.2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157</v>
      </c>
      <c r="AU111" s="219" t="s">
        <v>82</v>
      </c>
      <c r="AV111" s="14" t="s">
        <v>82</v>
      </c>
      <c r="AW111" s="14" t="s">
        <v>33</v>
      </c>
      <c r="AX111" s="14" t="s">
        <v>72</v>
      </c>
      <c r="AY111" s="219" t="s">
        <v>146</v>
      </c>
    </row>
    <row r="112" spans="1:65" s="14" customFormat="1">
      <c r="B112" s="209"/>
      <c r="C112" s="210"/>
      <c r="D112" s="200" t="s">
        <v>157</v>
      </c>
      <c r="E112" s="211" t="s">
        <v>19</v>
      </c>
      <c r="F112" s="212" t="s">
        <v>391</v>
      </c>
      <c r="G112" s="210"/>
      <c r="H112" s="213">
        <v>-28.6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157</v>
      </c>
      <c r="AU112" s="219" t="s">
        <v>82</v>
      </c>
      <c r="AV112" s="14" t="s">
        <v>82</v>
      </c>
      <c r="AW112" s="14" t="s">
        <v>33</v>
      </c>
      <c r="AX112" s="14" t="s">
        <v>72</v>
      </c>
      <c r="AY112" s="219" t="s">
        <v>146</v>
      </c>
    </row>
    <row r="113" spans="1:65" s="15" customFormat="1">
      <c r="B113" s="220"/>
      <c r="C113" s="221"/>
      <c r="D113" s="200" t="s">
        <v>157</v>
      </c>
      <c r="E113" s="222" t="s">
        <v>19</v>
      </c>
      <c r="F113" s="223" t="s">
        <v>161</v>
      </c>
      <c r="G113" s="221"/>
      <c r="H113" s="224">
        <v>385.68400000000003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AT113" s="230" t="s">
        <v>157</v>
      </c>
      <c r="AU113" s="230" t="s">
        <v>82</v>
      </c>
      <c r="AV113" s="15" t="s">
        <v>147</v>
      </c>
      <c r="AW113" s="15" t="s">
        <v>33</v>
      </c>
      <c r="AX113" s="15" t="s">
        <v>80</v>
      </c>
      <c r="AY113" s="230" t="s">
        <v>146</v>
      </c>
    </row>
    <row r="114" spans="1:65" s="2" customFormat="1" ht="16.5" customHeight="1">
      <c r="A114" s="36"/>
      <c r="B114" s="37"/>
      <c r="C114" s="236" t="s">
        <v>181</v>
      </c>
      <c r="D114" s="236" t="s">
        <v>392</v>
      </c>
      <c r="E114" s="237" t="s">
        <v>393</v>
      </c>
      <c r="F114" s="238" t="s">
        <v>394</v>
      </c>
      <c r="G114" s="239" t="s">
        <v>152</v>
      </c>
      <c r="H114" s="240">
        <v>404.96800000000002</v>
      </c>
      <c r="I114" s="241"/>
      <c r="J114" s="242">
        <f>ROUND(I114*H114,2)</f>
        <v>0</v>
      </c>
      <c r="K114" s="238" t="s">
        <v>19</v>
      </c>
      <c r="L114" s="243"/>
      <c r="M114" s="244" t="s">
        <v>19</v>
      </c>
      <c r="N114" s="245" t="s">
        <v>43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201</v>
      </c>
      <c r="AT114" s="191" t="s">
        <v>392</v>
      </c>
      <c r="AU114" s="191" t="s">
        <v>82</v>
      </c>
      <c r="AY114" s="19" t="s">
        <v>146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147</v>
      </c>
      <c r="BM114" s="191" t="s">
        <v>395</v>
      </c>
    </row>
    <row r="115" spans="1:65" s="14" customFormat="1">
      <c r="B115" s="209"/>
      <c r="C115" s="210"/>
      <c r="D115" s="200" t="s">
        <v>157</v>
      </c>
      <c r="E115" s="210"/>
      <c r="F115" s="212" t="s">
        <v>396</v>
      </c>
      <c r="G115" s="210"/>
      <c r="H115" s="213">
        <v>404.96800000000002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157</v>
      </c>
      <c r="AU115" s="219" t="s">
        <v>82</v>
      </c>
      <c r="AV115" s="14" t="s">
        <v>82</v>
      </c>
      <c r="AW115" s="14" t="s">
        <v>4</v>
      </c>
      <c r="AX115" s="14" t="s">
        <v>80</v>
      </c>
      <c r="AY115" s="219" t="s">
        <v>146</v>
      </c>
    </row>
    <row r="116" spans="1:65" s="2" customFormat="1" ht="37.9" customHeight="1">
      <c r="A116" s="36"/>
      <c r="B116" s="37"/>
      <c r="C116" s="180" t="s">
        <v>188</v>
      </c>
      <c r="D116" s="180" t="s">
        <v>149</v>
      </c>
      <c r="E116" s="181" t="s">
        <v>377</v>
      </c>
      <c r="F116" s="182" t="s">
        <v>378</v>
      </c>
      <c r="G116" s="183" t="s">
        <v>152</v>
      </c>
      <c r="H116" s="184">
        <v>34</v>
      </c>
      <c r="I116" s="185"/>
      <c r="J116" s="186">
        <f>ROUND(I116*H116,2)</f>
        <v>0</v>
      </c>
      <c r="K116" s="182" t="s">
        <v>362</v>
      </c>
      <c r="L116" s="41"/>
      <c r="M116" s="187" t="s">
        <v>19</v>
      </c>
      <c r="N116" s="188" t="s">
        <v>43</v>
      </c>
      <c r="O116" s="66"/>
      <c r="P116" s="189">
        <f>O116*H116</f>
        <v>0</v>
      </c>
      <c r="Q116" s="189">
        <v>8.5199999999999998E-3</v>
      </c>
      <c r="R116" s="189">
        <f>Q116*H116</f>
        <v>0.28967999999999999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147</v>
      </c>
      <c r="AT116" s="191" t="s">
        <v>149</v>
      </c>
      <c r="AU116" s="191" t="s">
        <v>82</v>
      </c>
      <c r="AY116" s="19" t="s">
        <v>146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147</v>
      </c>
      <c r="BM116" s="191" t="s">
        <v>397</v>
      </c>
    </row>
    <row r="117" spans="1:65" s="2" customFormat="1">
      <c r="A117" s="36"/>
      <c r="B117" s="37"/>
      <c r="C117" s="38"/>
      <c r="D117" s="193" t="s">
        <v>155</v>
      </c>
      <c r="E117" s="38"/>
      <c r="F117" s="194" t="s">
        <v>380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155</v>
      </c>
      <c r="AU117" s="19" t="s">
        <v>82</v>
      </c>
    </row>
    <row r="118" spans="1:65" s="13" customFormat="1">
      <c r="B118" s="198"/>
      <c r="C118" s="199"/>
      <c r="D118" s="200" t="s">
        <v>157</v>
      </c>
      <c r="E118" s="201" t="s">
        <v>19</v>
      </c>
      <c r="F118" s="202" t="s">
        <v>398</v>
      </c>
      <c r="G118" s="199"/>
      <c r="H118" s="201" t="s">
        <v>19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157</v>
      </c>
      <c r="AU118" s="208" t="s">
        <v>82</v>
      </c>
      <c r="AV118" s="13" t="s">
        <v>80</v>
      </c>
      <c r="AW118" s="13" t="s">
        <v>33</v>
      </c>
      <c r="AX118" s="13" t="s">
        <v>72</v>
      </c>
      <c r="AY118" s="208" t="s">
        <v>146</v>
      </c>
    </row>
    <row r="119" spans="1:65" s="14" customFormat="1">
      <c r="B119" s="209"/>
      <c r="C119" s="210"/>
      <c r="D119" s="200" t="s">
        <v>157</v>
      </c>
      <c r="E119" s="211" t="s">
        <v>19</v>
      </c>
      <c r="F119" s="212" t="s">
        <v>399</v>
      </c>
      <c r="G119" s="210"/>
      <c r="H119" s="213">
        <v>34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157</v>
      </c>
      <c r="AU119" s="219" t="s">
        <v>82</v>
      </c>
      <c r="AV119" s="14" t="s">
        <v>82</v>
      </c>
      <c r="AW119" s="14" t="s">
        <v>33</v>
      </c>
      <c r="AX119" s="14" t="s">
        <v>80</v>
      </c>
      <c r="AY119" s="219" t="s">
        <v>146</v>
      </c>
    </row>
    <row r="120" spans="1:65" s="2" customFormat="1" ht="16.5" customHeight="1">
      <c r="A120" s="36"/>
      <c r="B120" s="37"/>
      <c r="C120" s="236" t="s">
        <v>196</v>
      </c>
      <c r="D120" s="236" t="s">
        <v>392</v>
      </c>
      <c r="E120" s="237" t="s">
        <v>400</v>
      </c>
      <c r="F120" s="238" t="s">
        <v>401</v>
      </c>
      <c r="G120" s="239" t="s">
        <v>152</v>
      </c>
      <c r="H120" s="240">
        <v>35.700000000000003</v>
      </c>
      <c r="I120" s="241"/>
      <c r="J120" s="242">
        <f>ROUND(I120*H120,2)</f>
        <v>0</v>
      </c>
      <c r="K120" s="238" t="s">
        <v>362</v>
      </c>
      <c r="L120" s="243"/>
      <c r="M120" s="244" t="s">
        <v>19</v>
      </c>
      <c r="N120" s="245" t="s">
        <v>43</v>
      </c>
      <c r="O120" s="66"/>
      <c r="P120" s="189">
        <f>O120*H120</f>
        <v>0</v>
      </c>
      <c r="Q120" s="189">
        <v>3.0000000000000001E-3</v>
      </c>
      <c r="R120" s="189">
        <f>Q120*H120</f>
        <v>0.10710000000000001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201</v>
      </c>
      <c r="AT120" s="191" t="s">
        <v>392</v>
      </c>
      <c r="AU120" s="191" t="s">
        <v>82</v>
      </c>
      <c r="AY120" s="19" t="s">
        <v>146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147</v>
      </c>
      <c r="BM120" s="191" t="s">
        <v>402</v>
      </c>
    </row>
    <row r="121" spans="1:65" s="14" customFormat="1">
      <c r="B121" s="209"/>
      <c r="C121" s="210"/>
      <c r="D121" s="200" t="s">
        <v>157</v>
      </c>
      <c r="E121" s="210"/>
      <c r="F121" s="212" t="s">
        <v>403</v>
      </c>
      <c r="G121" s="210"/>
      <c r="H121" s="213">
        <v>35.700000000000003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157</v>
      </c>
      <c r="AU121" s="219" t="s">
        <v>82</v>
      </c>
      <c r="AV121" s="14" t="s">
        <v>82</v>
      </c>
      <c r="AW121" s="14" t="s">
        <v>4</v>
      </c>
      <c r="AX121" s="14" t="s">
        <v>80</v>
      </c>
      <c r="AY121" s="219" t="s">
        <v>146</v>
      </c>
    </row>
    <row r="122" spans="1:65" s="2" customFormat="1" ht="24.2" customHeight="1">
      <c r="A122" s="36"/>
      <c r="B122" s="37"/>
      <c r="C122" s="180" t="s">
        <v>201</v>
      </c>
      <c r="D122" s="180" t="s">
        <v>149</v>
      </c>
      <c r="E122" s="181" t="s">
        <v>404</v>
      </c>
      <c r="F122" s="182" t="s">
        <v>405</v>
      </c>
      <c r="G122" s="183" t="s">
        <v>297</v>
      </c>
      <c r="H122" s="184">
        <v>92.9</v>
      </c>
      <c r="I122" s="185"/>
      <c r="J122" s="186">
        <f>ROUND(I122*H122,2)</f>
        <v>0</v>
      </c>
      <c r="K122" s="182" t="s">
        <v>362</v>
      </c>
      <c r="L122" s="41"/>
      <c r="M122" s="187" t="s">
        <v>19</v>
      </c>
      <c r="N122" s="188" t="s">
        <v>43</v>
      </c>
      <c r="O122" s="66"/>
      <c r="P122" s="189">
        <f>O122*H122</f>
        <v>0</v>
      </c>
      <c r="Q122" s="189">
        <v>3.3899999999999998E-3</v>
      </c>
      <c r="R122" s="189">
        <f>Q122*H122</f>
        <v>0.31493100000000002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147</v>
      </c>
      <c r="AT122" s="191" t="s">
        <v>149</v>
      </c>
      <c r="AU122" s="191" t="s">
        <v>82</v>
      </c>
      <c r="AY122" s="19" t="s">
        <v>146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147</v>
      </c>
      <c r="BM122" s="191" t="s">
        <v>406</v>
      </c>
    </row>
    <row r="123" spans="1:65" s="2" customFormat="1">
      <c r="A123" s="36"/>
      <c r="B123" s="37"/>
      <c r="C123" s="38"/>
      <c r="D123" s="193" t="s">
        <v>155</v>
      </c>
      <c r="E123" s="38"/>
      <c r="F123" s="194" t="s">
        <v>407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155</v>
      </c>
      <c r="AU123" s="19" t="s">
        <v>82</v>
      </c>
    </row>
    <row r="124" spans="1:65" s="14" customFormat="1">
      <c r="B124" s="209"/>
      <c r="C124" s="210"/>
      <c r="D124" s="200" t="s">
        <v>157</v>
      </c>
      <c r="E124" s="211" t="s">
        <v>19</v>
      </c>
      <c r="F124" s="212" t="s">
        <v>408</v>
      </c>
      <c r="G124" s="210"/>
      <c r="H124" s="213">
        <v>15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157</v>
      </c>
      <c r="AU124" s="219" t="s">
        <v>82</v>
      </c>
      <c r="AV124" s="14" t="s">
        <v>82</v>
      </c>
      <c r="AW124" s="14" t="s">
        <v>33</v>
      </c>
      <c r="AX124" s="14" t="s">
        <v>72</v>
      </c>
      <c r="AY124" s="219" t="s">
        <v>146</v>
      </c>
    </row>
    <row r="125" spans="1:65" s="14" customFormat="1">
      <c r="B125" s="209"/>
      <c r="C125" s="210"/>
      <c r="D125" s="200" t="s">
        <v>157</v>
      </c>
      <c r="E125" s="211" t="s">
        <v>19</v>
      </c>
      <c r="F125" s="212" t="s">
        <v>409</v>
      </c>
      <c r="G125" s="210"/>
      <c r="H125" s="213">
        <v>12.8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157</v>
      </c>
      <c r="AU125" s="219" t="s">
        <v>82</v>
      </c>
      <c r="AV125" s="14" t="s">
        <v>82</v>
      </c>
      <c r="AW125" s="14" t="s">
        <v>33</v>
      </c>
      <c r="AX125" s="14" t="s">
        <v>72</v>
      </c>
      <c r="AY125" s="219" t="s">
        <v>146</v>
      </c>
    </row>
    <row r="126" spans="1:65" s="14" customFormat="1">
      <c r="B126" s="209"/>
      <c r="C126" s="210"/>
      <c r="D126" s="200" t="s">
        <v>157</v>
      </c>
      <c r="E126" s="211" t="s">
        <v>19</v>
      </c>
      <c r="F126" s="212" t="s">
        <v>410</v>
      </c>
      <c r="G126" s="210"/>
      <c r="H126" s="213">
        <v>12.3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157</v>
      </c>
      <c r="AU126" s="219" t="s">
        <v>82</v>
      </c>
      <c r="AV126" s="14" t="s">
        <v>82</v>
      </c>
      <c r="AW126" s="14" t="s">
        <v>33</v>
      </c>
      <c r="AX126" s="14" t="s">
        <v>72</v>
      </c>
      <c r="AY126" s="219" t="s">
        <v>146</v>
      </c>
    </row>
    <row r="127" spans="1:65" s="14" customFormat="1">
      <c r="B127" s="209"/>
      <c r="C127" s="210"/>
      <c r="D127" s="200" t="s">
        <v>157</v>
      </c>
      <c r="E127" s="211" t="s">
        <v>19</v>
      </c>
      <c r="F127" s="212" t="s">
        <v>411</v>
      </c>
      <c r="G127" s="210"/>
      <c r="H127" s="213">
        <v>7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157</v>
      </c>
      <c r="AU127" s="219" t="s">
        <v>82</v>
      </c>
      <c r="AV127" s="14" t="s">
        <v>82</v>
      </c>
      <c r="AW127" s="14" t="s">
        <v>33</v>
      </c>
      <c r="AX127" s="14" t="s">
        <v>72</v>
      </c>
      <c r="AY127" s="219" t="s">
        <v>146</v>
      </c>
    </row>
    <row r="128" spans="1:65" s="14" customFormat="1">
      <c r="B128" s="209"/>
      <c r="C128" s="210"/>
      <c r="D128" s="200" t="s">
        <v>157</v>
      </c>
      <c r="E128" s="211" t="s">
        <v>19</v>
      </c>
      <c r="F128" s="212" t="s">
        <v>412</v>
      </c>
      <c r="G128" s="210"/>
      <c r="H128" s="213">
        <v>9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157</v>
      </c>
      <c r="AU128" s="219" t="s">
        <v>82</v>
      </c>
      <c r="AV128" s="14" t="s">
        <v>82</v>
      </c>
      <c r="AW128" s="14" t="s">
        <v>33</v>
      </c>
      <c r="AX128" s="14" t="s">
        <v>72</v>
      </c>
      <c r="AY128" s="219" t="s">
        <v>146</v>
      </c>
    </row>
    <row r="129" spans="1:65" s="14" customFormat="1">
      <c r="B129" s="209"/>
      <c r="C129" s="210"/>
      <c r="D129" s="200" t="s">
        <v>157</v>
      </c>
      <c r="E129" s="211" t="s">
        <v>19</v>
      </c>
      <c r="F129" s="212" t="s">
        <v>413</v>
      </c>
      <c r="G129" s="210"/>
      <c r="H129" s="213">
        <v>7.4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157</v>
      </c>
      <c r="AU129" s="219" t="s">
        <v>82</v>
      </c>
      <c r="AV129" s="14" t="s">
        <v>82</v>
      </c>
      <c r="AW129" s="14" t="s">
        <v>33</v>
      </c>
      <c r="AX129" s="14" t="s">
        <v>72</v>
      </c>
      <c r="AY129" s="219" t="s">
        <v>146</v>
      </c>
    </row>
    <row r="130" spans="1:65" s="14" customFormat="1">
      <c r="B130" s="209"/>
      <c r="C130" s="210"/>
      <c r="D130" s="200" t="s">
        <v>157</v>
      </c>
      <c r="E130" s="211" t="s">
        <v>19</v>
      </c>
      <c r="F130" s="212" t="s">
        <v>414</v>
      </c>
      <c r="G130" s="210"/>
      <c r="H130" s="213">
        <v>29.4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157</v>
      </c>
      <c r="AU130" s="219" t="s">
        <v>82</v>
      </c>
      <c r="AV130" s="14" t="s">
        <v>82</v>
      </c>
      <c r="AW130" s="14" t="s">
        <v>33</v>
      </c>
      <c r="AX130" s="14" t="s">
        <v>72</v>
      </c>
      <c r="AY130" s="219" t="s">
        <v>146</v>
      </c>
    </row>
    <row r="131" spans="1:65" s="15" customFormat="1">
      <c r="B131" s="220"/>
      <c r="C131" s="221"/>
      <c r="D131" s="200" t="s">
        <v>157</v>
      </c>
      <c r="E131" s="222" t="s">
        <v>19</v>
      </c>
      <c r="F131" s="223" t="s">
        <v>161</v>
      </c>
      <c r="G131" s="221"/>
      <c r="H131" s="224">
        <v>92.9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157</v>
      </c>
      <c r="AU131" s="230" t="s">
        <v>82</v>
      </c>
      <c r="AV131" s="15" t="s">
        <v>147</v>
      </c>
      <c r="AW131" s="15" t="s">
        <v>33</v>
      </c>
      <c r="AX131" s="15" t="s">
        <v>80</v>
      </c>
      <c r="AY131" s="230" t="s">
        <v>146</v>
      </c>
    </row>
    <row r="132" spans="1:65" s="2" customFormat="1" ht="16.5" customHeight="1">
      <c r="A132" s="36"/>
      <c r="B132" s="37"/>
      <c r="C132" s="236" t="s">
        <v>166</v>
      </c>
      <c r="D132" s="236" t="s">
        <v>392</v>
      </c>
      <c r="E132" s="237" t="s">
        <v>415</v>
      </c>
      <c r="F132" s="238" t="s">
        <v>416</v>
      </c>
      <c r="G132" s="239" t="s">
        <v>152</v>
      </c>
      <c r="H132" s="240">
        <v>27.87</v>
      </c>
      <c r="I132" s="241"/>
      <c r="J132" s="242">
        <f>ROUND(I132*H132,2)</f>
        <v>0</v>
      </c>
      <c r="K132" s="238" t="s">
        <v>19</v>
      </c>
      <c r="L132" s="243"/>
      <c r="M132" s="244" t="s">
        <v>19</v>
      </c>
      <c r="N132" s="245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201</v>
      </c>
      <c r="AT132" s="191" t="s">
        <v>392</v>
      </c>
      <c r="AU132" s="191" t="s">
        <v>82</v>
      </c>
      <c r="AY132" s="19" t="s">
        <v>146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147</v>
      </c>
      <c r="BM132" s="191" t="s">
        <v>417</v>
      </c>
    </row>
    <row r="133" spans="1:65" s="14" customFormat="1">
      <c r="B133" s="209"/>
      <c r="C133" s="210"/>
      <c r="D133" s="200" t="s">
        <v>157</v>
      </c>
      <c r="E133" s="211" t="s">
        <v>19</v>
      </c>
      <c r="F133" s="212" t="s">
        <v>418</v>
      </c>
      <c r="G133" s="210"/>
      <c r="H133" s="213">
        <v>3.75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157</v>
      </c>
      <c r="AU133" s="219" t="s">
        <v>82</v>
      </c>
      <c r="AV133" s="14" t="s">
        <v>82</v>
      </c>
      <c r="AW133" s="14" t="s">
        <v>33</v>
      </c>
      <c r="AX133" s="14" t="s">
        <v>72</v>
      </c>
      <c r="AY133" s="219" t="s">
        <v>146</v>
      </c>
    </row>
    <row r="134" spans="1:65" s="14" customFormat="1">
      <c r="B134" s="209"/>
      <c r="C134" s="210"/>
      <c r="D134" s="200" t="s">
        <v>157</v>
      </c>
      <c r="E134" s="211" t="s">
        <v>19</v>
      </c>
      <c r="F134" s="212" t="s">
        <v>419</v>
      </c>
      <c r="G134" s="210"/>
      <c r="H134" s="213">
        <v>3.2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157</v>
      </c>
      <c r="AU134" s="219" t="s">
        <v>82</v>
      </c>
      <c r="AV134" s="14" t="s">
        <v>82</v>
      </c>
      <c r="AW134" s="14" t="s">
        <v>33</v>
      </c>
      <c r="AX134" s="14" t="s">
        <v>72</v>
      </c>
      <c r="AY134" s="219" t="s">
        <v>146</v>
      </c>
    </row>
    <row r="135" spans="1:65" s="14" customFormat="1">
      <c r="B135" s="209"/>
      <c r="C135" s="210"/>
      <c r="D135" s="200" t="s">
        <v>157</v>
      </c>
      <c r="E135" s="211" t="s">
        <v>19</v>
      </c>
      <c r="F135" s="212" t="s">
        <v>420</v>
      </c>
      <c r="G135" s="210"/>
      <c r="H135" s="213">
        <v>3.0750000000000002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157</v>
      </c>
      <c r="AU135" s="219" t="s">
        <v>82</v>
      </c>
      <c r="AV135" s="14" t="s">
        <v>82</v>
      </c>
      <c r="AW135" s="14" t="s">
        <v>33</v>
      </c>
      <c r="AX135" s="14" t="s">
        <v>72</v>
      </c>
      <c r="AY135" s="219" t="s">
        <v>146</v>
      </c>
    </row>
    <row r="136" spans="1:65" s="14" customFormat="1">
      <c r="B136" s="209"/>
      <c r="C136" s="210"/>
      <c r="D136" s="200" t="s">
        <v>157</v>
      </c>
      <c r="E136" s="211" t="s">
        <v>19</v>
      </c>
      <c r="F136" s="212" t="s">
        <v>421</v>
      </c>
      <c r="G136" s="210"/>
      <c r="H136" s="213">
        <v>1.75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157</v>
      </c>
      <c r="AU136" s="219" t="s">
        <v>82</v>
      </c>
      <c r="AV136" s="14" t="s">
        <v>82</v>
      </c>
      <c r="AW136" s="14" t="s">
        <v>33</v>
      </c>
      <c r="AX136" s="14" t="s">
        <v>72</v>
      </c>
      <c r="AY136" s="219" t="s">
        <v>146</v>
      </c>
    </row>
    <row r="137" spans="1:65" s="14" customFormat="1">
      <c r="B137" s="209"/>
      <c r="C137" s="210"/>
      <c r="D137" s="200" t="s">
        <v>157</v>
      </c>
      <c r="E137" s="211" t="s">
        <v>19</v>
      </c>
      <c r="F137" s="212" t="s">
        <v>422</v>
      </c>
      <c r="G137" s="210"/>
      <c r="H137" s="213">
        <v>2.25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157</v>
      </c>
      <c r="AU137" s="219" t="s">
        <v>82</v>
      </c>
      <c r="AV137" s="14" t="s">
        <v>82</v>
      </c>
      <c r="AW137" s="14" t="s">
        <v>33</v>
      </c>
      <c r="AX137" s="14" t="s">
        <v>72</v>
      </c>
      <c r="AY137" s="219" t="s">
        <v>146</v>
      </c>
    </row>
    <row r="138" spans="1:65" s="14" customFormat="1">
      <c r="B138" s="209"/>
      <c r="C138" s="210"/>
      <c r="D138" s="200" t="s">
        <v>157</v>
      </c>
      <c r="E138" s="211" t="s">
        <v>19</v>
      </c>
      <c r="F138" s="212" t="s">
        <v>423</v>
      </c>
      <c r="G138" s="210"/>
      <c r="H138" s="213">
        <v>1.85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157</v>
      </c>
      <c r="AU138" s="219" t="s">
        <v>82</v>
      </c>
      <c r="AV138" s="14" t="s">
        <v>82</v>
      </c>
      <c r="AW138" s="14" t="s">
        <v>33</v>
      </c>
      <c r="AX138" s="14" t="s">
        <v>72</v>
      </c>
      <c r="AY138" s="219" t="s">
        <v>146</v>
      </c>
    </row>
    <row r="139" spans="1:65" s="14" customFormat="1">
      <c r="B139" s="209"/>
      <c r="C139" s="210"/>
      <c r="D139" s="200" t="s">
        <v>157</v>
      </c>
      <c r="E139" s="211" t="s">
        <v>19</v>
      </c>
      <c r="F139" s="212" t="s">
        <v>424</v>
      </c>
      <c r="G139" s="210"/>
      <c r="H139" s="213">
        <v>7.35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157</v>
      </c>
      <c r="AU139" s="219" t="s">
        <v>82</v>
      </c>
      <c r="AV139" s="14" t="s">
        <v>82</v>
      </c>
      <c r="AW139" s="14" t="s">
        <v>33</v>
      </c>
      <c r="AX139" s="14" t="s">
        <v>72</v>
      </c>
      <c r="AY139" s="219" t="s">
        <v>146</v>
      </c>
    </row>
    <row r="140" spans="1:65" s="15" customFormat="1">
      <c r="B140" s="220"/>
      <c r="C140" s="221"/>
      <c r="D140" s="200" t="s">
        <v>157</v>
      </c>
      <c r="E140" s="222" t="s">
        <v>19</v>
      </c>
      <c r="F140" s="223" t="s">
        <v>161</v>
      </c>
      <c r="G140" s="221"/>
      <c r="H140" s="224">
        <v>23.225000000000001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157</v>
      </c>
      <c r="AU140" s="230" t="s">
        <v>82</v>
      </c>
      <c r="AV140" s="15" t="s">
        <v>147</v>
      </c>
      <c r="AW140" s="15" t="s">
        <v>33</v>
      </c>
      <c r="AX140" s="15" t="s">
        <v>80</v>
      </c>
      <c r="AY140" s="230" t="s">
        <v>146</v>
      </c>
    </row>
    <row r="141" spans="1:65" s="14" customFormat="1">
      <c r="B141" s="209"/>
      <c r="C141" s="210"/>
      <c r="D141" s="200" t="s">
        <v>157</v>
      </c>
      <c r="E141" s="210"/>
      <c r="F141" s="212" t="s">
        <v>425</v>
      </c>
      <c r="G141" s="210"/>
      <c r="H141" s="213">
        <v>27.87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157</v>
      </c>
      <c r="AU141" s="219" t="s">
        <v>82</v>
      </c>
      <c r="AV141" s="14" t="s">
        <v>82</v>
      </c>
      <c r="AW141" s="14" t="s">
        <v>4</v>
      </c>
      <c r="AX141" s="14" t="s">
        <v>80</v>
      </c>
      <c r="AY141" s="219" t="s">
        <v>146</v>
      </c>
    </row>
    <row r="142" spans="1:65" s="2" customFormat="1" ht="16.5" customHeight="1">
      <c r="A142" s="36"/>
      <c r="B142" s="37"/>
      <c r="C142" s="180" t="s">
        <v>210</v>
      </c>
      <c r="D142" s="180" t="s">
        <v>149</v>
      </c>
      <c r="E142" s="181" t="s">
        <v>426</v>
      </c>
      <c r="F142" s="182" t="s">
        <v>427</v>
      </c>
      <c r="G142" s="183" t="s">
        <v>297</v>
      </c>
      <c r="H142" s="184">
        <v>69</v>
      </c>
      <c r="I142" s="185"/>
      <c r="J142" s="186">
        <f>ROUND(I142*H142,2)</f>
        <v>0</v>
      </c>
      <c r="K142" s="182" t="s">
        <v>362</v>
      </c>
      <c r="L142" s="41"/>
      <c r="M142" s="187" t="s">
        <v>19</v>
      </c>
      <c r="N142" s="188" t="s">
        <v>43</v>
      </c>
      <c r="O142" s="66"/>
      <c r="P142" s="189">
        <f>O142*H142</f>
        <v>0</v>
      </c>
      <c r="Q142" s="189">
        <v>3.0000000000000001E-5</v>
      </c>
      <c r="R142" s="189">
        <f>Q142*H142</f>
        <v>2.0700000000000002E-3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147</v>
      </c>
      <c r="AT142" s="191" t="s">
        <v>149</v>
      </c>
      <c r="AU142" s="191" t="s">
        <v>82</v>
      </c>
      <c r="AY142" s="19" t="s">
        <v>146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147</v>
      </c>
      <c r="BM142" s="191" t="s">
        <v>428</v>
      </c>
    </row>
    <row r="143" spans="1:65" s="2" customFormat="1">
      <c r="A143" s="36"/>
      <c r="B143" s="37"/>
      <c r="C143" s="38"/>
      <c r="D143" s="193" t="s">
        <v>155</v>
      </c>
      <c r="E143" s="38"/>
      <c r="F143" s="194" t="s">
        <v>429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155</v>
      </c>
      <c r="AU143" s="19" t="s">
        <v>82</v>
      </c>
    </row>
    <row r="144" spans="1:65" s="2" customFormat="1" ht="16.5" customHeight="1">
      <c r="A144" s="36"/>
      <c r="B144" s="37"/>
      <c r="C144" s="236" t="s">
        <v>216</v>
      </c>
      <c r="D144" s="236" t="s">
        <v>392</v>
      </c>
      <c r="E144" s="237" t="s">
        <v>430</v>
      </c>
      <c r="F144" s="238" t="s">
        <v>431</v>
      </c>
      <c r="G144" s="239" t="s">
        <v>297</v>
      </c>
      <c r="H144" s="240">
        <v>72.45</v>
      </c>
      <c r="I144" s="241"/>
      <c r="J144" s="242">
        <f>ROUND(I144*H144,2)</f>
        <v>0</v>
      </c>
      <c r="K144" s="238" t="s">
        <v>362</v>
      </c>
      <c r="L144" s="243"/>
      <c r="M144" s="244" t="s">
        <v>19</v>
      </c>
      <c r="N144" s="245" t="s">
        <v>43</v>
      </c>
      <c r="O144" s="66"/>
      <c r="P144" s="189">
        <f>O144*H144</f>
        <v>0</v>
      </c>
      <c r="Q144" s="189">
        <v>4.2000000000000002E-4</v>
      </c>
      <c r="R144" s="189">
        <f>Q144*H144</f>
        <v>3.0429000000000001E-2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201</v>
      </c>
      <c r="AT144" s="191" t="s">
        <v>392</v>
      </c>
      <c r="AU144" s="191" t="s">
        <v>82</v>
      </c>
      <c r="AY144" s="19" t="s">
        <v>146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147</v>
      </c>
      <c r="BM144" s="191" t="s">
        <v>432</v>
      </c>
    </row>
    <row r="145" spans="1:65" s="14" customFormat="1">
      <c r="B145" s="209"/>
      <c r="C145" s="210"/>
      <c r="D145" s="200" t="s">
        <v>157</v>
      </c>
      <c r="E145" s="210"/>
      <c r="F145" s="212" t="s">
        <v>433</v>
      </c>
      <c r="G145" s="210"/>
      <c r="H145" s="213">
        <v>72.45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157</v>
      </c>
      <c r="AU145" s="219" t="s">
        <v>82</v>
      </c>
      <c r="AV145" s="14" t="s">
        <v>82</v>
      </c>
      <c r="AW145" s="14" t="s">
        <v>4</v>
      </c>
      <c r="AX145" s="14" t="s">
        <v>80</v>
      </c>
      <c r="AY145" s="219" t="s">
        <v>146</v>
      </c>
    </row>
    <row r="146" spans="1:65" s="2" customFormat="1" ht="16.5" customHeight="1">
      <c r="A146" s="36"/>
      <c r="B146" s="37"/>
      <c r="C146" s="180" t="s">
        <v>8</v>
      </c>
      <c r="D146" s="180" t="s">
        <v>149</v>
      </c>
      <c r="E146" s="181" t="s">
        <v>434</v>
      </c>
      <c r="F146" s="182" t="s">
        <v>435</v>
      </c>
      <c r="G146" s="183" t="s">
        <v>297</v>
      </c>
      <c r="H146" s="184">
        <v>191.25</v>
      </c>
      <c r="I146" s="185"/>
      <c r="J146" s="186">
        <f>ROUND(I146*H146,2)</f>
        <v>0</v>
      </c>
      <c r="K146" s="182" t="s">
        <v>362</v>
      </c>
      <c r="L146" s="41"/>
      <c r="M146" s="187" t="s">
        <v>19</v>
      </c>
      <c r="N146" s="188" t="s">
        <v>43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147</v>
      </c>
      <c r="AT146" s="191" t="s">
        <v>149</v>
      </c>
      <c r="AU146" s="191" t="s">
        <v>82</v>
      </c>
      <c r="AY146" s="19" t="s">
        <v>146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147</v>
      </c>
      <c r="BM146" s="191" t="s">
        <v>436</v>
      </c>
    </row>
    <row r="147" spans="1:65" s="2" customFormat="1">
      <c r="A147" s="36"/>
      <c r="B147" s="37"/>
      <c r="C147" s="38"/>
      <c r="D147" s="193" t="s">
        <v>155</v>
      </c>
      <c r="E147" s="38"/>
      <c r="F147" s="194" t="s">
        <v>437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155</v>
      </c>
      <c r="AU147" s="19" t="s">
        <v>82</v>
      </c>
    </row>
    <row r="148" spans="1:65" s="13" customFormat="1">
      <c r="B148" s="198"/>
      <c r="C148" s="199"/>
      <c r="D148" s="200" t="s">
        <v>157</v>
      </c>
      <c r="E148" s="201" t="s">
        <v>19</v>
      </c>
      <c r="F148" s="202" t="s">
        <v>438</v>
      </c>
      <c r="G148" s="199"/>
      <c r="H148" s="201" t="s">
        <v>19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157</v>
      </c>
      <c r="AU148" s="208" t="s">
        <v>82</v>
      </c>
      <c r="AV148" s="13" t="s">
        <v>80</v>
      </c>
      <c r="AW148" s="13" t="s">
        <v>33</v>
      </c>
      <c r="AX148" s="13" t="s">
        <v>72</v>
      </c>
      <c r="AY148" s="208" t="s">
        <v>146</v>
      </c>
    </row>
    <row r="149" spans="1:65" s="14" customFormat="1">
      <c r="B149" s="209"/>
      <c r="C149" s="210"/>
      <c r="D149" s="200" t="s">
        <v>157</v>
      </c>
      <c r="E149" s="211" t="s">
        <v>19</v>
      </c>
      <c r="F149" s="212" t="s">
        <v>439</v>
      </c>
      <c r="G149" s="210"/>
      <c r="H149" s="213">
        <v>8.4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157</v>
      </c>
      <c r="AU149" s="219" t="s">
        <v>82</v>
      </c>
      <c r="AV149" s="14" t="s">
        <v>82</v>
      </c>
      <c r="AW149" s="14" t="s">
        <v>33</v>
      </c>
      <c r="AX149" s="14" t="s">
        <v>72</v>
      </c>
      <c r="AY149" s="219" t="s">
        <v>146</v>
      </c>
    </row>
    <row r="150" spans="1:65" s="14" customFormat="1">
      <c r="B150" s="209"/>
      <c r="C150" s="210"/>
      <c r="D150" s="200" t="s">
        <v>157</v>
      </c>
      <c r="E150" s="211" t="s">
        <v>19</v>
      </c>
      <c r="F150" s="212" t="s">
        <v>440</v>
      </c>
      <c r="G150" s="210"/>
      <c r="H150" s="213">
        <v>8.4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157</v>
      </c>
      <c r="AU150" s="219" t="s">
        <v>82</v>
      </c>
      <c r="AV150" s="14" t="s">
        <v>82</v>
      </c>
      <c r="AW150" s="14" t="s">
        <v>33</v>
      </c>
      <c r="AX150" s="14" t="s">
        <v>72</v>
      </c>
      <c r="AY150" s="219" t="s">
        <v>146</v>
      </c>
    </row>
    <row r="151" spans="1:65" s="14" customFormat="1">
      <c r="B151" s="209"/>
      <c r="C151" s="210"/>
      <c r="D151" s="200" t="s">
        <v>157</v>
      </c>
      <c r="E151" s="211" t="s">
        <v>19</v>
      </c>
      <c r="F151" s="212" t="s">
        <v>441</v>
      </c>
      <c r="G151" s="210"/>
      <c r="H151" s="213">
        <v>7.2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157</v>
      </c>
      <c r="AU151" s="219" t="s">
        <v>82</v>
      </c>
      <c r="AV151" s="14" t="s">
        <v>82</v>
      </c>
      <c r="AW151" s="14" t="s">
        <v>33</v>
      </c>
      <c r="AX151" s="14" t="s">
        <v>72</v>
      </c>
      <c r="AY151" s="219" t="s">
        <v>146</v>
      </c>
    </row>
    <row r="152" spans="1:65" s="14" customFormat="1">
      <c r="B152" s="209"/>
      <c r="C152" s="210"/>
      <c r="D152" s="200" t="s">
        <v>157</v>
      </c>
      <c r="E152" s="211" t="s">
        <v>19</v>
      </c>
      <c r="F152" s="212" t="s">
        <v>442</v>
      </c>
      <c r="G152" s="210"/>
      <c r="H152" s="213">
        <v>4.8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157</v>
      </c>
      <c r="AU152" s="219" t="s">
        <v>82</v>
      </c>
      <c r="AV152" s="14" t="s">
        <v>82</v>
      </c>
      <c r="AW152" s="14" t="s">
        <v>33</v>
      </c>
      <c r="AX152" s="14" t="s">
        <v>72</v>
      </c>
      <c r="AY152" s="219" t="s">
        <v>146</v>
      </c>
    </row>
    <row r="153" spans="1:65" s="14" customFormat="1">
      <c r="B153" s="209"/>
      <c r="C153" s="210"/>
      <c r="D153" s="200" t="s">
        <v>157</v>
      </c>
      <c r="E153" s="211" t="s">
        <v>19</v>
      </c>
      <c r="F153" s="212" t="s">
        <v>443</v>
      </c>
      <c r="G153" s="210"/>
      <c r="H153" s="213">
        <v>2.8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157</v>
      </c>
      <c r="AU153" s="219" t="s">
        <v>82</v>
      </c>
      <c r="AV153" s="14" t="s">
        <v>82</v>
      </c>
      <c r="AW153" s="14" t="s">
        <v>33</v>
      </c>
      <c r="AX153" s="14" t="s">
        <v>72</v>
      </c>
      <c r="AY153" s="219" t="s">
        <v>146</v>
      </c>
    </row>
    <row r="154" spans="1:65" s="14" customFormat="1">
      <c r="B154" s="209"/>
      <c r="C154" s="210"/>
      <c r="D154" s="200" t="s">
        <v>157</v>
      </c>
      <c r="E154" s="211" t="s">
        <v>19</v>
      </c>
      <c r="F154" s="212" t="s">
        <v>443</v>
      </c>
      <c r="G154" s="210"/>
      <c r="H154" s="213">
        <v>2.8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157</v>
      </c>
      <c r="AU154" s="219" t="s">
        <v>82</v>
      </c>
      <c r="AV154" s="14" t="s">
        <v>82</v>
      </c>
      <c r="AW154" s="14" t="s">
        <v>33</v>
      </c>
      <c r="AX154" s="14" t="s">
        <v>72</v>
      </c>
      <c r="AY154" s="219" t="s">
        <v>146</v>
      </c>
    </row>
    <row r="155" spans="1:65" s="14" customFormat="1">
      <c r="B155" s="209"/>
      <c r="C155" s="210"/>
      <c r="D155" s="200" t="s">
        <v>157</v>
      </c>
      <c r="E155" s="211" t="s">
        <v>19</v>
      </c>
      <c r="F155" s="212" t="s">
        <v>444</v>
      </c>
      <c r="G155" s="210"/>
      <c r="H155" s="213">
        <v>17.399999999999999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157</v>
      </c>
      <c r="AU155" s="219" t="s">
        <v>82</v>
      </c>
      <c r="AV155" s="14" t="s">
        <v>82</v>
      </c>
      <c r="AW155" s="14" t="s">
        <v>33</v>
      </c>
      <c r="AX155" s="14" t="s">
        <v>72</v>
      </c>
      <c r="AY155" s="219" t="s">
        <v>146</v>
      </c>
    </row>
    <row r="156" spans="1:65" s="14" customFormat="1">
      <c r="B156" s="209"/>
      <c r="C156" s="210"/>
      <c r="D156" s="200" t="s">
        <v>157</v>
      </c>
      <c r="E156" s="211" t="s">
        <v>19</v>
      </c>
      <c r="F156" s="212" t="s">
        <v>445</v>
      </c>
      <c r="G156" s="210"/>
      <c r="H156" s="213">
        <v>26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157</v>
      </c>
      <c r="AU156" s="219" t="s">
        <v>82</v>
      </c>
      <c r="AV156" s="14" t="s">
        <v>82</v>
      </c>
      <c r="AW156" s="14" t="s">
        <v>33</v>
      </c>
      <c r="AX156" s="14" t="s">
        <v>72</v>
      </c>
      <c r="AY156" s="219" t="s">
        <v>146</v>
      </c>
    </row>
    <row r="157" spans="1:65" s="13" customFormat="1">
      <c r="B157" s="198"/>
      <c r="C157" s="199"/>
      <c r="D157" s="200" t="s">
        <v>157</v>
      </c>
      <c r="E157" s="201" t="s">
        <v>19</v>
      </c>
      <c r="F157" s="202" t="s">
        <v>446</v>
      </c>
      <c r="G157" s="199"/>
      <c r="H157" s="201" t="s">
        <v>19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157</v>
      </c>
      <c r="AU157" s="208" t="s">
        <v>82</v>
      </c>
      <c r="AV157" s="13" t="s">
        <v>80</v>
      </c>
      <c r="AW157" s="13" t="s">
        <v>33</v>
      </c>
      <c r="AX157" s="13" t="s">
        <v>72</v>
      </c>
      <c r="AY157" s="208" t="s">
        <v>146</v>
      </c>
    </row>
    <row r="158" spans="1:65" s="14" customFormat="1">
      <c r="B158" s="209"/>
      <c r="C158" s="210"/>
      <c r="D158" s="200" t="s">
        <v>157</v>
      </c>
      <c r="E158" s="211" t="s">
        <v>19</v>
      </c>
      <c r="F158" s="212" t="s">
        <v>447</v>
      </c>
      <c r="G158" s="210"/>
      <c r="H158" s="213">
        <v>11.7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157</v>
      </c>
      <c r="AU158" s="219" t="s">
        <v>82</v>
      </c>
      <c r="AV158" s="14" t="s">
        <v>82</v>
      </c>
      <c r="AW158" s="14" t="s">
        <v>33</v>
      </c>
      <c r="AX158" s="14" t="s">
        <v>72</v>
      </c>
      <c r="AY158" s="219" t="s">
        <v>146</v>
      </c>
    </row>
    <row r="159" spans="1:65" s="14" customFormat="1">
      <c r="B159" s="209"/>
      <c r="C159" s="210"/>
      <c r="D159" s="200" t="s">
        <v>157</v>
      </c>
      <c r="E159" s="211" t="s">
        <v>19</v>
      </c>
      <c r="F159" s="212" t="s">
        <v>448</v>
      </c>
      <c r="G159" s="210"/>
      <c r="H159" s="213">
        <v>10.6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157</v>
      </c>
      <c r="AU159" s="219" t="s">
        <v>82</v>
      </c>
      <c r="AV159" s="14" t="s">
        <v>82</v>
      </c>
      <c r="AW159" s="14" t="s">
        <v>33</v>
      </c>
      <c r="AX159" s="14" t="s">
        <v>72</v>
      </c>
      <c r="AY159" s="219" t="s">
        <v>146</v>
      </c>
    </row>
    <row r="160" spans="1:65" s="14" customFormat="1">
      <c r="B160" s="209"/>
      <c r="C160" s="210"/>
      <c r="D160" s="200" t="s">
        <v>157</v>
      </c>
      <c r="E160" s="211" t="s">
        <v>19</v>
      </c>
      <c r="F160" s="212" t="s">
        <v>449</v>
      </c>
      <c r="G160" s="210"/>
      <c r="H160" s="213">
        <v>9.75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157</v>
      </c>
      <c r="AU160" s="219" t="s">
        <v>82</v>
      </c>
      <c r="AV160" s="14" t="s">
        <v>82</v>
      </c>
      <c r="AW160" s="14" t="s">
        <v>33</v>
      </c>
      <c r="AX160" s="14" t="s">
        <v>72</v>
      </c>
      <c r="AY160" s="219" t="s">
        <v>146</v>
      </c>
    </row>
    <row r="161" spans="2:51" s="14" customFormat="1">
      <c r="B161" s="209"/>
      <c r="C161" s="210"/>
      <c r="D161" s="200" t="s">
        <v>157</v>
      </c>
      <c r="E161" s="211" t="s">
        <v>19</v>
      </c>
      <c r="F161" s="212" t="s">
        <v>450</v>
      </c>
      <c r="G161" s="210"/>
      <c r="H161" s="213">
        <v>5.9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157</v>
      </c>
      <c r="AU161" s="219" t="s">
        <v>82</v>
      </c>
      <c r="AV161" s="14" t="s">
        <v>82</v>
      </c>
      <c r="AW161" s="14" t="s">
        <v>33</v>
      </c>
      <c r="AX161" s="14" t="s">
        <v>72</v>
      </c>
      <c r="AY161" s="219" t="s">
        <v>146</v>
      </c>
    </row>
    <row r="162" spans="2:51" s="14" customFormat="1">
      <c r="B162" s="209"/>
      <c r="C162" s="210"/>
      <c r="D162" s="200" t="s">
        <v>157</v>
      </c>
      <c r="E162" s="211" t="s">
        <v>19</v>
      </c>
      <c r="F162" s="212" t="s">
        <v>451</v>
      </c>
      <c r="G162" s="210"/>
      <c r="H162" s="213">
        <v>5.9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157</v>
      </c>
      <c r="AU162" s="219" t="s">
        <v>82</v>
      </c>
      <c r="AV162" s="14" t="s">
        <v>82</v>
      </c>
      <c r="AW162" s="14" t="s">
        <v>33</v>
      </c>
      <c r="AX162" s="14" t="s">
        <v>72</v>
      </c>
      <c r="AY162" s="219" t="s">
        <v>146</v>
      </c>
    </row>
    <row r="163" spans="2:51" s="14" customFormat="1">
      <c r="B163" s="209"/>
      <c r="C163" s="210"/>
      <c r="D163" s="200" t="s">
        <v>157</v>
      </c>
      <c r="E163" s="211" t="s">
        <v>19</v>
      </c>
      <c r="F163" s="212" t="s">
        <v>452</v>
      </c>
      <c r="G163" s="210"/>
      <c r="H163" s="213">
        <v>5.0999999999999996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157</v>
      </c>
      <c r="AU163" s="219" t="s">
        <v>82</v>
      </c>
      <c r="AV163" s="14" t="s">
        <v>82</v>
      </c>
      <c r="AW163" s="14" t="s">
        <v>33</v>
      </c>
      <c r="AX163" s="14" t="s">
        <v>72</v>
      </c>
      <c r="AY163" s="219" t="s">
        <v>146</v>
      </c>
    </row>
    <row r="164" spans="2:51" s="14" customFormat="1">
      <c r="B164" s="209"/>
      <c r="C164" s="210"/>
      <c r="D164" s="200" t="s">
        <v>157</v>
      </c>
      <c r="E164" s="211" t="s">
        <v>19</v>
      </c>
      <c r="F164" s="212" t="s">
        <v>453</v>
      </c>
      <c r="G164" s="210"/>
      <c r="H164" s="213">
        <v>23.4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157</v>
      </c>
      <c r="AU164" s="219" t="s">
        <v>82</v>
      </c>
      <c r="AV164" s="14" t="s">
        <v>82</v>
      </c>
      <c r="AW164" s="14" t="s">
        <v>33</v>
      </c>
      <c r="AX164" s="14" t="s">
        <v>72</v>
      </c>
      <c r="AY164" s="219" t="s">
        <v>146</v>
      </c>
    </row>
    <row r="165" spans="2:51" s="13" customFormat="1">
      <c r="B165" s="198"/>
      <c r="C165" s="199"/>
      <c r="D165" s="200" t="s">
        <v>157</v>
      </c>
      <c r="E165" s="201" t="s">
        <v>19</v>
      </c>
      <c r="F165" s="202" t="s">
        <v>454</v>
      </c>
      <c r="G165" s="199"/>
      <c r="H165" s="201" t="s">
        <v>19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157</v>
      </c>
      <c r="AU165" s="208" t="s">
        <v>82</v>
      </c>
      <c r="AV165" s="13" t="s">
        <v>80</v>
      </c>
      <c r="AW165" s="13" t="s">
        <v>33</v>
      </c>
      <c r="AX165" s="13" t="s">
        <v>72</v>
      </c>
      <c r="AY165" s="208" t="s">
        <v>146</v>
      </c>
    </row>
    <row r="166" spans="2:51" s="14" customFormat="1">
      <c r="B166" s="209"/>
      <c r="C166" s="210"/>
      <c r="D166" s="200" t="s">
        <v>157</v>
      </c>
      <c r="E166" s="211" t="s">
        <v>19</v>
      </c>
      <c r="F166" s="212" t="s">
        <v>455</v>
      </c>
      <c r="G166" s="210"/>
      <c r="H166" s="213">
        <v>6.6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157</v>
      </c>
      <c r="AU166" s="219" t="s">
        <v>82</v>
      </c>
      <c r="AV166" s="14" t="s">
        <v>82</v>
      </c>
      <c r="AW166" s="14" t="s">
        <v>33</v>
      </c>
      <c r="AX166" s="14" t="s">
        <v>72</v>
      </c>
      <c r="AY166" s="219" t="s">
        <v>146</v>
      </c>
    </row>
    <row r="167" spans="2:51" s="14" customFormat="1">
      <c r="B167" s="209"/>
      <c r="C167" s="210"/>
      <c r="D167" s="200" t="s">
        <v>157</v>
      </c>
      <c r="E167" s="211" t="s">
        <v>19</v>
      </c>
      <c r="F167" s="212" t="s">
        <v>456</v>
      </c>
      <c r="G167" s="210"/>
      <c r="H167" s="213">
        <v>2.5499999999999998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157</v>
      </c>
      <c r="AU167" s="219" t="s">
        <v>82</v>
      </c>
      <c r="AV167" s="14" t="s">
        <v>82</v>
      </c>
      <c r="AW167" s="14" t="s">
        <v>33</v>
      </c>
      <c r="AX167" s="14" t="s">
        <v>72</v>
      </c>
      <c r="AY167" s="219" t="s">
        <v>146</v>
      </c>
    </row>
    <row r="168" spans="2:51" s="14" customFormat="1">
      <c r="B168" s="209"/>
      <c r="C168" s="210"/>
      <c r="D168" s="200" t="s">
        <v>157</v>
      </c>
      <c r="E168" s="211" t="s">
        <v>19</v>
      </c>
      <c r="F168" s="212" t="s">
        <v>457</v>
      </c>
      <c r="G168" s="210"/>
      <c r="H168" s="213">
        <v>3.1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157</v>
      </c>
      <c r="AU168" s="219" t="s">
        <v>82</v>
      </c>
      <c r="AV168" s="14" t="s">
        <v>82</v>
      </c>
      <c r="AW168" s="14" t="s">
        <v>33</v>
      </c>
      <c r="AX168" s="14" t="s">
        <v>72</v>
      </c>
      <c r="AY168" s="219" t="s">
        <v>146</v>
      </c>
    </row>
    <row r="169" spans="2:51" s="14" customFormat="1">
      <c r="B169" s="209"/>
      <c r="C169" s="210"/>
      <c r="D169" s="200" t="s">
        <v>157</v>
      </c>
      <c r="E169" s="211" t="s">
        <v>19</v>
      </c>
      <c r="F169" s="212" t="s">
        <v>458</v>
      </c>
      <c r="G169" s="210"/>
      <c r="H169" s="213">
        <v>2.2999999999999998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157</v>
      </c>
      <c r="AU169" s="219" t="s">
        <v>82</v>
      </c>
      <c r="AV169" s="14" t="s">
        <v>82</v>
      </c>
      <c r="AW169" s="14" t="s">
        <v>33</v>
      </c>
      <c r="AX169" s="14" t="s">
        <v>72</v>
      </c>
      <c r="AY169" s="219" t="s">
        <v>146</v>
      </c>
    </row>
    <row r="170" spans="2:51" s="14" customFormat="1">
      <c r="B170" s="209"/>
      <c r="C170" s="210"/>
      <c r="D170" s="200" t="s">
        <v>157</v>
      </c>
      <c r="E170" s="211" t="s">
        <v>19</v>
      </c>
      <c r="F170" s="212" t="s">
        <v>459</v>
      </c>
      <c r="G170" s="210"/>
      <c r="H170" s="213">
        <v>6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157</v>
      </c>
      <c r="AU170" s="219" t="s">
        <v>82</v>
      </c>
      <c r="AV170" s="14" t="s">
        <v>82</v>
      </c>
      <c r="AW170" s="14" t="s">
        <v>33</v>
      </c>
      <c r="AX170" s="14" t="s">
        <v>72</v>
      </c>
      <c r="AY170" s="219" t="s">
        <v>146</v>
      </c>
    </row>
    <row r="171" spans="2:51" s="13" customFormat="1">
      <c r="B171" s="198"/>
      <c r="C171" s="199"/>
      <c r="D171" s="200" t="s">
        <v>157</v>
      </c>
      <c r="E171" s="201" t="s">
        <v>19</v>
      </c>
      <c r="F171" s="202" t="s">
        <v>460</v>
      </c>
      <c r="G171" s="199"/>
      <c r="H171" s="201" t="s">
        <v>19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157</v>
      </c>
      <c r="AU171" s="208" t="s">
        <v>82</v>
      </c>
      <c r="AV171" s="13" t="s">
        <v>80</v>
      </c>
      <c r="AW171" s="13" t="s">
        <v>33</v>
      </c>
      <c r="AX171" s="13" t="s">
        <v>72</v>
      </c>
      <c r="AY171" s="208" t="s">
        <v>146</v>
      </c>
    </row>
    <row r="172" spans="2:51" s="14" customFormat="1">
      <c r="B172" s="209"/>
      <c r="C172" s="210"/>
      <c r="D172" s="200" t="s">
        <v>157</v>
      </c>
      <c r="E172" s="211" t="s">
        <v>19</v>
      </c>
      <c r="F172" s="212" t="s">
        <v>455</v>
      </c>
      <c r="G172" s="210"/>
      <c r="H172" s="213">
        <v>6.6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157</v>
      </c>
      <c r="AU172" s="219" t="s">
        <v>82</v>
      </c>
      <c r="AV172" s="14" t="s">
        <v>82</v>
      </c>
      <c r="AW172" s="14" t="s">
        <v>33</v>
      </c>
      <c r="AX172" s="14" t="s">
        <v>72</v>
      </c>
      <c r="AY172" s="219" t="s">
        <v>146</v>
      </c>
    </row>
    <row r="173" spans="2:51" s="14" customFormat="1">
      <c r="B173" s="209"/>
      <c r="C173" s="210"/>
      <c r="D173" s="200" t="s">
        <v>157</v>
      </c>
      <c r="E173" s="211" t="s">
        <v>19</v>
      </c>
      <c r="F173" s="212" t="s">
        <v>456</v>
      </c>
      <c r="G173" s="210"/>
      <c r="H173" s="213">
        <v>2.5499999999999998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157</v>
      </c>
      <c r="AU173" s="219" t="s">
        <v>82</v>
      </c>
      <c r="AV173" s="14" t="s">
        <v>82</v>
      </c>
      <c r="AW173" s="14" t="s">
        <v>33</v>
      </c>
      <c r="AX173" s="14" t="s">
        <v>72</v>
      </c>
      <c r="AY173" s="219" t="s">
        <v>146</v>
      </c>
    </row>
    <row r="174" spans="2:51" s="14" customFormat="1">
      <c r="B174" s="209"/>
      <c r="C174" s="210"/>
      <c r="D174" s="200" t="s">
        <v>157</v>
      </c>
      <c r="E174" s="211" t="s">
        <v>19</v>
      </c>
      <c r="F174" s="212" t="s">
        <v>457</v>
      </c>
      <c r="G174" s="210"/>
      <c r="H174" s="213">
        <v>3.1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157</v>
      </c>
      <c r="AU174" s="219" t="s">
        <v>82</v>
      </c>
      <c r="AV174" s="14" t="s">
        <v>82</v>
      </c>
      <c r="AW174" s="14" t="s">
        <v>33</v>
      </c>
      <c r="AX174" s="14" t="s">
        <v>72</v>
      </c>
      <c r="AY174" s="219" t="s">
        <v>146</v>
      </c>
    </row>
    <row r="175" spans="2:51" s="14" customFormat="1">
      <c r="B175" s="209"/>
      <c r="C175" s="210"/>
      <c r="D175" s="200" t="s">
        <v>157</v>
      </c>
      <c r="E175" s="211" t="s">
        <v>19</v>
      </c>
      <c r="F175" s="212" t="s">
        <v>458</v>
      </c>
      <c r="G175" s="210"/>
      <c r="H175" s="213">
        <v>2.2999999999999998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157</v>
      </c>
      <c r="AU175" s="219" t="s">
        <v>82</v>
      </c>
      <c r="AV175" s="14" t="s">
        <v>82</v>
      </c>
      <c r="AW175" s="14" t="s">
        <v>33</v>
      </c>
      <c r="AX175" s="14" t="s">
        <v>72</v>
      </c>
      <c r="AY175" s="219" t="s">
        <v>146</v>
      </c>
    </row>
    <row r="176" spans="2:51" s="14" customFormat="1">
      <c r="B176" s="209"/>
      <c r="C176" s="210"/>
      <c r="D176" s="200" t="s">
        <v>157</v>
      </c>
      <c r="E176" s="211" t="s">
        <v>19</v>
      </c>
      <c r="F176" s="212" t="s">
        <v>459</v>
      </c>
      <c r="G176" s="210"/>
      <c r="H176" s="213">
        <v>6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157</v>
      </c>
      <c r="AU176" s="219" t="s">
        <v>82</v>
      </c>
      <c r="AV176" s="14" t="s">
        <v>82</v>
      </c>
      <c r="AW176" s="14" t="s">
        <v>33</v>
      </c>
      <c r="AX176" s="14" t="s">
        <v>72</v>
      </c>
      <c r="AY176" s="219" t="s">
        <v>146</v>
      </c>
    </row>
    <row r="177" spans="1:65" s="15" customFormat="1">
      <c r="B177" s="220"/>
      <c r="C177" s="221"/>
      <c r="D177" s="200" t="s">
        <v>157</v>
      </c>
      <c r="E177" s="222" t="s">
        <v>19</v>
      </c>
      <c r="F177" s="223" t="s">
        <v>161</v>
      </c>
      <c r="G177" s="221"/>
      <c r="H177" s="224">
        <v>191.25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157</v>
      </c>
      <c r="AU177" s="230" t="s">
        <v>82</v>
      </c>
      <c r="AV177" s="15" t="s">
        <v>147</v>
      </c>
      <c r="AW177" s="15" t="s">
        <v>33</v>
      </c>
      <c r="AX177" s="15" t="s">
        <v>80</v>
      </c>
      <c r="AY177" s="230" t="s">
        <v>146</v>
      </c>
    </row>
    <row r="178" spans="1:65" s="2" customFormat="1" ht="16.5" customHeight="1">
      <c r="A178" s="36"/>
      <c r="B178" s="37"/>
      <c r="C178" s="236" t="s">
        <v>225</v>
      </c>
      <c r="D178" s="236" t="s">
        <v>392</v>
      </c>
      <c r="E178" s="237" t="s">
        <v>461</v>
      </c>
      <c r="F178" s="238" t="s">
        <v>462</v>
      </c>
      <c r="G178" s="239" t="s">
        <v>297</v>
      </c>
      <c r="H178" s="240">
        <v>81.69</v>
      </c>
      <c r="I178" s="241"/>
      <c r="J178" s="242">
        <f>ROUND(I178*H178,2)</f>
        <v>0</v>
      </c>
      <c r="K178" s="238" t="s">
        <v>362</v>
      </c>
      <c r="L178" s="243"/>
      <c r="M178" s="244" t="s">
        <v>19</v>
      </c>
      <c r="N178" s="245" t="s">
        <v>43</v>
      </c>
      <c r="O178" s="66"/>
      <c r="P178" s="189">
        <f>O178*H178</f>
        <v>0</v>
      </c>
      <c r="Q178" s="189">
        <v>1.2E-4</v>
      </c>
      <c r="R178" s="189">
        <f>Q178*H178</f>
        <v>9.8028000000000004E-3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201</v>
      </c>
      <c r="AT178" s="191" t="s">
        <v>392</v>
      </c>
      <c r="AU178" s="191" t="s">
        <v>82</v>
      </c>
      <c r="AY178" s="19" t="s">
        <v>146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147</v>
      </c>
      <c r="BM178" s="191" t="s">
        <v>463</v>
      </c>
    </row>
    <row r="179" spans="1:65" s="14" customFormat="1">
      <c r="B179" s="209"/>
      <c r="C179" s="210"/>
      <c r="D179" s="200" t="s">
        <v>157</v>
      </c>
      <c r="E179" s="211" t="s">
        <v>19</v>
      </c>
      <c r="F179" s="212" t="s">
        <v>464</v>
      </c>
      <c r="G179" s="210"/>
      <c r="H179" s="213">
        <v>77.8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157</v>
      </c>
      <c r="AU179" s="219" t="s">
        <v>82</v>
      </c>
      <c r="AV179" s="14" t="s">
        <v>82</v>
      </c>
      <c r="AW179" s="14" t="s">
        <v>33</v>
      </c>
      <c r="AX179" s="14" t="s">
        <v>80</v>
      </c>
      <c r="AY179" s="219" t="s">
        <v>146</v>
      </c>
    </row>
    <row r="180" spans="1:65" s="14" customFormat="1">
      <c r="B180" s="209"/>
      <c r="C180" s="210"/>
      <c r="D180" s="200" t="s">
        <v>157</v>
      </c>
      <c r="E180" s="210"/>
      <c r="F180" s="212" t="s">
        <v>465</v>
      </c>
      <c r="G180" s="210"/>
      <c r="H180" s="213">
        <v>81.69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157</v>
      </c>
      <c r="AU180" s="219" t="s">
        <v>82</v>
      </c>
      <c r="AV180" s="14" t="s">
        <v>82</v>
      </c>
      <c r="AW180" s="14" t="s">
        <v>4</v>
      </c>
      <c r="AX180" s="14" t="s">
        <v>80</v>
      </c>
      <c r="AY180" s="219" t="s">
        <v>146</v>
      </c>
    </row>
    <row r="181" spans="1:65" s="2" customFormat="1" ht="16.5" customHeight="1">
      <c r="A181" s="36"/>
      <c r="B181" s="37"/>
      <c r="C181" s="236" t="s">
        <v>231</v>
      </c>
      <c r="D181" s="236" t="s">
        <v>392</v>
      </c>
      <c r="E181" s="237" t="s">
        <v>466</v>
      </c>
      <c r="F181" s="238" t="s">
        <v>467</v>
      </c>
      <c r="G181" s="239" t="s">
        <v>297</v>
      </c>
      <c r="H181" s="240">
        <v>75.968000000000004</v>
      </c>
      <c r="I181" s="241"/>
      <c r="J181" s="242">
        <f>ROUND(I181*H181,2)</f>
        <v>0</v>
      </c>
      <c r="K181" s="238" t="s">
        <v>362</v>
      </c>
      <c r="L181" s="243"/>
      <c r="M181" s="244" t="s">
        <v>19</v>
      </c>
      <c r="N181" s="245" t="s">
        <v>43</v>
      </c>
      <c r="O181" s="66"/>
      <c r="P181" s="189">
        <f>O181*H181</f>
        <v>0</v>
      </c>
      <c r="Q181" s="189">
        <v>4.0000000000000003E-5</v>
      </c>
      <c r="R181" s="189">
        <f>Q181*H181</f>
        <v>3.0387200000000004E-3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201</v>
      </c>
      <c r="AT181" s="191" t="s">
        <v>392</v>
      </c>
      <c r="AU181" s="191" t="s">
        <v>82</v>
      </c>
      <c r="AY181" s="19" t="s">
        <v>146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147</v>
      </c>
      <c r="BM181" s="191" t="s">
        <v>468</v>
      </c>
    </row>
    <row r="182" spans="1:65" s="14" customFormat="1">
      <c r="B182" s="209"/>
      <c r="C182" s="210"/>
      <c r="D182" s="200" t="s">
        <v>157</v>
      </c>
      <c r="E182" s="211" t="s">
        <v>19</v>
      </c>
      <c r="F182" s="212" t="s">
        <v>469</v>
      </c>
      <c r="G182" s="210"/>
      <c r="H182" s="213">
        <v>72.349999999999994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157</v>
      </c>
      <c r="AU182" s="219" t="s">
        <v>82</v>
      </c>
      <c r="AV182" s="14" t="s">
        <v>82</v>
      </c>
      <c r="AW182" s="14" t="s">
        <v>33</v>
      </c>
      <c r="AX182" s="14" t="s">
        <v>80</v>
      </c>
      <c r="AY182" s="219" t="s">
        <v>146</v>
      </c>
    </row>
    <row r="183" spans="1:65" s="14" customFormat="1">
      <c r="B183" s="209"/>
      <c r="C183" s="210"/>
      <c r="D183" s="200" t="s">
        <v>157</v>
      </c>
      <c r="E183" s="210"/>
      <c r="F183" s="212" t="s">
        <v>470</v>
      </c>
      <c r="G183" s="210"/>
      <c r="H183" s="213">
        <v>75.968000000000004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157</v>
      </c>
      <c r="AU183" s="219" t="s">
        <v>82</v>
      </c>
      <c r="AV183" s="14" t="s">
        <v>82</v>
      </c>
      <c r="AW183" s="14" t="s">
        <v>4</v>
      </c>
      <c r="AX183" s="14" t="s">
        <v>80</v>
      </c>
      <c r="AY183" s="219" t="s">
        <v>146</v>
      </c>
    </row>
    <row r="184" spans="1:65" s="2" customFormat="1" ht="16.5" customHeight="1">
      <c r="A184" s="36"/>
      <c r="B184" s="37"/>
      <c r="C184" s="236" t="s">
        <v>236</v>
      </c>
      <c r="D184" s="236" t="s">
        <v>392</v>
      </c>
      <c r="E184" s="237" t="s">
        <v>471</v>
      </c>
      <c r="F184" s="238" t="s">
        <v>472</v>
      </c>
      <c r="G184" s="239" t="s">
        <v>297</v>
      </c>
      <c r="H184" s="240">
        <v>21.577999999999999</v>
      </c>
      <c r="I184" s="241"/>
      <c r="J184" s="242">
        <f>ROUND(I184*H184,2)</f>
        <v>0</v>
      </c>
      <c r="K184" s="238" t="s">
        <v>362</v>
      </c>
      <c r="L184" s="243"/>
      <c r="M184" s="244" t="s">
        <v>19</v>
      </c>
      <c r="N184" s="245" t="s">
        <v>43</v>
      </c>
      <c r="O184" s="66"/>
      <c r="P184" s="189">
        <f>O184*H184</f>
        <v>0</v>
      </c>
      <c r="Q184" s="189">
        <v>2.9999999999999997E-4</v>
      </c>
      <c r="R184" s="189">
        <f>Q184*H184</f>
        <v>6.4733999999999989E-3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201</v>
      </c>
      <c r="AT184" s="191" t="s">
        <v>392</v>
      </c>
      <c r="AU184" s="191" t="s">
        <v>82</v>
      </c>
      <c r="AY184" s="19" t="s">
        <v>146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147</v>
      </c>
      <c r="BM184" s="191" t="s">
        <v>473</v>
      </c>
    </row>
    <row r="185" spans="1:65" s="14" customFormat="1">
      <c r="B185" s="209"/>
      <c r="C185" s="210"/>
      <c r="D185" s="200" t="s">
        <v>157</v>
      </c>
      <c r="E185" s="211" t="s">
        <v>19</v>
      </c>
      <c r="F185" s="212" t="s">
        <v>474</v>
      </c>
      <c r="G185" s="210"/>
      <c r="H185" s="213">
        <v>20.55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157</v>
      </c>
      <c r="AU185" s="219" t="s">
        <v>82</v>
      </c>
      <c r="AV185" s="14" t="s">
        <v>82</v>
      </c>
      <c r="AW185" s="14" t="s">
        <v>33</v>
      </c>
      <c r="AX185" s="14" t="s">
        <v>80</v>
      </c>
      <c r="AY185" s="219" t="s">
        <v>146</v>
      </c>
    </row>
    <row r="186" spans="1:65" s="14" customFormat="1">
      <c r="B186" s="209"/>
      <c r="C186" s="210"/>
      <c r="D186" s="200" t="s">
        <v>157</v>
      </c>
      <c r="E186" s="210"/>
      <c r="F186" s="212" t="s">
        <v>475</v>
      </c>
      <c r="G186" s="210"/>
      <c r="H186" s="213">
        <v>21.577999999999999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157</v>
      </c>
      <c r="AU186" s="219" t="s">
        <v>82</v>
      </c>
      <c r="AV186" s="14" t="s">
        <v>82</v>
      </c>
      <c r="AW186" s="14" t="s">
        <v>4</v>
      </c>
      <c r="AX186" s="14" t="s">
        <v>80</v>
      </c>
      <c r="AY186" s="219" t="s">
        <v>146</v>
      </c>
    </row>
    <row r="187" spans="1:65" s="2" customFormat="1" ht="16.5" customHeight="1">
      <c r="A187" s="36"/>
      <c r="B187" s="37"/>
      <c r="C187" s="236" t="s">
        <v>241</v>
      </c>
      <c r="D187" s="236" t="s">
        <v>392</v>
      </c>
      <c r="E187" s="237" t="s">
        <v>476</v>
      </c>
      <c r="F187" s="238" t="s">
        <v>477</v>
      </c>
      <c r="G187" s="239" t="s">
        <v>297</v>
      </c>
      <c r="H187" s="240">
        <v>20.960999999999999</v>
      </c>
      <c r="I187" s="241"/>
      <c r="J187" s="242">
        <f>ROUND(I187*H187,2)</f>
        <v>0</v>
      </c>
      <c r="K187" s="238" t="s">
        <v>362</v>
      </c>
      <c r="L187" s="243"/>
      <c r="M187" s="244" t="s">
        <v>19</v>
      </c>
      <c r="N187" s="245" t="s">
        <v>43</v>
      </c>
      <c r="O187" s="66"/>
      <c r="P187" s="189">
        <f>O187*H187</f>
        <v>0</v>
      </c>
      <c r="Q187" s="189">
        <v>2.0000000000000001E-4</v>
      </c>
      <c r="R187" s="189">
        <f>Q187*H187</f>
        <v>4.1922000000000001E-3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201</v>
      </c>
      <c r="AT187" s="191" t="s">
        <v>392</v>
      </c>
      <c r="AU187" s="191" t="s">
        <v>82</v>
      </c>
      <c r="AY187" s="19" t="s">
        <v>146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147</v>
      </c>
      <c r="BM187" s="191" t="s">
        <v>478</v>
      </c>
    </row>
    <row r="188" spans="1:65" s="14" customFormat="1">
      <c r="B188" s="209"/>
      <c r="C188" s="210"/>
      <c r="D188" s="200" t="s">
        <v>157</v>
      </c>
      <c r="E188" s="211" t="s">
        <v>19</v>
      </c>
      <c r="F188" s="212" t="s">
        <v>474</v>
      </c>
      <c r="G188" s="210"/>
      <c r="H188" s="213">
        <v>20.55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157</v>
      </c>
      <c r="AU188" s="219" t="s">
        <v>82</v>
      </c>
      <c r="AV188" s="14" t="s">
        <v>82</v>
      </c>
      <c r="AW188" s="14" t="s">
        <v>33</v>
      </c>
      <c r="AX188" s="14" t="s">
        <v>80</v>
      </c>
      <c r="AY188" s="219" t="s">
        <v>146</v>
      </c>
    </row>
    <row r="189" spans="1:65" s="14" customFormat="1">
      <c r="B189" s="209"/>
      <c r="C189" s="210"/>
      <c r="D189" s="200" t="s">
        <v>157</v>
      </c>
      <c r="E189" s="210"/>
      <c r="F189" s="212" t="s">
        <v>479</v>
      </c>
      <c r="G189" s="210"/>
      <c r="H189" s="213">
        <v>20.960999999999999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157</v>
      </c>
      <c r="AU189" s="219" t="s">
        <v>82</v>
      </c>
      <c r="AV189" s="14" t="s">
        <v>82</v>
      </c>
      <c r="AW189" s="14" t="s">
        <v>4</v>
      </c>
      <c r="AX189" s="14" t="s">
        <v>80</v>
      </c>
      <c r="AY189" s="219" t="s">
        <v>146</v>
      </c>
    </row>
    <row r="190" spans="1:65" s="2" customFormat="1" ht="16.5" customHeight="1">
      <c r="A190" s="36"/>
      <c r="B190" s="37"/>
      <c r="C190" s="180" t="s">
        <v>246</v>
      </c>
      <c r="D190" s="180" t="s">
        <v>149</v>
      </c>
      <c r="E190" s="181" t="s">
        <v>480</v>
      </c>
      <c r="F190" s="182" t="s">
        <v>481</v>
      </c>
      <c r="G190" s="183" t="s">
        <v>152</v>
      </c>
      <c r="H190" s="184">
        <v>20.7</v>
      </c>
      <c r="I190" s="185"/>
      <c r="J190" s="186">
        <f>ROUND(I190*H190,2)</f>
        <v>0</v>
      </c>
      <c r="K190" s="182" t="s">
        <v>362</v>
      </c>
      <c r="L190" s="41"/>
      <c r="M190" s="187" t="s">
        <v>19</v>
      </c>
      <c r="N190" s="188" t="s">
        <v>43</v>
      </c>
      <c r="O190" s="66"/>
      <c r="P190" s="189">
        <f>O190*H190</f>
        <v>0</v>
      </c>
      <c r="Q190" s="189">
        <v>3.8E-3</v>
      </c>
      <c r="R190" s="189">
        <f>Q190*H190</f>
        <v>7.8659999999999994E-2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147</v>
      </c>
      <c r="AT190" s="191" t="s">
        <v>149</v>
      </c>
      <c r="AU190" s="191" t="s">
        <v>82</v>
      </c>
      <c r="AY190" s="19" t="s">
        <v>146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147</v>
      </c>
      <c r="BM190" s="191" t="s">
        <v>482</v>
      </c>
    </row>
    <row r="191" spans="1:65" s="2" customFormat="1">
      <c r="A191" s="36"/>
      <c r="B191" s="37"/>
      <c r="C191" s="38"/>
      <c r="D191" s="193" t="s">
        <v>155</v>
      </c>
      <c r="E191" s="38"/>
      <c r="F191" s="194" t="s">
        <v>483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155</v>
      </c>
      <c r="AU191" s="19" t="s">
        <v>82</v>
      </c>
    </row>
    <row r="192" spans="1:65" s="13" customFormat="1">
      <c r="B192" s="198"/>
      <c r="C192" s="199"/>
      <c r="D192" s="200" t="s">
        <v>157</v>
      </c>
      <c r="E192" s="201" t="s">
        <v>19</v>
      </c>
      <c r="F192" s="202" t="s">
        <v>371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157</v>
      </c>
      <c r="AU192" s="208" t="s">
        <v>82</v>
      </c>
      <c r="AV192" s="13" t="s">
        <v>80</v>
      </c>
      <c r="AW192" s="13" t="s">
        <v>33</v>
      </c>
      <c r="AX192" s="13" t="s">
        <v>72</v>
      </c>
      <c r="AY192" s="208" t="s">
        <v>146</v>
      </c>
    </row>
    <row r="193" spans="1:65" s="14" customFormat="1">
      <c r="B193" s="209"/>
      <c r="C193" s="210"/>
      <c r="D193" s="200" t="s">
        <v>157</v>
      </c>
      <c r="E193" s="211" t="s">
        <v>19</v>
      </c>
      <c r="F193" s="212" t="s">
        <v>372</v>
      </c>
      <c r="G193" s="210"/>
      <c r="H193" s="213">
        <v>20.7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157</v>
      </c>
      <c r="AU193" s="219" t="s">
        <v>82</v>
      </c>
      <c r="AV193" s="14" t="s">
        <v>82</v>
      </c>
      <c r="AW193" s="14" t="s">
        <v>33</v>
      </c>
      <c r="AX193" s="14" t="s">
        <v>80</v>
      </c>
      <c r="AY193" s="219" t="s">
        <v>146</v>
      </c>
    </row>
    <row r="194" spans="1:65" s="2" customFormat="1" ht="24.2" customHeight="1">
      <c r="A194" s="36"/>
      <c r="B194" s="37"/>
      <c r="C194" s="180" t="s">
        <v>251</v>
      </c>
      <c r="D194" s="180" t="s">
        <v>149</v>
      </c>
      <c r="E194" s="181" t="s">
        <v>484</v>
      </c>
      <c r="F194" s="182" t="s">
        <v>485</v>
      </c>
      <c r="G194" s="183" t="s">
        <v>152</v>
      </c>
      <c r="H194" s="184">
        <v>413.55399999999997</v>
      </c>
      <c r="I194" s="185"/>
      <c r="J194" s="186">
        <f>ROUND(I194*H194,2)</f>
        <v>0</v>
      </c>
      <c r="K194" s="182" t="s">
        <v>362</v>
      </c>
      <c r="L194" s="41"/>
      <c r="M194" s="187" t="s">
        <v>19</v>
      </c>
      <c r="N194" s="188" t="s">
        <v>43</v>
      </c>
      <c r="O194" s="66"/>
      <c r="P194" s="189">
        <f>O194*H194</f>
        <v>0</v>
      </c>
      <c r="Q194" s="189">
        <v>2.7000000000000001E-3</v>
      </c>
      <c r="R194" s="189">
        <f>Q194*H194</f>
        <v>1.1165958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147</v>
      </c>
      <c r="AT194" s="191" t="s">
        <v>149</v>
      </c>
      <c r="AU194" s="191" t="s">
        <v>82</v>
      </c>
      <c r="AY194" s="19" t="s">
        <v>146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147</v>
      </c>
      <c r="BM194" s="191" t="s">
        <v>486</v>
      </c>
    </row>
    <row r="195" spans="1:65" s="2" customFormat="1">
      <c r="A195" s="36"/>
      <c r="B195" s="37"/>
      <c r="C195" s="38"/>
      <c r="D195" s="193" t="s">
        <v>155</v>
      </c>
      <c r="E195" s="38"/>
      <c r="F195" s="194" t="s">
        <v>487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155</v>
      </c>
      <c r="AU195" s="19" t="s">
        <v>82</v>
      </c>
    </row>
    <row r="196" spans="1:65" s="13" customFormat="1">
      <c r="B196" s="198"/>
      <c r="C196" s="199"/>
      <c r="D196" s="200" t="s">
        <v>157</v>
      </c>
      <c r="E196" s="201" t="s">
        <v>19</v>
      </c>
      <c r="F196" s="202" t="s">
        <v>365</v>
      </c>
      <c r="G196" s="199"/>
      <c r="H196" s="201" t="s">
        <v>19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157</v>
      </c>
      <c r="AU196" s="208" t="s">
        <v>82</v>
      </c>
      <c r="AV196" s="13" t="s">
        <v>80</v>
      </c>
      <c r="AW196" s="13" t="s">
        <v>33</v>
      </c>
      <c r="AX196" s="13" t="s">
        <v>72</v>
      </c>
      <c r="AY196" s="208" t="s">
        <v>146</v>
      </c>
    </row>
    <row r="197" spans="1:65" s="14" customFormat="1">
      <c r="B197" s="209"/>
      <c r="C197" s="210"/>
      <c r="D197" s="200" t="s">
        <v>157</v>
      </c>
      <c r="E197" s="211" t="s">
        <v>19</v>
      </c>
      <c r="F197" s="212" t="s">
        <v>366</v>
      </c>
      <c r="G197" s="210"/>
      <c r="H197" s="213">
        <v>413.55399999999997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157</v>
      </c>
      <c r="AU197" s="219" t="s">
        <v>82</v>
      </c>
      <c r="AV197" s="14" t="s">
        <v>82</v>
      </c>
      <c r="AW197" s="14" t="s">
        <v>33</v>
      </c>
      <c r="AX197" s="14" t="s">
        <v>80</v>
      </c>
      <c r="AY197" s="219" t="s">
        <v>146</v>
      </c>
    </row>
    <row r="198" spans="1:65" s="2" customFormat="1" ht="24.2" customHeight="1">
      <c r="A198" s="36"/>
      <c r="B198" s="37"/>
      <c r="C198" s="180" t="s">
        <v>256</v>
      </c>
      <c r="D198" s="180" t="s">
        <v>149</v>
      </c>
      <c r="E198" s="181" t="s">
        <v>488</v>
      </c>
      <c r="F198" s="182" t="s">
        <v>489</v>
      </c>
      <c r="G198" s="183" t="s">
        <v>152</v>
      </c>
      <c r="H198" s="184">
        <v>28.26</v>
      </c>
      <c r="I198" s="185"/>
      <c r="J198" s="186">
        <f>ROUND(I198*H198,2)</f>
        <v>0</v>
      </c>
      <c r="K198" s="182" t="s">
        <v>362</v>
      </c>
      <c r="L198" s="41"/>
      <c r="M198" s="187" t="s">
        <v>19</v>
      </c>
      <c r="N198" s="188" t="s">
        <v>43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147</v>
      </c>
      <c r="AT198" s="191" t="s">
        <v>149</v>
      </c>
      <c r="AU198" s="191" t="s">
        <v>82</v>
      </c>
      <c r="AY198" s="19" t="s">
        <v>146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147</v>
      </c>
      <c r="BM198" s="191" t="s">
        <v>490</v>
      </c>
    </row>
    <row r="199" spans="1:65" s="2" customFormat="1">
      <c r="A199" s="36"/>
      <c r="B199" s="37"/>
      <c r="C199" s="38"/>
      <c r="D199" s="193" t="s">
        <v>155</v>
      </c>
      <c r="E199" s="38"/>
      <c r="F199" s="194" t="s">
        <v>491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155</v>
      </c>
      <c r="AU199" s="19" t="s">
        <v>82</v>
      </c>
    </row>
    <row r="200" spans="1:65" s="14" customFormat="1">
      <c r="B200" s="209"/>
      <c r="C200" s="210"/>
      <c r="D200" s="200" t="s">
        <v>157</v>
      </c>
      <c r="E200" s="211" t="s">
        <v>19</v>
      </c>
      <c r="F200" s="212" t="s">
        <v>492</v>
      </c>
      <c r="G200" s="210"/>
      <c r="H200" s="213">
        <v>4.62</v>
      </c>
      <c r="I200" s="214"/>
      <c r="J200" s="210"/>
      <c r="K200" s="210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157</v>
      </c>
      <c r="AU200" s="219" t="s">
        <v>82</v>
      </c>
      <c r="AV200" s="14" t="s">
        <v>82</v>
      </c>
      <c r="AW200" s="14" t="s">
        <v>33</v>
      </c>
      <c r="AX200" s="14" t="s">
        <v>72</v>
      </c>
      <c r="AY200" s="219" t="s">
        <v>146</v>
      </c>
    </row>
    <row r="201" spans="1:65" s="14" customFormat="1">
      <c r="B201" s="209"/>
      <c r="C201" s="210"/>
      <c r="D201" s="200" t="s">
        <v>157</v>
      </c>
      <c r="E201" s="211" t="s">
        <v>19</v>
      </c>
      <c r="F201" s="212" t="s">
        <v>493</v>
      </c>
      <c r="G201" s="210"/>
      <c r="H201" s="213">
        <v>4.62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157</v>
      </c>
      <c r="AU201" s="219" t="s">
        <v>82</v>
      </c>
      <c r="AV201" s="14" t="s">
        <v>82</v>
      </c>
      <c r="AW201" s="14" t="s">
        <v>33</v>
      </c>
      <c r="AX201" s="14" t="s">
        <v>72</v>
      </c>
      <c r="AY201" s="219" t="s">
        <v>146</v>
      </c>
    </row>
    <row r="202" spans="1:65" s="14" customFormat="1">
      <c r="B202" s="209"/>
      <c r="C202" s="210"/>
      <c r="D202" s="200" t="s">
        <v>157</v>
      </c>
      <c r="E202" s="211" t="s">
        <v>19</v>
      </c>
      <c r="F202" s="212" t="s">
        <v>494</v>
      </c>
      <c r="G202" s="210"/>
      <c r="H202" s="213">
        <v>3.06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157</v>
      </c>
      <c r="AU202" s="219" t="s">
        <v>82</v>
      </c>
      <c r="AV202" s="14" t="s">
        <v>82</v>
      </c>
      <c r="AW202" s="14" t="s">
        <v>33</v>
      </c>
      <c r="AX202" s="14" t="s">
        <v>72</v>
      </c>
      <c r="AY202" s="219" t="s">
        <v>146</v>
      </c>
    </row>
    <row r="203" spans="1:65" s="14" customFormat="1">
      <c r="B203" s="209"/>
      <c r="C203" s="210"/>
      <c r="D203" s="200" t="s">
        <v>157</v>
      </c>
      <c r="E203" s="211" t="s">
        <v>19</v>
      </c>
      <c r="F203" s="212" t="s">
        <v>495</v>
      </c>
      <c r="G203" s="210"/>
      <c r="H203" s="213">
        <v>4.34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157</v>
      </c>
      <c r="AU203" s="219" t="s">
        <v>82</v>
      </c>
      <c r="AV203" s="14" t="s">
        <v>82</v>
      </c>
      <c r="AW203" s="14" t="s">
        <v>33</v>
      </c>
      <c r="AX203" s="14" t="s">
        <v>72</v>
      </c>
      <c r="AY203" s="219" t="s">
        <v>146</v>
      </c>
    </row>
    <row r="204" spans="1:65" s="14" customFormat="1">
      <c r="B204" s="209"/>
      <c r="C204" s="210"/>
      <c r="D204" s="200" t="s">
        <v>157</v>
      </c>
      <c r="E204" s="211" t="s">
        <v>19</v>
      </c>
      <c r="F204" s="212" t="s">
        <v>496</v>
      </c>
      <c r="G204" s="210"/>
      <c r="H204" s="213">
        <v>3.22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157</v>
      </c>
      <c r="AU204" s="219" t="s">
        <v>82</v>
      </c>
      <c r="AV204" s="14" t="s">
        <v>82</v>
      </c>
      <c r="AW204" s="14" t="s">
        <v>33</v>
      </c>
      <c r="AX204" s="14" t="s">
        <v>72</v>
      </c>
      <c r="AY204" s="219" t="s">
        <v>146</v>
      </c>
    </row>
    <row r="205" spans="1:65" s="14" customFormat="1">
      <c r="B205" s="209"/>
      <c r="C205" s="210"/>
      <c r="D205" s="200" t="s">
        <v>157</v>
      </c>
      <c r="E205" s="211" t="s">
        <v>19</v>
      </c>
      <c r="F205" s="212" t="s">
        <v>497</v>
      </c>
      <c r="G205" s="210"/>
      <c r="H205" s="213">
        <v>4.5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157</v>
      </c>
      <c r="AU205" s="219" t="s">
        <v>82</v>
      </c>
      <c r="AV205" s="14" t="s">
        <v>82</v>
      </c>
      <c r="AW205" s="14" t="s">
        <v>33</v>
      </c>
      <c r="AX205" s="14" t="s">
        <v>72</v>
      </c>
      <c r="AY205" s="219" t="s">
        <v>146</v>
      </c>
    </row>
    <row r="206" spans="1:65" s="14" customFormat="1">
      <c r="B206" s="209"/>
      <c r="C206" s="210"/>
      <c r="D206" s="200" t="s">
        <v>157</v>
      </c>
      <c r="E206" s="211" t="s">
        <v>19</v>
      </c>
      <c r="F206" s="212" t="s">
        <v>498</v>
      </c>
      <c r="G206" s="210"/>
      <c r="H206" s="213">
        <v>1.26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157</v>
      </c>
      <c r="AU206" s="219" t="s">
        <v>82</v>
      </c>
      <c r="AV206" s="14" t="s">
        <v>82</v>
      </c>
      <c r="AW206" s="14" t="s">
        <v>33</v>
      </c>
      <c r="AX206" s="14" t="s">
        <v>72</v>
      </c>
      <c r="AY206" s="219" t="s">
        <v>146</v>
      </c>
    </row>
    <row r="207" spans="1:65" s="14" customFormat="1">
      <c r="B207" s="209"/>
      <c r="C207" s="210"/>
      <c r="D207" s="200" t="s">
        <v>157</v>
      </c>
      <c r="E207" s="211" t="s">
        <v>19</v>
      </c>
      <c r="F207" s="212" t="s">
        <v>499</v>
      </c>
      <c r="G207" s="210"/>
      <c r="H207" s="213">
        <v>2.64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157</v>
      </c>
      <c r="AU207" s="219" t="s">
        <v>82</v>
      </c>
      <c r="AV207" s="14" t="s">
        <v>82</v>
      </c>
      <c r="AW207" s="14" t="s">
        <v>33</v>
      </c>
      <c r="AX207" s="14" t="s">
        <v>72</v>
      </c>
      <c r="AY207" s="219" t="s">
        <v>146</v>
      </c>
    </row>
    <row r="208" spans="1:65" s="15" customFormat="1">
      <c r="B208" s="220"/>
      <c r="C208" s="221"/>
      <c r="D208" s="200" t="s">
        <v>157</v>
      </c>
      <c r="E208" s="222" t="s">
        <v>19</v>
      </c>
      <c r="F208" s="223" t="s">
        <v>161</v>
      </c>
      <c r="G208" s="221"/>
      <c r="H208" s="224">
        <v>28.26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157</v>
      </c>
      <c r="AU208" s="230" t="s">
        <v>82</v>
      </c>
      <c r="AV208" s="15" t="s">
        <v>147</v>
      </c>
      <c r="AW208" s="15" t="s">
        <v>33</v>
      </c>
      <c r="AX208" s="15" t="s">
        <v>80</v>
      </c>
      <c r="AY208" s="230" t="s">
        <v>146</v>
      </c>
    </row>
    <row r="209" spans="1:65" s="12" customFormat="1" ht="22.9" customHeight="1">
      <c r="B209" s="164"/>
      <c r="C209" s="165"/>
      <c r="D209" s="166" t="s">
        <v>71</v>
      </c>
      <c r="E209" s="178" t="s">
        <v>166</v>
      </c>
      <c r="F209" s="178" t="s">
        <v>167</v>
      </c>
      <c r="G209" s="165"/>
      <c r="H209" s="165"/>
      <c r="I209" s="168"/>
      <c r="J209" s="179">
        <f>BK209</f>
        <v>0</v>
      </c>
      <c r="K209" s="165"/>
      <c r="L209" s="170"/>
      <c r="M209" s="171"/>
      <c r="N209" s="172"/>
      <c r="O209" s="172"/>
      <c r="P209" s="173">
        <f>P210</f>
        <v>0</v>
      </c>
      <c r="Q209" s="172"/>
      <c r="R209" s="173">
        <f>R210</f>
        <v>0</v>
      </c>
      <c r="S209" s="172"/>
      <c r="T209" s="174">
        <f>T210</f>
        <v>0</v>
      </c>
      <c r="AR209" s="175" t="s">
        <v>80</v>
      </c>
      <c r="AT209" s="176" t="s">
        <v>71</v>
      </c>
      <c r="AU209" s="176" t="s">
        <v>80</v>
      </c>
      <c r="AY209" s="175" t="s">
        <v>146</v>
      </c>
      <c r="BK209" s="177">
        <f>BK210</f>
        <v>0</v>
      </c>
    </row>
    <row r="210" spans="1:65" s="2" customFormat="1" ht="24.2" customHeight="1">
      <c r="A210" s="36"/>
      <c r="B210" s="37"/>
      <c r="C210" s="180" t="s">
        <v>261</v>
      </c>
      <c r="D210" s="180" t="s">
        <v>149</v>
      </c>
      <c r="E210" s="181" t="s">
        <v>500</v>
      </c>
      <c r="F210" s="182" t="s">
        <v>501</v>
      </c>
      <c r="G210" s="183" t="s">
        <v>152</v>
      </c>
      <c r="H210" s="184">
        <v>0</v>
      </c>
      <c r="I210" s="185"/>
      <c r="J210" s="186">
        <f>ROUND(I210*H210,2)</f>
        <v>0</v>
      </c>
      <c r="K210" s="182" t="s">
        <v>19</v>
      </c>
      <c r="L210" s="41"/>
      <c r="M210" s="187" t="s">
        <v>19</v>
      </c>
      <c r="N210" s="188" t="s">
        <v>43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147</v>
      </c>
      <c r="AT210" s="191" t="s">
        <v>149</v>
      </c>
      <c r="AU210" s="191" t="s">
        <v>82</v>
      </c>
      <c r="AY210" s="19" t="s">
        <v>146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147</v>
      </c>
      <c r="BM210" s="191" t="s">
        <v>502</v>
      </c>
    </row>
    <row r="211" spans="1:65" s="12" customFormat="1" ht="22.9" customHeight="1">
      <c r="B211" s="164"/>
      <c r="C211" s="165"/>
      <c r="D211" s="166" t="s">
        <v>71</v>
      </c>
      <c r="E211" s="178" t="s">
        <v>276</v>
      </c>
      <c r="F211" s="178" t="s">
        <v>277</v>
      </c>
      <c r="G211" s="165"/>
      <c r="H211" s="165"/>
      <c r="I211" s="168"/>
      <c r="J211" s="179">
        <f>BK211</f>
        <v>0</v>
      </c>
      <c r="K211" s="165"/>
      <c r="L211" s="170"/>
      <c r="M211" s="171"/>
      <c r="N211" s="172"/>
      <c r="O211" s="172"/>
      <c r="P211" s="173">
        <f>SUM(P212:P213)</f>
        <v>0</v>
      </c>
      <c r="Q211" s="172"/>
      <c r="R211" s="173">
        <f>SUM(R212:R213)</f>
        <v>0</v>
      </c>
      <c r="S211" s="172"/>
      <c r="T211" s="174">
        <f>SUM(T212:T213)</f>
        <v>0</v>
      </c>
      <c r="AR211" s="175" t="s">
        <v>80</v>
      </c>
      <c r="AT211" s="176" t="s">
        <v>71</v>
      </c>
      <c r="AU211" s="176" t="s">
        <v>80</v>
      </c>
      <c r="AY211" s="175" t="s">
        <v>146</v>
      </c>
      <c r="BK211" s="177">
        <f>SUM(BK212:BK213)</f>
        <v>0</v>
      </c>
    </row>
    <row r="212" spans="1:65" s="2" customFormat="1" ht="33" customHeight="1">
      <c r="A212" s="36"/>
      <c r="B212" s="37"/>
      <c r="C212" s="180" t="s">
        <v>7</v>
      </c>
      <c r="D212" s="180" t="s">
        <v>149</v>
      </c>
      <c r="E212" s="181" t="s">
        <v>503</v>
      </c>
      <c r="F212" s="182" t="s">
        <v>504</v>
      </c>
      <c r="G212" s="183" t="s">
        <v>213</v>
      </c>
      <c r="H212" s="184">
        <v>5.444</v>
      </c>
      <c r="I212" s="185"/>
      <c r="J212" s="186">
        <f>ROUND(I212*H212,2)</f>
        <v>0</v>
      </c>
      <c r="K212" s="182" t="s">
        <v>362</v>
      </c>
      <c r="L212" s="41"/>
      <c r="M212" s="187" t="s">
        <v>19</v>
      </c>
      <c r="N212" s="188" t="s">
        <v>43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147</v>
      </c>
      <c r="AT212" s="191" t="s">
        <v>149</v>
      </c>
      <c r="AU212" s="191" t="s">
        <v>82</v>
      </c>
      <c r="AY212" s="19" t="s">
        <v>146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147</v>
      </c>
      <c r="BM212" s="191" t="s">
        <v>505</v>
      </c>
    </row>
    <row r="213" spans="1:65" s="2" customFormat="1">
      <c r="A213" s="36"/>
      <c r="B213" s="37"/>
      <c r="C213" s="38"/>
      <c r="D213" s="193" t="s">
        <v>155</v>
      </c>
      <c r="E213" s="38"/>
      <c r="F213" s="194" t="s">
        <v>506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155</v>
      </c>
      <c r="AU213" s="19" t="s">
        <v>82</v>
      </c>
    </row>
    <row r="214" spans="1:65" s="12" customFormat="1" ht="25.9" customHeight="1">
      <c r="B214" s="164"/>
      <c r="C214" s="165"/>
      <c r="D214" s="166" t="s">
        <v>71</v>
      </c>
      <c r="E214" s="167" t="s">
        <v>283</v>
      </c>
      <c r="F214" s="167" t="s">
        <v>284</v>
      </c>
      <c r="G214" s="165"/>
      <c r="H214" s="165"/>
      <c r="I214" s="168"/>
      <c r="J214" s="169">
        <f>BK214</f>
        <v>0</v>
      </c>
      <c r="K214" s="165"/>
      <c r="L214" s="170"/>
      <c r="M214" s="171"/>
      <c r="N214" s="172"/>
      <c r="O214" s="172"/>
      <c r="P214" s="173">
        <f>P215</f>
        <v>0</v>
      </c>
      <c r="Q214" s="172"/>
      <c r="R214" s="173">
        <f>R215</f>
        <v>5.6444838700000002</v>
      </c>
      <c r="S214" s="172"/>
      <c r="T214" s="174">
        <f>T215</f>
        <v>0</v>
      </c>
      <c r="AR214" s="175" t="s">
        <v>82</v>
      </c>
      <c r="AT214" s="176" t="s">
        <v>71</v>
      </c>
      <c r="AU214" s="176" t="s">
        <v>72</v>
      </c>
      <c r="AY214" s="175" t="s">
        <v>146</v>
      </c>
      <c r="BK214" s="177">
        <f>BK215</f>
        <v>0</v>
      </c>
    </row>
    <row r="215" spans="1:65" s="12" customFormat="1" ht="22.9" customHeight="1">
      <c r="B215" s="164"/>
      <c r="C215" s="165"/>
      <c r="D215" s="166" t="s">
        <v>71</v>
      </c>
      <c r="E215" s="178" t="s">
        <v>507</v>
      </c>
      <c r="F215" s="178" t="s">
        <v>508</v>
      </c>
      <c r="G215" s="165"/>
      <c r="H215" s="165"/>
      <c r="I215" s="168"/>
      <c r="J215" s="179">
        <f>BK215</f>
        <v>0</v>
      </c>
      <c r="K215" s="165"/>
      <c r="L215" s="170"/>
      <c r="M215" s="171"/>
      <c r="N215" s="172"/>
      <c r="O215" s="172"/>
      <c r="P215" s="173">
        <f>SUM(P216:P314)</f>
        <v>0</v>
      </c>
      <c r="Q215" s="172"/>
      <c r="R215" s="173">
        <f>SUM(R216:R314)</f>
        <v>5.6444838700000002</v>
      </c>
      <c r="S215" s="172"/>
      <c r="T215" s="174">
        <f>SUM(T216:T314)</f>
        <v>0</v>
      </c>
      <c r="AR215" s="175" t="s">
        <v>82</v>
      </c>
      <c r="AT215" s="176" t="s">
        <v>71</v>
      </c>
      <c r="AU215" s="176" t="s">
        <v>80</v>
      </c>
      <c r="AY215" s="175" t="s">
        <v>146</v>
      </c>
      <c r="BK215" s="177">
        <f>SUM(BK216:BK314)</f>
        <v>0</v>
      </c>
    </row>
    <row r="216" spans="1:65" s="2" customFormat="1" ht="24.2" customHeight="1">
      <c r="A216" s="36"/>
      <c r="B216" s="37"/>
      <c r="C216" s="180" t="s">
        <v>271</v>
      </c>
      <c r="D216" s="180" t="s">
        <v>149</v>
      </c>
      <c r="E216" s="181" t="s">
        <v>509</v>
      </c>
      <c r="F216" s="182" t="s">
        <v>510</v>
      </c>
      <c r="G216" s="183" t="s">
        <v>152</v>
      </c>
      <c r="H216" s="184">
        <v>104.3</v>
      </c>
      <c r="I216" s="185"/>
      <c r="J216" s="186">
        <f>ROUND(I216*H216,2)</f>
        <v>0</v>
      </c>
      <c r="K216" s="182" t="s">
        <v>362</v>
      </c>
      <c r="L216" s="41"/>
      <c r="M216" s="187" t="s">
        <v>19</v>
      </c>
      <c r="N216" s="188" t="s">
        <v>43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241</v>
      </c>
      <c r="AT216" s="191" t="s">
        <v>149</v>
      </c>
      <c r="AU216" s="191" t="s">
        <v>82</v>
      </c>
      <c r="AY216" s="19" t="s">
        <v>146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241</v>
      </c>
      <c r="BM216" s="191" t="s">
        <v>511</v>
      </c>
    </row>
    <row r="217" spans="1:65" s="2" customFormat="1">
      <c r="A217" s="36"/>
      <c r="B217" s="37"/>
      <c r="C217" s="38"/>
      <c r="D217" s="193" t="s">
        <v>155</v>
      </c>
      <c r="E217" s="38"/>
      <c r="F217" s="194" t="s">
        <v>512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155</v>
      </c>
      <c r="AU217" s="19" t="s">
        <v>82</v>
      </c>
    </row>
    <row r="218" spans="1:65" s="13" customFormat="1">
      <c r="B218" s="198"/>
      <c r="C218" s="199"/>
      <c r="D218" s="200" t="s">
        <v>157</v>
      </c>
      <c r="E218" s="201" t="s">
        <v>19</v>
      </c>
      <c r="F218" s="202" t="s">
        <v>513</v>
      </c>
      <c r="G218" s="199"/>
      <c r="H218" s="201" t="s">
        <v>19</v>
      </c>
      <c r="I218" s="203"/>
      <c r="J218" s="199"/>
      <c r="K218" s="199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157</v>
      </c>
      <c r="AU218" s="208" t="s">
        <v>82</v>
      </c>
      <c r="AV218" s="13" t="s">
        <v>80</v>
      </c>
      <c r="AW218" s="13" t="s">
        <v>33</v>
      </c>
      <c r="AX218" s="13" t="s">
        <v>72</v>
      </c>
      <c r="AY218" s="208" t="s">
        <v>146</v>
      </c>
    </row>
    <row r="219" spans="1:65" s="13" customFormat="1">
      <c r="B219" s="198"/>
      <c r="C219" s="199"/>
      <c r="D219" s="200" t="s">
        <v>157</v>
      </c>
      <c r="E219" s="201" t="s">
        <v>19</v>
      </c>
      <c r="F219" s="202" t="s">
        <v>514</v>
      </c>
      <c r="G219" s="199"/>
      <c r="H219" s="201" t="s">
        <v>19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157</v>
      </c>
      <c r="AU219" s="208" t="s">
        <v>82</v>
      </c>
      <c r="AV219" s="13" t="s">
        <v>80</v>
      </c>
      <c r="AW219" s="13" t="s">
        <v>33</v>
      </c>
      <c r="AX219" s="13" t="s">
        <v>72</v>
      </c>
      <c r="AY219" s="208" t="s">
        <v>146</v>
      </c>
    </row>
    <row r="220" spans="1:65" s="14" customFormat="1">
      <c r="B220" s="209"/>
      <c r="C220" s="210"/>
      <c r="D220" s="200" t="s">
        <v>157</v>
      </c>
      <c r="E220" s="211" t="s">
        <v>19</v>
      </c>
      <c r="F220" s="212" t="s">
        <v>515</v>
      </c>
      <c r="G220" s="210"/>
      <c r="H220" s="213">
        <v>11.74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157</v>
      </c>
      <c r="AU220" s="219" t="s">
        <v>82</v>
      </c>
      <c r="AV220" s="14" t="s">
        <v>82</v>
      </c>
      <c r="AW220" s="14" t="s">
        <v>33</v>
      </c>
      <c r="AX220" s="14" t="s">
        <v>72</v>
      </c>
      <c r="AY220" s="219" t="s">
        <v>146</v>
      </c>
    </row>
    <row r="221" spans="1:65" s="13" customFormat="1">
      <c r="B221" s="198"/>
      <c r="C221" s="199"/>
      <c r="D221" s="200" t="s">
        <v>157</v>
      </c>
      <c r="E221" s="201" t="s">
        <v>19</v>
      </c>
      <c r="F221" s="202" t="s">
        <v>516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157</v>
      </c>
      <c r="AU221" s="208" t="s">
        <v>82</v>
      </c>
      <c r="AV221" s="13" t="s">
        <v>80</v>
      </c>
      <c r="AW221" s="13" t="s">
        <v>33</v>
      </c>
      <c r="AX221" s="13" t="s">
        <v>72</v>
      </c>
      <c r="AY221" s="208" t="s">
        <v>146</v>
      </c>
    </row>
    <row r="222" spans="1:65" s="14" customFormat="1">
      <c r="B222" s="209"/>
      <c r="C222" s="210"/>
      <c r="D222" s="200" t="s">
        <v>157</v>
      </c>
      <c r="E222" s="211" t="s">
        <v>19</v>
      </c>
      <c r="F222" s="212" t="s">
        <v>517</v>
      </c>
      <c r="G222" s="210"/>
      <c r="H222" s="213">
        <v>29.3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157</v>
      </c>
      <c r="AU222" s="219" t="s">
        <v>82</v>
      </c>
      <c r="AV222" s="14" t="s">
        <v>82</v>
      </c>
      <c r="AW222" s="14" t="s">
        <v>33</v>
      </c>
      <c r="AX222" s="14" t="s">
        <v>72</v>
      </c>
      <c r="AY222" s="219" t="s">
        <v>146</v>
      </c>
    </row>
    <row r="223" spans="1:65" s="13" customFormat="1">
      <c r="B223" s="198"/>
      <c r="C223" s="199"/>
      <c r="D223" s="200" t="s">
        <v>157</v>
      </c>
      <c r="E223" s="201" t="s">
        <v>19</v>
      </c>
      <c r="F223" s="202" t="s">
        <v>518</v>
      </c>
      <c r="G223" s="199"/>
      <c r="H223" s="201" t="s">
        <v>19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157</v>
      </c>
      <c r="AU223" s="208" t="s">
        <v>82</v>
      </c>
      <c r="AV223" s="13" t="s">
        <v>80</v>
      </c>
      <c r="AW223" s="13" t="s">
        <v>33</v>
      </c>
      <c r="AX223" s="13" t="s">
        <v>72</v>
      </c>
      <c r="AY223" s="208" t="s">
        <v>146</v>
      </c>
    </row>
    <row r="224" spans="1:65" s="14" customFormat="1">
      <c r="B224" s="209"/>
      <c r="C224" s="210"/>
      <c r="D224" s="200" t="s">
        <v>157</v>
      </c>
      <c r="E224" s="211" t="s">
        <v>19</v>
      </c>
      <c r="F224" s="212" t="s">
        <v>519</v>
      </c>
      <c r="G224" s="210"/>
      <c r="H224" s="213">
        <v>15.02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157</v>
      </c>
      <c r="AU224" s="219" t="s">
        <v>82</v>
      </c>
      <c r="AV224" s="14" t="s">
        <v>82</v>
      </c>
      <c r="AW224" s="14" t="s">
        <v>33</v>
      </c>
      <c r="AX224" s="14" t="s">
        <v>72</v>
      </c>
      <c r="AY224" s="219" t="s">
        <v>146</v>
      </c>
    </row>
    <row r="225" spans="1:65" s="13" customFormat="1">
      <c r="B225" s="198"/>
      <c r="C225" s="199"/>
      <c r="D225" s="200" t="s">
        <v>157</v>
      </c>
      <c r="E225" s="201" t="s">
        <v>19</v>
      </c>
      <c r="F225" s="202" t="s">
        <v>520</v>
      </c>
      <c r="G225" s="199"/>
      <c r="H225" s="201" t="s">
        <v>19</v>
      </c>
      <c r="I225" s="203"/>
      <c r="J225" s="199"/>
      <c r="K225" s="199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157</v>
      </c>
      <c r="AU225" s="208" t="s">
        <v>82</v>
      </c>
      <c r="AV225" s="13" t="s">
        <v>80</v>
      </c>
      <c r="AW225" s="13" t="s">
        <v>33</v>
      </c>
      <c r="AX225" s="13" t="s">
        <v>72</v>
      </c>
      <c r="AY225" s="208" t="s">
        <v>146</v>
      </c>
    </row>
    <row r="226" spans="1:65" s="14" customFormat="1">
      <c r="B226" s="209"/>
      <c r="C226" s="210"/>
      <c r="D226" s="200" t="s">
        <v>157</v>
      </c>
      <c r="E226" s="211" t="s">
        <v>19</v>
      </c>
      <c r="F226" s="212" t="s">
        <v>521</v>
      </c>
      <c r="G226" s="210"/>
      <c r="H226" s="213">
        <v>10.64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157</v>
      </c>
      <c r="AU226" s="219" t="s">
        <v>82</v>
      </c>
      <c r="AV226" s="14" t="s">
        <v>82</v>
      </c>
      <c r="AW226" s="14" t="s">
        <v>33</v>
      </c>
      <c r="AX226" s="14" t="s">
        <v>72</v>
      </c>
      <c r="AY226" s="219" t="s">
        <v>146</v>
      </c>
    </row>
    <row r="227" spans="1:65" s="13" customFormat="1">
      <c r="B227" s="198"/>
      <c r="C227" s="199"/>
      <c r="D227" s="200" t="s">
        <v>157</v>
      </c>
      <c r="E227" s="201" t="s">
        <v>19</v>
      </c>
      <c r="F227" s="202" t="s">
        <v>522</v>
      </c>
      <c r="G227" s="199"/>
      <c r="H227" s="201" t="s">
        <v>19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157</v>
      </c>
      <c r="AU227" s="208" t="s">
        <v>82</v>
      </c>
      <c r="AV227" s="13" t="s">
        <v>80</v>
      </c>
      <c r="AW227" s="13" t="s">
        <v>33</v>
      </c>
      <c r="AX227" s="13" t="s">
        <v>72</v>
      </c>
      <c r="AY227" s="208" t="s">
        <v>146</v>
      </c>
    </row>
    <row r="228" spans="1:65" s="14" customFormat="1">
      <c r="B228" s="209"/>
      <c r="C228" s="210"/>
      <c r="D228" s="200" t="s">
        <v>157</v>
      </c>
      <c r="E228" s="211" t="s">
        <v>19</v>
      </c>
      <c r="F228" s="212" t="s">
        <v>523</v>
      </c>
      <c r="G228" s="210"/>
      <c r="H228" s="213">
        <v>7.66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157</v>
      </c>
      <c r="AU228" s="219" t="s">
        <v>82</v>
      </c>
      <c r="AV228" s="14" t="s">
        <v>82</v>
      </c>
      <c r="AW228" s="14" t="s">
        <v>33</v>
      </c>
      <c r="AX228" s="14" t="s">
        <v>72</v>
      </c>
      <c r="AY228" s="219" t="s">
        <v>146</v>
      </c>
    </row>
    <row r="229" spans="1:65" s="13" customFormat="1">
      <c r="B229" s="198"/>
      <c r="C229" s="199"/>
      <c r="D229" s="200" t="s">
        <v>157</v>
      </c>
      <c r="E229" s="201" t="s">
        <v>19</v>
      </c>
      <c r="F229" s="202" t="s">
        <v>524</v>
      </c>
      <c r="G229" s="199"/>
      <c r="H229" s="201" t="s">
        <v>19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157</v>
      </c>
      <c r="AU229" s="208" t="s">
        <v>82</v>
      </c>
      <c r="AV229" s="13" t="s">
        <v>80</v>
      </c>
      <c r="AW229" s="13" t="s">
        <v>33</v>
      </c>
      <c r="AX229" s="13" t="s">
        <v>72</v>
      </c>
      <c r="AY229" s="208" t="s">
        <v>146</v>
      </c>
    </row>
    <row r="230" spans="1:65" s="14" customFormat="1">
      <c r="B230" s="209"/>
      <c r="C230" s="210"/>
      <c r="D230" s="200" t="s">
        <v>157</v>
      </c>
      <c r="E230" s="211" t="s">
        <v>19</v>
      </c>
      <c r="F230" s="212" t="s">
        <v>525</v>
      </c>
      <c r="G230" s="210"/>
      <c r="H230" s="213">
        <v>1.43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157</v>
      </c>
      <c r="AU230" s="219" t="s">
        <v>82</v>
      </c>
      <c r="AV230" s="14" t="s">
        <v>82</v>
      </c>
      <c r="AW230" s="14" t="s">
        <v>33</v>
      </c>
      <c r="AX230" s="14" t="s">
        <v>72</v>
      </c>
      <c r="AY230" s="219" t="s">
        <v>146</v>
      </c>
    </row>
    <row r="231" spans="1:65" s="13" customFormat="1">
      <c r="B231" s="198"/>
      <c r="C231" s="199"/>
      <c r="D231" s="200" t="s">
        <v>157</v>
      </c>
      <c r="E231" s="201" t="s">
        <v>19</v>
      </c>
      <c r="F231" s="202" t="s">
        <v>526</v>
      </c>
      <c r="G231" s="199"/>
      <c r="H231" s="201" t="s">
        <v>19</v>
      </c>
      <c r="I231" s="203"/>
      <c r="J231" s="199"/>
      <c r="K231" s="199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157</v>
      </c>
      <c r="AU231" s="208" t="s">
        <v>82</v>
      </c>
      <c r="AV231" s="13" t="s">
        <v>80</v>
      </c>
      <c r="AW231" s="13" t="s">
        <v>33</v>
      </c>
      <c r="AX231" s="13" t="s">
        <v>72</v>
      </c>
      <c r="AY231" s="208" t="s">
        <v>146</v>
      </c>
    </row>
    <row r="232" spans="1:65" s="14" customFormat="1">
      <c r="B232" s="209"/>
      <c r="C232" s="210"/>
      <c r="D232" s="200" t="s">
        <v>157</v>
      </c>
      <c r="E232" s="211" t="s">
        <v>19</v>
      </c>
      <c r="F232" s="212" t="s">
        <v>527</v>
      </c>
      <c r="G232" s="210"/>
      <c r="H232" s="213">
        <v>4.68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157</v>
      </c>
      <c r="AU232" s="219" t="s">
        <v>82</v>
      </c>
      <c r="AV232" s="14" t="s">
        <v>82</v>
      </c>
      <c r="AW232" s="14" t="s">
        <v>33</v>
      </c>
      <c r="AX232" s="14" t="s">
        <v>72</v>
      </c>
      <c r="AY232" s="219" t="s">
        <v>146</v>
      </c>
    </row>
    <row r="233" spans="1:65" s="13" customFormat="1">
      <c r="B233" s="198"/>
      <c r="C233" s="199"/>
      <c r="D233" s="200" t="s">
        <v>157</v>
      </c>
      <c r="E233" s="201" t="s">
        <v>19</v>
      </c>
      <c r="F233" s="202" t="s">
        <v>528</v>
      </c>
      <c r="G233" s="199"/>
      <c r="H233" s="201" t="s">
        <v>19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157</v>
      </c>
      <c r="AU233" s="208" t="s">
        <v>82</v>
      </c>
      <c r="AV233" s="13" t="s">
        <v>80</v>
      </c>
      <c r="AW233" s="13" t="s">
        <v>33</v>
      </c>
      <c r="AX233" s="13" t="s">
        <v>72</v>
      </c>
      <c r="AY233" s="208" t="s">
        <v>146</v>
      </c>
    </row>
    <row r="234" spans="1:65" s="14" customFormat="1">
      <c r="B234" s="209"/>
      <c r="C234" s="210"/>
      <c r="D234" s="200" t="s">
        <v>157</v>
      </c>
      <c r="E234" s="211" t="s">
        <v>19</v>
      </c>
      <c r="F234" s="212" t="s">
        <v>529</v>
      </c>
      <c r="G234" s="210"/>
      <c r="H234" s="213">
        <v>12.28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157</v>
      </c>
      <c r="AU234" s="219" t="s">
        <v>82</v>
      </c>
      <c r="AV234" s="14" t="s">
        <v>82</v>
      </c>
      <c r="AW234" s="14" t="s">
        <v>33</v>
      </c>
      <c r="AX234" s="14" t="s">
        <v>72</v>
      </c>
      <c r="AY234" s="219" t="s">
        <v>146</v>
      </c>
    </row>
    <row r="235" spans="1:65" s="13" customFormat="1">
      <c r="B235" s="198"/>
      <c r="C235" s="199"/>
      <c r="D235" s="200" t="s">
        <v>157</v>
      </c>
      <c r="E235" s="201" t="s">
        <v>19</v>
      </c>
      <c r="F235" s="202" t="s">
        <v>530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157</v>
      </c>
      <c r="AU235" s="208" t="s">
        <v>82</v>
      </c>
      <c r="AV235" s="13" t="s">
        <v>80</v>
      </c>
      <c r="AW235" s="13" t="s">
        <v>33</v>
      </c>
      <c r="AX235" s="13" t="s">
        <v>72</v>
      </c>
      <c r="AY235" s="208" t="s">
        <v>146</v>
      </c>
    </row>
    <row r="236" spans="1:65" s="14" customFormat="1">
      <c r="B236" s="209"/>
      <c r="C236" s="210"/>
      <c r="D236" s="200" t="s">
        <v>157</v>
      </c>
      <c r="E236" s="211" t="s">
        <v>19</v>
      </c>
      <c r="F236" s="212" t="s">
        <v>531</v>
      </c>
      <c r="G236" s="210"/>
      <c r="H236" s="213">
        <v>11.55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157</v>
      </c>
      <c r="AU236" s="219" t="s">
        <v>82</v>
      </c>
      <c r="AV236" s="14" t="s">
        <v>82</v>
      </c>
      <c r="AW236" s="14" t="s">
        <v>33</v>
      </c>
      <c r="AX236" s="14" t="s">
        <v>72</v>
      </c>
      <c r="AY236" s="219" t="s">
        <v>146</v>
      </c>
    </row>
    <row r="237" spans="1:65" s="15" customFormat="1">
      <c r="B237" s="220"/>
      <c r="C237" s="221"/>
      <c r="D237" s="200" t="s">
        <v>157</v>
      </c>
      <c r="E237" s="222" t="s">
        <v>19</v>
      </c>
      <c r="F237" s="223" t="s">
        <v>161</v>
      </c>
      <c r="G237" s="221"/>
      <c r="H237" s="224">
        <v>104.3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157</v>
      </c>
      <c r="AU237" s="230" t="s">
        <v>82</v>
      </c>
      <c r="AV237" s="15" t="s">
        <v>147</v>
      </c>
      <c r="AW237" s="15" t="s">
        <v>33</v>
      </c>
      <c r="AX237" s="15" t="s">
        <v>80</v>
      </c>
      <c r="AY237" s="230" t="s">
        <v>146</v>
      </c>
    </row>
    <row r="238" spans="1:65" s="2" customFormat="1" ht="16.5" customHeight="1">
      <c r="A238" s="36"/>
      <c r="B238" s="37"/>
      <c r="C238" s="236" t="s">
        <v>278</v>
      </c>
      <c r="D238" s="236" t="s">
        <v>392</v>
      </c>
      <c r="E238" s="237" t="s">
        <v>532</v>
      </c>
      <c r="F238" s="238" t="s">
        <v>533</v>
      </c>
      <c r="G238" s="239" t="s">
        <v>152</v>
      </c>
      <c r="H238" s="240">
        <v>94.605000000000004</v>
      </c>
      <c r="I238" s="241"/>
      <c r="J238" s="242">
        <f>ROUND(I238*H238,2)</f>
        <v>0</v>
      </c>
      <c r="K238" s="238" t="s">
        <v>362</v>
      </c>
      <c r="L238" s="243"/>
      <c r="M238" s="244" t="s">
        <v>19</v>
      </c>
      <c r="N238" s="245" t="s">
        <v>43</v>
      </c>
      <c r="O238" s="66"/>
      <c r="P238" s="189">
        <f>O238*H238</f>
        <v>0</v>
      </c>
      <c r="Q238" s="189">
        <v>3.5999999999999999E-3</v>
      </c>
      <c r="R238" s="189">
        <f>Q238*H238</f>
        <v>0.34057799999999999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335</v>
      </c>
      <c r="AT238" s="191" t="s">
        <v>392</v>
      </c>
      <c r="AU238" s="191" t="s">
        <v>82</v>
      </c>
      <c r="AY238" s="19" t="s">
        <v>146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241</v>
      </c>
      <c r="BM238" s="191" t="s">
        <v>534</v>
      </c>
    </row>
    <row r="239" spans="1:65" s="14" customFormat="1">
      <c r="B239" s="209"/>
      <c r="C239" s="210"/>
      <c r="D239" s="200" t="s">
        <v>157</v>
      </c>
      <c r="E239" s="210"/>
      <c r="F239" s="212" t="s">
        <v>535</v>
      </c>
      <c r="G239" s="210"/>
      <c r="H239" s="213">
        <v>94.605000000000004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157</v>
      </c>
      <c r="AU239" s="219" t="s">
        <v>82</v>
      </c>
      <c r="AV239" s="14" t="s">
        <v>82</v>
      </c>
      <c r="AW239" s="14" t="s">
        <v>4</v>
      </c>
      <c r="AX239" s="14" t="s">
        <v>80</v>
      </c>
      <c r="AY239" s="219" t="s">
        <v>146</v>
      </c>
    </row>
    <row r="240" spans="1:65" s="2" customFormat="1" ht="16.5" customHeight="1">
      <c r="A240" s="36"/>
      <c r="B240" s="37"/>
      <c r="C240" s="236" t="s">
        <v>287</v>
      </c>
      <c r="D240" s="236" t="s">
        <v>392</v>
      </c>
      <c r="E240" s="237" t="s">
        <v>536</v>
      </c>
      <c r="F240" s="238" t="s">
        <v>537</v>
      </c>
      <c r="G240" s="239" t="s">
        <v>152</v>
      </c>
      <c r="H240" s="240">
        <v>12.128</v>
      </c>
      <c r="I240" s="241"/>
      <c r="J240" s="242">
        <f>ROUND(I240*H240,2)</f>
        <v>0</v>
      </c>
      <c r="K240" s="238" t="s">
        <v>362</v>
      </c>
      <c r="L240" s="243"/>
      <c r="M240" s="244" t="s">
        <v>19</v>
      </c>
      <c r="N240" s="245" t="s">
        <v>43</v>
      </c>
      <c r="O240" s="66"/>
      <c r="P240" s="189">
        <f>O240*H240</f>
        <v>0</v>
      </c>
      <c r="Q240" s="189">
        <v>2.0999999999999999E-3</v>
      </c>
      <c r="R240" s="189">
        <f>Q240*H240</f>
        <v>2.54688E-2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335</v>
      </c>
      <c r="AT240" s="191" t="s">
        <v>392</v>
      </c>
      <c r="AU240" s="191" t="s">
        <v>82</v>
      </c>
      <c r="AY240" s="19" t="s">
        <v>146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241</v>
      </c>
      <c r="BM240" s="191" t="s">
        <v>538</v>
      </c>
    </row>
    <row r="241" spans="1:65" s="14" customFormat="1">
      <c r="B241" s="209"/>
      <c r="C241" s="210"/>
      <c r="D241" s="200" t="s">
        <v>157</v>
      </c>
      <c r="E241" s="210"/>
      <c r="F241" s="212" t="s">
        <v>539</v>
      </c>
      <c r="G241" s="210"/>
      <c r="H241" s="213">
        <v>12.128</v>
      </c>
      <c r="I241" s="214"/>
      <c r="J241" s="210"/>
      <c r="K241" s="210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157</v>
      </c>
      <c r="AU241" s="219" t="s">
        <v>82</v>
      </c>
      <c r="AV241" s="14" t="s">
        <v>82</v>
      </c>
      <c r="AW241" s="14" t="s">
        <v>4</v>
      </c>
      <c r="AX241" s="14" t="s">
        <v>80</v>
      </c>
      <c r="AY241" s="219" t="s">
        <v>146</v>
      </c>
    </row>
    <row r="242" spans="1:65" s="2" customFormat="1" ht="24.2" customHeight="1">
      <c r="A242" s="36"/>
      <c r="B242" s="37"/>
      <c r="C242" s="180" t="s">
        <v>294</v>
      </c>
      <c r="D242" s="180" t="s">
        <v>149</v>
      </c>
      <c r="E242" s="181" t="s">
        <v>509</v>
      </c>
      <c r="F242" s="182" t="s">
        <v>510</v>
      </c>
      <c r="G242" s="183" t="s">
        <v>152</v>
      </c>
      <c r="H242" s="184">
        <v>85</v>
      </c>
      <c r="I242" s="185"/>
      <c r="J242" s="186">
        <f>ROUND(I242*H242,2)</f>
        <v>0</v>
      </c>
      <c r="K242" s="182" t="s">
        <v>362</v>
      </c>
      <c r="L242" s="41"/>
      <c r="M242" s="187" t="s">
        <v>19</v>
      </c>
      <c r="N242" s="188" t="s">
        <v>43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241</v>
      </c>
      <c r="AT242" s="191" t="s">
        <v>149</v>
      </c>
      <c r="AU242" s="191" t="s">
        <v>82</v>
      </c>
      <c r="AY242" s="19" t="s">
        <v>146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241</v>
      </c>
      <c r="BM242" s="191" t="s">
        <v>540</v>
      </c>
    </row>
    <row r="243" spans="1:65" s="2" customFormat="1">
      <c r="A243" s="36"/>
      <c r="B243" s="37"/>
      <c r="C243" s="38"/>
      <c r="D243" s="193" t="s">
        <v>155</v>
      </c>
      <c r="E243" s="38"/>
      <c r="F243" s="194" t="s">
        <v>512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155</v>
      </c>
      <c r="AU243" s="19" t="s">
        <v>82</v>
      </c>
    </row>
    <row r="244" spans="1:65" s="13" customFormat="1">
      <c r="B244" s="198"/>
      <c r="C244" s="199"/>
      <c r="D244" s="200" t="s">
        <v>157</v>
      </c>
      <c r="E244" s="201" t="s">
        <v>19</v>
      </c>
      <c r="F244" s="202" t="s">
        <v>541</v>
      </c>
      <c r="G244" s="199"/>
      <c r="H244" s="201" t="s">
        <v>19</v>
      </c>
      <c r="I244" s="203"/>
      <c r="J244" s="199"/>
      <c r="K244" s="199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157</v>
      </c>
      <c r="AU244" s="208" t="s">
        <v>82</v>
      </c>
      <c r="AV244" s="13" t="s">
        <v>80</v>
      </c>
      <c r="AW244" s="13" t="s">
        <v>33</v>
      </c>
      <c r="AX244" s="13" t="s">
        <v>72</v>
      </c>
      <c r="AY244" s="208" t="s">
        <v>146</v>
      </c>
    </row>
    <row r="245" spans="1:65" s="14" customFormat="1">
      <c r="B245" s="209"/>
      <c r="C245" s="210"/>
      <c r="D245" s="200" t="s">
        <v>157</v>
      </c>
      <c r="E245" s="211" t="s">
        <v>19</v>
      </c>
      <c r="F245" s="212" t="s">
        <v>542</v>
      </c>
      <c r="G245" s="210"/>
      <c r="H245" s="213">
        <v>85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157</v>
      </c>
      <c r="AU245" s="219" t="s">
        <v>82</v>
      </c>
      <c r="AV245" s="14" t="s">
        <v>82</v>
      </c>
      <c r="AW245" s="14" t="s">
        <v>33</v>
      </c>
      <c r="AX245" s="14" t="s">
        <v>80</v>
      </c>
      <c r="AY245" s="219" t="s">
        <v>146</v>
      </c>
    </row>
    <row r="246" spans="1:65" s="2" customFormat="1" ht="16.5" customHeight="1">
      <c r="A246" s="36"/>
      <c r="B246" s="37"/>
      <c r="C246" s="236" t="s">
        <v>300</v>
      </c>
      <c r="D246" s="236" t="s">
        <v>392</v>
      </c>
      <c r="E246" s="237" t="s">
        <v>543</v>
      </c>
      <c r="F246" s="238" t="s">
        <v>544</v>
      </c>
      <c r="G246" s="239" t="s">
        <v>152</v>
      </c>
      <c r="H246" s="240">
        <v>86.7</v>
      </c>
      <c r="I246" s="241"/>
      <c r="J246" s="242">
        <f>ROUND(I246*H246,2)</f>
        <v>0</v>
      </c>
      <c r="K246" s="238" t="s">
        <v>362</v>
      </c>
      <c r="L246" s="243"/>
      <c r="M246" s="244" t="s">
        <v>19</v>
      </c>
      <c r="N246" s="245" t="s">
        <v>43</v>
      </c>
      <c r="O246" s="66"/>
      <c r="P246" s="189">
        <f>O246*H246</f>
        <v>0</v>
      </c>
      <c r="Q246" s="189">
        <v>8.0000000000000002E-3</v>
      </c>
      <c r="R246" s="189">
        <f>Q246*H246</f>
        <v>0.69359999999999999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335</v>
      </c>
      <c r="AT246" s="191" t="s">
        <v>392</v>
      </c>
      <c r="AU246" s="191" t="s">
        <v>82</v>
      </c>
      <c r="AY246" s="19" t="s">
        <v>146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241</v>
      </c>
      <c r="BM246" s="191" t="s">
        <v>545</v>
      </c>
    </row>
    <row r="247" spans="1:65" s="14" customFormat="1">
      <c r="B247" s="209"/>
      <c r="C247" s="210"/>
      <c r="D247" s="200" t="s">
        <v>157</v>
      </c>
      <c r="E247" s="210"/>
      <c r="F247" s="212" t="s">
        <v>546</v>
      </c>
      <c r="G247" s="210"/>
      <c r="H247" s="213">
        <v>86.7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157</v>
      </c>
      <c r="AU247" s="219" t="s">
        <v>82</v>
      </c>
      <c r="AV247" s="14" t="s">
        <v>82</v>
      </c>
      <c r="AW247" s="14" t="s">
        <v>4</v>
      </c>
      <c r="AX247" s="14" t="s">
        <v>80</v>
      </c>
      <c r="AY247" s="219" t="s">
        <v>146</v>
      </c>
    </row>
    <row r="248" spans="1:65" s="2" customFormat="1" ht="24.2" customHeight="1">
      <c r="A248" s="36"/>
      <c r="B248" s="37"/>
      <c r="C248" s="180" t="s">
        <v>305</v>
      </c>
      <c r="D248" s="180" t="s">
        <v>149</v>
      </c>
      <c r="E248" s="181" t="s">
        <v>547</v>
      </c>
      <c r="F248" s="182" t="s">
        <v>548</v>
      </c>
      <c r="G248" s="183" t="s">
        <v>152</v>
      </c>
      <c r="H248" s="184">
        <v>79.27</v>
      </c>
      <c r="I248" s="185"/>
      <c r="J248" s="186">
        <f>ROUND(I248*H248,2)</f>
        <v>0</v>
      </c>
      <c r="K248" s="182" t="s">
        <v>362</v>
      </c>
      <c r="L248" s="41"/>
      <c r="M248" s="187" t="s">
        <v>19</v>
      </c>
      <c r="N248" s="188" t="s">
        <v>43</v>
      </c>
      <c r="O248" s="66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241</v>
      </c>
      <c r="AT248" s="191" t="s">
        <v>149</v>
      </c>
      <c r="AU248" s="191" t="s">
        <v>82</v>
      </c>
      <c r="AY248" s="19" t="s">
        <v>146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80</v>
      </c>
      <c r="BK248" s="192">
        <f>ROUND(I248*H248,2)</f>
        <v>0</v>
      </c>
      <c r="BL248" s="19" t="s">
        <v>241</v>
      </c>
      <c r="BM248" s="191" t="s">
        <v>549</v>
      </c>
    </row>
    <row r="249" spans="1:65" s="2" customFormat="1">
      <c r="A249" s="36"/>
      <c r="B249" s="37"/>
      <c r="C249" s="38"/>
      <c r="D249" s="193" t="s">
        <v>155</v>
      </c>
      <c r="E249" s="38"/>
      <c r="F249" s="194" t="s">
        <v>550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155</v>
      </c>
      <c r="AU249" s="19" t="s">
        <v>82</v>
      </c>
    </row>
    <row r="250" spans="1:65" s="13" customFormat="1">
      <c r="B250" s="198"/>
      <c r="C250" s="199"/>
      <c r="D250" s="200" t="s">
        <v>157</v>
      </c>
      <c r="E250" s="201" t="s">
        <v>19</v>
      </c>
      <c r="F250" s="202" t="s">
        <v>551</v>
      </c>
      <c r="G250" s="199"/>
      <c r="H250" s="201" t="s">
        <v>19</v>
      </c>
      <c r="I250" s="203"/>
      <c r="J250" s="199"/>
      <c r="K250" s="199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157</v>
      </c>
      <c r="AU250" s="208" t="s">
        <v>82</v>
      </c>
      <c r="AV250" s="13" t="s">
        <v>80</v>
      </c>
      <c r="AW250" s="13" t="s">
        <v>33</v>
      </c>
      <c r="AX250" s="13" t="s">
        <v>72</v>
      </c>
      <c r="AY250" s="208" t="s">
        <v>146</v>
      </c>
    </row>
    <row r="251" spans="1:65" s="13" customFormat="1">
      <c r="B251" s="198"/>
      <c r="C251" s="199"/>
      <c r="D251" s="200" t="s">
        <v>157</v>
      </c>
      <c r="E251" s="201" t="s">
        <v>19</v>
      </c>
      <c r="F251" s="202" t="s">
        <v>552</v>
      </c>
      <c r="G251" s="199"/>
      <c r="H251" s="201" t="s">
        <v>19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157</v>
      </c>
      <c r="AU251" s="208" t="s">
        <v>82</v>
      </c>
      <c r="AV251" s="13" t="s">
        <v>80</v>
      </c>
      <c r="AW251" s="13" t="s">
        <v>33</v>
      </c>
      <c r="AX251" s="13" t="s">
        <v>72</v>
      </c>
      <c r="AY251" s="208" t="s">
        <v>146</v>
      </c>
    </row>
    <row r="252" spans="1:65" s="14" customFormat="1">
      <c r="B252" s="209"/>
      <c r="C252" s="210"/>
      <c r="D252" s="200" t="s">
        <v>157</v>
      </c>
      <c r="E252" s="211" t="s">
        <v>19</v>
      </c>
      <c r="F252" s="212" t="s">
        <v>553</v>
      </c>
      <c r="G252" s="210"/>
      <c r="H252" s="213">
        <v>11.087999999999999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157</v>
      </c>
      <c r="AU252" s="219" t="s">
        <v>82</v>
      </c>
      <c r="AV252" s="14" t="s">
        <v>82</v>
      </c>
      <c r="AW252" s="14" t="s">
        <v>33</v>
      </c>
      <c r="AX252" s="14" t="s">
        <v>72</v>
      </c>
      <c r="AY252" s="219" t="s">
        <v>146</v>
      </c>
    </row>
    <row r="253" spans="1:65" s="14" customFormat="1">
      <c r="B253" s="209"/>
      <c r="C253" s="210"/>
      <c r="D253" s="200" t="s">
        <v>157</v>
      </c>
      <c r="E253" s="211" t="s">
        <v>19</v>
      </c>
      <c r="F253" s="212" t="s">
        <v>554</v>
      </c>
      <c r="G253" s="210"/>
      <c r="H253" s="213">
        <v>10.032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157</v>
      </c>
      <c r="AU253" s="219" t="s">
        <v>82</v>
      </c>
      <c r="AV253" s="14" t="s">
        <v>82</v>
      </c>
      <c r="AW253" s="14" t="s">
        <v>33</v>
      </c>
      <c r="AX253" s="14" t="s">
        <v>72</v>
      </c>
      <c r="AY253" s="219" t="s">
        <v>146</v>
      </c>
    </row>
    <row r="254" spans="1:65" s="14" customFormat="1">
      <c r="B254" s="209"/>
      <c r="C254" s="210"/>
      <c r="D254" s="200" t="s">
        <v>157</v>
      </c>
      <c r="E254" s="211" t="s">
        <v>19</v>
      </c>
      <c r="F254" s="212" t="s">
        <v>555</v>
      </c>
      <c r="G254" s="210"/>
      <c r="H254" s="213">
        <v>11.528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157</v>
      </c>
      <c r="AU254" s="219" t="s">
        <v>82</v>
      </c>
      <c r="AV254" s="14" t="s">
        <v>82</v>
      </c>
      <c r="AW254" s="14" t="s">
        <v>33</v>
      </c>
      <c r="AX254" s="14" t="s">
        <v>72</v>
      </c>
      <c r="AY254" s="219" t="s">
        <v>146</v>
      </c>
    </row>
    <row r="255" spans="1:65" s="14" customFormat="1">
      <c r="B255" s="209"/>
      <c r="C255" s="210"/>
      <c r="D255" s="200" t="s">
        <v>157</v>
      </c>
      <c r="E255" s="211" t="s">
        <v>19</v>
      </c>
      <c r="F255" s="212" t="s">
        <v>556</v>
      </c>
      <c r="G255" s="210"/>
      <c r="H255" s="213">
        <v>11.352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157</v>
      </c>
      <c r="AU255" s="219" t="s">
        <v>82</v>
      </c>
      <c r="AV255" s="14" t="s">
        <v>82</v>
      </c>
      <c r="AW255" s="14" t="s">
        <v>33</v>
      </c>
      <c r="AX255" s="14" t="s">
        <v>72</v>
      </c>
      <c r="AY255" s="219" t="s">
        <v>146</v>
      </c>
    </row>
    <row r="256" spans="1:65" s="13" customFormat="1">
      <c r="B256" s="198"/>
      <c r="C256" s="199"/>
      <c r="D256" s="200" t="s">
        <v>157</v>
      </c>
      <c r="E256" s="201" t="s">
        <v>19</v>
      </c>
      <c r="F256" s="202" t="s">
        <v>557</v>
      </c>
      <c r="G256" s="199"/>
      <c r="H256" s="201" t="s">
        <v>19</v>
      </c>
      <c r="I256" s="203"/>
      <c r="J256" s="199"/>
      <c r="K256" s="199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157</v>
      </c>
      <c r="AU256" s="208" t="s">
        <v>82</v>
      </c>
      <c r="AV256" s="13" t="s">
        <v>80</v>
      </c>
      <c r="AW256" s="13" t="s">
        <v>33</v>
      </c>
      <c r="AX256" s="13" t="s">
        <v>72</v>
      </c>
      <c r="AY256" s="208" t="s">
        <v>146</v>
      </c>
    </row>
    <row r="257" spans="1:65" s="14" customFormat="1">
      <c r="B257" s="209"/>
      <c r="C257" s="210"/>
      <c r="D257" s="200" t="s">
        <v>157</v>
      </c>
      <c r="E257" s="211" t="s">
        <v>19</v>
      </c>
      <c r="F257" s="212" t="s">
        <v>558</v>
      </c>
      <c r="G257" s="210"/>
      <c r="H257" s="213">
        <v>9.0640000000000001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157</v>
      </c>
      <c r="AU257" s="219" t="s">
        <v>82</v>
      </c>
      <c r="AV257" s="14" t="s">
        <v>82</v>
      </c>
      <c r="AW257" s="14" t="s">
        <v>33</v>
      </c>
      <c r="AX257" s="14" t="s">
        <v>72</v>
      </c>
      <c r="AY257" s="219" t="s">
        <v>146</v>
      </c>
    </row>
    <row r="258" spans="1:65" s="14" customFormat="1">
      <c r="B258" s="209"/>
      <c r="C258" s="210"/>
      <c r="D258" s="200" t="s">
        <v>157</v>
      </c>
      <c r="E258" s="211" t="s">
        <v>19</v>
      </c>
      <c r="F258" s="212" t="s">
        <v>559</v>
      </c>
      <c r="G258" s="210"/>
      <c r="H258" s="213">
        <v>8.0340000000000007</v>
      </c>
      <c r="I258" s="214"/>
      <c r="J258" s="210"/>
      <c r="K258" s="210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157</v>
      </c>
      <c r="AU258" s="219" t="s">
        <v>82</v>
      </c>
      <c r="AV258" s="14" t="s">
        <v>82</v>
      </c>
      <c r="AW258" s="14" t="s">
        <v>33</v>
      </c>
      <c r="AX258" s="14" t="s">
        <v>72</v>
      </c>
      <c r="AY258" s="219" t="s">
        <v>146</v>
      </c>
    </row>
    <row r="259" spans="1:65" s="14" customFormat="1">
      <c r="B259" s="209"/>
      <c r="C259" s="210"/>
      <c r="D259" s="200" t="s">
        <v>157</v>
      </c>
      <c r="E259" s="211" t="s">
        <v>19</v>
      </c>
      <c r="F259" s="212" t="s">
        <v>560</v>
      </c>
      <c r="G259" s="210"/>
      <c r="H259" s="213">
        <v>9.24</v>
      </c>
      <c r="I259" s="214"/>
      <c r="J259" s="210"/>
      <c r="K259" s="210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157</v>
      </c>
      <c r="AU259" s="219" t="s">
        <v>82</v>
      </c>
      <c r="AV259" s="14" t="s">
        <v>82</v>
      </c>
      <c r="AW259" s="14" t="s">
        <v>33</v>
      </c>
      <c r="AX259" s="14" t="s">
        <v>72</v>
      </c>
      <c r="AY259" s="219" t="s">
        <v>146</v>
      </c>
    </row>
    <row r="260" spans="1:65" s="14" customFormat="1">
      <c r="B260" s="209"/>
      <c r="C260" s="210"/>
      <c r="D260" s="200" t="s">
        <v>157</v>
      </c>
      <c r="E260" s="211" t="s">
        <v>19</v>
      </c>
      <c r="F260" s="212" t="s">
        <v>561</v>
      </c>
      <c r="G260" s="210"/>
      <c r="H260" s="213">
        <v>8.9320000000000004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157</v>
      </c>
      <c r="AU260" s="219" t="s">
        <v>82</v>
      </c>
      <c r="AV260" s="14" t="s">
        <v>82</v>
      </c>
      <c r="AW260" s="14" t="s">
        <v>33</v>
      </c>
      <c r="AX260" s="14" t="s">
        <v>72</v>
      </c>
      <c r="AY260" s="219" t="s">
        <v>146</v>
      </c>
    </row>
    <row r="261" spans="1:65" s="15" customFormat="1">
      <c r="B261" s="220"/>
      <c r="C261" s="221"/>
      <c r="D261" s="200" t="s">
        <v>157</v>
      </c>
      <c r="E261" s="222" t="s">
        <v>19</v>
      </c>
      <c r="F261" s="223" t="s">
        <v>161</v>
      </c>
      <c r="G261" s="221"/>
      <c r="H261" s="224">
        <v>79.27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157</v>
      </c>
      <c r="AU261" s="230" t="s">
        <v>82</v>
      </c>
      <c r="AV261" s="15" t="s">
        <v>147</v>
      </c>
      <c r="AW261" s="15" t="s">
        <v>33</v>
      </c>
      <c r="AX261" s="15" t="s">
        <v>80</v>
      </c>
      <c r="AY261" s="230" t="s">
        <v>146</v>
      </c>
    </row>
    <row r="262" spans="1:65" s="2" customFormat="1" ht="16.5" customHeight="1">
      <c r="A262" s="36"/>
      <c r="B262" s="37"/>
      <c r="C262" s="236" t="s">
        <v>312</v>
      </c>
      <c r="D262" s="236" t="s">
        <v>392</v>
      </c>
      <c r="E262" s="237" t="s">
        <v>562</v>
      </c>
      <c r="F262" s="238" t="s">
        <v>563</v>
      </c>
      <c r="G262" s="239" t="s">
        <v>152</v>
      </c>
      <c r="H262" s="240">
        <v>80.855000000000004</v>
      </c>
      <c r="I262" s="241"/>
      <c r="J262" s="242">
        <f>ROUND(I262*H262,2)</f>
        <v>0</v>
      </c>
      <c r="K262" s="238" t="s">
        <v>362</v>
      </c>
      <c r="L262" s="243"/>
      <c r="M262" s="244" t="s">
        <v>19</v>
      </c>
      <c r="N262" s="245" t="s">
        <v>43</v>
      </c>
      <c r="O262" s="66"/>
      <c r="P262" s="189">
        <f>O262*H262</f>
        <v>0</v>
      </c>
      <c r="Q262" s="189">
        <v>2.2399999999999998E-3</v>
      </c>
      <c r="R262" s="189">
        <f>Q262*H262</f>
        <v>0.1811152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335</v>
      </c>
      <c r="AT262" s="191" t="s">
        <v>392</v>
      </c>
      <c r="AU262" s="191" t="s">
        <v>82</v>
      </c>
      <c r="AY262" s="19" t="s">
        <v>146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241</v>
      </c>
      <c r="BM262" s="191" t="s">
        <v>564</v>
      </c>
    </row>
    <row r="263" spans="1:65" s="14" customFormat="1">
      <c r="B263" s="209"/>
      <c r="C263" s="210"/>
      <c r="D263" s="200" t="s">
        <v>157</v>
      </c>
      <c r="E263" s="210"/>
      <c r="F263" s="212" t="s">
        <v>565</v>
      </c>
      <c r="G263" s="210"/>
      <c r="H263" s="213">
        <v>80.855000000000004</v>
      </c>
      <c r="I263" s="214"/>
      <c r="J263" s="210"/>
      <c r="K263" s="210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157</v>
      </c>
      <c r="AU263" s="219" t="s">
        <v>82</v>
      </c>
      <c r="AV263" s="14" t="s">
        <v>82</v>
      </c>
      <c r="AW263" s="14" t="s">
        <v>4</v>
      </c>
      <c r="AX263" s="14" t="s">
        <v>80</v>
      </c>
      <c r="AY263" s="219" t="s">
        <v>146</v>
      </c>
    </row>
    <row r="264" spans="1:65" s="2" customFormat="1" ht="24.2" customHeight="1">
      <c r="A264" s="36"/>
      <c r="B264" s="37"/>
      <c r="C264" s="180" t="s">
        <v>316</v>
      </c>
      <c r="D264" s="180" t="s">
        <v>149</v>
      </c>
      <c r="E264" s="181" t="s">
        <v>566</v>
      </c>
      <c r="F264" s="182" t="s">
        <v>567</v>
      </c>
      <c r="G264" s="183" t="s">
        <v>152</v>
      </c>
      <c r="H264" s="184">
        <v>14</v>
      </c>
      <c r="I264" s="185"/>
      <c r="J264" s="186">
        <f>ROUND(I264*H264,2)</f>
        <v>0</v>
      </c>
      <c r="K264" s="182" t="s">
        <v>362</v>
      </c>
      <c r="L264" s="41"/>
      <c r="M264" s="187" t="s">
        <v>19</v>
      </c>
      <c r="N264" s="188" t="s">
        <v>43</v>
      </c>
      <c r="O264" s="66"/>
      <c r="P264" s="189">
        <f>O264*H264</f>
        <v>0</v>
      </c>
      <c r="Q264" s="189">
        <v>3.0000000000000001E-3</v>
      </c>
      <c r="R264" s="189">
        <f>Q264*H264</f>
        <v>4.2000000000000003E-2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241</v>
      </c>
      <c r="AT264" s="191" t="s">
        <v>149</v>
      </c>
      <c r="AU264" s="191" t="s">
        <v>82</v>
      </c>
      <c r="AY264" s="19" t="s">
        <v>146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241</v>
      </c>
      <c r="BM264" s="191" t="s">
        <v>568</v>
      </c>
    </row>
    <row r="265" spans="1:65" s="2" customFormat="1">
      <c r="A265" s="36"/>
      <c r="B265" s="37"/>
      <c r="C265" s="38"/>
      <c r="D265" s="193" t="s">
        <v>155</v>
      </c>
      <c r="E265" s="38"/>
      <c r="F265" s="194" t="s">
        <v>569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155</v>
      </c>
      <c r="AU265" s="19" t="s">
        <v>82</v>
      </c>
    </row>
    <row r="266" spans="1:65" s="13" customFormat="1">
      <c r="B266" s="198"/>
      <c r="C266" s="199"/>
      <c r="D266" s="200" t="s">
        <v>157</v>
      </c>
      <c r="E266" s="201" t="s">
        <v>19</v>
      </c>
      <c r="F266" s="202" t="s">
        <v>570</v>
      </c>
      <c r="G266" s="199"/>
      <c r="H266" s="201" t="s">
        <v>19</v>
      </c>
      <c r="I266" s="203"/>
      <c r="J266" s="199"/>
      <c r="K266" s="199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157</v>
      </c>
      <c r="AU266" s="208" t="s">
        <v>82</v>
      </c>
      <c r="AV266" s="13" t="s">
        <v>80</v>
      </c>
      <c r="AW266" s="13" t="s">
        <v>33</v>
      </c>
      <c r="AX266" s="13" t="s">
        <v>72</v>
      </c>
      <c r="AY266" s="208" t="s">
        <v>146</v>
      </c>
    </row>
    <row r="267" spans="1:65" s="14" customFormat="1">
      <c r="B267" s="209"/>
      <c r="C267" s="210"/>
      <c r="D267" s="200" t="s">
        <v>157</v>
      </c>
      <c r="E267" s="211" t="s">
        <v>19</v>
      </c>
      <c r="F267" s="212" t="s">
        <v>571</v>
      </c>
      <c r="G267" s="210"/>
      <c r="H267" s="213">
        <v>14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157</v>
      </c>
      <c r="AU267" s="219" t="s">
        <v>82</v>
      </c>
      <c r="AV267" s="14" t="s">
        <v>82</v>
      </c>
      <c r="AW267" s="14" t="s">
        <v>33</v>
      </c>
      <c r="AX267" s="14" t="s">
        <v>80</v>
      </c>
      <c r="AY267" s="219" t="s">
        <v>146</v>
      </c>
    </row>
    <row r="268" spans="1:65" s="2" customFormat="1" ht="16.5" customHeight="1">
      <c r="A268" s="36"/>
      <c r="B268" s="37"/>
      <c r="C268" s="236" t="s">
        <v>320</v>
      </c>
      <c r="D268" s="236" t="s">
        <v>392</v>
      </c>
      <c r="E268" s="237" t="s">
        <v>572</v>
      </c>
      <c r="F268" s="238" t="s">
        <v>573</v>
      </c>
      <c r="G268" s="239" t="s">
        <v>152</v>
      </c>
      <c r="H268" s="240">
        <v>14.7</v>
      </c>
      <c r="I268" s="241"/>
      <c r="J268" s="242">
        <f>ROUND(I268*H268,2)</f>
        <v>0</v>
      </c>
      <c r="K268" s="238" t="s">
        <v>362</v>
      </c>
      <c r="L268" s="243"/>
      <c r="M268" s="244" t="s">
        <v>19</v>
      </c>
      <c r="N268" s="245" t="s">
        <v>43</v>
      </c>
      <c r="O268" s="66"/>
      <c r="P268" s="189">
        <f>O268*H268</f>
        <v>0</v>
      </c>
      <c r="Q268" s="189">
        <v>6.9999999999999999E-4</v>
      </c>
      <c r="R268" s="189">
        <f>Q268*H268</f>
        <v>1.0289999999999999E-2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335</v>
      </c>
      <c r="AT268" s="191" t="s">
        <v>392</v>
      </c>
      <c r="AU268" s="191" t="s">
        <v>82</v>
      </c>
      <c r="AY268" s="19" t="s">
        <v>146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241</v>
      </c>
      <c r="BM268" s="191" t="s">
        <v>574</v>
      </c>
    </row>
    <row r="269" spans="1:65" s="14" customFormat="1">
      <c r="B269" s="209"/>
      <c r="C269" s="210"/>
      <c r="D269" s="200" t="s">
        <v>157</v>
      </c>
      <c r="E269" s="210"/>
      <c r="F269" s="212" t="s">
        <v>575</v>
      </c>
      <c r="G269" s="210"/>
      <c r="H269" s="213">
        <v>14.7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157</v>
      </c>
      <c r="AU269" s="219" t="s">
        <v>82</v>
      </c>
      <c r="AV269" s="14" t="s">
        <v>82</v>
      </c>
      <c r="AW269" s="14" t="s">
        <v>4</v>
      </c>
      <c r="AX269" s="14" t="s">
        <v>80</v>
      </c>
      <c r="AY269" s="219" t="s">
        <v>146</v>
      </c>
    </row>
    <row r="270" spans="1:65" s="2" customFormat="1" ht="24.2" customHeight="1">
      <c r="A270" s="36"/>
      <c r="B270" s="37"/>
      <c r="C270" s="180" t="s">
        <v>326</v>
      </c>
      <c r="D270" s="180" t="s">
        <v>149</v>
      </c>
      <c r="E270" s="181" t="s">
        <v>576</v>
      </c>
      <c r="F270" s="182" t="s">
        <v>577</v>
      </c>
      <c r="G270" s="183" t="s">
        <v>152</v>
      </c>
      <c r="H270" s="184">
        <v>351.24</v>
      </c>
      <c r="I270" s="185"/>
      <c r="J270" s="186">
        <f>ROUND(I270*H270,2)</f>
        <v>0</v>
      </c>
      <c r="K270" s="182" t="s">
        <v>362</v>
      </c>
      <c r="L270" s="41"/>
      <c r="M270" s="187" t="s">
        <v>19</v>
      </c>
      <c r="N270" s="188" t="s">
        <v>43</v>
      </c>
      <c r="O270" s="66"/>
      <c r="P270" s="189">
        <f>O270*H270</f>
        <v>0</v>
      </c>
      <c r="Q270" s="189">
        <v>0</v>
      </c>
      <c r="R270" s="189">
        <f>Q270*H270</f>
        <v>0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241</v>
      </c>
      <c r="AT270" s="191" t="s">
        <v>149</v>
      </c>
      <c r="AU270" s="191" t="s">
        <v>82</v>
      </c>
      <c r="AY270" s="19" t="s">
        <v>146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80</v>
      </c>
      <c r="BK270" s="192">
        <f>ROUND(I270*H270,2)</f>
        <v>0</v>
      </c>
      <c r="BL270" s="19" t="s">
        <v>241</v>
      </c>
      <c r="BM270" s="191" t="s">
        <v>578</v>
      </c>
    </row>
    <row r="271" spans="1:65" s="2" customFormat="1">
      <c r="A271" s="36"/>
      <c r="B271" s="37"/>
      <c r="C271" s="38"/>
      <c r="D271" s="193" t="s">
        <v>155</v>
      </c>
      <c r="E271" s="38"/>
      <c r="F271" s="194" t="s">
        <v>579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155</v>
      </c>
      <c r="AU271" s="19" t="s">
        <v>82</v>
      </c>
    </row>
    <row r="272" spans="1:65" s="13" customFormat="1">
      <c r="B272" s="198"/>
      <c r="C272" s="199"/>
      <c r="D272" s="200" t="s">
        <v>157</v>
      </c>
      <c r="E272" s="201" t="s">
        <v>19</v>
      </c>
      <c r="F272" s="202" t="s">
        <v>580</v>
      </c>
      <c r="G272" s="199"/>
      <c r="H272" s="201" t="s">
        <v>19</v>
      </c>
      <c r="I272" s="203"/>
      <c r="J272" s="199"/>
      <c r="K272" s="199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157</v>
      </c>
      <c r="AU272" s="208" t="s">
        <v>82</v>
      </c>
      <c r="AV272" s="13" t="s">
        <v>80</v>
      </c>
      <c r="AW272" s="13" t="s">
        <v>33</v>
      </c>
      <c r="AX272" s="13" t="s">
        <v>72</v>
      </c>
      <c r="AY272" s="208" t="s">
        <v>146</v>
      </c>
    </row>
    <row r="273" spans="1:65" s="14" customFormat="1">
      <c r="B273" s="209"/>
      <c r="C273" s="210"/>
      <c r="D273" s="200" t="s">
        <v>157</v>
      </c>
      <c r="E273" s="211" t="s">
        <v>19</v>
      </c>
      <c r="F273" s="212" t="s">
        <v>581</v>
      </c>
      <c r="G273" s="210"/>
      <c r="H273" s="213">
        <v>55.04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157</v>
      </c>
      <c r="AU273" s="219" t="s">
        <v>82</v>
      </c>
      <c r="AV273" s="14" t="s">
        <v>82</v>
      </c>
      <c r="AW273" s="14" t="s">
        <v>33</v>
      </c>
      <c r="AX273" s="14" t="s">
        <v>72</v>
      </c>
      <c r="AY273" s="219" t="s">
        <v>146</v>
      </c>
    </row>
    <row r="274" spans="1:65" s="14" customFormat="1">
      <c r="B274" s="209"/>
      <c r="C274" s="210"/>
      <c r="D274" s="200" t="s">
        <v>157</v>
      </c>
      <c r="E274" s="211" t="s">
        <v>19</v>
      </c>
      <c r="F274" s="212" t="s">
        <v>582</v>
      </c>
      <c r="G274" s="210"/>
      <c r="H274" s="213">
        <v>131</v>
      </c>
      <c r="I274" s="214"/>
      <c r="J274" s="210"/>
      <c r="K274" s="210"/>
      <c r="L274" s="215"/>
      <c r="M274" s="216"/>
      <c r="N274" s="217"/>
      <c r="O274" s="217"/>
      <c r="P274" s="217"/>
      <c r="Q274" s="217"/>
      <c r="R274" s="217"/>
      <c r="S274" s="217"/>
      <c r="T274" s="218"/>
      <c r="AT274" s="219" t="s">
        <v>157</v>
      </c>
      <c r="AU274" s="219" t="s">
        <v>82</v>
      </c>
      <c r="AV274" s="14" t="s">
        <v>82</v>
      </c>
      <c r="AW274" s="14" t="s">
        <v>33</v>
      </c>
      <c r="AX274" s="14" t="s">
        <v>72</v>
      </c>
      <c r="AY274" s="219" t="s">
        <v>146</v>
      </c>
    </row>
    <row r="275" spans="1:65" s="14" customFormat="1">
      <c r="B275" s="209"/>
      <c r="C275" s="210"/>
      <c r="D275" s="200" t="s">
        <v>157</v>
      </c>
      <c r="E275" s="211" t="s">
        <v>19</v>
      </c>
      <c r="F275" s="212" t="s">
        <v>583</v>
      </c>
      <c r="G275" s="210"/>
      <c r="H275" s="213">
        <v>-19.2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157</v>
      </c>
      <c r="AU275" s="219" t="s">
        <v>82</v>
      </c>
      <c r="AV275" s="14" t="s">
        <v>82</v>
      </c>
      <c r="AW275" s="14" t="s">
        <v>33</v>
      </c>
      <c r="AX275" s="14" t="s">
        <v>72</v>
      </c>
      <c r="AY275" s="219" t="s">
        <v>146</v>
      </c>
    </row>
    <row r="276" spans="1:65" s="14" customFormat="1">
      <c r="B276" s="209"/>
      <c r="C276" s="210"/>
      <c r="D276" s="200" t="s">
        <v>157</v>
      </c>
      <c r="E276" s="211" t="s">
        <v>19</v>
      </c>
      <c r="F276" s="212" t="s">
        <v>584</v>
      </c>
      <c r="G276" s="210"/>
      <c r="H276" s="213">
        <v>-16.5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157</v>
      </c>
      <c r="AU276" s="219" t="s">
        <v>82</v>
      </c>
      <c r="AV276" s="14" t="s">
        <v>82</v>
      </c>
      <c r="AW276" s="14" t="s">
        <v>33</v>
      </c>
      <c r="AX276" s="14" t="s">
        <v>72</v>
      </c>
      <c r="AY276" s="219" t="s">
        <v>146</v>
      </c>
    </row>
    <row r="277" spans="1:65" s="13" customFormat="1">
      <c r="B277" s="198"/>
      <c r="C277" s="199"/>
      <c r="D277" s="200" t="s">
        <v>157</v>
      </c>
      <c r="E277" s="201" t="s">
        <v>19</v>
      </c>
      <c r="F277" s="202" t="s">
        <v>585</v>
      </c>
      <c r="G277" s="199"/>
      <c r="H277" s="201" t="s">
        <v>19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157</v>
      </c>
      <c r="AU277" s="208" t="s">
        <v>82</v>
      </c>
      <c r="AV277" s="13" t="s">
        <v>80</v>
      </c>
      <c r="AW277" s="13" t="s">
        <v>33</v>
      </c>
      <c r="AX277" s="13" t="s">
        <v>72</v>
      </c>
      <c r="AY277" s="208" t="s">
        <v>146</v>
      </c>
    </row>
    <row r="278" spans="1:65" s="14" customFormat="1">
      <c r="B278" s="209"/>
      <c r="C278" s="210"/>
      <c r="D278" s="200" t="s">
        <v>157</v>
      </c>
      <c r="E278" s="211" t="s">
        <v>19</v>
      </c>
      <c r="F278" s="212" t="s">
        <v>586</v>
      </c>
      <c r="G278" s="210"/>
      <c r="H278" s="213">
        <v>129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157</v>
      </c>
      <c r="AU278" s="219" t="s">
        <v>82</v>
      </c>
      <c r="AV278" s="14" t="s">
        <v>82</v>
      </c>
      <c r="AW278" s="14" t="s">
        <v>33</v>
      </c>
      <c r="AX278" s="14" t="s">
        <v>72</v>
      </c>
      <c r="AY278" s="219" t="s">
        <v>146</v>
      </c>
    </row>
    <row r="279" spans="1:65" s="14" customFormat="1">
      <c r="B279" s="209"/>
      <c r="C279" s="210"/>
      <c r="D279" s="200" t="s">
        <v>157</v>
      </c>
      <c r="E279" s="211" t="s">
        <v>19</v>
      </c>
      <c r="F279" s="212" t="s">
        <v>587</v>
      </c>
      <c r="G279" s="210"/>
      <c r="H279" s="213">
        <v>31.5</v>
      </c>
      <c r="I279" s="214"/>
      <c r="J279" s="210"/>
      <c r="K279" s="210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157</v>
      </c>
      <c r="AU279" s="219" t="s">
        <v>82</v>
      </c>
      <c r="AV279" s="14" t="s">
        <v>82</v>
      </c>
      <c r="AW279" s="14" t="s">
        <v>33</v>
      </c>
      <c r="AX279" s="14" t="s">
        <v>72</v>
      </c>
      <c r="AY279" s="219" t="s">
        <v>146</v>
      </c>
    </row>
    <row r="280" spans="1:65" s="14" customFormat="1">
      <c r="B280" s="209"/>
      <c r="C280" s="210"/>
      <c r="D280" s="200" t="s">
        <v>157</v>
      </c>
      <c r="E280" s="211" t="s">
        <v>19</v>
      </c>
      <c r="F280" s="212" t="s">
        <v>588</v>
      </c>
      <c r="G280" s="210"/>
      <c r="H280" s="213">
        <v>40.4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157</v>
      </c>
      <c r="AU280" s="219" t="s">
        <v>82</v>
      </c>
      <c r="AV280" s="14" t="s">
        <v>82</v>
      </c>
      <c r="AW280" s="14" t="s">
        <v>33</v>
      </c>
      <c r="AX280" s="14" t="s">
        <v>72</v>
      </c>
      <c r="AY280" s="219" t="s">
        <v>146</v>
      </c>
    </row>
    <row r="281" spans="1:65" s="15" customFormat="1">
      <c r="B281" s="220"/>
      <c r="C281" s="221"/>
      <c r="D281" s="200" t="s">
        <v>157</v>
      </c>
      <c r="E281" s="222" t="s">
        <v>19</v>
      </c>
      <c r="F281" s="223" t="s">
        <v>161</v>
      </c>
      <c r="G281" s="221"/>
      <c r="H281" s="224">
        <v>351.24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157</v>
      </c>
      <c r="AU281" s="230" t="s">
        <v>82</v>
      </c>
      <c r="AV281" s="15" t="s">
        <v>147</v>
      </c>
      <c r="AW281" s="15" t="s">
        <v>33</v>
      </c>
      <c r="AX281" s="15" t="s">
        <v>80</v>
      </c>
      <c r="AY281" s="230" t="s">
        <v>146</v>
      </c>
    </row>
    <row r="282" spans="1:65" s="2" customFormat="1" ht="16.5" customHeight="1">
      <c r="A282" s="36"/>
      <c r="B282" s="37"/>
      <c r="C282" s="236" t="s">
        <v>335</v>
      </c>
      <c r="D282" s="236" t="s">
        <v>392</v>
      </c>
      <c r="E282" s="237" t="s">
        <v>589</v>
      </c>
      <c r="F282" s="238" t="s">
        <v>590</v>
      </c>
      <c r="G282" s="239" t="s">
        <v>152</v>
      </c>
      <c r="H282" s="240">
        <v>308.24900000000002</v>
      </c>
      <c r="I282" s="241"/>
      <c r="J282" s="242">
        <f>ROUND(I282*H282,2)</f>
        <v>0</v>
      </c>
      <c r="K282" s="238" t="s">
        <v>362</v>
      </c>
      <c r="L282" s="243"/>
      <c r="M282" s="244" t="s">
        <v>19</v>
      </c>
      <c r="N282" s="245" t="s">
        <v>43</v>
      </c>
      <c r="O282" s="66"/>
      <c r="P282" s="189">
        <f>O282*H282</f>
        <v>0</v>
      </c>
      <c r="Q282" s="189">
        <v>4.1999999999999997E-3</v>
      </c>
      <c r="R282" s="189">
        <f>Q282*H282</f>
        <v>1.2946458000000001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335</v>
      </c>
      <c r="AT282" s="191" t="s">
        <v>392</v>
      </c>
      <c r="AU282" s="191" t="s">
        <v>82</v>
      </c>
      <c r="AY282" s="19" t="s">
        <v>146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241</v>
      </c>
      <c r="BM282" s="191" t="s">
        <v>591</v>
      </c>
    </row>
    <row r="283" spans="1:65" s="14" customFormat="1">
      <c r="B283" s="209"/>
      <c r="C283" s="210"/>
      <c r="D283" s="200" t="s">
        <v>157</v>
      </c>
      <c r="E283" s="211" t="s">
        <v>19</v>
      </c>
      <c r="F283" s="212" t="s">
        <v>592</v>
      </c>
      <c r="G283" s="210"/>
      <c r="H283" s="213">
        <v>200.9</v>
      </c>
      <c r="I283" s="214"/>
      <c r="J283" s="210"/>
      <c r="K283" s="210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157</v>
      </c>
      <c r="AU283" s="219" t="s">
        <v>82</v>
      </c>
      <c r="AV283" s="14" t="s">
        <v>82</v>
      </c>
      <c r="AW283" s="14" t="s">
        <v>33</v>
      </c>
      <c r="AX283" s="14" t="s">
        <v>72</v>
      </c>
      <c r="AY283" s="219" t="s">
        <v>146</v>
      </c>
    </row>
    <row r="284" spans="1:65" s="14" customFormat="1">
      <c r="B284" s="209"/>
      <c r="C284" s="210"/>
      <c r="D284" s="200" t="s">
        <v>157</v>
      </c>
      <c r="E284" s="211" t="s">
        <v>19</v>
      </c>
      <c r="F284" s="212" t="s">
        <v>593</v>
      </c>
      <c r="G284" s="210"/>
      <c r="H284" s="213">
        <v>92.67</v>
      </c>
      <c r="I284" s="214"/>
      <c r="J284" s="210"/>
      <c r="K284" s="210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157</v>
      </c>
      <c r="AU284" s="219" t="s">
        <v>82</v>
      </c>
      <c r="AV284" s="14" t="s">
        <v>82</v>
      </c>
      <c r="AW284" s="14" t="s">
        <v>33</v>
      </c>
      <c r="AX284" s="14" t="s">
        <v>72</v>
      </c>
      <c r="AY284" s="219" t="s">
        <v>146</v>
      </c>
    </row>
    <row r="285" spans="1:65" s="15" customFormat="1">
      <c r="B285" s="220"/>
      <c r="C285" s="221"/>
      <c r="D285" s="200" t="s">
        <v>157</v>
      </c>
      <c r="E285" s="222" t="s">
        <v>19</v>
      </c>
      <c r="F285" s="223" t="s">
        <v>161</v>
      </c>
      <c r="G285" s="221"/>
      <c r="H285" s="224">
        <v>293.57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157</v>
      </c>
      <c r="AU285" s="230" t="s">
        <v>82</v>
      </c>
      <c r="AV285" s="15" t="s">
        <v>147</v>
      </c>
      <c r="AW285" s="15" t="s">
        <v>33</v>
      </c>
      <c r="AX285" s="15" t="s">
        <v>80</v>
      </c>
      <c r="AY285" s="230" t="s">
        <v>146</v>
      </c>
    </row>
    <row r="286" spans="1:65" s="14" customFormat="1">
      <c r="B286" s="209"/>
      <c r="C286" s="210"/>
      <c r="D286" s="200" t="s">
        <v>157</v>
      </c>
      <c r="E286" s="210"/>
      <c r="F286" s="212" t="s">
        <v>594</v>
      </c>
      <c r="G286" s="210"/>
      <c r="H286" s="213">
        <v>308.24900000000002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157</v>
      </c>
      <c r="AU286" s="219" t="s">
        <v>82</v>
      </c>
      <c r="AV286" s="14" t="s">
        <v>82</v>
      </c>
      <c r="AW286" s="14" t="s">
        <v>4</v>
      </c>
      <c r="AX286" s="14" t="s">
        <v>80</v>
      </c>
      <c r="AY286" s="219" t="s">
        <v>146</v>
      </c>
    </row>
    <row r="287" spans="1:65" s="2" customFormat="1" ht="16.5" customHeight="1">
      <c r="A287" s="36"/>
      <c r="B287" s="37"/>
      <c r="C287" s="236" t="s">
        <v>340</v>
      </c>
      <c r="D287" s="236" t="s">
        <v>392</v>
      </c>
      <c r="E287" s="237" t="s">
        <v>595</v>
      </c>
      <c r="F287" s="238" t="s">
        <v>596</v>
      </c>
      <c r="G287" s="239" t="s">
        <v>152</v>
      </c>
      <c r="H287" s="240">
        <v>97.304000000000002</v>
      </c>
      <c r="I287" s="241"/>
      <c r="J287" s="242">
        <f>ROUND(I287*H287,2)</f>
        <v>0</v>
      </c>
      <c r="K287" s="238" t="s">
        <v>362</v>
      </c>
      <c r="L287" s="243"/>
      <c r="M287" s="244" t="s">
        <v>19</v>
      </c>
      <c r="N287" s="245" t="s">
        <v>43</v>
      </c>
      <c r="O287" s="66"/>
      <c r="P287" s="189">
        <f>O287*H287</f>
        <v>0</v>
      </c>
      <c r="Q287" s="189">
        <v>3.5000000000000001E-3</v>
      </c>
      <c r="R287" s="189">
        <f>Q287*H287</f>
        <v>0.34056400000000003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335</v>
      </c>
      <c r="AT287" s="191" t="s">
        <v>392</v>
      </c>
      <c r="AU287" s="191" t="s">
        <v>82</v>
      </c>
      <c r="AY287" s="19" t="s">
        <v>146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241</v>
      </c>
      <c r="BM287" s="191" t="s">
        <v>597</v>
      </c>
    </row>
    <row r="288" spans="1:65" s="14" customFormat="1">
      <c r="B288" s="209"/>
      <c r="C288" s="210"/>
      <c r="D288" s="200" t="s">
        <v>157</v>
      </c>
      <c r="E288" s="210"/>
      <c r="F288" s="212" t="s">
        <v>598</v>
      </c>
      <c r="G288" s="210"/>
      <c r="H288" s="213">
        <v>97.304000000000002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157</v>
      </c>
      <c r="AU288" s="219" t="s">
        <v>82</v>
      </c>
      <c r="AV288" s="14" t="s">
        <v>82</v>
      </c>
      <c r="AW288" s="14" t="s">
        <v>4</v>
      </c>
      <c r="AX288" s="14" t="s">
        <v>80</v>
      </c>
      <c r="AY288" s="219" t="s">
        <v>146</v>
      </c>
    </row>
    <row r="289" spans="1:65" s="2" customFormat="1" ht="24.2" customHeight="1">
      <c r="A289" s="36"/>
      <c r="B289" s="37"/>
      <c r="C289" s="180" t="s">
        <v>346</v>
      </c>
      <c r="D289" s="180" t="s">
        <v>149</v>
      </c>
      <c r="E289" s="181" t="s">
        <v>599</v>
      </c>
      <c r="F289" s="182" t="s">
        <v>600</v>
      </c>
      <c r="G289" s="183" t="s">
        <v>152</v>
      </c>
      <c r="H289" s="184">
        <v>311.15800000000002</v>
      </c>
      <c r="I289" s="185"/>
      <c r="J289" s="186">
        <f>ROUND(I289*H289,2)</f>
        <v>0</v>
      </c>
      <c r="K289" s="182" t="s">
        <v>362</v>
      </c>
      <c r="L289" s="41"/>
      <c r="M289" s="187" t="s">
        <v>19</v>
      </c>
      <c r="N289" s="188" t="s">
        <v>43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241</v>
      </c>
      <c r="AT289" s="191" t="s">
        <v>149</v>
      </c>
      <c r="AU289" s="191" t="s">
        <v>82</v>
      </c>
      <c r="AY289" s="19" t="s">
        <v>146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80</v>
      </c>
      <c r="BK289" s="192">
        <f>ROUND(I289*H289,2)</f>
        <v>0</v>
      </c>
      <c r="BL289" s="19" t="s">
        <v>241</v>
      </c>
      <c r="BM289" s="191" t="s">
        <v>601</v>
      </c>
    </row>
    <row r="290" spans="1:65" s="2" customFormat="1">
      <c r="A290" s="36"/>
      <c r="B290" s="37"/>
      <c r="C290" s="38"/>
      <c r="D290" s="193" t="s">
        <v>155</v>
      </c>
      <c r="E290" s="38"/>
      <c r="F290" s="194" t="s">
        <v>602</v>
      </c>
      <c r="G290" s="38"/>
      <c r="H290" s="38"/>
      <c r="I290" s="195"/>
      <c r="J290" s="38"/>
      <c r="K290" s="38"/>
      <c r="L290" s="41"/>
      <c r="M290" s="196"/>
      <c r="N290" s="19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155</v>
      </c>
      <c r="AU290" s="19" t="s">
        <v>82</v>
      </c>
    </row>
    <row r="291" spans="1:65" s="13" customFormat="1">
      <c r="B291" s="198"/>
      <c r="C291" s="199"/>
      <c r="D291" s="200" t="s">
        <v>157</v>
      </c>
      <c r="E291" s="201" t="s">
        <v>19</v>
      </c>
      <c r="F291" s="202" t="s">
        <v>603</v>
      </c>
      <c r="G291" s="199"/>
      <c r="H291" s="201" t="s">
        <v>19</v>
      </c>
      <c r="I291" s="203"/>
      <c r="J291" s="199"/>
      <c r="K291" s="199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157</v>
      </c>
      <c r="AU291" s="208" t="s">
        <v>82</v>
      </c>
      <c r="AV291" s="13" t="s">
        <v>80</v>
      </c>
      <c r="AW291" s="13" t="s">
        <v>33</v>
      </c>
      <c r="AX291" s="13" t="s">
        <v>72</v>
      </c>
      <c r="AY291" s="208" t="s">
        <v>146</v>
      </c>
    </row>
    <row r="292" spans="1:65" s="14" customFormat="1">
      <c r="B292" s="209"/>
      <c r="C292" s="210"/>
      <c r="D292" s="200" t="s">
        <v>157</v>
      </c>
      <c r="E292" s="211" t="s">
        <v>19</v>
      </c>
      <c r="F292" s="212" t="s">
        <v>604</v>
      </c>
      <c r="G292" s="210"/>
      <c r="H292" s="213">
        <v>18.3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157</v>
      </c>
      <c r="AU292" s="219" t="s">
        <v>82</v>
      </c>
      <c r="AV292" s="14" t="s">
        <v>82</v>
      </c>
      <c r="AW292" s="14" t="s">
        <v>33</v>
      </c>
      <c r="AX292" s="14" t="s">
        <v>72</v>
      </c>
      <c r="AY292" s="219" t="s">
        <v>146</v>
      </c>
    </row>
    <row r="293" spans="1:65" s="14" customFormat="1">
      <c r="B293" s="209"/>
      <c r="C293" s="210"/>
      <c r="D293" s="200" t="s">
        <v>157</v>
      </c>
      <c r="E293" s="211" t="s">
        <v>19</v>
      </c>
      <c r="F293" s="212" t="s">
        <v>605</v>
      </c>
      <c r="G293" s="210"/>
      <c r="H293" s="213">
        <v>18.725000000000001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157</v>
      </c>
      <c r="AU293" s="219" t="s">
        <v>82</v>
      </c>
      <c r="AV293" s="14" t="s">
        <v>82</v>
      </c>
      <c r="AW293" s="14" t="s">
        <v>33</v>
      </c>
      <c r="AX293" s="14" t="s">
        <v>72</v>
      </c>
      <c r="AY293" s="219" t="s">
        <v>146</v>
      </c>
    </row>
    <row r="294" spans="1:65" s="14" customFormat="1">
      <c r="B294" s="209"/>
      <c r="C294" s="210"/>
      <c r="D294" s="200" t="s">
        <v>157</v>
      </c>
      <c r="E294" s="211" t="s">
        <v>19</v>
      </c>
      <c r="F294" s="212" t="s">
        <v>606</v>
      </c>
      <c r="G294" s="210"/>
      <c r="H294" s="213">
        <v>66.25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157</v>
      </c>
      <c r="AU294" s="219" t="s">
        <v>82</v>
      </c>
      <c r="AV294" s="14" t="s">
        <v>82</v>
      </c>
      <c r="AW294" s="14" t="s">
        <v>33</v>
      </c>
      <c r="AX294" s="14" t="s">
        <v>72</v>
      </c>
      <c r="AY294" s="219" t="s">
        <v>146</v>
      </c>
    </row>
    <row r="295" spans="1:65" s="14" customFormat="1">
      <c r="B295" s="209"/>
      <c r="C295" s="210"/>
      <c r="D295" s="200" t="s">
        <v>157</v>
      </c>
      <c r="E295" s="211" t="s">
        <v>19</v>
      </c>
      <c r="F295" s="212" t="s">
        <v>607</v>
      </c>
      <c r="G295" s="210"/>
      <c r="H295" s="213">
        <v>64.063000000000002</v>
      </c>
      <c r="I295" s="214"/>
      <c r="J295" s="210"/>
      <c r="K295" s="210"/>
      <c r="L295" s="215"/>
      <c r="M295" s="216"/>
      <c r="N295" s="217"/>
      <c r="O295" s="217"/>
      <c r="P295" s="217"/>
      <c r="Q295" s="217"/>
      <c r="R295" s="217"/>
      <c r="S295" s="217"/>
      <c r="T295" s="218"/>
      <c r="AT295" s="219" t="s">
        <v>157</v>
      </c>
      <c r="AU295" s="219" t="s">
        <v>82</v>
      </c>
      <c r="AV295" s="14" t="s">
        <v>82</v>
      </c>
      <c r="AW295" s="14" t="s">
        <v>33</v>
      </c>
      <c r="AX295" s="14" t="s">
        <v>72</v>
      </c>
      <c r="AY295" s="219" t="s">
        <v>146</v>
      </c>
    </row>
    <row r="296" spans="1:65" s="14" customFormat="1">
      <c r="B296" s="209"/>
      <c r="C296" s="210"/>
      <c r="D296" s="200" t="s">
        <v>157</v>
      </c>
      <c r="E296" s="211" t="s">
        <v>19</v>
      </c>
      <c r="F296" s="212" t="s">
        <v>608</v>
      </c>
      <c r="G296" s="210"/>
      <c r="H296" s="213">
        <v>68.385000000000005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157</v>
      </c>
      <c r="AU296" s="219" t="s">
        <v>82</v>
      </c>
      <c r="AV296" s="14" t="s">
        <v>82</v>
      </c>
      <c r="AW296" s="14" t="s">
        <v>33</v>
      </c>
      <c r="AX296" s="14" t="s">
        <v>72</v>
      </c>
      <c r="AY296" s="219" t="s">
        <v>146</v>
      </c>
    </row>
    <row r="297" spans="1:65" s="14" customFormat="1">
      <c r="B297" s="209"/>
      <c r="C297" s="210"/>
      <c r="D297" s="200" t="s">
        <v>157</v>
      </c>
      <c r="E297" s="211" t="s">
        <v>19</v>
      </c>
      <c r="F297" s="212" t="s">
        <v>609</v>
      </c>
      <c r="G297" s="210"/>
      <c r="H297" s="213">
        <v>75.435000000000002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157</v>
      </c>
      <c r="AU297" s="219" t="s">
        <v>82</v>
      </c>
      <c r="AV297" s="14" t="s">
        <v>82</v>
      </c>
      <c r="AW297" s="14" t="s">
        <v>33</v>
      </c>
      <c r="AX297" s="14" t="s">
        <v>72</v>
      </c>
      <c r="AY297" s="219" t="s">
        <v>146</v>
      </c>
    </row>
    <row r="298" spans="1:65" s="15" customFormat="1">
      <c r="B298" s="220"/>
      <c r="C298" s="221"/>
      <c r="D298" s="200" t="s">
        <v>157</v>
      </c>
      <c r="E298" s="222" t="s">
        <v>19</v>
      </c>
      <c r="F298" s="223" t="s">
        <v>161</v>
      </c>
      <c r="G298" s="221"/>
      <c r="H298" s="224">
        <v>311.15800000000002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157</v>
      </c>
      <c r="AU298" s="230" t="s">
        <v>82</v>
      </c>
      <c r="AV298" s="15" t="s">
        <v>147</v>
      </c>
      <c r="AW298" s="15" t="s">
        <v>33</v>
      </c>
      <c r="AX298" s="15" t="s">
        <v>80</v>
      </c>
      <c r="AY298" s="230" t="s">
        <v>146</v>
      </c>
    </row>
    <row r="299" spans="1:65" s="2" customFormat="1" ht="16.5" customHeight="1">
      <c r="A299" s="36"/>
      <c r="B299" s="37"/>
      <c r="C299" s="236" t="s">
        <v>352</v>
      </c>
      <c r="D299" s="236" t="s">
        <v>392</v>
      </c>
      <c r="E299" s="237" t="s">
        <v>610</v>
      </c>
      <c r="F299" s="238" t="s">
        <v>611</v>
      </c>
      <c r="G299" s="239" t="s">
        <v>152</v>
      </c>
      <c r="H299" s="240">
        <v>317.38099999999997</v>
      </c>
      <c r="I299" s="241"/>
      <c r="J299" s="242">
        <f>ROUND(I299*H299,2)</f>
        <v>0</v>
      </c>
      <c r="K299" s="238" t="s">
        <v>362</v>
      </c>
      <c r="L299" s="243"/>
      <c r="M299" s="244" t="s">
        <v>19</v>
      </c>
      <c r="N299" s="245" t="s">
        <v>43</v>
      </c>
      <c r="O299" s="66"/>
      <c r="P299" s="189">
        <f>O299*H299</f>
        <v>0</v>
      </c>
      <c r="Q299" s="189">
        <v>5.47E-3</v>
      </c>
      <c r="R299" s="189">
        <f>Q299*H299</f>
        <v>1.7360740699999999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335</v>
      </c>
      <c r="AT299" s="191" t="s">
        <v>392</v>
      </c>
      <c r="AU299" s="191" t="s">
        <v>82</v>
      </c>
      <c r="AY299" s="19" t="s">
        <v>146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80</v>
      </c>
      <c r="BK299" s="192">
        <f>ROUND(I299*H299,2)</f>
        <v>0</v>
      </c>
      <c r="BL299" s="19" t="s">
        <v>241</v>
      </c>
      <c r="BM299" s="191" t="s">
        <v>612</v>
      </c>
    </row>
    <row r="300" spans="1:65" s="14" customFormat="1">
      <c r="B300" s="209"/>
      <c r="C300" s="210"/>
      <c r="D300" s="200" t="s">
        <v>157</v>
      </c>
      <c r="E300" s="210"/>
      <c r="F300" s="212" t="s">
        <v>613</v>
      </c>
      <c r="G300" s="210"/>
      <c r="H300" s="213">
        <v>317.38099999999997</v>
      </c>
      <c r="I300" s="214"/>
      <c r="J300" s="210"/>
      <c r="K300" s="210"/>
      <c r="L300" s="215"/>
      <c r="M300" s="216"/>
      <c r="N300" s="217"/>
      <c r="O300" s="217"/>
      <c r="P300" s="217"/>
      <c r="Q300" s="217"/>
      <c r="R300" s="217"/>
      <c r="S300" s="217"/>
      <c r="T300" s="218"/>
      <c r="AT300" s="219" t="s">
        <v>157</v>
      </c>
      <c r="AU300" s="219" t="s">
        <v>82</v>
      </c>
      <c r="AV300" s="14" t="s">
        <v>82</v>
      </c>
      <c r="AW300" s="14" t="s">
        <v>4</v>
      </c>
      <c r="AX300" s="14" t="s">
        <v>80</v>
      </c>
      <c r="AY300" s="219" t="s">
        <v>146</v>
      </c>
    </row>
    <row r="301" spans="1:65" s="2" customFormat="1" ht="24.2" customHeight="1">
      <c r="A301" s="36"/>
      <c r="B301" s="37"/>
      <c r="C301" s="180" t="s">
        <v>614</v>
      </c>
      <c r="D301" s="180" t="s">
        <v>149</v>
      </c>
      <c r="E301" s="181" t="s">
        <v>615</v>
      </c>
      <c r="F301" s="182" t="s">
        <v>616</v>
      </c>
      <c r="G301" s="183" t="s">
        <v>152</v>
      </c>
      <c r="H301" s="184">
        <v>311.15800000000002</v>
      </c>
      <c r="I301" s="185"/>
      <c r="J301" s="186">
        <f>ROUND(I301*H301,2)</f>
        <v>0</v>
      </c>
      <c r="K301" s="182" t="s">
        <v>362</v>
      </c>
      <c r="L301" s="41"/>
      <c r="M301" s="187" t="s">
        <v>19</v>
      </c>
      <c r="N301" s="188" t="s">
        <v>43</v>
      </c>
      <c r="O301" s="66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241</v>
      </c>
      <c r="AT301" s="191" t="s">
        <v>149</v>
      </c>
      <c r="AU301" s="191" t="s">
        <v>82</v>
      </c>
      <c r="AY301" s="19" t="s">
        <v>146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241</v>
      </c>
      <c r="BM301" s="191" t="s">
        <v>617</v>
      </c>
    </row>
    <row r="302" spans="1:65" s="2" customFormat="1">
      <c r="A302" s="36"/>
      <c r="B302" s="37"/>
      <c r="C302" s="38"/>
      <c r="D302" s="193" t="s">
        <v>155</v>
      </c>
      <c r="E302" s="38"/>
      <c r="F302" s="194" t="s">
        <v>618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155</v>
      </c>
      <c r="AU302" s="19" t="s">
        <v>82</v>
      </c>
    </row>
    <row r="303" spans="1:65" s="13" customFormat="1">
      <c r="B303" s="198"/>
      <c r="C303" s="199"/>
      <c r="D303" s="200" t="s">
        <v>157</v>
      </c>
      <c r="E303" s="201" t="s">
        <v>19</v>
      </c>
      <c r="F303" s="202" t="s">
        <v>603</v>
      </c>
      <c r="G303" s="199"/>
      <c r="H303" s="201" t="s">
        <v>19</v>
      </c>
      <c r="I303" s="203"/>
      <c r="J303" s="199"/>
      <c r="K303" s="199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157</v>
      </c>
      <c r="AU303" s="208" t="s">
        <v>82</v>
      </c>
      <c r="AV303" s="13" t="s">
        <v>80</v>
      </c>
      <c r="AW303" s="13" t="s">
        <v>33</v>
      </c>
      <c r="AX303" s="13" t="s">
        <v>72</v>
      </c>
      <c r="AY303" s="208" t="s">
        <v>146</v>
      </c>
    </row>
    <row r="304" spans="1:65" s="14" customFormat="1">
      <c r="B304" s="209"/>
      <c r="C304" s="210"/>
      <c r="D304" s="200" t="s">
        <v>157</v>
      </c>
      <c r="E304" s="211" t="s">
        <v>19</v>
      </c>
      <c r="F304" s="212" t="s">
        <v>604</v>
      </c>
      <c r="G304" s="210"/>
      <c r="H304" s="213">
        <v>18.3</v>
      </c>
      <c r="I304" s="214"/>
      <c r="J304" s="210"/>
      <c r="K304" s="210"/>
      <c r="L304" s="215"/>
      <c r="M304" s="216"/>
      <c r="N304" s="217"/>
      <c r="O304" s="217"/>
      <c r="P304" s="217"/>
      <c r="Q304" s="217"/>
      <c r="R304" s="217"/>
      <c r="S304" s="217"/>
      <c r="T304" s="218"/>
      <c r="AT304" s="219" t="s">
        <v>157</v>
      </c>
      <c r="AU304" s="219" t="s">
        <v>82</v>
      </c>
      <c r="AV304" s="14" t="s">
        <v>82</v>
      </c>
      <c r="AW304" s="14" t="s">
        <v>33</v>
      </c>
      <c r="AX304" s="14" t="s">
        <v>72</v>
      </c>
      <c r="AY304" s="219" t="s">
        <v>146</v>
      </c>
    </row>
    <row r="305" spans="1:65" s="14" customFormat="1">
      <c r="B305" s="209"/>
      <c r="C305" s="210"/>
      <c r="D305" s="200" t="s">
        <v>157</v>
      </c>
      <c r="E305" s="211" t="s">
        <v>19</v>
      </c>
      <c r="F305" s="212" t="s">
        <v>605</v>
      </c>
      <c r="G305" s="210"/>
      <c r="H305" s="213">
        <v>18.725000000000001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157</v>
      </c>
      <c r="AU305" s="219" t="s">
        <v>82</v>
      </c>
      <c r="AV305" s="14" t="s">
        <v>82</v>
      </c>
      <c r="AW305" s="14" t="s">
        <v>33</v>
      </c>
      <c r="AX305" s="14" t="s">
        <v>72</v>
      </c>
      <c r="AY305" s="219" t="s">
        <v>146</v>
      </c>
    </row>
    <row r="306" spans="1:65" s="14" customFormat="1">
      <c r="B306" s="209"/>
      <c r="C306" s="210"/>
      <c r="D306" s="200" t="s">
        <v>157</v>
      </c>
      <c r="E306" s="211" t="s">
        <v>19</v>
      </c>
      <c r="F306" s="212" t="s">
        <v>606</v>
      </c>
      <c r="G306" s="210"/>
      <c r="H306" s="213">
        <v>66.25</v>
      </c>
      <c r="I306" s="214"/>
      <c r="J306" s="210"/>
      <c r="K306" s="210"/>
      <c r="L306" s="215"/>
      <c r="M306" s="216"/>
      <c r="N306" s="217"/>
      <c r="O306" s="217"/>
      <c r="P306" s="217"/>
      <c r="Q306" s="217"/>
      <c r="R306" s="217"/>
      <c r="S306" s="217"/>
      <c r="T306" s="218"/>
      <c r="AT306" s="219" t="s">
        <v>157</v>
      </c>
      <c r="AU306" s="219" t="s">
        <v>82</v>
      </c>
      <c r="AV306" s="14" t="s">
        <v>82</v>
      </c>
      <c r="AW306" s="14" t="s">
        <v>33</v>
      </c>
      <c r="AX306" s="14" t="s">
        <v>72</v>
      </c>
      <c r="AY306" s="219" t="s">
        <v>146</v>
      </c>
    </row>
    <row r="307" spans="1:65" s="14" customFormat="1">
      <c r="B307" s="209"/>
      <c r="C307" s="210"/>
      <c r="D307" s="200" t="s">
        <v>157</v>
      </c>
      <c r="E307" s="211" t="s">
        <v>19</v>
      </c>
      <c r="F307" s="212" t="s">
        <v>607</v>
      </c>
      <c r="G307" s="210"/>
      <c r="H307" s="213">
        <v>64.063000000000002</v>
      </c>
      <c r="I307" s="214"/>
      <c r="J307" s="210"/>
      <c r="K307" s="210"/>
      <c r="L307" s="215"/>
      <c r="M307" s="216"/>
      <c r="N307" s="217"/>
      <c r="O307" s="217"/>
      <c r="P307" s="217"/>
      <c r="Q307" s="217"/>
      <c r="R307" s="217"/>
      <c r="S307" s="217"/>
      <c r="T307" s="218"/>
      <c r="AT307" s="219" t="s">
        <v>157</v>
      </c>
      <c r="AU307" s="219" t="s">
        <v>82</v>
      </c>
      <c r="AV307" s="14" t="s">
        <v>82</v>
      </c>
      <c r="AW307" s="14" t="s">
        <v>33</v>
      </c>
      <c r="AX307" s="14" t="s">
        <v>72</v>
      </c>
      <c r="AY307" s="219" t="s">
        <v>146</v>
      </c>
    </row>
    <row r="308" spans="1:65" s="14" customFormat="1">
      <c r="B308" s="209"/>
      <c r="C308" s="210"/>
      <c r="D308" s="200" t="s">
        <v>157</v>
      </c>
      <c r="E308" s="211" t="s">
        <v>19</v>
      </c>
      <c r="F308" s="212" t="s">
        <v>608</v>
      </c>
      <c r="G308" s="210"/>
      <c r="H308" s="213">
        <v>68.385000000000005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157</v>
      </c>
      <c r="AU308" s="219" t="s">
        <v>82</v>
      </c>
      <c r="AV308" s="14" t="s">
        <v>82</v>
      </c>
      <c r="AW308" s="14" t="s">
        <v>33</v>
      </c>
      <c r="AX308" s="14" t="s">
        <v>72</v>
      </c>
      <c r="AY308" s="219" t="s">
        <v>146</v>
      </c>
    </row>
    <row r="309" spans="1:65" s="14" customFormat="1">
      <c r="B309" s="209"/>
      <c r="C309" s="210"/>
      <c r="D309" s="200" t="s">
        <v>157</v>
      </c>
      <c r="E309" s="211" t="s">
        <v>19</v>
      </c>
      <c r="F309" s="212" t="s">
        <v>609</v>
      </c>
      <c r="G309" s="210"/>
      <c r="H309" s="213">
        <v>75.435000000000002</v>
      </c>
      <c r="I309" s="214"/>
      <c r="J309" s="210"/>
      <c r="K309" s="210"/>
      <c r="L309" s="215"/>
      <c r="M309" s="216"/>
      <c r="N309" s="217"/>
      <c r="O309" s="217"/>
      <c r="P309" s="217"/>
      <c r="Q309" s="217"/>
      <c r="R309" s="217"/>
      <c r="S309" s="217"/>
      <c r="T309" s="218"/>
      <c r="AT309" s="219" t="s">
        <v>157</v>
      </c>
      <c r="AU309" s="219" t="s">
        <v>82</v>
      </c>
      <c r="AV309" s="14" t="s">
        <v>82</v>
      </c>
      <c r="AW309" s="14" t="s">
        <v>33</v>
      </c>
      <c r="AX309" s="14" t="s">
        <v>72</v>
      </c>
      <c r="AY309" s="219" t="s">
        <v>146</v>
      </c>
    </row>
    <row r="310" spans="1:65" s="15" customFormat="1">
      <c r="B310" s="220"/>
      <c r="C310" s="221"/>
      <c r="D310" s="200" t="s">
        <v>157</v>
      </c>
      <c r="E310" s="222" t="s">
        <v>19</v>
      </c>
      <c r="F310" s="223" t="s">
        <v>161</v>
      </c>
      <c r="G310" s="221"/>
      <c r="H310" s="224">
        <v>311.15800000000002</v>
      </c>
      <c r="I310" s="225"/>
      <c r="J310" s="221"/>
      <c r="K310" s="221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157</v>
      </c>
      <c r="AU310" s="230" t="s">
        <v>82</v>
      </c>
      <c r="AV310" s="15" t="s">
        <v>147</v>
      </c>
      <c r="AW310" s="15" t="s">
        <v>33</v>
      </c>
      <c r="AX310" s="15" t="s">
        <v>80</v>
      </c>
      <c r="AY310" s="230" t="s">
        <v>146</v>
      </c>
    </row>
    <row r="311" spans="1:65" s="2" customFormat="1" ht="16.5" customHeight="1">
      <c r="A311" s="36"/>
      <c r="B311" s="37"/>
      <c r="C311" s="236" t="s">
        <v>619</v>
      </c>
      <c r="D311" s="236" t="s">
        <v>392</v>
      </c>
      <c r="E311" s="237" t="s">
        <v>620</v>
      </c>
      <c r="F311" s="238" t="s">
        <v>621</v>
      </c>
      <c r="G311" s="239" t="s">
        <v>152</v>
      </c>
      <c r="H311" s="240">
        <v>326.71600000000001</v>
      </c>
      <c r="I311" s="241"/>
      <c r="J311" s="242">
        <f>ROUND(I311*H311,2)</f>
        <v>0</v>
      </c>
      <c r="K311" s="238" t="s">
        <v>362</v>
      </c>
      <c r="L311" s="243"/>
      <c r="M311" s="244" t="s">
        <v>19</v>
      </c>
      <c r="N311" s="245" t="s">
        <v>43</v>
      </c>
      <c r="O311" s="66"/>
      <c r="P311" s="189">
        <f>O311*H311</f>
        <v>0</v>
      </c>
      <c r="Q311" s="189">
        <v>3.0000000000000001E-3</v>
      </c>
      <c r="R311" s="189">
        <f>Q311*H311</f>
        <v>0.98014800000000002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335</v>
      </c>
      <c r="AT311" s="191" t="s">
        <v>392</v>
      </c>
      <c r="AU311" s="191" t="s">
        <v>82</v>
      </c>
      <c r="AY311" s="19" t="s">
        <v>146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80</v>
      </c>
      <c r="BK311" s="192">
        <f>ROUND(I311*H311,2)</f>
        <v>0</v>
      </c>
      <c r="BL311" s="19" t="s">
        <v>241</v>
      </c>
      <c r="BM311" s="191" t="s">
        <v>622</v>
      </c>
    </row>
    <row r="312" spans="1:65" s="14" customFormat="1">
      <c r="B312" s="209"/>
      <c r="C312" s="210"/>
      <c r="D312" s="200" t="s">
        <v>157</v>
      </c>
      <c r="E312" s="210"/>
      <c r="F312" s="212" t="s">
        <v>623</v>
      </c>
      <c r="G312" s="210"/>
      <c r="H312" s="213">
        <v>326.71600000000001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157</v>
      </c>
      <c r="AU312" s="219" t="s">
        <v>82</v>
      </c>
      <c r="AV312" s="14" t="s">
        <v>82</v>
      </c>
      <c r="AW312" s="14" t="s">
        <v>4</v>
      </c>
      <c r="AX312" s="14" t="s">
        <v>80</v>
      </c>
      <c r="AY312" s="219" t="s">
        <v>146</v>
      </c>
    </row>
    <row r="313" spans="1:65" s="2" customFormat="1" ht="24.2" customHeight="1">
      <c r="A313" s="36"/>
      <c r="B313" s="37"/>
      <c r="C313" s="180" t="s">
        <v>624</v>
      </c>
      <c r="D313" s="180" t="s">
        <v>149</v>
      </c>
      <c r="E313" s="181" t="s">
        <v>625</v>
      </c>
      <c r="F313" s="182" t="s">
        <v>626</v>
      </c>
      <c r="G313" s="183" t="s">
        <v>213</v>
      </c>
      <c r="H313" s="184">
        <v>5.6440000000000001</v>
      </c>
      <c r="I313" s="185"/>
      <c r="J313" s="186">
        <f>ROUND(I313*H313,2)</f>
        <v>0</v>
      </c>
      <c r="K313" s="182" t="s">
        <v>362</v>
      </c>
      <c r="L313" s="41"/>
      <c r="M313" s="187" t="s">
        <v>19</v>
      </c>
      <c r="N313" s="188" t="s">
        <v>43</v>
      </c>
      <c r="O313" s="66"/>
      <c r="P313" s="189">
        <f>O313*H313</f>
        <v>0</v>
      </c>
      <c r="Q313" s="189">
        <v>0</v>
      </c>
      <c r="R313" s="189">
        <f>Q313*H313</f>
        <v>0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241</v>
      </c>
      <c r="AT313" s="191" t="s">
        <v>149</v>
      </c>
      <c r="AU313" s="191" t="s">
        <v>82</v>
      </c>
      <c r="AY313" s="19" t="s">
        <v>146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9" t="s">
        <v>80</v>
      </c>
      <c r="BK313" s="192">
        <f>ROUND(I313*H313,2)</f>
        <v>0</v>
      </c>
      <c r="BL313" s="19" t="s">
        <v>241</v>
      </c>
      <c r="BM313" s="191" t="s">
        <v>627</v>
      </c>
    </row>
    <row r="314" spans="1:65" s="2" customFormat="1">
      <c r="A314" s="36"/>
      <c r="B314" s="37"/>
      <c r="C314" s="38"/>
      <c r="D314" s="193" t="s">
        <v>155</v>
      </c>
      <c r="E314" s="38"/>
      <c r="F314" s="194" t="s">
        <v>628</v>
      </c>
      <c r="G314" s="38"/>
      <c r="H314" s="38"/>
      <c r="I314" s="195"/>
      <c r="J314" s="38"/>
      <c r="K314" s="38"/>
      <c r="L314" s="41"/>
      <c r="M314" s="246"/>
      <c r="N314" s="247"/>
      <c r="O314" s="233"/>
      <c r="P314" s="233"/>
      <c r="Q314" s="233"/>
      <c r="R314" s="233"/>
      <c r="S314" s="233"/>
      <c r="T314" s="248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155</v>
      </c>
      <c r="AU314" s="19" t="s">
        <v>82</v>
      </c>
    </row>
    <row r="315" spans="1:65" s="2" customFormat="1" ht="6.95" customHeight="1">
      <c r="A315" s="36"/>
      <c r="B315" s="49"/>
      <c r="C315" s="50"/>
      <c r="D315" s="50"/>
      <c r="E315" s="50"/>
      <c r="F315" s="50"/>
      <c r="G315" s="50"/>
      <c r="H315" s="50"/>
      <c r="I315" s="50"/>
      <c r="J315" s="50"/>
      <c r="K315" s="50"/>
      <c r="L315" s="41"/>
      <c r="M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</row>
  </sheetData>
  <sheetProtection algorithmName="SHA-512" hashValue="ULd3RlBH4tuDNcbYqFJslF1Obi+4Hs+DmrT4E7HMPg7EkvRHNRbcFnpu157AEMFN3MeKgh779qXs4M5/fiHG5w==" saltValue="RIJEr+wx7C3wP7cE1kkCJ0uuu8xDVNu/hA13fgGw8+ZL8pckVBg2WiEaTvB/0PbhGzG3pM1fGCn64MMiCx/k7g==" spinCount="100000" sheet="1" objects="1" scenarios="1" formatColumns="0" formatRows="0" autoFilter="0"/>
  <autoFilter ref="C84:K314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1" r:id="rId4" xr:uid="{00000000-0004-0000-0200-000003000000}"/>
    <hyperlink ref="F117" r:id="rId5" xr:uid="{00000000-0004-0000-0200-000004000000}"/>
    <hyperlink ref="F123" r:id="rId6" xr:uid="{00000000-0004-0000-0200-000005000000}"/>
    <hyperlink ref="F143" r:id="rId7" xr:uid="{00000000-0004-0000-0200-000006000000}"/>
    <hyperlink ref="F147" r:id="rId8" xr:uid="{00000000-0004-0000-0200-000007000000}"/>
    <hyperlink ref="F191" r:id="rId9" xr:uid="{00000000-0004-0000-0200-000008000000}"/>
    <hyperlink ref="F195" r:id="rId10" xr:uid="{00000000-0004-0000-0200-000009000000}"/>
    <hyperlink ref="F199" r:id="rId11" xr:uid="{00000000-0004-0000-0200-00000A000000}"/>
    <hyperlink ref="F213" r:id="rId12" xr:uid="{00000000-0004-0000-0200-00000B000000}"/>
    <hyperlink ref="F217" r:id="rId13" xr:uid="{00000000-0004-0000-0200-00000C000000}"/>
    <hyperlink ref="F243" r:id="rId14" xr:uid="{00000000-0004-0000-0200-00000D000000}"/>
    <hyperlink ref="F249" r:id="rId15" xr:uid="{00000000-0004-0000-0200-00000E000000}"/>
    <hyperlink ref="F265" r:id="rId16" xr:uid="{00000000-0004-0000-0200-00000F000000}"/>
    <hyperlink ref="F271" r:id="rId17" xr:uid="{00000000-0004-0000-0200-000010000000}"/>
    <hyperlink ref="F290" r:id="rId18" xr:uid="{00000000-0004-0000-0200-000011000000}"/>
    <hyperlink ref="F302" r:id="rId19" xr:uid="{00000000-0004-0000-0200-000012000000}"/>
    <hyperlink ref="F314" r:id="rId20" xr:uid="{00000000-0004-0000-0200-00001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č.p. 224, Hálkova ulice, Chomutov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4" t="s">
        <v>112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629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5. 5. 2022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2" t="s">
        <v>19</v>
      </c>
      <c r="F27" s="392"/>
      <c r="G27" s="392"/>
      <c r="H27" s="39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36"/>
      <c r="J30" s="122">
        <f>ROUND(J87,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3" t="s">
        <v>39</v>
      </c>
      <c r="J32" s="123" t="s">
        <v>41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42</v>
      </c>
      <c r="E33" s="114" t="s">
        <v>43</v>
      </c>
      <c r="F33" s="125">
        <f>ROUND((SUM(BE87:BE302)),  2)</f>
        <v>0</v>
      </c>
      <c r="G33" s="36"/>
      <c r="H33" s="36"/>
      <c r="I33" s="126">
        <v>0.21</v>
      </c>
      <c r="J33" s="125">
        <f>ROUND(((SUM(BE87:BE302))*I33),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ROUND((SUM(BF87:BF302)),  2)</f>
        <v>0</v>
      </c>
      <c r="G34" s="36"/>
      <c r="H34" s="36"/>
      <c r="I34" s="126">
        <v>0.12</v>
      </c>
      <c r="J34" s="125">
        <f>ROUND(((SUM(BF87:BF302))*I34),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ROUND((SUM(BG87:BG302)),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ROUND((SUM(BH87:BH302)),  2)</f>
        <v>0</v>
      </c>
      <c r="G36" s="36"/>
      <c r="H36" s="36"/>
      <c r="I36" s="126">
        <v>0.12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ROUND((SUM(BI87:BI302)),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114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Rekonstrukce č.p. 224, Hálkova ulice, Chomutov</v>
      </c>
      <c r="F48" s="385"/>
      <c r="G48" s="385"/>
      <c r="H48" s="385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112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5" t="str">
        <f>E9</f>
        <v>SO 03 - Venkovní úpravy</v>
      </c>
      <c r="F50" s="383"/>
      <c r="G50" s="383"/>
      <c r="H50" s="383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Chomutov</v>
      </c>
      <c r="G52" s="38"/>
      <c r="H52" s="38"/>
      <c r="I52" s="31" t="s">
        <v>23</v>
      </c>
      <c r="J52" s="61" t="str">
        <f>IF(J12="","",J12)</f>
        <v>5. 5. 2022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Chomutov</v>
      </c>
      <c r="G54" s="38"/>
      <c r="H54" s="38"/>
      <c r="I54" s="31" t="s">
        <v>31</v>
      </c>
      <c r="J54" s="34" t="str">
        <f>E21</f>
        <v>SM Projekt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Jaroslav Kudláček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115</v>
      </c>
      <c r="D57" s="139"/>
      <c r="E57" s="139"/>
      <c r="F57" s="139"/>
      <c r="G57" s="139"/>
      <c r="H57" s="139"/>
      <c r="I57" s="139"/>
      <c r="J57" s="140" t="s">
        <v>116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117</v>
      </c>
    </row>
    <row r="60" spans="1:47" s="9" customFormat="1" ht="24.95" customHeight="1">
      <c r="B60" s="142"/>
      <c r="C60" s="143"/>
      <c r="D60" s="144" t="s">
        <v>118</v>
      </c>
      <c r="E60" s="145"/>
      <c r="F60" s="145"/>
      <c r="G60" s="145"/>
      <c r="H60" s="145"/>
      <c r="I60" s="145"/>
      <c r="J60" s="146">
        <f>J88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630</v>
      </c>
      <c r="E61" s="150"/>
      <c r="F61" s="150"/>
      <c r="G61" s="150"/>
      <c r="H61" s="150"/>
      <c r="I61" s="150"/>
      <c r="J61" s="151">
        <f>J89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631</v>
      </c>
      <c r="E62" s="150"/>
      <c r="F62" s="150"/>
      <c r="G62" s="150"/>
      <c r="H62" s="150"/>
      <c r="I62" s="150"/>
      <c r="J62" s="151">
        <f>J156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632</v>
      </c>
      <c r="E63" s="150"/>
      <c r="F63" s="150"/>
      <c r="G63" s="150"/>
      <c r="H63" s="150"/>
      <c r="I63" s="150"/>
      <c r="J63" s="151">
        <f>J185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633</v>
      </c>
      <c r="E64" s="150"/>
      <c r="F64" s="150"/>
      <c r="G64" s="150"/>
      <c r="H64" s="150"/>
      <c r="I64" s="150"/>
      <c r="J64" s="151">
        <f>J220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357</v>
      </c>
      <c r="E65" s="150"/>
      <c r="F65" s="150"/>
      <c r="G65" s="150"/>
      <c r="H65" s="150"/>
      <c r="I65" s="150"/>
      <c r="J65" s="151">
        <f>J231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120</v>
      </c>
      <c r="E66" s="150"/>
      <c r="F66" s="150"/>
      <c r="G66" s="150"/>
      <c r="H66" s="150"/>
      <c r="I66" s="150"/>
      <c r="J66" s="151">
        <f>J283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122</v>
      </c>
      <c r="E67" s="150"/>
      <c r="F67" s="150"/>
      <c r="G67" s="150"/>
      <c r="H67" s="150"/>
      <c r="I67" s="150"/>
      <c r="J67" s="151">
        <f>J300</f>
        <v>0</v>
      </c>
      <c r="K67" s="99"/>
      <c r="L67" s="152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131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4" t="str">
        <f>E7</f>
        <v>Rekonstrukce č.p. 224, Hálkova ulice, Chomutov</v>
      </c>
      <c r="F77" s="385"/>
      <c r="G77" s="385"/>
      <c r="H77" s="385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112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65" t="str">
        <f>E9</f>
        <v>SO 03 - Venkovní úpravy</v>
      </c>
      <c r="F79" s="383"/>
      <c r="G79" s="383"/>
      <c r="H79" s="383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Chomutov</v>
      </c>
      <c r="G81" s="38"/>
      <c r="H81" s="38"/>
      <c r="I81" s="31" t="s">
        <v>23</v>
      </c>
      <c r="J81" s="61" t="str">
        <f>IF(J12="","",J12)</f>
        <v>5. 5. 2022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E15</f>
        <v>Statutární město Chomutov</v>
      </c>
      <c r="G83" s="38"/>
      <c r="H83" s="38"/>
      <c r="I83" s="31" t="s">
        <v>31</v>
      </c>
      <c r="J83" s="34" t="str">
        <f>E21</f>
        <v>SM Projekt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IF(E18="","",E18)</f>
        <v>Vyplň údaj</v>
      </c>
      <c r="G84" s="38"/>
      <c r="H84" s="38"/>
      <c r="I84" s="31" t="s">
        <v>34</v>
      </c>
      <c r="J84" s="34" t="str">
        <f>E24</f>
        <v>Jaroslav Kudláček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132</v>
      </c>
      <c r="D86" s="156" t="s">
        <v>57</v>
      </c>
      <c r="E86" s="156" t="s">
        <v>53</v>
      </c>
      <c r="F86" s="156" t="s">
        <v>54</v>
      </c>
      <c r="G86" s="156" t="s">
        <v>133</v>
      </c>
      <c r="H86" s="156" t="s">
        <v>134</v>
      </c>
      <c r="I86" s="156" t="s">
        <v>135</v>
      </c>
      <c r="J86" s="156" t="s">
        <v>116</v>
      </c>
      <c r="K86" s="157" t="s">
        <v>136</v>
      </c>
      <c r="L86" s="158"/>
      <c r="M86" s="70" t="s">
        <v>19</v>
      </c>
      <c r="N86" s="71" t="s">
        <v>42</v>
      </c>
      <c r="O86" s="71" t="s">
        <v>137</v>
      </c>
      <c r="P86" s="71" t="s">
        <v>138</v>
      </c>
      <c r="Q86" s="71" t="s">
        <v>139</v>
      </c>
      <c r="R86" s="71" t="s">
        <v>140</v>
      </c>
      <c r="S86" s="71" t="s">
        <v>141</v>
      </c>
      <c r="T86" s="72" t="s">
        <v>142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143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312.07931647999999</v>
      </c>
      <c r="S87" s="74"/>
      <c r="T87" s="162">
        <f>T88</f>
        <v>61.72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71</v>
      </c>
      <c r="AU87" s="19" t="s">
        <v>117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71</v>
      </c>
      <c r="E88" s="167" t="s">
        <v>144</v>
      </c>
      <c r="F88" s="167" t="s">
        <v>145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P89+P156+P185+P220+P231+P283+P300</f>
        <v>0</v>
      </c>
      <c r="Q88" s="172"/>
      <c r="R88" s="173">
        <f>R89+R156+R185+R220+R231+R283+R300</f>
        <v>312.07931647999999</v>
      </c>
      <c r="S88" s="172"/>
      <c r="T88" s="174">
        <f>T89+T156+T185+T220+T231+T283+T300</f>
        <v>61.72</v>
      </c>
      <c r="AR88" s="175" t="s">
        <v>80</v>
      </c>
      <c r="AT88" s="176" t="s">
        <v>71</v>
      </c>
      <c r="AU88" s="176" t="s">
        <v>72</v>
      </c>
      <c r="AY88" s="175" t="s">
        <v>146</v>
      </c>
      <c r="BK88" s="177">
        <f>BK89+BK156+BK185+BK220+BK231+BK283+BK300</f>
        <v>0</v>
      </c>
    </row>
    <row r="89" spans="1:65" s="12" customFormat="1" ht="22.9" customHeight="1">
      <c r="B89" s="164"/>
      <c r="C89" s="165"/>
      <c r="D89" s="166" t="s">
        <v>71</v>
      </c>
      <c r="E89" s="178" t="s">
        <v>80</v>
      </c>
      <c r="F89" s="178" t="s">
        <v>634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SUM(P90:P155)</f>
        <v>0</v>
      </c>
      <c r="Q89" s="172"/>
      <c r="R89" s="173">
        <f>SUM(R90:R155)</f>
        <v>113.39920000000001</v>
      </c>
      <c r="S89" s="172"/>
      <c r="T89" s="174">
        <f>SUM(T90:T155)</f>
        <v>61.72</v>
      </c>
      <c r="AR89" s="175" t="s">
        <v>80</v>
      </c>
      <c r="AT89" s="176" t="s">
        <v>71</v>
      </c>
      <c r="AU89" s="176" t="s">
        <v>80</v>
      </c>
      <c r="AY89" s="175" t="s">
        <v>146</v>
      </c>
      <c r="BK89" s="177">
        <f>SUM(BK90:BK155)</f>
        <v>0</v>
      </c>
    </row>
    <row r="90" spans="1:65" s="2" customFormat="1" ht="37.9" customHeight="1">
      <c r="A90" s="36"/>
      <c r="B90" s="37"/>
      <c r="C90" s="180" t="s">
        <v>80</v>
      </c>
      <c r="D90" s="180" t="s">
        <v>149</v>
      </c>
      <c r="E90" s="181" t="s">
        <v>635</v>
      </c>
      <c r="F90" s="182" t="s">
        <v>636</v>
      </c>
      <c r="G90" s="183" t="s">
        <v>152</v>
      </c>
      <c r="H90" s="184">
        <v>75</v>
      </c>
      <c r="I90" s="185"/>
      <c r="J90" s="186">
        <f>ROUND(I90*H90,2)</f>
        <v>0</v>
      </c>
      <c r="K90" s="182" t="s">
        <v>362</v>
      </c>
      <c r="L90" s="41"/>
      <c r="M90" s="187" t="s">
        <v>19</v>
      </c>
      <c r="N90" s="188" t="s">
        <v>43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0.26</v>
      </c>
      <c r="T90" s="190">
        <f>S90*H90</f>
        <v>19.5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147</v>
      </c>
      <c r="AT90" s="191" t="s">
        <v>149</v>
      </c>
      <c r="AU90" s="191" t="s">
        <v>82</v>
      </c>
      <c r="AY90" s="19" t="s">
        <v>146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147</v>
      </c>
      <c r="BM90" s="191" t="s">
        <v>637</v>
      </c>
    </row>
    <row r="91" spans="1:65" s="2" customFormat="1">
      <c r="A91" s="36"/>
      <c r="B91" s="37"/>
      <c r="C91" s="38"/>
      <c r="D91" s="193" t="s">
        <v>155</v>
      </c>
      <c r="E91" s="38"/>
      <c r="F91" s="194" t="s">
        <v>638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155</v>
      </c>
      <c r="AU91" s="19" t="s">
        <v>82</v>
      </c>
    </row>
    <row r="92" spans="1:65" s="13" customFormat="1">
      <c r="B92" s="198"/>
      <c r="C92" s="199"/>
      <c r="D92" s="200" t="s">
        <v>157</v>
      </c>
      <c r="E92" s="201" t="s">
        <v>19</v>
      </c>
      <c r="F92" s="202" t="s">
        <v>639</v>
      </c>
      <c r="G92" s="199"/>
      <c r="H92" s="201" t="s">
        <v>19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157</v>
      </c>
      <c r="AU92" s="208" t="s">
        <v>82</v>
      </c>
      <c r="AV92" s="13" t="s">
        <v>80</v>
      </c>
      <c r="AW92" s="13" t="s">
        <v>33</v>
      </c>
      <c r="AX92" s="13" t="s">
        <v>72</v>
      </c>
      <c r="AY92" s="208" t="s">
        <v>146</v>
      </c>
    </row>
    <row r="93" spans="1:65" s="14" customFormat="1">
      <c r="B93" s="209"/>
      <c r="C93" s="210"/>
      <c r="D93" s="200" t="s">
        <v>157</v>
      </c>
      <c r="E93" s="211" t="s">
        <v>19</v>
      </c>
      <c r="F93" s="212" t="s">
        <v>640</v>
      </c>
      <c r="G93" s="210"/>
      <c r="H93" s="213">
        <v>75</v>
      </c>
      <c r="I93" s="214"/>
      <c r="J93" s="210"/>
      <c r="K93" s="210"/>
      <c r="L93" s="215"/>
      <c r="M93" s="216"/>
      <c r="N93" s="217"/>
      <c r="O93" s="217"/>
      <c r="P93" s="217"/>
      <c r="Q93" s="217"/>
      <c r="R93" s="217"/>
      <c r="S93" s="217"/>
      <c r="T93" s="218"/>
      <c r="AT93" s="219" t="s">
        <v>157</v>
      </c>
      <c r="AU93" s="219" t="s">
        <v>82</v>
      </c>
      <c r="AV93" s="14" t="s">
        <v>82</v>
      </c>
      <c r="AW93" s="14" t="s">
        <v>33</v>
      </c>
      <c r="AX93" s="14" t="s">
        <v>80</v>
      </c>
      <c r="AY93" s="219" t="s">
        <v>146</v>
      </c>
    </row>
    <row r="94" spans="1:65" s="2" customFormat="1" ht="37.9" customHeight="1">
      <c r="A94" s="36"/>
      <c r="B94" s="37"/>
      <c r="C94" s="180" t="s">
        <v>82</v>
      </c>
      <c r="D94" s="180" t="s">
        <v>149</v>
      </c>
      <c r="E94" s="181" t="s">
        <v>641</v>
      </c>
      <c r="F94" s="182" t="s">
        <v>642</v>
      </c>
      <c r="G94" s="183" t="s">
        <v>152</v>
      </c>
      <c r="H94" s="184">
        <v>75</v>
      </c>
      <c r="I94" s="185"/>
      <c r="J94" s="186">
        <f>ROUND(I94*H94,2)</f>
        <v>0</v>
      </c>
      <c r="K94" s="182" t="s">
        <v>362</v>
      </c>
      <c r="L94" s="41"/>
      <c r="M94" s="187" t="s">
        <v>19</v>
      </c>
      <c r="N94" s="188" t="s">
        <v>43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0.28999999999999998</v>
      </c>
      <c r="T94" s="190">
        <f>S94*H94</f>
        <v>21.75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147</v>
      </c>
      <c r="AT94" s="191" t="s">
        <v>149</v>
      </c>
      <c r="AU94" s="191" t="s">
        <v>82</v>
      </c>
      <c r="AY94" s="19" t="s">
        <v>146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147</v>
      </c>
      <c r="BM94" s="191" t="s">
        <v>643</v>
      </c>
    </row>
    <row r="95" spans="1:65" s="2" customFormat="1">
      <c r="A95" s="36"/>
      <c r="B95" s="37"/>
      <c r="C95" s="38"/>
      <c r="D95" s="193" t="s">
        <v>155</v>
      </c>
      <c r="E95" s="38"/>
      <c r="F95" s="194" t="s">
        <v>644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155</v>
      </c>
      <c r="AU95" s="19" t="s">
        <v>82</v>
      </c>
    </row>
    <row r="96" spans="1:65" s="13" customFormat="1">
      <c r="B96" s="198"/>
      <c r="C96" s="199"/>
      <c r="D96" s="200" t="s">
        <v>157</v>
      </c>
      <c r="E96" s="201" t="s">
        <v>19</v>
      </c>
      <c r="F96" s="202" t="s">
        <v>639</v>
      </c>
      <c r="G96" s="199"/>
      <c r="H96" s="201" t="s">
        <v>19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157</v>
      </c>
      <c r="AU96" s="208" t="s">
        <v>82</v>
      </c>
      <c r="AV96" s="13" t="s">
        <v>80</v>
      </c>
      <c r="AW96" s="13" t="s">
        <v>33</v>
      </c>
      <c r="AX96" s="13" t="s">
        <v>72</v>
      </c>
      <c r="AY96" s="208" t="s">
        <v>146</v>
      </c>
    </row>
    <row r="97" spans="1:65" s="14" customFormat="1">
      <c r="B97" s="209"/>
      <c r="C97" s="210"/>
      <c r="D97" s="200" t="s">
        <v>157</v>
      </c>
      <c r="E97" s="211" t="s">
        <v>19</v>
      </c>
      <c r="F97" s="212" t="s">
        <v>640</v>
      </c>
      <c r="G97" s="210"/>
      <c r="H97" s="213">
        <v>75</v>
      </c>
      <c r="I97" s="214"/>
      <c r="J97" s="210"/>
      <c r="K97" s="210"/>
      <c r="L97" s="215"/>
      <c r="M97" s="216"/>
      <c r="N97" s="217"/>
      <c r="O97" s="217"/>
      <c r="P97" s="217"/>
      <c r="Q97" s="217"/>
      <c r="R97" s="217"/>
      <c r="S97" s="217"/>
      <c r="T97" s="218"/>
      <c r="AT97" s="219" t="s">
        <v>157</v>
      </c>
      <c r="AU97" s="219" t="s">
        <v>82</v>
      </c>
      <c r="AV97" s="14" t="s">
        <v>82</v>
      </c>
      <c r="AW97" s="14" t="s">
        <v>33</v>
      </c>
      <c r="AX97" s="14" t="s">
        <v>72</v>
      </c>
      <c r="AY97" s="219" t="s">
        <v>146</v>
      </c>
    </row>
    <row r="98" spans="1:65" s="15" customFormat="1">
      <c r="B98" s="220"/>
      <c r="C98" s="221"/>
      <c r="D98" s="200" t="s">
        <v>157</v>
      </c>
      <c r="E98" s="222" t="s">
        <v>19</v>
      </c>
      <c r="F98" s="223" t="s">
        <v>161</v>
      </c>
      <c r="G98" s="221"/>
      <c r="H98" s="224">
        <v>75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AT98" s="230" t="s">
        <v>157</v>
      </c>
      <c r="AU98" s="230" t="s">
        <v>82</v>
      </c>
      <c r="AV98" s="15" t="s">
        <v>147</v>
      </c>
      <c r="AW98" s="15" t="s">
        <v>33</v>
      </c>
      <c r="AX98" s="15" t="s">
        <v>80</v>
      </c>
      <c r="AY98" s="230" t="s">
        <v>146</v>
      </c>
    </row>
    <row r="99" spans="1:65" s="2" customFormat="1" ht="24.2" customHeight="1">
      <c r="A99" s="36"/>
      <c r="B99" s="37"/>
      <c r="C99" s="180" t="s">
        <v>168</v>
      </c>
      <c r="D99" s="180" t="s">
        <v>149</v>
      </c>
      <c r="E99" s="181" t="s">
        <v>645</v>
      </c>
      <c r="F99" s="182" t="s">
        <v>646</v>
      </c>
      <c r="G99" s="183" t="s">
        <v>297</v>
      </c>
      <c r="H99" s="184">
        <v>89</v>
      </c>
      <c r="I99" s="185"/>
      <c r="J99" s="186">
        <f>ROUND(I99*H99,2)</f>
        <v>0</v>
      </c>
      <c r="K99" s="182" t="s">
        <v>362</v>
      </c>
      <c r="L99" s="41"/>
      <c r="M99" s="187" t="s">
        <v>19</v>
      </c>
      <c r="N99" s="188" t="s">
        <v>43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0.23</v>
      </c>
      <c r="T99" s="190">
        <f>S99*H99</f>
        <v>20.470000000000002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147</v>
      </c>
      <c r="AT99" s="191" t="s">
        <v>149</v>
      </c>
      <c r="AU99" s="191" t="s">
        <v>82</v>
      </c>
      <c r="AY99" s="19" t="s">
        <v>146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147</v>
      </c>
      <c r="BM99" s="191" t="s">
        <v>647</v>
      </c>
    </row>
    <row r="100" spans="1:65" s="2" customFormat="1">
      <c r="A100" s="36"/>
      <c r="B100" s="37"/>
      <c r="C100" s="38"/>
      <c r="D100" s="193" t="s">
        <v>155</v>
      </c>
      <c r="E100" s="38"/>
      <c r="F100" s="194" t="s">
        <v>648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155</v>
      </c>
      <c r="AU100" s="19" t="s">
        <v>82</v>
      </c>
    </row>
    <row r="101" spans="1:65" s="13" customFormat="1">
      <c r="B101" s="198"/>
      <c r="C101" s="199"/>
      <c r="D101" s="200" t="s">
        <v>157</v>
      </c>
      <c r="E101" s="201" t="s">
        <v>19</v>
      </c>
      <c r="F101" s="202" t="s">
        <v>649</v>
      </c>
      <c r="G101" s="199"/>
      <c r="H101" s="201" t="s">
        <v>19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157</v>
      </c>
      <c r="AU101" s="208" t="s">
        <v>82</v>
      </c>
      <c r="AV101" s="13" t="s">
        <v>80</v>
      </c>
      <c r="AW101" s="13" t="s">
        <v>33</v>
      </c>
      <c r="AX101" s="13" t="s">
        <v>72</v>
      </c>
      <c r="AY101" s="208" t="s">
        <v>146</v>
      </c>
    </row>
    <row r="102" spans="1:65" s="14" customFormat="1">
      <c r="B102" s="209"/>
      <c r="C102" s="210"/>
      <c r="D102" s="200" t="s">
        <v>157</v>
      </c>
      <c r="E102" s="211" t="s">
        <v>19</v>
      </c>
      <c r="F102" s="212" t="s">
        <v>650</v>
      </c>
      <c r="G102" s="210"/>
      <c r="H102" s="213">
        <v>89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157</v>
      </c>
      <c r="AU102" s="219" t="s">
        <v>82</v>
      </c>
      <c r="AV102" s="14" t="s">
        <v>82</v>
      </c>
      <c r="AW102" s="14" t="s">
        <v>33</v>
      </c>
      <c r="AX102" s="14" t="s">
        <v>80</v>
      </c>
      <c r="AY102" s="219" t="s">
        <v>146</v>
      </c>
    </row>
    <row r="103" spans="1:65" s="2" customFormat="1" ht="24.2" customHeight="1">
      <c r="A103" s="36"/>
      <c r="B103" s="37"/>
      <c r="C103" s="180" t="s">
        <v>147</v>
      </c>
      <c r="D103" s="180" t="s">
        <v>149</v>
      </c>
      <c r="E103" s="181" t="s">
        <v>651</v>
      </c>
      <c r="F103" s="182" t="s">
        <v>652</v>
      </c>
      <c r="G103" s="183" t="s">
        <v>184</v>
      </c>
      <c r="H103" s="184">
        <v>1.04</v>
      </c>
      <c r="I103" s="185"/>
      <c r="J103" s="186">
        <f>ROUND(I103*H103,2)</f>
        <v>0</v>
      </c>
      <c r="K103" s="182" t="s">
        <v>362</v>
      </c>
      <c r="L103" s="41"/>
      <c r="M103" s="187" t="s">
        <v>19</v>
      </c>
      <c r="N103" s="188" t="s">
        <v>43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147</v>
      </c>
      <c r="AT103" s="191" t="s">
        <v>149</v>
      </c>
      <c r="AU103" s="191" t="s">
        <v>82</v>
      </c>
      <c r="AY103" s="19" t="s">
        <v>146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147</v>
      </c>
      <c r="BM103" s="191" t="s">
        <v>653</v>
      </c>
    </row>
    <row r="104" spans="1:65" s="2" customFormat="1">
      <c r="A104" s="36"/>
      <c r="B104" s="37"/>
      <c r="C104" s="38"/>
      <c r="D104" s="193" t="s">
        <v>155</v>
      </c>
      <c r="E104" s="38"/>
      <c r="F104" s="194" t="s">
        <v>654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155</v>
      </c>
      <c r="AU104" s="19" t="s">
        <v>82</v>
      </c>
    </row>
    <row r="105" spans="1:65" s="13" customFormat="1">
      <c r="B105" s="198"/>
      <c r="C105" s="199"/>
      <c r="D105" s="200" t="s">
        <v>157</v>
      </c>
      <c r="E105" s="201" t="s">
        <v>19</v>
      </c>
      <c r="F105" s="202" t="s">
        <v>655</v>
      </c>
      <c r="G105" s="199"/>
      <c r="H105" s="201" t="s">
        <v>19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157</v>
      </c>
      <c r="AU105" s="208" t="s">
        <v>82</v>
      </c>
      <c r="AV105" s="13" t="s">
        <v>80</v>
      </c>
      <c r="AW105" s="13" t="s">
        <v>33</v>
      </c>
      <c r="AX105" s="13" t="s">
        <v>72</v>
      </c>
      <c r="AY105" s="208" t="s">
        <v>146</v>
      </c>
    </row>
    <row r="106" spans="1:65" s="14" customFormat="1">
      <c r="B106" s="209"/>
      <c r="C106" s="210"/>
      <c r="D106" s="200" t="s">
        <v>157</v>
      </c>
      <c r="E106" s="211" t="s">
        <v>19</v>
      </c>
      <c r="F106" s="212" t="s">
        <v>656</v>
      </c>
      <c r="G106" s="210"/>
      <c r="H106" s="213">
        <v>1.04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157</v>
      </c>
      <c r="AU106" s="219" t="s">
        <v>82</v>
      </c>
      <c r="AV106" s="14" t="s">
        <v>82</v>
      </c>
      <c r="AW106" s="14" t="s">
        <v>33</v>
      </c>
      <c r="AX106" s="14" t="s">
        <v>80</v>
      </c>
      <c r="AY106" s="219" t="s">
        <v>146</v>
      </c>
    </row>
    <row r="107" spans="1:65" s="2" customFormat="1" ht="24.2" customHeight="1">
      <c r="A107" s="36"/>
      <c r="B107" s="37"/>
      <c r="C107" s="180" t="s">
        <v>181</v>
      </c>
      <c r="D107" s="180" t="s">
        <v>149</v>
      </c>
      <c r="E107" s="181" t="s">
        <v>657</v>
      </c>
      <c r="F107" s="182" t="s">
        <v>658</v>
      </c>
      <c r="G107" s="183" t="s">
        <v>184</v>
      </c>
      <c r="H107" s="184">
        <v>15.231999999999999</v>
      </c>
      <c r="I107" s="185"/>
      <c r="J107" s="186">
        <f>ROUND(I107*H107,2)</f>
        <v>0</v>
      </c>
      <c r="K107" s="182" t="s">
        <v>362</v>
      </c>
      <c r="L107" s="41"/>
      <c r="M107" s="187" t="s">
        <v>19</v>
      </c>
      <c r="N107" s="188" t="s">
        <v>43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147</v>
      </c>
      <c r="AT107" s="191" t="s">
        <v>149</v>
      </c>
      <c r="AU107" s="191" t="s">
        <v>82</v>
      </c>
      <c r="AY107" s="19" t="s">
        <v>146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147</v>
      </c>
      <c r="BM107" s="191" t="s">
        <v>659</v>
      </c>
    </row>
    <row r="108" spans="1:65" s="2" customFormat="1">
      <c r="A108" s="36"/>
      <c r="B108" s="37"/>
      <c r="C108" s="38"/>
      <c r="D108" s="193" t="s">
        <v>155</v>
      </c>
      <c r="E108" s="38"/>
      <c r="F108" s="194" t="s">
        <v>660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155</v>
      </c>
      <c r="AU108" s="19" t="s">
        <v>82</v>
      </c>
    </row>
    <row r="109" spans="1:65" s="13" customFormat="1">
      <c r="B109" s="198"/>
      <c r="C109" s="199"/>
      <c r="D109" s="200" t="s">
        <v>157</v>
      </c>
      <c r="E109" s="201" t="s">
        <v>19</v>
      </c>
      <c r="F109" s="202" t="s">
        <v>661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157</v>
      </c>
      <c r="AU109" s="208" t="s">
        <v>82</v>
      </c>
      <c r="AV109" s="13" t="s">
        <v>80</v>
      </c>
      <c r="AW109" s="13" t="s">
        <v>33</v>
      </c>
      <c r="AX109" s="13" t="s">
        <v>72</v>
      </c>
      <c r="AY109" s="208" t="s">
        <v>146</v>
      </c>
    </row>
    <row r="110" spans="1:65" s="14" customFormat="1">
      <c r="B110" s="209"/>
      <c r="C110" s="210"/>
      <c r="D110" s="200" t="s">
        <v>157</v>
      </c>
      <c r="E110" s="211" t="s">
        <v>19</v>
      </c>
      <c r="F110" s="212" t="s">
        <v>662</v>
      </c>
      <c r="G110" s="210"/>
      <c r="H110" s="213">
        <v>5.1689999999999996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157</v>
      </c>
      <c r="AU110" s="219" t="s">
        <v>82</v>
      </c>
      <c r="AV110" s="14" t="s">
        <v>82</v>
      </c>
      <c r="AW110" s="14" t="s">
        <v>33</v>
      </c>
      <c r="AX110" s="14" t="s">
        <v>72</v>
      </c>
      <c r="AY110" s="219" t="s">
        <v>146</v>
      </c>
    </row>
    <row r="111" spans="1:65" s="14" customFormat="1">
      <c r="B111" s="209"/>
      <c r="C111" s="210"/>
      <c r="D111" s="200" t="s">
        <v>157</v>
      </c>
      <c r="E111" s="211" t="s">
        <v>19</v>
      </c>
      <c r="F111" s="212" t="s">
        <v>663</v>
      </c>
      <c r="G111" s="210"/>
      <c r="H111" s="213">
        <v>4.68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157</v>
      </c>
      <c r="AU111" s="219" t="s">
        <v>82</v>
      </c>
      <c r="AV111" s="14" t="s">
        <v>82</v>
      </c>
      <c r="AW111" s="14" t="s">
        <v>33</v>
      </c>
      <c r="AX111" s="14" t="s">
        <v>72</v>
      </c>
      <c r="AY111" s="219" t="s">
        <v>146</v>
      </c>
    </row>
    <row r="112" spans="1:65" s="14" customFormat="1">
      <c r="B112" s="209"/>
      <c r="C112" s="210"/>
      <c r="D112" s="200" t="s">
        <v>157</v>
      </c>
      <c r="E112" s="211" t="s">
        <v>19</v>
      </c>
      <c r="F112" s="212" t="s">
        <v>664</v>
      </c>
      <c r="G112" s="210"/>
      <c r="H112" s="213">
        <v>0.6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157</v>
      </c>
      <c r="AU112" s="219" t="s">
        <v>82</v>
      </c>
      <c r="AV112" s="14" t="s">
        <v>82</v>
      </c>
      <c r="AW112" s="14" t="s">
        <v>33</v>
      </c>
      <c r="AX112" s="14" t="s">
        <v>72</v>
      </c>
      <c r="AY112" s="219" t="s">
        <v>146</v>
      </c>
    </row>
    <row r="113" spans="1:65" s="14" customFormat="1">
      <c r="B113" s="209"/>
      <c r="C113" s="210"/>
      <c r="D113" s="200" t="s">
        <v>157</v>
      </c>
      <c r="E113" s="211" t="s">
        <v>19</v>
      </c>
      <c r="F113" s="212" t="s">
        <v>664</v>
      </c>
      <c r="G113" s="210"/>
      <c r="H113" s="213">
        <v>0.6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157</v>
      </c>
      <c r="AU113" s="219" t="s">
        <v>82</v>
      </c>
      <c r="AV113" s="14" t="s">
        <v>82</v>
      </c>
      <c r="AW113" s="14" t="s">
        <v>33</v>
      </c>
      <c r="AX113" s="14" t="s">
        <v>72</v>
      </c>
      <c r="AY113" s="219" t="s">
        <v>146</v>
      </c>
    </row>
    <row r="114" spans="1:65" s="14" customFormat="1">
      <c r="B114" s="209"/>
      <c r="C114" s="210"/>
      <c r="D114" s="200" t="s">
        <v>157</v>
      </c>
      <c r="E114" s="211" t="s">
        <v>19</v>
      </c>
      <c r="F114" s="212" t="s">
        <v>664</v>
      </c>
      <c r="G114" s="210"/>
      <c r="H114" s="213">
        <v>0.6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157</v>
      </c>
      <c r="AU114" s="219" t="s">
        <v>82</v>
      </c>
      <c r="AV114" s="14" t="s">
        <v>82</v>
      </c>
      <c r="AW114" s="14" t="s">
        <v>33</v>
      </c>
      <c r="AX114" s="14" t="s">
        <v>72</v>
      </c>
      <c r="AY114" s="219" t="s">
        <v>146</v>
      </c>
    </row>
    <row r="115" spans="1:65" s="14" customFormat="1">
      <c r="B115" s="209"/>
      <c r="C115" s="210"/>
      <c r="D115" s="200" t="s">
        <v>157</v>
      </c>
      <c r="E115" s="211" t="s">
        <v>19</v>
      </c>
      <c r="F115" s="212" t="s">
        <v>665</v>
      </c>
      <c r="G115" s="210"/>
      <c r="H115" s="213">
        <v>2.04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157</v>
      </c>
      <c r="AU115" s="219" t="s">
        <v>82</v>
      </c>
      <c r="AV115" s="14" t="s">
        <v>82</v>
      </c>
      <c r="AW115" s="14" t="s">
        <v>33</v>
      </c>
      <c r="AX115" s="14" t="s">
        <v>72</v>
      </c>
      <c r="AY115" s="219" t="s">
        <v>146</v>
      </c>
    </row>
    <row r="116" spans="1:65" s="14" customFormat="1">
      <c r="B116" s="209"/>
      <c r="C116" s="210"/>
      <c r="D116" s="200" t="s">
        <v>157</v>
      </c>
      <c r="E116" s="211" t="s">
        <v>19</v>
      </c>
      <c r="F116" s="212" t="s">
        <v>666</v>
      </c>
      <c r="G116" s="210"/>
      <c r="H116" s="213">
        <v>1.5429999999999999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157</v>
      </c>
      <c r="AU116" s="219" t="s">
        <v>82</v>
      </c>
      <c r="AV116" s="14" t="s">
        <v>82</v>
      </c>
      <c r="AW116" s="14" t="s">
        <v>33</v>
      </c>
      <c r="AX116" s="14" t="s">
        <v>72</v>
      </c>
      <c r="AY116" s="219" t="s">
        <v>146</v>
      </c>
    </row>
    <row r="117" spans="1:65" s="15" customFormat="1">
      <c r="B117" s="220"/>
      <c r="C117" s="221"/>
      <c r="D117" s="200" t="s">
        <v>157</v>
      </c>
      <c r="E117" s="222" t="s">
        <v>19</v>
      </c>
      <c r="F117" s="223" t="s">
        <v>161</v>
      </c>
      <c r="G117" s="221"/>
      <c r="H117" s="224">
        <v>15.231999999999999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157</v>
      </c>
      <c r="AU117" s="230" t="s">
        <v>82</v>
      </c>
      <c r="AV117" s="15" t="s">
        <v>147</v>
      </c>
      <c r="AW117" s="15" t="s">
        <v>33</v>
      </c>
      <c r="AX117" s="15" t="s">
        <v>80</v>
      </c>
      <c r="AY117" s="230" t="s">
        <v>146</v>
      </c>
    </row>
    <row r="118" spans="1:65" s="2" customFormat="1" ht="37.9" customHeight="1">
      <c r="A118" s="36"/>
      <c r="B118" s="37"/>
      <c r="C118" s="180" t="s">
        <v>188</v>
      </c>
      <c r="D118" s="180" t="s">
        <v>149</v>
      </c>
      <c r="E118" s="181" t="s">
        <v>667</v>
      </c>
      <c r="F118" s="182" t="s">
        <v>668</v>
      </c>
      <c r="G118" s="183" t="s">
        <v>184</v>
      </c>
      <c r="H118" s="184">
        <v>16.271999999999998</v>
      </c>
      <c r="I118" s="185"/>
      <c r="J118" s="186">
        <f>ROUND(I118*H118,2)</f>
        <v>0</v>
      </c>
      <c r="K118" s="182" t="s">
        <v>362</v>
      </c>
      <c r="L118" s="41"/>
      <c r="M118" s="187" t="s">
        <v>19</v>
      </c>
      <c r="N118" s="188" t="s">
        <v>43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147</v>
      </c>
      <c r="AT118" s="191" t="s">
        <v>149</v>
      </c>
      <c r="AU118" s="191" t="s">
        <v>82</v>
      </c>
      <c r="AY118" s="19" t="s">
        <v>146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147</v>
      </c>
      <c r="BM118" s="191" t="s">
        <v>669</v>
      </c>
    </row>
    <row r="119" spans="1:65" s="2" customFormat="1">
      <c r="A119" s="36"/>
      <c r="B119" s="37"/>
      <c r="C119" s="38"/>
      <c r="D119" s="193" t="s">
        <v>155</v>
      </c>
      <c r="E119" s="38"/>
      <c r="F119" s="194" t="s">
        <v>670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155</v>
      </c>
      <c r="AU119" s="19" t="s">
        <v>82</v>
      </c>
    </row>
    <row r="120" spans="1:65" s="14" customFormat="1">
      <c r="B120" s="209"/>
      <c r="C120" s="210"/>
      <c r="D120" s="200" t="s">
        <v>157</v>
      </c>
      <c r="E120" s="211" t="s">
        <v>19</v>
      </c>
      <c r="F120" s="212" t="s">
        <v>671</v>
      </c>
      <c r="G120" s="210"/>
      <c r="H120" s="213">
        <v>16.271999999999998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157</v>
      </c>
      <c r="AU120" s="219" t="s">
        <v>82</v>
      </c>
      <c r="AV120" s="14" t="s">
        <v>82</v>
      </c>
      <c r="AW120" s="14" t="s">
        <v>33</v>
      </c>
      <c r="AX120" s="14" t="s">
        <v>80</v>
      </c>
      <c r="AY120" s="219" t="s">
        <v>146</v>
      </c>
    </row>
    <row r="121" spans="1:65" s="2" customFormat="1" ht="37.9" customHeight="1">
      <c r="A121" s="36"/>
      <c r="B121" s="37"/>
      <c r="C121" s="180" t="s">
        <v>196</v>
      </c>
      <c r="D121" s="180" t="s">
        <v>149</v>
      </c>
      <c r="E121" s="181" t="s">
        <v>672</v>
      </c>
      <c r="F121" s="182" t="s">
        <v>673</v>
      </c>
      <c r="G121" s="183" t="s">
        <v>184</v>
      </c>
      <c r="H121" s="184">
        <v>16.271999999999998</v>
      </c>
      <c r="I121" s="185"/>
      <c r="J121" s="186">
        <f>ROUND(I121*H121,2)</f>
        <v>0</v>
      </c>
      <c r="K121" s="182" t="s">
        <v>362</v>
      </c>
      <c r="L121" s="41"/>
      <c r="M121" s="187" t="s">
        <v>19</v>
      </c>
      <c r="N121" s="188" t="s">
        <v>43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147</v>
      </c>
      <c r="AT121" s="191" t="s">
        <v>149</v>
      </c>
      <c r="AU121" s="191" t="s">
        <v>82</v>
      </c>
      <c r="AY121" s="19" t="s">
        <v>146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147</v>
      </c>
      <c r="BM121" s="191" t="s">
        <v>674</v>
      </c>
    </row>
    <row r="122" spans="1:65" s="2" customFormat="1">
      <c r="A122" s="36"/>
      <c r="B122" s="37"/>
      <c r="C122" s="38"/>
      <c r="D122" s="193" t="s">
        <v>155</v>
      </c>
      <c r="E122" s="38"/>
      <c r="F122" s="194" t="s">
        <v>675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155</v>
      </c>
      <c r="AU122" s="19" t="s">
        <v>82</v>
      </c>
    </row>
    <row r="123" spans="1:65" s="2" customFormat="1" ht="37.9" customHeight="1">
      <c r="A123" s="36"/>
      <c r="B123" s="37"/>
      <c r="C123" s="180" t="s">
        <v>201</v>
      </c>
      <c r="D123" s="180" t="s">
        <v>149</v>
      </c>
      <c r="E123" s="181" t="s">
        <v>676</v>
      </c>
      <c r="F123" s="182" t="s">
        <v>677</v>
      </c>
      <c r="G123" s="183" t="s">
        <v>184</v>
      </c>
      <c r="H123" s="184">
        <v>162.72</v>
      </c>
      <c r="I123" s="185"/>
      <c r="J123" s="186">
        <f>ROUND(I123*H123,2)</f>
        <v>0</v>
      </c>
      <c r="K123" s="182" t="s">
        <v>362</v>
      </c>
      <c r="L123" s="41"/>
      <c r="M123" s="187" t="s">
        <v>19</v>
      </c>
      <c r="N123" s="188" t="s">
        <v>43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147</v>
      </c>
      <c r="AT123" s="191" t="s">
        <v>149</v>
      </c>
      <c r="AU123" s="191" t="s">
        <v>82</v>
      </c>
      <c r="AY123" s="19" t="s">
        <v>146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147</v>
      </c>
      <c r="BM123" s="191" t="s">
        <v>678</v>
      </c>
    </row>
    <row r="124" spans="1:65" s="2" customFormat="1">
      <c r="A124" s="36"/>
      <c r="B124" s="37"/>
      <c r="C124" s="38"/>
      <c r="D124" s="193" t="s">
        <v>155</v>
      </c>
      <c r="E124" s="38"/>
      <c r="F124" s="194" t="s">
        <v>679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155</v>
      </c>
      <c r="AU124" s="19" t="s">
        <v>82</v>
      </c>
    </row>
    <row r="125" spans="1:65" s="14" customFormat="1">
      <c r="B125" s="209"/>
      <c r="C125" s="210"/>
      <c r="D125" s="200" t="s">
        <v>157</v>
      </c>
      <c r="E125" s="211" t="s">
        <v>19</v>
      </c>
      <c r="F125" s="212" t="s">
        <v>680</v>
      </c>
      <c r="G125" s="210"/>
      <c r="H125" s="213">
        <v>162.72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157</v>
      </c>
      <c r="AU125" s="219" t="s">
        <v>82</v>
      </c>
      <c r="AV125" s="14" t="s">
        <v>82</v>
      </c>
      <c r="AW125" s="14" t="s">
        <v>33</v>
      </c>
      <c r="AX125" s="14" t="s">
        <v>80</v>
      </c>
      <c r="AY125" s="219" t="s">
        <v>146</v>
      </c>
    </row>
    <row r="126" spans="1:65" s="2" customFormat="1" ht="24.2" customHeight="1">
      <c r="A126" s="36"/>
      <c r="B126" s="37"/>
      <c r="C126" s="180" t="s">
        <v>166</v>
      </c>
      <c r="D126" s="180" t="s">
        <v>149</v>
      </c>
      <c r="E126" s="181" t="s">
        <v>681</v>
      </c>
      <c r="F126" s="182" t="s">
        <v>682</v>
      </c>
      <c r="G126" s="183" t="s">
        <v>184</v>
      </c>
      <c r="H126" s="184">
        <v>16.271999999999998</v>
      </c>
      <c r="I126" s="185"/>
      <c r="J126" s="186">
        <f>ROUND(I126*H126,2)</f>
        <v>0</v>
      </c>
      <c r="K126" s="182" t="s">
        <v>362</v>
      </c>
      <c r="L126" s="41"/>
      <c r="M126" s="187" t="s">
        <v>19</v>
      </c>
      <c r="N126" s="188" t="s">
        <v>43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147</v>
      </c>
      <c r="AT126" s="191" t="s">
        <v>149</v>
      </c>
      <c r="AU126" s="191" t="s">
        <v>82</v>
      </c>
      <c r="AY126" s="19" t="s">
        <v>146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147</v>
      </c>
      <c r="BM126" s="191" t="s">
        <v>683</v>
      </c>
    </row>
    <row r="127" spans="1:65" s="2" customFormat="1">
      <c r="A127" s="36"/>
      <c r="B127" s="37"/>
      <c r="C127" s="38"/>
      <c r="D127" s="193" t="s">
        <v>155</v>
      </c>
      <c r="E127" s="38"/>
      <c r="F127" s="194" t="s">
        <v>684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155</v>
      </c>
      <c r="AU127" s="19" t="s">
        <v>82</v>
      </c>
    </row>
    <row r="128" spans="1:65" s="14" customFormat="1">
      <c r="B128" s="209"/>
      <c r="C128" s="210"/>
      <c r="D128" s="200" t="s">
        <v>157</v>
      </c>
      <c r="E128" s="211" t="s">
        <v>19</v>
      </c>
      <c r="F128" s="212" t="s">
        <v>685</v>
      </c>
      <c r="G128" s="210"/>
      <c r="H128" s="213">
        <v>16.271999999999998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157</v>
      </c>
      <c r="AU128" s="219" t="s">
        <v>82</v>
      </c>
      <c r="AV128" s="14" t="s">
        <v>82</v>
      </c>
      <c r="AW128" s="14" t="s">
        <v>33</v>
      </c>
      <c r="AX128" s="14" t="s">
        <v>80</v>
      </c>
      <c r="AY128" s="219" t="s">
        <v>146</v>
      </c>
    </row>
    <row r="129" spans="1:65" s="2" customFormat="1" ht="24.2" customHeight="1">
      <c r="A129" s="36"/>
      <c r="B129" s="37"/>
      <c r="C129" s="180" t="s">
        <v>210</v>
      </c>
      <c r="D129" s="180" t="s">
        <v>149</v>
      </c>
      <c r="E129" s="181" t="s">
        <v>686</v>
      </c>
      <c r="F129" s="182" t="s">
        <v>687</v>
      </c>
      <c r="G129" s="183" t="s">
        <v>152</v>
      </c>
      <c r="H129" s="184">
        <v>135</v>
      </c>
      <c r="I129" s="185"/>
      <c r="J129" s="186">
        <f>ROUND(I129*H129,2)</f>
        <v>0</v>
      </c>
      <c r="K129" s="182" t="s">
        <v>19</v>
      </c>
      <c r="L129" s="41"/>
      <c r="M129" s="187" t="s">
        <v>19</v>
      </c>
      <c r="N129" s="188" t="s">
        <v>43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147</v>
      </c>
      <c r="AT129" s="191" t="s">
        <v>149</v>
      </c>
      <c r="AU129" s="191" t="s">
        <v>82</v>
      </c>
      <c r="AY129" s="19" t="s">
        <v>146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147</v>
      </c>
      <c r="BM129" s="191" t="s">
        <v>688</v>
      </c>
    </row>
    <row r="130" spans="1:65" s="13" customFormat="1">
      <c r="B130" s="198"/>
      <c r="C130" s="199"/>
      <c r="D130" s="200" t="s">
        <v>157</v>
      </c>
      <c r="E130" s="201" t="s">
        <v>19</v>
      </c>
      <c r="F130" s="202" t="s">
        <v>689</v>
      </c>
      <c r="G130" s="199"/>
      <c r="H130" s="201" t="s">
        <v>19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157</v>
      </c>
      <c r="AU130" s="208" t="s">
        <v>82</v>
      </c>
      <c r="AV130" s="13" t="s">
        <v>80</v>
      </c>
      <c r="AW130" s="13" t="s">
        <v>33</v>
      </c>
      <c r="AX130" s="13" t="s">
        <v>72</v>
      </c>
      <c r="AY130" s="208" t="s">
        <v>146</v>
      </c>
    </row>
    <row r="131" spans="1:65" s="14" customFormat="1">
      <c r="B131" s="209"/>
      <c r="C131" s="210"/>
      <c r="D131" s="200" t="s">
        <v>157</v>
      </c>
      <c r="E131" s="211" t="s">
        <v>19</v>
      </c>
      <c r="F131" s="212" t="s">
        <v>640</v>
      </c>
      <c r="G131" s="210"/>
      <c r="H131" s="213">
        <v>75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157</v>
      </c>
      <c r="AU131" s="219" t="s">
        <v>82</v>
      </c>
      <c r="AV131" s="14" t="s">
        <v>82</v>
      </c>
      <c r="AW131" s="14" t="s">
        <v>33</v>
      </c>
      <c r="AX131" s="14" t="s">
        <v>72</v>
      </c>
      <c r="AY131" s="219" t="s">
        <v>146</v>
      </c>
    </row>
    <row r="132" spans="1:65" s="13" customFormat="1">
      <c r="B132" s="198"/>
      <c r="C132" s="199"/>
      <c r="D132" s="200" t="s">
        <v>157</v>
      </c>
      <c r="E132" s="201" t="s">
        <v>19</v>
      </c>
      <c r="F132" s="202" t="s">
        <v>690</v>
      </c>
      <c r="G132" s="199"/>
      <c r="H132" s="201" t="s">
        <v>19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157</v>
      </c>
      <c r="AU132" s="208" t="s">
        <v>82</v>
      </c>
      <c r="AV132" s="13" t="s">
        <v>80</v>
      </c>
      <c r="AW132" s="13" t="s">
        <v>33</v>
      </c>
      <c r="AX132" s="13" t="s">
        <v>72</v>
      </c>
      <c r="AY132" s="208" t="s">
        <v>146</v>
      </c>
    </row>
    <row r="133" spans="1:65" s="14" customFormat="1">
      <c r="B133" s="209"/>
      <c r="C133" s="210"/>
      <c r="D133" s="200" t="s">
        <v>157</v>
      </c>
      <c r="E133" s="211" t="s">
        <v>19</v>
      </c>
      <c r="F133" s="212" t="s">
        <v>691</v>
      </c>
      <c r="G133" s="210"/>
      <c r="H133" s="213">
        <v>60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157</v>
      </c>
      <c r="AU133" s="219" t="s">
        <v>82</v>
      </c>
      <c r="AV133" s="14" t="s">
        <v>82</v>
      </c>
      <c r="AW133" s="14" t="s">
        <v>33</v>
      </c>
      <c r="AX133" s="14" t="s">
        <v>72</v>
      </c>
      <c r="AY133" s="219" t="s">
        <v>146</v>
      </c>
    </row>
    <row r="134" spans="1:65" s="15" customFormat="1">
      <c r="B134" s="220"/>
      <c r="C134" s="221"/>
      <c r="D134" s="200" t="s">
        <v>157</v>
      </c>
      <c r="E134" s="222" t="s">
        <v>19</v>
      </c>
      <c r="F134" s="223" t="s">
        <v>161</v>
      </c>
      <c r="G134" s="221"/>
      <c r="H134" s="224">
        <v>135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157</v>
      </c>
      <c r="AU134" s="230" t="s">
        <v>82</v>
      </c>
      <c r="AV134" s="15" t="s">
        <v>147</v>
      </c>
      <c r="AW134" s="15" t="s">
        <v>33</v>
      </c>
      <c r="AX134" s="15" t="s">
        <v>80</v>
      </c>
      <c r="AY134" s="230" t="s">
        <v>146</v>
      </c>
    </row>
    <row r="135" spans="1:65" s="2" customFormat="1" ht="24.2" customHeight="1">
      <c r="A135" s="36"/>
      <c r="B135" s="37"/>
      <c r="C135" s="180" t="s">
        <v>216</v>
      </c>
      <c r="D135" s="180" t="s">
        <v>149</v>
      </c>
      <c r="E135" s="181" t="s">
        <v>692</v>
      </c>
      <c r="F135" s="182" t="s">
        <v>693</v>
      </c>
      <c r="G135" s="183" t="s">
        <v>213</v>
      </c>
      <c r="H135" s="184">
        <v>29.29</v>
      </c>
      <c r="I135" s="185"/>
      <c r="J135" s="186">
        <f>ROUND(I135*H135,2)</f>
        <v>0</v>
      </c>
      <c r="K135" s="182" t="s">
        <v>362</v>
      </c>
      <c r="L135" s="41"/>
      <c r="M135" s="187" t="s">
        <v>19</v>
      </c>
      <c r="N135" s="188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147</v>
      </c>
      <c r="AT135" s="191" t="s">
        <v>149</v>
      </c>
      <c r="AU135" s="191" t="s">
        <v>82</v>
      </c>
      <c r="AY135" s="19" t="s">
        <v>146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147</v>
      </c>
      <c r="BM135" s="191" t="s">
        <v>694</v>
      </c>
    </row>
    <row r="136" spans="1:65" s="2" customFormat="1">
      <c r="A136" s="36"/>
      <c r="B136" s="37"/>
      <c r="C136" s="38"/>
      <c r="D136" s="193" t="s">
        <v>155</v>
      </c>
      <c r="E136" s="38"/>
      <c r="F136" s="194" t="s">
        <v>695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155</v>
      </c>
      <c r="AU136" s="19" t="s">
        <v>82</v>
      </c>
    </row>
    <row r="137" spans="1:65" s="14" customFormat="1">
      <c r="B137" s="209"/>
      <c r="C137" s="210"/>
      <c r="D137" s="200" t="s">
        <v>157</v>
      </c>
      <c r="E137" s="211" t="s">
        <v>19</v>
      </c>
      <c r="F137" s="212" t="s">
        <v>696</v>
      </c>
      <c r="G137" s="210"/>
      <c r="H137" s="213">
        <v>29.29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157</v>
      </c>
      <c r="AU137" s="219" t="s">
        <v>82</v>
      </c>
      <c r="AV137" s="14" t="s">
        <v>82</v>
      </c>
      <c r="AW137" s="14" t="s">
        <v>33</v>
      </c>
      <c r="AX137" s="14" t="s">
        <v>80</v>
      </c>
      <c r="AY137" s="219" t="s">
        <v>146</v>
      </c>
    </row>
    <row r="138" spans="1:65" s="2" customFormat="1" ht="24.2" customHeight="1">
      <c r="A138" s="36"/>
      <c r="B138" s="37"/>
      <c r="C138" s="180" t="s">
        <v>8</v>
      </c>
      <c r="D138" s="180" t="s">
        <v>149</v>
      </c>
      <c r="E138" s="181" t="s">
        <v>697</v>
      </c>
      <c r="F138" s="182" t="s">
        <v>698</v>
      </c>
      <c r="G138" s="183" t="s">
        <v>184</v>
      </c>
      <c r="H138" s="184">
        <v>13.496</v>
      </c>
      <c r="I138" s="185"/>
      <c r="J138" s="186">
        <f>ROUND(I138*H138,2)</f>
        <v>0</v>
      </c>
      <c r="K138" s="182" t="s">
        <v>362</v>
      </c>
      <c r="L138" s="41"/>
      <c r="M138" s="187" t="s">
        <v>19</v>
      </c>
      <c r="N138" s="188" t="s">
        <v>43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147</v>
      </c>
      <c r="AT138" s="191" t="s">
        <v>149</v>
      </c>
      <c r="AU138" s="191" t="s">
        <v>82</v>
      </c>
      <c r="AY138" s="19" t="s">
        <v>146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147</v>
      </c>
      <c r="BM138" s="191" t="s">
        <v>699</v>
      </c>
    </row>
    <row r="139" spans="1:65" s="2" customFormat="1">
      <c r="A139" s="36"/>
      <c r="B139" s="37"/>
      <c r="C139" s="38"/>
      <c r="D139" s="193" t="s">
        <v>155</v>
      </c>
      <c r="E139" s="38"/>
      <c r="F139" s="194" t="s">
        <v>700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155</v>
      </c>
      <c r="AU139" s="19" t="s">
        <v>82</v>
      </c>
    </row>
    <row r="140" spans="1:65" s="13" customFormat="1">
      <c r="B140" s="198"/>
      <c r="C140" s="199"/>
      <c r="D140" s="200" t="s">
        <v>157</v>
      </c>
      <c r="E140" s="201" t="s">
        <v>19</v>
      </c>
      <c r="F140" s="202" t="s">
        <v>690</v>
      </c>
      <c r="G140" s="199"/>
      <c r="H140" s="201" t="s">
        <v>19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157</v>
      </c>
      <c r="AU140" s="208" t="s">
        <v>82</v>
      </c>
      <c r="AV140" s="13" t="s">
        <v>80</v>
      </c>
      <c r="AW140" s="13" t="s">
        <v>33</v>
      </c>
      <c r="AX140" s="13" t="s">
        <v>72</v>
      </c>
      <c r="AY140" s="208" t="s">
        <v>146</v>
      </c>
    </row>
    <row r="141" spans="1:65" s="14" customFormat="1">
      <c r="B141" s="209"/>
      <c r="C141" s="210"/>
      <c r="D141" s="200" t="s">
        <v>157</v>
      </c>
      <c r="E141" s="211" t="s">
        <v>19</v>
      </c>
      <c r="F141" s="212" t="s">
        <v>701</v>
      </c>
      <c r="G141" s="210"/>
      <c r="H141" s="213">
        <v>13.496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157</v>
      </c>
      <c r="AU141" s="219" t="s">
        <v>82</v>
      </c>
      <c r="AV141" s="14" t="s">
        <v>82</v>
      </c>
      <c r="AW141" s="14" t="s">
        <v>33</v>
      </c>
      <c r="AX141" s="14" t="s">
        <v>80</v>
      </c>
      <c r="AY141" s="219" t="s">
        <v>146</v>
      </c>
    </row>
    <row r="142" spans="1:65" s="2" customFormat="1" ht="16.5" customHeight="1">
      <c r="A142" s="36"/>
      <c r="B142" s="37"/>
      <c r="C142" s="236" t="s">
        <v>225</v>
      </c>
      <c r="D142" s="236" t="s">
        <v>392</v>
      </c>
      <c r="E142" s="237" t="s">
        <v>702</v>
      </c>
      <c r="F142" s="238" t="s">
        <v>703</v>
      </c>
      <c r="G142" s="239" t="s">
        <v>213</v>
      </c>
      <c r="H142" s="240">
        <v>26.992000000000001</v>
      </c>
      <c r="I142" s="241"/>
      <c r="J142" s="242">
        <f>ROUND(I142*H142,2)</f>
        <v>0</v>
      </c>
      <c r="K142" s="238" t="s">
        <v>362</v>
      </c>
      <c r="L142" s="243"/>
      <c r="M142" s="244" t="s">
        <v>19</v>
      </c>
      <c r="N142" s="245" t="s">
        <v>43</v>
      </c>
      <c r="O142" s="66"/>
      <c r="P142" s="189">
        <f>O142*H142</f>
        <v>0</v>
      </c>
      <c r="Q142" s="189">
        <v>1</v>
      </c>
      <c r="R142" s="189">
        <f>Q142*H142</f>
        <v>26.992000000000001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201</v>
      </c>
      <c r="AT142" s="191" t="s">
        <v>392</v>
      </c>
      <c r="AU142" s="191" t="s">
        <v>82</v>
      </c>
      <c r="AY142" s="19" t="s">
        <v>146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147</v>
      </c>
      <c r="BM142" s="191" t="s">
        <v>704</v>
      </c>
    </row>
    <row r="143" spans="1:65" s="13" customFormat="1">
      <c r="B143" s="198"/>
      <c r="C143" s="199"/>
      <c r="D143" s="200" t="s">
        <v>157</v>
      </c>
      <c r="E143" s="201" t="s">
        <v>19</v>
      </c>
      <c r="F143" s="202" t="s">
        <v>705</v>
      </c>
      <c r="G143" s="199"/>
      <c r="H143" s="201" t="s">
        <v>19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157</v>
      </c>
      <c r="AU143" s="208" t="s">
        <v>82</v>
      </c>
      <c r="AV143" s="13" t="s">
        <v>80</v>
      </c>
      <c r="AW143" s="13" t="s">
        <v>33</v>
      </c>
      <c r="AX143" s="13" t="s">
        <v>72</v>
      </c>
      <c r="AY143" s="208" t="s">
        <v>146</v>
      </c>
    </row>
    <row r="144" spans="1:65" s="14" customFormat="1">
      <c r="B144" s="209"/>
      <c r="C144" s="210"/>
      <c r="D144" s="200" t="s">
        <v>157</v>
      </c>
      <c r="E144" s="211" t="s">
        <v>19</v>
      </c>
      <c r="F144" s="212" t="s">
        <v>706</v>
      </c>
      <c r="G144" s="210"/>
      <c r="H144" s="213">
        <v>26.992000000000001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157</v>
      </c>
      <c r="AU144" s="219" t="s">
        <v>82</v>
      </c>
      <c r="AV144" s="14" t="s">
        <v>82</v>
      </c>
      <c r="AW144" s="14" t="s">
        <v>33</v>
      </c>
      <c r="AX144" s="14" t="s">
        <v>80</v>
      </c>
      <c r="AY144" s="219" t="s">
        <v>146</v>
      </c>
    </row>
    <row r="145" spans="1:65" s="2" customFormat="1" ht="24.2" customHeight="1">
      <c r="A145" s="36"/>
      <c r="B145" s="37"/>
      <c r="C145" s="180" t="s">
        <v>231</v>
      </c>
      <c r="D145" s="180" t="s">
        <v>149</v>
      </c>
      <c r="E145" s="181" t="s">
        <v>707</v>
      </c>
      <c r="F145" s="182" t="s">
        <v>708</v>
      </c>
      <c r="G145" s="183" t="s">
        <v>152</v>
      </c>
      <c r="H145" s="184">
        <v>360</v>
      </c>
      <c r="I145" s="185"/>
      <c r="J145" s="186">
        <f>ROUND(I145*H145,2)</f>
        <v>0</v>
      </c>
      <c r="K145" s="182" t="s">
        <v>362</v>
      </c>
      <c r="L145" s="41"/>
      <c r="M145" s="187" t="s">
        <v>19</v>
      </c>
      <c r="N145" s="188" t="s">
        <v>43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147</v>
      </c>
      <c r="AT145" s="191" t="s">
        <v>149</v>
      </c>
      <c r="AU145" s="191" t="s">
        <v>82</v>
      </c>
      <c r="AY145" s="19" t="s">
        <v>146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147</v>
      </c>
      <c r="BM145" s="191" t="s">
        <v>709</v>
      </c>
    </row>
    <row r="146" spans="1:65" s="2" customFormat="1">
      <c r="A146" s="36"/>
      <c r="B146" s="37"/>
      <c r="C146" s="38"/>
      <c r="D146" s="193" t="s">
        <v>155</v>
      </c>
      <c r="E146" s="38"/>
      <c r="F146" s="194" t="s">
        <v>710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155</v>
      </c>
      <c r="AU146" s="19" t="s">
        <v>82</v>
      </c>
    </row>
    <row r="147" spans="1:65" s="14" customFormat="1">
      <c r="B147" s="209"/>
      <c r="C147" s="210"/>
      <c r="D147" s="200" t="s">
        <v>157</v>
      </c>
      <c r="E147" s="211" t="s">
        <v>19</v>
      </c>
      <c r="F147" s="212" t="s">
        <v>711</v>
      </c>
      <c r="G147" s="210"/>
      <c r="H147" s="213">
        <v>360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157</v>
      </c>
      <c r="AU147" s="219" t="s">
        <v>82</v>
      </c>
      <c r="AV147" s="14" t="s">
        <v>82</v>
      </c>
      <c r="AW147" s="14" t="s">
        <v>33</v>
      </c>
      <c r="AX147" s="14" t="s">
        <v>80</v>
      </c>
      <c r="AY147" s="219" t="s">
        <v>146</v>
      </c>
    </row>
    <row r="148" spans="1:65" s="2" customFormat="1" ht="16.5" customHeight="1">
      <c r="A148" s="36"/>
      <c r="B148" s="37"/>
      <c r="C148" s="236" t="s">
        <v>236</v>
      </c>
      <c r="D148" s="236" t="s">
        <v>392</v>
      </c>
      <c r="E148" s="237" t="s">
        <v>712</v>
      </c>
      <c r="F148" s="238" t="s">
        <v>713</v>
      </c>
      <c r="G148" s="239" t="s">
        <v>714</v>
      </c>
      <c r="H148" s="240">
        <v>7.2</v>
      </c>
      <c r="I148" s="241"/>
      <c r="J148" s="242">
        <f>ROUND(I148*H148,2)</f>
        <v>0</v>
      </c>
      <c r="K148" s="238" t="s">
        <v>362</v>
      </c>
      <c r="L148" s="243"/>
      <c r="M148" s="244" t="s">
        <v>19</v>
      </c>
      <c r="N148" s="245" t="s">
        <v>43</v>
      </c>
      <c r="O148" s="66"/>
      <c r="P148" s="189">
        <f>O148*H148</f>
        <v>0</v>
      </c>
      <c r="Q148" s="189">
        <v>1E-3</v>
      </c>
      <c r="R148" s="189">
        <f>Q148*H148</f>
        <v>7.2000000000000007E-3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201</v>
      </c>
      <c r="AT148" s="191" t="s">
        <v>392</v>
      </c>
      <c r="AU148" s="191" t="s">
        <v>82</v>
      </c>
      <c r="AY148" s="19" t="s">
        <v>146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147</v>
      </c>
      <c r="BM148" s="191" t="s">
        <v>715</v>
      </c>
    </row>
    <row r="149" spans="1:65" s="14" customFormat="1">
      <c r="B149" s="209"/>
      <c r="C149" s="210"/>
      <c r="D149" s="200" t="s">
        <v>157</v>
      </c>
      <c r="E149" s="210"/>
      <c r="F149" s="212" t="s">
        <v>716</v>
      </c>
      <c r="G149" s="210"/>
      <c r="H149" s="213">
        <v>7.2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157</v>
      </c>
      <c r="AU149" s="219" t="s">
        <v>82</v>
      </c>
      <c r="AV149" s="14" t="s">
        <v>82</v>
      </c>
      <c r="AW149" s="14" t="s">
        <v>4</v>
      </c>
      <c r="AX149" s="14" t="s">
        <v>80</v>
      </c>
      <c r="AY149" s="219" t="s">
        <v>146</v>
      </c>
    </row>
    <row r="150" spans="1:65" s="2" customFormat="1" ht="21.75" customHeight="1">
      <c r="A150" s="36"/>
      <c r="B150" s="37"/>
      <c r="C150" s="180" t="s">
        <v>241</v>
      </c>
      <c r="D150" s="180" t="s">
        <v>149</v>
      </c>
      <c r="E150" s="181" t="s">
        <v>717</v>
      </c>
      <c r="F150" s="182" t="s">
        <v>718</v>
      </c>
      <c r="G150" s="183" t="s">
        <v>152</v>
      </c>
      <c r="H150" s="184">
        <v>1080</v>
      </c>
      <c r="I150" s="185"/>
      <c r="J150" s="186">
        <f>ROUND(I150*H150,2)</f>
        <v>0</v>
      </c>
      <c r="K150" s="182" t="s">
        <v>362</v>
      </c>
      <c r="L150" s="41"/>
      <c r="M150" s="187" t="s">
        <v>19</v>
      </c>
      <c r="N150" s="188" t="s">
        <v>43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147</v>
      </c>
      <c r="AT150" s="191" t="s">
        <v>149</v>
      </c>
      <c r="AU150" s="191" t="s">
        <v>82</v>
      </c>
      <c r="AY150" s="19" t="s">
        <v>146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147</v>
      </c>
      <c r="BM150" s="191" t="s">
        <v>719</v>
      </c>
    </row>
    <row r="151" spans="1:65" s="2" customFormat="1">
      <c r="A151" s="36"/>
      <c r="B151" s="37"/>
      <c r="C151" s="38"/>
      <c r="D151" s="193" t="s">
        <v>155</v>
      </c>
      <c r="E151" s="38"/>
      <c r="F151" s="194" t="s">
        <v>720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155</v>
      </c>
      <c r="AU151" s="19" t="s">
        <v>82</v>
      </c>
    </row>
    <row r="152" spans="1:65" s="13" customFormat="1">
      <c r="B152" s="198"/>
      <c r="C152" s="199"/>
      <c r="D152" s="200" t="s">
        <v>157</v>
      </c>
      <c r="E152" s="201" t="s">
        <v>19</v>
      </c>
      <c r="F152" s="202" t="s">
        <v>721</v>
      </c>
      <c r="G152" s="199"/>
      <c r="H152" s="201" t="s">
        <v>19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157</v>
      </c>
      <c r="AU152" s="208" t="s">
        <v>82</v>
      </c>
      <c r="AV152" s="13" t="s">
        <v>80</v>
      </c>
      <c r="AW152" s="13" t="s">
        <v>33</v>
      </c>
      <c r="AX152" s="13" t="s">
        <v>72</v>
      </c>
      <c r="AY152" s="208" t="s">
        <v>146</v>
      </c>
    </row>
    <row r="153" spans="1:65" s="14" customFormat="1">
      <c r="B153" s="209"/>
      <c r="C153" s="210"/>
      <c r="D153" s="200" t="s">
        <v>157</v>
      </c>
      <c r="E153" s="211" t="s">
        <v>19</v>
      </c>
      <c r="F153" s="212" t="s">
        <v>722</v>
      </c>
      <c r="G153" s="210"/>
      <c r="H153" s="213">
        <v>1080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157</v>
      </c>
      <c r="AU153" s="219" t="s">
        <v>82</v>
      </c>
      <c r="AV153" s="14" t="s">
        <v>82</v>
      </c>
      <c r="AW153" s="14" t="s">
        <v>33</v>
      </c>
      <c r="AX153" s="14" t="s">
        <v>80</v>
      </c>
      <c r="AY153" s="219" t="s">
        <v>146</v>
      </c>
    </row>
    <row r="154" spans="1:65" s="2" customFormat="1" ht="16.5" customHeight="1">
      <c r="A154" s="36"/>
      <c r="B154" s="37"/>
      <c r="C154" s="236" t="s">
        <v>246</v>
      </c>
      <c r="D154" s="236" t="s">
        <v>392</v>
      </c>
      <c r="E154" s="237" t="s">
        <v>723</v>
      </c>
      <c r="F154" s="238" t="s">
        <v>724</v>
      </c>
      <c r="G154" s="239" t="s">
        <v>213</v>
      </c>
      <c r="H154" s="240">
        <v>86.4</v>
      </c>
      <c r="I154" s="241"/>
      <c r="J154" s="242">
        <f>ROUND(I154*H154,2)</f>
        <v>0</v>
      </c>
      <c r="K154" s="238" t="s">
        <v>362</v>
      </c>
      <c r="L154" s="243"/>
      <c r="M154" s="244" t="s">
        <v>19</v>
      </c>
      <c r="N154" s="245" t="s">
        <v>43</v>
      </c>
      <c r="O154" s="66"/>
      <c r="P154" s="189">
        <f>O154*H154</f>
        <v>0</v>
      </c>
      <c r="Q154" s="189">
        <v>1</v>
      </c>
      <c r="R154" s="189">
        <f>Q154*H154</f>
        <v>86.4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201</v>
      </c>
      <c r="AT154" s="191" t="s">
        <v>392</v>
      </c>
      <c r="AU154" s="191" t="s">
        <v>82</v>
      </c>
      <c r="AY154" s="19" t="s">
        <v>146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147</v>
      </c>
      <c r="BM154" s="191" t="s">
        <v>725</v>
      </c>
    </row>
    <row r="155" spans="1:65" s="14" customFormat="1">
      <c r="B155" s="209"/>
      <c r="C155" s="210"/>
      <c r="D155" s="200" t="s">
        <v>157</v>
      </c>
      <c r="E155" s="211" t="s">
        <v>19</v>
      </c>
      <c r="F155" s="212" t="s">
        <v>726</v>
      </c>
      <c r="G155" s="210"/>
      <c r="H155" s="213">
        <v>86.4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157</v>
      </c>
      <c r="AU155" s="219" t="s">
        <v>82</v>
      </c>
      <c r="AV155" s="14" t="s">
        <v>82</v>
      </c>
      <c r="AW155" s="14" t="s">
        <v>33</v>
      </c>
      <c r="AX155" s="14" t="s">
        <v>80</v>
      </c>
      <c r="AY155" s="219" t="s">
        <v>146</v>
      </c>
    </row>
    <row r="156" spans="1:65" s="12" customFormat="1" ht="22.9" customHeight="1">
      <c r="B156" s="164"/>
      <c r="C156" s="165"/>
      <c r="D156" s="166" t="s">
        <v>71</v>
      </c>
      <c r="E156" s="178" t="s">
        <v>82</v>
      </c>
      <c r="F156" s="178" t="s">
        <v>727</v>
      </c>
      <c r="G156" s="165"/>
      <c r="H156" s="165"/>
      <c r="I156" s="168"/>
      <c r="J156" s="179">
        <f>BK156</f>
        <v>0</v>
      </c>
      <c r="K156" s="165"/>
      <c r="L156" s="170"/>
      <c r="M156" s="171"/>
      <c r="N156" s="172"/>
      <c r="O156" s="172"/>
      <c r="P156" s="173">
        <f>SUM(P157:P184)</f>
        <v>0</v>
      </c>
      <c r="Q156" s="172"/>
      <c r="R156" s="173">
        <f>SUM(R157:R184)</f>
        <v>60.018116569999997</v>
      </c>
      <c r="S156" s="172"/>
      <c r="T156" s="174">
        <f>SUM(T157:T184)</f>
        <v>0</v>
      </c>
      <c r="AR156" s="175" t="s">
        <v>80</v>
      </c>
      <c r="AT156" s="176" t="s">
        <v>71</v>
      </c>
      <c r="AU156" s="176" t="s">
        <v>80</v>
      </c>
      <c r="AY156" s="175" t="s">
        <v>146</v>
      </c>
      <c r="BK156" s="177">
        <f>SUM(BK157:BK184)</f>
        <v>0</v>
      </c>
    </row>
    <row r="157" spans="1:65" s="2" customFormat="1" ht="37.9" customHeight="1">
      <c r="A157" s="36"/>
      <c r="B157" s="37"/>
      <c r="C157" s="180" t="s">
        <v>251</v>
      </c>
      <c r="D157" s="180" t="s">
        <v>149</v>
      </c>
      <c r="E157" s="181" t="s">
        <v>728</v>
      </c>
      <c r="F157" s="182" t="s">
        <v>729</v>
      </c>
      <c r="G157" s="183" t="s">
        <v>297</v>
      </c>
      <c r="H157" s="184">
        <v>45.8</v>
      </c>
      <c r="I157" s="185"/>
      <c r="J157" s="186">
        <f>ROUND(I157*H157,2)</f>
        <v>0</v>
      </c>
      <c r="K157" s="182" t="s">
        <v>362</v>
      </c>
      <c r="L157" s="41"/>
      <c r="M157" s="187" t="s">
        <v>19</v>
      </c>
      <c r="N157" s="188" t="s">
        <v>43</v>
      </c>
      <c r="O157" s="66"/>
      <c r="P157" s="189">
        <f>O157*H157</f>
        <v>0</v>
      </c>
      <c r="Q157" s="189">
        <v>0.2044</v>
      </c>
      <c r="R157" s="189">
        <f>Q157*H157</f>
        <v>9.3615199999999987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147</v>
      </c>
      <c r="AT157" s="191" t="s">
        <v>149</v>
      </c>
      <c r="AU157" s="191" t="s">
        <v>82</v>
      </c>
      <c r="AY157" s="19" t="s">
        <v>146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147</v>
      </c>
      <c r="BM157" s="191" t="s">
        <v>730</v>
      </c>
    </row>
    <row r="158" spans="1:65" s="2" customFormat="1">
      <c r="A158" s="36"/>
      <c r="B158" s="37"/>
      <c r="C158" s="38"/>
      <c r="D158" s="193" t="s">
        <v>155</v>
      </c>
      <c r="E158" s="38"/>
      <c r="F158" s="194" t="s">
        <v>731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155</v>
      </c>
      <c r="AU158" s="19" t="s">
        <v>82</v>
      </c>
    </row>
    <row r="159" spans="1:65" s="13" customFormat="1">
      <c r="B159" s="198"/>
      <c r="C159" s="199"/>
      <c r="D159" s="200" t="s">
        <v>157</v>
      </c>
      <c r="E159" s="201" t="s">
        <v>19</v>
      </c>
      <c r="F159" s="202" t="s">
        <v>732</v>
      </c>
      <c r="G159" s="199"/>
      <c r="H159" s="201" t="s">
        <v>19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157</v>
      </c>
      <c r="AU159" s="208" t="s">
        <v>82</v>
      </c>
      <c r="AV159" s="13" t="s">
        <v>80</v>
      </c>
      <c r="AW159" s="13" t="s">
        <v>33</v>
      </c>
      <c r="AX159" s="13" t="s">
        <v>72</v>
      </c>
      <c r="AY159" s="208" t="s">
        <v>146</v>
      </c>
    </row>
    <row r="160" spans="1:65" s="14" customFormat="1">
      <c r="B160" s="209"/>
      <c r="C160" s="210"/>
      <c r="D160" s="200" t="s">
        <v>157</v>
      </c>
      <c r="E160" s="211" t="s">
        <v>19</v>
      </c>
      <c r="F160" s="212" t="s">
        <v>733</v>
      </c>
      <c r="G160" s="210"/>
      <c r="H160" s="213">
        <v>6.8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157</v>
      </c>
      <c r="AU160" s="219" t="s">
        <v>82</v>
      </c>
      <c r="AV160" s="14" t="s">
        <v>82</v>
      </c>
      <c r="AW160" s="14" t="s">
        <v>33</v>
      </c>
      <c r="AX160" s="14" t="s">
        <v>72</v>
      </c>
      <c r="AY160" s="219" t="s">
        <v>146</v>
      </c>
    </row>
    <row r="161" spans="1:65" s="14" customFormat="1">
      <c r="B161" s="209"/>
      <c r="C161" s="210"/>
      <c r="D161" s="200" t="s">
        <v>157</v>
      </c>
      <c r="E161" s="211" t="s">
        <v>19</v>
      </c>
      <c r="F161" s="212" t="s">
        <v>734</v>
      </c>
      <c r="G161" s="210"/>
      <c r="H161" s="213">
        <v>39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157</v>
      </c>
      <c r="AU161" s="219" t="s">
        <v>82</v>
      </c>
      <c r="AV161" s="14" t="s">
        <v>82</v>
      </c>
      <c r="AW161" s="14" t="s">
        <v>33</v>
      </c>
      <c r="AX161" s="14" t="s">
        <v>72</v>
      </c>
      <c r="AY161" s="219" t="s">
        <v>146</v>
      </c>
    </row>
    <row r="162" spans="1:65" s="15" customFormat="1">
      <c r="B162" s="220"/>
      <c r="C162" s="221"/>
      <c r="D162" s="200" t="s">
        <v>157</v>
      </c>
      <c r="E162" s="222" t="s">
        <v>19</v>
      </c>
      <c r="F162" s="223" t="s">
        <v>161</v>
      </c>
      <c r="G162" s="221"/>
      <c r="H162" s="224">
        <v>45.8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157</v>
      </c>
      <c r="AU162" s="230" t="s">
        <v>82</v>
      </c>
      <c r="AV162" s="15" t="s">
        <v>147</v>
      </c>
      <c r="AW162" s="15" t="s">
        <v>33</v>
      </c>
      <c r="AX162" s="15" t="s">
        <v>80</v>
      </c>
      <c r="AY162" s="230" t="s">
        <v>146</v>
      </c>
    </row>
    <row r="163" spans="1:65" s="2" customFormat="1" ht="16.5" customHeight="1">
      <c r="A163" s="36"/>
      <c r="B163" s="37"/>
      <c r="C163" s="180" t="s">
        <v>256</v>
      </c>
      <c r="D163" s="180" t="s">
        <v>149</v>
      </c>
      <c r="E163" s="181" t="s">
        <v>735</v>
      </c>
      <c r="F163" s="182" t="s">
        <v>736</v>
      </c>
      <c r="G163" s="183" t="s">
        <v>184</v>
      </c>
      <c r="H163" s="184">
        <v>5.7359999999999998</v>
      </c>
      <c r="I163" s="185"/>
      <c r="J163" s="186">
        <f>ROUND(I163*H163,2)</f>
        <v>0</v>
      </c>
      <c r="K163" s="182" t="s">
        <v>362</v>
      </c>
      <c r="L163" s="41"/>
      <c r="M163" s="187" t="s">
        <v>19</v>
      </c>
      <c r="N163" s="188" t="s">
        <v>43</v>
      </c>
      <c r="O163" s="66"/>
      <c r="P163" s="189">
        <f>O163*H163</f>
        <v>0</v>
      </c>
      <c r="Q163" s="189">
        <v>2.16</v>
      </c>
      <c r="R163" s="189">
        <f>Q163*H163</f>
        <v>12.389760000000001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147</v>
      </c>
      <c r="AT163" s="191" t="s">
        <v>149</v>
      </c>
      <c r="AU163" s="191" t="s">
        <v>82</v>
      </c>
      <c r="AY163" s="19" t="s">
        <v>146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147</v>
      </c>
      <c r="BM163" s="191" t="s">
        <v>737</v>
      </c>
    </row>
    <row r="164" spans="1:65" s="2" customFormat="1">
      <c r="A164" s="36"/>
      <c r="B164" s="37"/>
      <c r="C164" s="38"/>
      <c r="D164" s="193" t="s">
        <v>155</v>
      </c>
      <c r="E164" s="38"/>
      <c r="F164" s="194" t="s">
        <v>738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155</v>
      </c>
      <c r="AU164" s="19" t="s">
        <v>82</v>
      </c>
    </row>
    <row r="165" spans="1:65" s="13" customFormat="1">
      <c r="B165" s="198"/>
      <c r="C165" s="199"/>
      <c r="D165" s="200" t="s">
        <v>157</v>
      </c>
      <c r="E165" s="201" t="s">
        <v>19</v>
      </c>
      <c r="F165" s="202" t="s">
        <v>739</v>
      </c>
      <c r="G165" s="199"/>
      <c r="H165" s="201" t="s">
        <v>19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157</v>
      </c>
      <c r="AU165" s="208" t="s">
        <v>82</v>
      </c>
      <c r="AV165" s="13" t="s">
        <v>80</v>
      </c>
      <c r="AW165" s="13" t="s">
        <v>33</v>
      </c>
      <c r="AX165" s="13" t="s">
        <v>72</v>
      </c>
      <c r="AY165" s="208" t="s">
        <v>146</v>
      </c>
    </row>
    <row r="166" spans="1:65" s="14" customFormat="1">
      <c r="B166" s="209"/>
      <c r="C166" s="210"/>
      <c r="D166" s="200" t="s">
        <v>157</v>
      </c>
      <c r="E166" s="211" t="s">
        <v>19</v>
      </c>
      <c r="F166" s="212" t="s">
        <v>740</v>
      </c>
      <c r="G166" s="210"/>
      <c r="H166" s="213">
        <v>5.0609999999999999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157</v>
      </c>
      <c r="AU166" s="219" t="s">
        <v>82</v>
      </c>
      <c r="AV166" s="14" t="s">
        <v>82</v>
      </c>
      <c r="AW166" s="14" t="s">
        <v>33</v>
      </c>
      <c r="AX166" s="14" t="s">
        <v>72</v>
      </c>
      <c r="AY166" s="219" t="s">
        <v>146</v>
      </c>
    </row>
    <row r="167" spans="1:65" s="14" customFormat="1">
      <c r="B167" s="209"/>
      <c r="C167" s="210"/>
      <c r="D167" s="200" t="s">
        <v>157</v>
      </c>
      <c r="E167" s="211" t="s">
        <v>19</v>
      </c>
      <c r="F167" s="212" t="s">
        <v>741</v>
      </c>
      <c r="G167" s="210"/>
      <c r="H167" s="213">
        <v>0.67500000000000004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157</v>
      </c>
      <c r="AU167" s="219" t="s">
        <v>82</v>
      </c>
      <c r="AV167" s="14" t="s">
        <v>82</v>
      </c>
      <c r="AW167" s="14" t="s">
        <v>33</v>
      </c>
      <c r="AX167" s="14" t="s">
        <v>72</v>
      </c>
      <c r="AY167" s="219" t="s">
        <v>146</v>
      </c>
    </row>
    <row r="168" spans="1:65" s="15" customFormat="1">
      <c r="B168" s="220"/>
      <c r="C168" s="221"/>
      <c r="D168" s="200" t="s">
        <v>157</v>
      </c>
      <c r="E168" s="222" t="s">
        <v>19</v>
      </c>
      <c r="F168" s="223" t="s">
        <v>161</v>
      </c>
      <c r="G168" s="221"/>
      <c r="H168" s="224">
        <v>5.7359999999999998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157</v>
      </c>
      <c r="AU168" s="230" t="s">
        <v>82</v>
      </c>
      <c r="AV168" s="15" t="s">
        <v>147</v>
      </c>
      <c r="AW168" s="15" t="s">
        <v>33</v>
      </c>
      <c r="AX168" s="15" t="s">
        <v>80</v>
      </c>
      <c r="AY168" s="230" t="s">
        <v>146</v>
      </c>
    </row>
    <row r="169" spans="1:65" s="2" customFormat="1" ht="21.75" customHeight="1">
      <c r="A169" s="36"/>
      <c r="B169" s="37"/>
      <c r="C169" s="180" t="s">
        <v>261</v>
      </c>
      <c r="D169" s="180" t="s">
        <v>149</v>
      </c>
      <c r="E169" s="181" t="s">
        <v>742</v>
      </c>
      <c r="F169" s="182" t="s">
        <v>743</v>
      </c>
      <c r="G169" s="183" t="s">
        <v>184</v>
      </c>
      <c r="H169" s="184">
        <v>15.231999999999999</v>
      </c>
      <c r="I169" s="185"/>
      <c r="J169" s="186">
        <f>ROUND(I169*H169,2)</f>
        <v>0</v>
      </c>
      <c r="K169" s="182" t="s">
        <v>362</v>
      </c>
      <c r="L169" s="41"/>
      <c r="M169" s="187" t="s">
        <v>19</v>
      </c>
      <c r="N169" s="188" t="s">
        <v>43</v>
      </c>
      <c r="O169" s="66"/>
      <c r="P169" s="189">
        <f>O169*H169</f>
        <v>0</v>
      </c>
      <c r="Q169" s="189">
        <v>2.5018699999999998</v>
      </c>
      <c r="R169" s="189">
        <f>Q169*H169</f>
        <v>38.108483839999998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147</v>
      </c>
      <c r="AT169" s="191" t="s">
        <v>149</v>
      </c>
      <c r="AU169" s="191" t="s">
        <v>82</v>
      </c>
      <c r="AY169" s="19" t="s">
        <v>146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147</v>
      </c>
      <c r="BM169" s="191" t="s">
        <v>744</v>
      </c>
    </row>
    <row r="170" spans="1:65" s="2" customFormat="1">
      <c r="A170" s="36"/>
      <c r="B170" s="37"/>
      <c r="C170" s="38"/>
      <c r="D170" s="193" t="s">
        <v>155</v>
      </c>
      <c r="E170" s="38"/>
      <c r="F170" s="194" t="s">
        <v>745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155</v>
      </c>
      <c r="AU170" s="19" t="s">
        <v>82</v>
      </c>
    </row>
    <row r="171" spans="1:65" s="13" customFormat="1">
      <c r="B171" s="198"/>
      <c r="C171" s="199"/>
      <c r="D171" s="200" t="s">
        <v>157</v>
      </c>
      <c r="E171" s="201" t="s">
        <v>19</v>
      </c>
      <c r="F171" s="202" t="s">
        <v>661</v>
      </c>
      <c r="G171" s="199"/>
      <c r="H171" s="201" t="s">
        <v>19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157</v>
      </c>
      <c r="AU171" s="208" t="s">
        <v>82</v>
      </c>
      <c r="AV171" s="13" t="s">
        <v>80</v>
      </c>
      <c r="AW171" s="13" t="s">
        <v>33</v>
      </c>
      <c r="AX171" s="13" t="s">
        <v>72</v>
      </c>
      <c r="AY171" s="208" t="s">
        <v>146</v>
      </c>
    </row>
    <row r="172" spans="1:65" s="14" customFormat="1">
      <c r="B172" s="209"/>
      <c r="C172" s="210"/>
      <c r="D172" s="200" t="s">
        <v>157</v>
      </c>
      <c r="E172" s="211" t="s">
        <v>19</v>
      </c>
      <c r="F172" s="212" t="s">
        <v>662</v>
      </c>
      <c r="G172" s="210"/>
      <c r="H172" s="213">
        <v>5.1689999999999996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157</v>
      </c>
      <c r="AU172" s="219" t="s">
        <v>82</v>
      </c>
      <c r="AV172" s="14" t="s">
        <v>82</v>
      </c>
      <c r="AW172" s="14" t="s">
        <v>33</v>
      </c>
      <c r="AX172" s="14" t="s">
        <v>72</v>
      </c>
      <c r="AY172" s="219" t="s">
        <v>146</v>
      </c>
    </row>
    <row r="173" spans="1:65" s="14" customFormat="1">
      <c r="B173" s="209"/>
      <c r="C173" s="210"/>
      <c r="D173" s="200" t="s">
        <v>157</v>
      </c>
      <c r="E173" s="211" t="s">
        <v>19</v>
      </c>
      <c r="F173" s="212" t="s">
        <v>663</v>
      </c>
      <c r="G173" s="210"/>
      <c r="H173" s="213">
        <v>4.68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157</v>
      </c>
      <c r="AU173" s="219" t="s">
        <v>82</v>
      </c>
      <c r="AV173" s="14" t="s">
        <v>82</v>
      </c>
      <c r="AW173" s="14" t="s">
        <v>33</v>
      </c>
      <c r="AX173" s="14" t="s">
        <v>72</v>
      </c>
      <c r="AY173" s="219" t="s">
        <v>146</v>
      </c>
    </row>
    <row r="174" spans="1:65" s="14" customFormat="1">
      <c r="B174" s="209"/>
      <c r="C174" s="210"/>
      <c r="D174" s="200" t="s">
        <v>157</v>
      </c>
      <c r="E174" s="211" t="s">
        <v>19</v>
      </c>
      <c r="F174" s="212" t="s">
        <v>664</v>
      </c>
      <c r="G174" s="210"/>
      <c r="H174" s="213">
        <v>0.6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157</v>
      </c>
      <c r="AU174" s="219" t="s">
        <v>82</v>
      </c>
      <c r="AV174" s="14" t="s">
        <v>82</v>
      </c>
      <c r="AW174" s="14" t="s">
        <v>33</v>
      </c>
      <c r="AX174" s="14" t="s">
        <v>72</v>
      </c>
      <c r="AY174" s="219" t="s">
        <v>146</v>
      </c>
    </row>
    <row r="175" spans="1:65" s="14" customFormat="1">
      <c r="B175" s="209"/>
      <c r="C175" s="210"/>
      <c r="D175" s="200" t="s">
        <v>157</v>
      </c>
      <c r="E175" s="211" t="s">
        <v>19</v>
      </c>
      <c r="F175" s="212" t="s">
        <v>664</v>
      </c>
      <c r="G175" s="210"/>
      <c r="H175" s="213">
        <v>0.6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157</v>
      </c>
      <c r="AU175" s="219" t="s">
        <v>82</v>
      </c>
      <c r="AV175" s="14" t="s">
        <v>82</v>
      </c>
      <c r="AW175" s="14" t="s">
        <v>33</v>
      </c>
      <c r="AX175" s="14" t="s">
        <v>72</v>
      </c>
      <c r="AY175" s="219" t="s">
        <v>146</v>
      </c>
    </row>
    <row r="176" spans="1:65" s="14" customFormat="1">
      <c r="B176" s="209"/>
      <c r="C176" s="210"/>
      <c r="D176" s="200" t="s">
        <v>157</v>
      </c>
      <c r="E176" s="211" t="s">
        <v>19</v>
      </c>
      <c r="F176" s="212" t="s">
        <v>664</v>
      </c>
      <c r="G176" s="210"/>
      <c r="H176" s="213">
        <v>0.6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157</v>
      </c>
      <c r="AU176" s="219" t="s">
        <v>82</v>
      </c>
      <c r="AV176" s="14" t="s">
        <v>82</v>
      </c>
      <c r="AW176" s="14" t="s">
        <v>33</v>
      </c>
      <c r="AX176" s="14" t="s">
        <v>72</v>
      </c>
      <c r="AY176" s="219" t="s">
        <v>146</v>
      </c>
    </row>
    <row r="177" spans="1:65" s="14" customFormat="1">
      <c r="B177" s="209"/>
      <c r="C177" s="210"/>
      <c r="D177" s="200" t="s">
        <v>157</v>
      </c>
      <c r="E177" s="211" t="s">
        <v>19</v>
      </c>
      <c r="F177" s="212" t="s">
        <v>665</v>
      </c>
      <c r="G177" s="210"/>
      <c r="H177" s="213">
        <v>2.04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157</v>
      </c>
      <c r="AU177" s="219" t="s">
        <v>82</v>
      </c>
      <c r="AV177" s="14" t="s">
        <v>82</v>
      </c>
      <c r="AW177" s="14" t="s">
        <v>33</v>
      </c>
      <c r="AX177" s="14" t="s">
        <v>72</v>
      </c>
      <c r="AY177" s="219" t="s">
        <v>146</v>
      </c>
    </row>
    <row r="178" spans="1:65" s="14" customFormat="1">
      <c r="B178" s="209"/>
      <c r="C178" s="210"/>
      <c r="D178" s="200" t="s">
        <v>157</v>
      </c>
      <c r="E178" s="211" t="s">
        <v>19</v>
      </c>
      <c r="F178" s="212" t="s">
        <v>666</v>
      </c>
      <c r="G178" s="210"/>
      <c r="H178" s="213">
        <v>1.5429999999999999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157</v>
      </c>
      <c r="AU178" s="219" t="s">
        <v>82</v>
      </c>
      <c r="AV178" s="14" t="s">
        <v>82</v>
      </c>
      <c r="AW178" s="14" t="s">
        <v>33</v>
      </c>
      <c r="AX178" s="14" t="s">
        <v>72</v>
      </c>
      <c r="AY178" s="219" t="s">
        <v>146</v>
      </c>
    </row>
    <row r="179" spans="1:65" s="15" customFormat="1">
      <c r="B179" s="220"/>
      <c r="C179" s="221"/>
      <c r="D179" s="200" t="s">
        <v>157</v>
      </c>
      <c r="E179" s="222" t="s">
        <v>19</v>
      </c>
      <c r="F179" s="223" t="s">
        <v>161</v>
      </c>
      <c r="G179" s="221"/>
      <c r="H179" s="224">
        <v>15.231999999999999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157</v>
      </c>
      <c r="AU179" s="230" t="s">
        <v>82</v>
      </c>
      <c r="AV179" s="15" t="s">
        <v>147</v>
      </c>
      <c r="AW179" s="15" t="s">
        <v>33</v>
      </c>
      <c r="AX179" s="15" t="s">
        <v>80</v>
      </c>
      <c r="AY179" s="230" t="s">
        <v>146</v>
      </c>
    </row>
    <row r="180" spans="1:65" s="2" customFormat="1" ht="16.5" customHeight="1">
      <c r="A180" s="36"/>
      <c r="B180" s="37"/>
      <c r="C180" s="180" t="s">
        <v>7</v>
      </c>
      <c r="D180" s="180" t="s">
        <v>149</v>
      </c>
      <c r="E180" s="181" t="s">
        <v>746</v>
      </c>
      <c r="F180" s="182" t="s">
        <v>747</v>
      </c>
      <c r="G180" s="183" t="s">
        <v>213</v>
      </c>
      <c r="H180" s="184">
        <v>0.14899999999999999</v>
      </c>
      <c r="I180" s="185"/>
      <c r="J180" s="186">
        <f>ROUND(I180*H180,2)</f>
        <v>0</v>
      </c>
      <c r="K180" s="182" t="s">
        <v>362</v>
      </c>
      <c r="L180" s="41"/>
      <c r="M180" s="187" t="s">
        <v>19</v>
      </c>
      <c r="N180" s="188" t="s">
        <v>43</v>
      </c>
      <c r="O180" s="66"/>
      <c r="P180" s="189">
        <f>O180*H180</f>
        <v>0</v>
      </c>
      <c r="Q180" s="189">
        <v>1.06277</v>
      </c>
      <c r="R180" s="189">
        <f>Q180*H180</f>
        <v>0.15835273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147</v>
      </c>
      <c r="AT180" s="191" t="s">
        <v>149</v>
      </c>
      <c r="AU180" s="191" t="s">
        <v>82</v>
      </c>
      <c r="AY180" s="19" t="s">
        <v>146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147</v>
      </c>
      <c r="BM180" s="191" t="s">
        <v>748</v>
      </c>
    </row>
    <row r="181" spans="1:65" s="2" customFormat="1">
      <c r="A181" s="36"/>
      <c r="B181" s="37"/>
      <c r="C181" s="38"/>
      <c r="D181" s="193" t="s">
        <v>155</v>
      </c>
      <c r="E181" s="38"/>
      <c r="F181" s="194" t="s">
        <v>749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155</v>
      </c>
      <c r="AU181" s="19" t="s">
        <v>82</v>
      </c>
    </row>
    <row r="182" spans="1:65" s="13" customFormat="1">
      <c r="B182" s="198"/>
      <c r="C182" s="199"/>
      <c r="D182" s="200" t="s">
        <v>157</v>
      </c>
      <c r="E182" s="201" t="s">
        <v>19</v>
      </c>
      <c r="F182" s="202" t="s">
        <v>750</v>
      </c>
      <c r="G182" s="199"/>
      <c r="H182" s="201" t="s">
        <v>19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157</v>
      </c>
      <c r="AU182" s="208" t="s">
        <v>82</v>
      </c>
      <c r="AV182" s="13" t="s">
        <v>80</v>
      </c>
      <c r="AW182" s="13" t="s">
        <v>33</v>
      </c>
      <c r="AX182" s="13" t="s">
        <v>72</v>
      </c>
      <c r="AY182" s="208" t="s">
        <v>146</v>
      </c>
    </row>
    <row r="183" spans="1:65" s="13" customFormat="1">
      <c r="B183" s="198"/>
      <c r="C183" s="199"/>
      <c r="D183" s="200" t="s">
        <v>157</v>
      </c>
      <c r="E183" s="201" t="s">
        <v>19</v>
      </c>
      <c r="F183" s="202" t="s">
        <v>751</v>
      </c>
      <c r="G183" s="199"/>
      <c r="H183" s="201" t="s">
        <v>19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157</v>
      </c>
      <c r="AU183" s="208" t="s">
        <v>82</v>
      </c>
      <c r="AV183" s="13" t="s">
        <v>80</v>
      </c>
      <c r="AW183" s="13" t="s">
        <v>33</v>
      </c>
      <c r="AX183" s="13" t="s">
        <v>72</v>
      </c>
      <c r="AY183" s="208" t="s">
        <v>146</v>
      </c>
    </row>
    <row r="184" spans="1:65" s="14" customFormat="1">
      <c r="B184" s="209"/>
      <c r="C184" s="210"/>
      <c r="D184" s="200" t="s">
        <v>157</v>
      </c>
      <c r="E184" s="211" t="s">
        <v>19</v>
      </c>
      <c r="F184" s="212" t="s">
        <v>752</v>
      </c>
      <c r="G184" s="210"/>
      <c r="H184" s="213">
        <v>0.14899999999999999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157</v>
      </c>
      <c r="AU184" s="219" t="s">
        <v>82</v>
      </c>
      <c r="AV184" s="14" t="s">
        <v>82</v>
      </c>
      <c r="AW184" s="14" t="s">
        <v>33</v>
      </c>
      <c r="AX184" s="14" t="s">
        <v>80</v>
      </c>
      <c r="AY184" s="219" t="s">
        <v>146</v>
      </c>
    </row>
    <row r="185" spans="1:65" s="12" customFormat="1" ht="22.9" customHeight="1">
      <c r="B185" s="164"/>
      <c r="C185" s="165"/>
      <c r="D185" s="166" t="s">
        <v>71</v>
      </c>
      <c r="E185" s="178" t="s">
        <v>168</v>
      </c>
      <c r="F185" s="178" t="s">
        <v>753</v>
      </c>
      <c r="G185" s="165"/>
      <c r="H185" s="165"/>
      <c r="I185" s="168"/>
      <c r="J185" s="179">
        <f>BK185</f>
        <v>0</v>
      </c>
      <c r="K185" s="165"/>
      <c r="L185" s="170"/>
      <c r="M185" s="171"/>
      <c r="N185" s="172"/>
      <c r="O185" s="172"/>
      <c r="P185" s="173">
        <f>SUM(P186:P219)</f>
        <v>0</v>
      </c>
      <c r="Q185" s="172"/>
      <c r="R185" s="173">
        <f>SUM(R186:R219)</f>
        <v>29.316902389999999</v>
      </c>
      <c r="S185" s="172"/>
      <c r="T185" s="174">
        <f>SUM(T186:T219)</f>
        <v>0</v>
      </c>
      <c r="AR185" s="175" t="s">
        <v>80</v>
      </c>
      <c r="AT185" s="176" t="s">
        <v>71</v>
      </c>
      <c r="AU185" s="176" t="s">
        <v>80</v>
      </c>
      <c r="AY185" s="175" t="s">
        <v>146</v>
      </c>
      <c r="BK185" s="177">
        <f>SUM(BK186:BK219)</f>
        <v>0</v>
      </c>
    </row>
    <row r="186" spans="1:65" s="2" customFormat="1" ht="24.2" customHeight="1">
      <c r="A186" s="36"/>
      <c r="B186" s="37"/>
      <c r="C186" s="180" t="s">
        <v>271</v>
      </c>
      <c r="D186" s="180" t="s">
        <v>149</v>
      </c>
      <c r="E186" s="181" t="s">
        <v>754</v>
      </c>
      <c r="F186" s="182" t="s">
        <v>755</v>
      </c>
      <c r="G186" s="183" t="s">
        <v>184</v>
      </c>
      <c r="H186" s="184">
        <v>10.515000000000001</v>
      </c>
      <c r="I186" s="185"/>
      <c r="J186" s="186">
        <f>ROUND(I186*H186,2)</f>
        <v>0</v>
      </c>
      <c r="K186" s="182" t="s">
        <v>362</v>
      </c>
      <c r="L186" s="41"/>
      <c r="M186" s="187" t="s">
        <v>19</v>
      </c>
      <c r="N186" s="188" t="s">
        <v>43</v>
      </c>
      <c r="O186" s="66"/>
      <c r="P186" s="189">
        <f>O186*H186</f>
        <v>0</v>
      </c>
      <c r="Q186" s="189">
        <v>2.5018699999999998</v>
      </c>
      <c r="R186" s="189">
        <f>Q186*H186</f>
        <v>26.30716305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147</v>
      </c>
      <c r="AT186" s="191" t="s">
        <v>149</v>
      </c>
      <c r="AU186" s="191" t="s">
        <v>82</v>
      </c>
      <c r="AY186" s="19" t="s">
        <v>146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147</v>
      </c>
      <c r="BM186" s="191" t="s">
        <v>756</v>
      </c>
    </row>
    <row r="187" spans="1:65" s="2" customFormat="1">
      <c r="A187" s="36"/>
      <c r="B187" s="37"/>
      <c r="C187" s="38"/>
      <c r="D187" s="193" t="s">
        <v>155</v>
      </c>
      <c r="E187" s="38"/>
      <c r="F187" s="194" t="s">
        <v>757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155</v>
      </c>
      <c r="AU187" s="19" t="s">
        <v>82</v>
      </c>
    </row>
    <row r="188" spans="1:65" s="13" customFormat="1">
      <c r="B188" s="198"/>
      <c r="C188" s="199"/>
      <c r="D188" s="200" t="s">
        <v>157</v>
      </c>
      <c r="E188" s="201" t="s">
        <v>19</v>
      </c>
      <c r="F188" s="202" t="s">
        <v>690</v>
      </c>
      <c r="G188" s="199"/>
      <c r="H188" s="201" t="s">
        <v>19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157</v>
      </c>
      <c r="AU188" s="208" t="s">
        <v>82</v>
      </c>
      <c r="AV188" s="13" t="s">
        <v>80</v>
      </c>
      <c r="AW188" s="13" t="s">
        <v>33</v>
      </c>
      <c r="AX188" s="13" t="s">
        <v>72</v>
      </c>
      <c r="AY188" s="208" t="s">
        <v>146</v>
      </c>
    </row>
    <row r="189" spans="1:65" s="14" customFormat="1">
      <c r="B189" s="209"/>
      <c r="C189" s="210"/>
      <c r="D189" s="200" t="s">
        <v>157</v>
      </c>
      <c r="E189" s="211" t="s">
        <v>19</v>
      </c>
      <c r="F189" s="212" t="s">
        <v>758</v>
      </c>
      <c r="G189" s="210"/>
      <c r="H189" s="213">
        <v>3.1019999999999999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157</v>
      </c>
      <c r="AU189" s="219" t="s">
        <v>82</v>
      </c>
      <c r="AV189" s="14" t="s">
        <v>82</v>
      </c>
      <c r="AW189" s="14" t="s">
        <v>33</v>
      </c>
      <c r="AX189" s="14" t="s">
        <v>72</v>
      </c>
      <c r="AY189" s="219" t="s">
        <v>146</v>
      </c>
    </row>
    <row r="190" spans="1:65" s="14" customFormat="1">
      <c r="B190" s="209"/>
      <c r="C190" s="210"/>
      <c r="D190" s="200" t="s">
        <v>157</v>
      </c>
      <c r="E190" s="211" t="s">
        <v>19</v>
      </c>
      <c r="F190" s="212" t="s">
        <v>759</v>
      </c>
      <c r="G190" s="210"/>
      <c r="H190" s="213">
        <v>2.8079999999999998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157</v>
      </c>
      <c r="AU190" s="219" t="s">
        <v>82</v>
      </c>
      <c r="AV190" s="14" t="s">
        <v>82</v>
      </c>
      <c r="AW190" s="14" t="s">
        <v>33</v>
      </c>
      <c r="AX190" s="14" t="s">
        <v>72</v>
      </c>
      <c r="AY190" s="219" t="s">
        <v>146</v>
      </c>
    </row>
    <row r="191" spans="1:65" s="14" customFormat="1">
      <c r="B191" s="209"/>
      <c r="C191" s="210"/>
      <c r="D191" s="200" t="s">
        <v>157</v>
      </c>
      <c r="E191" s="211" t="s">
        <v>19</v>
      </c>
      <c r="F191" s="212" t="s">
        <v>760</v>
      </c>
      <c r="G191" s="210"/>
      <c r="H191" s="213">
        <v>0.3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157</v>
      </c>
      <c r="AU191" s="219" t="s">
        <v>82</v>
      </c>
      <c r="AV191" s="14" t="s">
        <v>82</v>
      </c>
      <c r="AW191" s="14" t="s">
        <v>33</v>
      </c>
      <c r="AX191" s="14" t="s">
        <v>72</v>
      </c>
      <c r="AY191" s="219" t="s">
        <v>146</v>
      </c>
    </row>
    <row r="192" spans="1:65" s="14" customFormat="1">
      <c r="B192" s="209"/>
      <c r="C192" s="210"/>
      <c r="D192" s="200" t="s">
        <v>157</v>
      </c>
      <c r="E192" s="211" t="s">
        <v>19</v>
      </c>
      <c r="F192" s="212" t="s">
        <v>761</v>
      </c>
      <c r="G192" s="210"/>
      <c r="H192" s="213">
        <v>0.54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157</v>
      </c>
      <c r="AU192" s="219" t="s">
        <v>82</v>
      </c>
      <c r="AV192" s="14" t="s">
        <v>82</v>
      </c>
      <c r="AW192" s="14" t="s">
        <v>33</v>
      </c>
      <c r="AX192" s="14" t="s">
        <v>72</v>
      </c>
      <c r="AY192" s="219" t="s">
        <v>146</v>
      </c>
    </row>
    <row r="193" spans="1:65" s="14" customFormat="1">
      <c r="B193" s="209"/>
      <c r="C193" s="210"/>
      <c r="D193" s="200" t="s">
        <v>157</v>
      </c>
      <c r="E193" s="211" t="s">
        <v>19</v>
      </c>
      <c r="F193" s="212" t="s">
        <v>761</v>
      </c>
      <c r="G193" s="210"/>
      <c r="H193" s="213">
        <v>0.54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157</v>
      </c>
      <c r="AU193" s="219" t="s">
        <v>82</v>
      </c>
      <c r="AV193" s="14" t="s">
        <v>82</v>
      </c>
      <c r="AW193" s="14" t="s">
        <v>33</v>
      </c>
      <c r="AX193" s="14" t="s">
        <v>72</v>
      </c>
      <c r="AY193" s="219" t="s">
        <v>146</v>
      </c>
    </row>
    <row r="194" spans="1:65" s="14" customFormat="1">
      <c r="B194" s="209"/>
      <c r="C194" s="210"/>
      <c r="D194" s="200" t="s">
        <v>157</v>
      </c>
      <c r="E194" s="211" t="s">
        <v>19</v>
      </c>
      <c r="F194" s="212" t="s">
        <v>762</v>
      </c>
      <c r="G194" s="210"/>
      <c r="H194" s="213">
        <v>1.8360000000000001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157</v>
      </c>
      <c r="AU194" s="219" t="s">
        <v>82</v>
      </c>
      <c r="AV194" s="14" t="s">
        <v>82</v>
      </c>
      <c r="AW194" s="14" t="s">
        <v>33</v>
      </c>
      <c r="AX194" s="14" t="s">
        <v>72</v>
      </c>
      <c r="AY194" s="219" t="s">
        <v>146</v>
      </c>
    </row>
    <row r="195" spans="1:65" s="14" customFormat="1">
      <c r="B195" s="209"/>
      <c r="C195" s="210"/>
      <c r="D195" s="200" t="s">
        <v>157</v>
      </c>
      <c r="E195" s="211" t="s">
        <v>19</v>
      </c>
      <c r="F195" s="212" t="s">
        <v>763</v>
      </c>
      <c r="G195" s="210"/>
      <c r="H195" s="213">
        <v>1.389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157</v>
      </c>
      <c r="AU195" s="219" t="s">
        <v>82</v>
      </c>
      <c r="AV195" s="14" t="s">
        <v>82</v>
      </c>
      <c r="AW195" s="14" t="s">
        <v>33</v>
      </c>
      <c r="AX195" s="14" t="s">
        <v>72</v>
      </c>
      <c r="AY195" s="219" t="s">
        <v>146</v>
      </c>
    </row>
    <row r="196" spans="1:65" s="15" customFormat="1">
      <c r="B196" s="220"/>
      <c r="C196" s="221"/>
      <c r="D196" s="200" t="s">
        <v>157</v>
      </c>
      <c r="E196" s="222" t="s">
        <v>19</v>
      </c>
      <c r="F196" s="223" t="s">
        <v>161</v>
      </c>
      <c r="G196" s="221"/>
      <c r="H196" s="224">
        <v>10.515000000000001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157</v>
      </c>
      <c r="AU196" s="230" t="s">
        <v>82</v>
      </c>
      <c r="AV196" s="15" t="s">
        <v>147</v>
      </c>
      <c r="AW196" s="15" t="s">
        <v>33</v>
      </c>
      <c r="AX196" s="15" t="s">
        <v>80</v>
      </c>
      <c r="AY196" s="230" t="s">
        <v>146</v>
      </c>
    </row>
    <row r="197" spans="1:65" s="2" customFormat="1" ht="16.5" customHeight="1">
      <c r="A197" s="36"/>
      <c r="B197" s="37"/>
      <c r="C197" s="180" t="s">
        <v>278</v>
      </c>
      <c r="D197" s="180" t="s">
        <v>149</v>
      </c>
      <c r="E197" s="181" t="s">
        <v>764</v>
      </c>
      <c r="F197" s="182" t="s">
        <v>765</v>
      </c>
      <c r="G197" s="183" t="s">
        <v>152</v>
      </c>
      <c r="H197" s="184">
        <v>35.048000000000002</v>
      </c>
      <c r="I197" s="185"/>
      <c r="J197" s="186">
        <f>ROUND(I197*H197,2)</f>
        <v>0</v>
      </c>
      <c r="K197" s="182" t="s">
        <v>362</v>
      </c>
      <c r="L197" s="41"/>
      <c r="M197" s="187" t="s">
        <v>19</v>
      </c>
      <c r="N197" s="188" t="s">
        <v>43</v>
      </c>
      <c r="O197" s="66"/>
      <c r="P197" s="189">
        <f>O197*H197</f>
        <v>0</v>
      </c>
      <c r="Q197" s="189">
        <v>2.7499999999999998E-3</v>
      </c>
      <c r="R197" s="189">
        <f>Q197*H197</f>
        <v>9.6381999999999995E-2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147</v>
      </c>
      <c r="AT197" s="191" t="s">
        <v>149</v>
      </c>
      <c r="AU197" s="191" t="s">
        <v>82</v>
      </c>
      <c r="AY197" s="19" t="s">
        <v>146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147</v>
      </c>
      <c r="BM197" s="191" t="s">
        <v>766</v>
      </c>
    </row>
    <row r="198" spans="1:65" s="2" customFormat="1">
      <c r="A198" s="36"/>
      <c r="B198" s="37"/>
      <c r="C198" s="38"/>
      <c r="D198" s="193" t="s">
        <v>155</v>
      </c>
      <c r="E198" s="38"/>
      <c r="F198" s="194" t="s">
        <v>767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155</v>
      </c>
      <c r="AU198" s="19" t="s">
        <v>82</v>
      </c>
    </row>
    <row r="199" spans="1:65" s="13" customFormat="1">
      <c r="B199" s="198"/>
      <c r="C199" s="199"/>
      <c r="D199" s="200" t="s">
        <v>157</v>
      </c>
      <c r="E199" s="201" t="s">
        <v>19</v>
      </c>
      <c r="F199" s="202" t="s">
        <v>690</v>
      </c>
      <c r="G199" s="199"/>
      <c r="H199" s="201" t="s">
        <v>19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157</v>
      </c>
      <c r="AU199" s="208" t="s">
        <v>82</v>
      </c>
      <c r="AV199" s="13" t="s">
        <v>80</v>
      </c>
      <c r="AW199" s="13" t="s">
        <v>33</v>
      </c>
      <c r="AX199" s="13" t="s">
        <v>72</v>
      </c>
      <c r="AY199" s="208" t="s">
        <v>146</v>
      </c>
    </row>
    <row r="200" spans="1:65" s="14" customFormat="1">
      <c r="B200" s="209"/>
      <c r="C200" s="210"/>
      <c r="D200" s="200" t="s">
        <v>157</v>
      </c>
      <c r="E200" s="211" t="s">
        <v>19</v>
      </c>
      <c r="F200" s="212" t="s">
        <v>768</v>
      </c>
      <c r="G200" s="210"/>
      <c r="H200" s="213">
        <v>10.339</v>
      </c>
      <c r="I200" s="214"/>
      <c r="J200" s="210"/>
      <c r="K200" s="210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157</v>
      </c>
      <c r="AU200" s="219" t="s">
        <v>82</v>
      </c>
      <c r="AV200" s="14" t="s">
        <v>82</v>
      </c>
      <c r="AW200" s="14" t="s">
        <v>33</v>
      </c>
      <c r="AX200" s="14" t="s">
        <v>72</v>
      </c>
      <c r="AY200" s="219" t="s">
        <v>146</v>
      </c>
    </row>
    <row r="201" spans="1:65" s="14" customFormat="1">
      <c r="B201" s="209"/>
      <c r="C201" s="210"/>
      <c r="D201" s="200" t="s">
        <v>157</v>
      </c>
      <c r="E201" s="211" t="s">
        <v>19</v>
      </c>
      <c r="F201" s="212" t="s">
        <v>769</v>
      </c>
      <c r="G201" s="210"/>
      <c r="H201" s="213">
        <v>9.36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157</v>
      </c>
      <c r="AU201" s="219" t="s">
        <v>82</v>
      </c>
      <c r="AV201" s="14" t="s">
        <v>82</v>
      </c>
      <c r="AW201" s="14" t="s">
        <v>33</v>
      </c>
      <c r="AX201" s="14" t="s">
        <v>72</v>
      </c>
      <c r="AY201" s="219" t="s">
        <v>146</v>
      </c>
    </row>
    <row r="202" spans="1:65" s="14" customFormat="1">
      <c r="B202" s="209"/>
      <c r="C202" s="210"/>
      <c r="D202" s="200" t="s">
        <v>157</v>
      </c>
      <c r="E202" s="211" t="s">
        <v>19</v>
      </c>
      <c r="F202" s="212" t="s">
        <v>770</v>
      </c>
      <c r="G202" s="210"/>
      <c r="H202" s="213">
        <v>1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157</v>
      </c>
      <c r="AU202" s="219" t="s">
        <v>82</v>
      </c>
      <c r="AV202" s="14" t="s">
        <v>82</v>
      </c>
      <c r="AW202" s="14" t="s">
        <v>33</v>
      </c>
      <c r="AX202" s="14" t="s">
        <v>72</v>
      </c>
      <c r="AY202" s="219" t="s">
        <v>146</v>
      </c>
    </row>
    <row r="203" spans="1:65" s="14" customFormat="1">
      <c r="B203" s="209"/>
      <c r="C203" s="210"/>
      <c r="D203" s="200" t="s">
        <v>157</v>
      </c>
      <c r="E203" s="211" t="s">
        <v>19</v>
      </c>
      <c r="F203" s="212" t="s">
        <v>771</v>
      </c>
      <c r="G203" s="210"/>
      <c r="H203" s="213">
        <v>1.8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157</v>
      </c>
      <c r="AU203" s="219" t="s">
        <v>82</v>
      </c>
      <c r="AV203" s="14" t="s">
        <v>82</v>
      </c>
      <c r="AW203" s="14" t="s">
        <v>33</v>
      </c>
      <c r="AX203" s="14" t="s">
        <v>72</v>
      </c>
      <c r="AY203" s="219" t="s">
        <v>146</v>
      </c>
    </row>
    <row r="204" spans="1:65" s="14" customFormat="1">
      <c r="B204" s="209"/>
      <c r="C204" s="210"/>
      <c r="D204" s="200" t="s">
        <v>157</v>
      </c>
      <c r="E204" s="211" t="s">
        <v>19</v>
      </c>
      <c r="F204" s="212" t="s">
        <v>771</v>
      </c>
      <c r="G204" s="210"/>
      <c r="H204" s="213">
        <v>1.8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157</v>
      </c>
      <c r="AU204" s="219" t="s">
        <v>82</v>
      </c>
      <c r="AV204" s="14" t="s">
        <v>82</v>
      </c>
      <c r="AW204" s="14" t="s">
        <v>33</v>
      </c>
      <c r="AX204" s="14" t="s">
        <v>72</v>
      </c>
      <c r="AY204" s="219" t="s">
        <v>146</v>
      </c>
    </row>
    <row r="205" spans="1:65" s="14" customFormat="1">
      <c r="B205" s="209"/>
      <c r="C205" s="210"/>
      <c r="D205" s="200" t="s">
        <v>157</v>
      </c>
      <c r="E205" s="211" t="s">
        <v>19</v>
      </c>
      <c r="F205" s="212" t="s">
        <v>772</v>
      </c>
      <c r="G205" s="210"/>
      <c r="H205" s="213">
        <v>6.12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157</v>
      </c>
      <c r="AU205" s="219" t="s">
        <v>82</v>
      </c>
      <c r="AV205" s="14" t="s">
        <v>82</v>
      </c>
      <c r="AW205" s="14" t="s">
        <v>33</v>
      </c>
      <c r="AX205" s="14" t="s">
        <v>72</v>
      </c>
      <c r="AY205" s="219" t="s">
        <v>146</v>
      </c>
    </row>
    <row r="206" spans="1:65" s="14" customFormat="1">
      <c r="B206" s="209"/>
      <c r="C206" s="210"/>
      <c r="D206" s="200" t="s">
        <v>157</v>
      </c>
      <c r="E206" s="211" t="s">
        <v>19</v>
      </c>
      <c r="F206" s="212" t="s">
        <v>773</v>
      </c>
      <c r="G206" s="210"/>
      <c r="H206" s="213">
        <v>4.6289999999999996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157</v>
      </c>
      <c r="AU206" s="219" t="s">
        <v>82</v>
      </c>
      <c r="AV206" s="14" t="s">
        <v>82</v>
      </c>
      <c r="AW206" s="14" t="s">
        <v>33</v>
      </c>
      <c r="AX206" s="14" t="s">
        <v>72</v>
      </c>
      <c r="AY206" s="219" t="s">
        <v>146</v>
      </c>
    </row>
    <row r="207" spans="1:65" s="15" customFormat="1">
      <c r="B207" s="220"/>
      <c r="C207" s="221"/>
      <c r="D207" s="200" t="s">
        <v>157</v>
      </c>
      <c r="E207" s="222" t="s">
        <v>19</v>
      </c>
      <c r="F207" s="223" t="s">
        <v>161</v>
      </c>
      <c r="G207" s="221"/>
      <c r="H207" s="224">
        <v>35.048000000000002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157</v>
      </c>
      <c r="AU207" s="230" t="s">
        <v>82</v>
      </c>
      <c r="AV207" s="15" t="s">
        <v>147</v>
      </c>
      <c r="AW207" s="15" t="s">
        <v>33</v>
      </c>
      <c r="AX207" s="15" t="s">
        <v>80</v>
      </c>
      <c r="AY207" s="230" t="s">
        <v>146</v>
      </c>
    </row>
    <row r="208" spans="1:65" s="2" customFormat="1" ht="16.5" customHeight="1">
      <c r="A208" s="36"/>
      <c r="B208" s="37"/>
      <c r="C208" s="180" t="s">
        <v>287</v>
      </c>
      <c r="D208" s="180" t="s">
        <v>149</v>
      </c>
      <c r="E208" s="181" t="s">
        <v>774</v>
      </c>
      <c r="F208" s="182" t="s">
        <v>775</v>
      </c>
      <c r="G208" s="183" t="s">
        <v>152</v>
      </c>
      <c r="H208" s="184">
        <v>35.048000000000002</v>
      </c>
      <c r="I208" s="185"/>
      <c r="J208" s="186">
        <f>ROUND(I208*H208,2)</f>
        <v>0</v>
      </c>
      <c r="K208" s="182" t="s">
        <v>362</v>
      </c>
      <c r="L208" s="41"/>
      <c r="M208" s="187" t="s">
        <v>19</v>
      </c>
      <c r="N208" s="188" t="s">
        <v>43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147</v>
      </c>
      <c r="AT208" s="191" t="s">
        <v>149</v>
      </c>
      <c r="AU208" s="191" t="s">
        <v>82</v>
      </c>
      <c r="AY208" s="19" t="s">
        <v>146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147</v>
      </c>
      <c r="BM208" s="191" t="s">
        <v>776</v>
      </c>
    </row>
    <row r="209" spans="1:65" s="2" customFormat="1">
      <c r="A209" s="36"/>
      <c r="B209" s="37"/>
      <c r="C209" s="38"/>
      <c r="D209" s="193" t="s">
        <v>155</v>
      </c>
      <c r="E209" s="38"/>
      <c r="F209" s="194" t="s">
        <v>777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155</v>
      </c>
      <c r="AU209" s="19" t="s">
        <v>82</v>
      </c>
    </row>
    <row r="210" spans="1:65" s="2" customFormat="1" ht="24.2" customHeight="1">
      <c r="A210" s="36"/>
      <c r="B210" s="37"/>
      <c r="C210" s="180" t="s">
        <v>294</v>
      </c>
      <c r="D210" s="180" t="s">
        <v>149</v>
      </c>
      <c r="E210" s="181" t="s">
        <v>778</v>
      </c>
      <c r="F210" s="182" t="s">
        <v>779</v>
      </c>
      <c r="G210" s="183" t="s">
        <v>213</v>
      </c>
      <c r="H210" s="184">
        <v>0.34200000000000003</v>
      </c>
      <c r="I210" s="185"/>
      <c r="J210" s="186">
        <f>ROUND(I210*H210,2)</f>
        <v>0</v>
      </c>
      <c r="K210" s="182" t="s">
        <v>362</v>
      </c>
      <c r="L210" s="41"/>
      <c r="M210" s="187" t="s">
        <v>19</v>
      </c>
      <c r="N210" s="188" t="s">
        <v>43</v>
      </c>
      <c r="O210" s="66"/>
      <c r="P210" s="189">
        <f>O210*H210</f>
        <v>0</v>
      </c>
      <c r="Q210" s="189">
        <v>1.06277</v>
      </c>
      <c r="R210" s="189">
        <f>Q210*H210</f>
        <v>0.36346734000000003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147</v>
      </c>
      <c r="AT210" s="191" t="s">
        <v>149</v>
      </c>
      <c r="AU210" s="191" t="s">
        <v>82</v>
      </c>
      <c r="AY210" s="19" t="s">
        <v>146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147</v>
      </c>
      <c r="BM210" s="191" t="s">
        <v>780</v>
      </c>
    </row>
    <row r="211" spans="1:65" s="2" customFormat="1">
      <c r="A211" s="36"/>
      <c r="B211" s="37"/>
      <c r="C211" s="38"/>
      <c r="D211" s="193" t="s">
        <v>155</v>
      </c>
      <c r="E211" s="38"/>
      <c r="F211" s="194" t="s">
        <v>781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155</v>
      </c>
      <c r="AU211" s="19" t="s">
        <v>82</v>
      </c>
    </row>
    <row r="212" spans="1:65" s="14" customFormat="1">
      <c r="B212" s="209"/>
      <c r="C212" s="210"/>
      <c r="D212" s="200" t="s">
        <v>157</v>
      </c>
      <c r="E212" s="211" t="s">
        <v>19</v>
      </c>
      <c r="F212" s="212" t="s">
        <v>782</v>
      </c>
      <c r="G212" s="210"/>
      <c r="H212" s="213">
        <v>0.34200000000000003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157</v>
      </c>
      <c r="AU212" s="219" t="s">
        <v>82</v>
      </c>
      <c r="AV212" s="14" t="s">
        <v>82</v>
      </c>
      <c r="AW212" s="14" t="s">
        <v>33</v>
      </c>
      <c r="AX212" s="14" t="s">
        <v>80</v>
      </c>
      <c r="AY212" s="219" t="s">
        <v>146</v>
      </c>
    </row>
    <row r="213" spans="1:65" s="2" customFormat="1" ht="24.2" customHeight="1">
      <c r="A213" s="36"/>
      <c r="B213" s="37"/>
      <c r="C213" s="180" t="s">
        <v>300</v>
      </c>
      <c r="D213" s="180" t="s">
        <v>149</v>
      </c>
      <c r="E213" s="181" t="s">
        <v>783</v>
      </c>
      <c r="F213" s="182" t="s">
        <v>784</v>
      </c>
      <c r="G213" s="183" t="s">
        <v>785</v>
      </c>
      <c r="H213" s="184">
        <v>13</v>
      </c>
      <c r="I213" s="185"/>
      <c r="J213" s="186">
        <f>ROUND(I213*H213,2)</f>
        <v>0</v>
      </c>
      <c r="K213" s="182" t="s">
        <v>362</v>
      </c>
      <c r="L213" s="41"/>
      <c r="M213" s="187" t="s">
        <v>19</v>
      </c>
      <c r="N213" s="188" t="s">
        <v>43</v>
      </c>
      <c r="O213" s="66"/>
      <c r="P213" s="189">
        <f>O213*H213</f>
        <v>0</v>
      </c>
      <c r="Q213" s="189">
        <v>0.17488999999999999</v>
      </c>
      <c r="R213" s="189">
        <f>Q213*H213</f>
        <v>2.2735699999999999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147</v>
      </c>
      <c r="AT213" s="191" t="s">
        <v>149</v>
      </c>
      <c r="AU213" s="191" t="s">
        <v>82</v>
      </c>
      <c r="AY213" s="19" t="s">
        <v>146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147</v>
      </c>
      <c r="BM213" s="191" t="s">
        <v>786</v>
      </c>
    </row>
    <row r="214" spans="1:65" s="2" customFormat="1">
      <c r="A214" s="36"/>
      <c r="B214" s="37"/>
      <c r="C214" s="38"/>
      <c r="D214" s="193" t="s">
        <v>155</v>
      </c>
      <c r="E214" s="38"/>
      <c r="F214" s="194" t="s">
        <v>787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155</v>
      </c>
      <c r="AU214" s="19" t="s">
        <v>82</v>
      </c>
    </row>
    <row r="215" spans="1:65" s="2" customFormat="1" ht="24.2" customHeight="1">
      <c r="A215" s="36"/>
      <c r="B215" s="37"/>
      <c r="C215" s="236" t="s">
        <v>305</v>
      </c>
      <c r="D215" s="236" t="s">
        <v>392</v>
      </c>
      <c r="E215" s="237" t="s">
        <v>788</v>
      </c>
      <c r="F215" s="238" t="s">
        <v>789</v>
      </c>
      <c r="G215" s="239" t="s">
        <v>785</v>
      </c>
      <c r="H215" s="240">
        <v>13</v>
      </c>
      <c r="I215" s="241"/>
      <c r="J215" s="242">
        <f>ROUND(I215*H215,2)</f>
        <v>0</v>
      </c>
      <c r="K215" s="238" t="s">
        <v>362</v>
      </c>
      <c r="L215" s="243"/>
      <c r="M215" s="244" t="s">
        <v>19</v>
      </c>
      <c r="N215" s="245" t="s">
        <v>43</v>
      </c>
      <c r="O215" s="66"/>
      <c r="P215" s="189">
        <f>O215*H215</f>
        <v>0</v>
      </c>
      <c r="Q215" s="189">
        <v>4.7999999999999996E-3</v>
      </c>
      <c r="R215" s="189">
        <f>Q215*H215</f>
        <v>6.2399999999999997E-2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201</v>
      </c>
      <c r="AT215" s="191" t="s">
        <v>392</v>
      </c>
      <c r="AU215" s="191" t="s">
        <v>82</v>
      </c>
      <c r="AY215" s="19" t="s">
        <v>146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147</v>
      </c>
      <c r="BM215" s="191" t="s">
        <v>790</v>
      </c>
    </row>
    <row r="216" spans="1:65" s="2" customFormat="1" ht="24.2" customHeight="1">
      <c r="A216" s="36"/>
      <c r="B216" s="37"/>
      <c r="C216" s="180" t="s">
        <v>312</v>
      </c>
      <c r="D216" s="180" t="s">
        <v>149</v>
      </c>
      <c r="E216" s="181" t="s">
        <v>791</v>
      </c>
      <c r="F216" s="182" t="s">
        <v>792</v>
      </c>
      <c r="G216" s="183" t="s">
        <v>297</v>
      </c>
      <c r="H216" s="184">
        <v>28</v>
      </c>
      <c r="I216" s="185"/>
      <c r="J216" s="186">
        <f>ROUND(I216*H216,2)</f>
        <v>0</v>
      </c>
      <c r="K216" s="182" t="s">
        <v>362</v>
      </c>
      <c r="L216" s="41"/>
      <c r="M216" s="187" t="s">
        <v>19</v>
      </c>
      <c r="N216" s="188" t="s">
        <v>43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147</v>
      </c>
      <c r="AT216" s="191" t="s">
        <v>149</v>
      </c>
      <c r="AU216" s="191" t="s">
        <v>82</v>
      </c>
      <c r="AY216" s="19" t="s">
        <v>146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147</v>
      </c>
      <c r="BM216" s="191" t="s">
        <v>793</v>
      </c>
    </row>
    <row r="217" spans="1:65" s="2" customFormat="1">
      <c r="A217" s="36"/>
      <c r="B217" s="37"/>
      <c r="C217" s="38"/>
      <c r="D217" s="193" t="s">
        <v>155</v>
      </c>
      <c r="E217" s="38"/>
      <c r="F217" s="194" t="s">
        <v>794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155</v>
      </c>
      <c r="AU217" s="19" t="s">
        <v>82</v>
      </c>
    </row>
    <row r="218" spans="1:65" s="2" customFormat="1" ht="24.2" customHeight="1">
      <c r="A218" s="36"/>
      <c r="B218" s="37"/>
      <c r="C218" s="236" t="s">
        <v>316</v>
      </c>
      <c r="D218" s="236" t="s">
        <v>392</v>
      </c>
      <c r="E218" s="237" t="s">
        <v>795</v>
      </c>
      <c r="F218" s="238" t="s">
        <v>796</v>
      </c>
      <c r="G218" s="239" t="s">
        <v>785</v>
      </c>
      <c r="H218" s="240">
        <v>11.2</v>
      </c>
      <c r="I218" s="241"/>
      <c r="J218" s="242">
        <f>ROUND(I218*H218,2)</f>
        <v>0</v>
      </c>
      <c r="K218" s="238" t="s">
        <v>362</v>
      </c>
      <c r="L218" s="243"/>
      <c r="M218" s="244" t="s">
        <v>19</v>
      </c>
      <c r="N218" s="245" t="s">
        <v>43</v>
      </c>
      <c r="O218" s="66"/>
      <c r="P218" s="189">
        <f>O218*H218</f>
        <v>0</v>
      </c>
      <c r="Q218" s="189">
        <v>1.9099999999999999E-2</v>
      </c>
      <c r="R218" s="189">
        <f>Q218*H218</f>
        <v>0.21391999999999997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201</v>
      </c>
      <c r="AT218" s="191" t="s">
        <v>392</v>
      </c>
      <c r="AU218" s="191" t="s">
        <v>82</v>
      </c>
      <c r="AY218" s="19" t="s">
        <v>146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147</v>
      </c>
      <c r="BM218" s="191" t="s">
        <v>797</v>
      </c>
    </row>
    <row r="219" spans="1:65" s="14" customFormat="1">
      <c r="B219" s="209"/>
      <c r="C219" s="210"/>
      <c r="D219" s="200" t="s">
        <v>157</v>
      </c>
      <c r="E219" s="210"/>
      <c r="F219" s="212" t="s">
        <v>798</v>
      </c>
      <c r="G219" s="210"/>
      <c r="H219" s="213">
        <v>11.2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157</v>
      </c>
      <c r="AU219" s="219" t="s">
        <v>82</v>
      </c>
      <c r="AV219" s="14" t="s">
        <v>82</v>
      </c>
      <c r="AW219" s="14" t="s">
        <v>4</v>
      </c>
      <c r="AX219" s="14" t="s">
        <v>80</v>
      </c>
      <c r="AY219" s="219" t="s">
        <v>146</v>
      </c>
    </row>
    <row r="220" spans="1:65" s="12" customFormat="1" ht="22.9" customHeight="1">
      <c r="B220" s="164"/>
      <c r="C220" s="165"/>
      <c r="D220" s="166" t="s">
        <v>71</v>
      </c>
      <c r="E220" s="178" t="s">
        <v>181</v>
      </c>
      <c r="F220" s="178" t="s">
        <v>799</v>
      </c>
      <c r="G220" s="165"/>
      <c r="H220" s="165"/>
      <c r="I220" s="168"/>
      <c r="J220" s="179">
        <f>BK220</f>
        <v>0</v>
      </c>
      <c r="K220" s="165"/>
      <c r="L220" s="170"/>
      <c r="M220" s="171"/>
      <c r="N220" s="172"/>
      <c r="O220" s="172"/>
      <c r="P220" s="173">
        <f>SUM(P221:P230)</f>
        <v>0</v>
      </c>
      <c r="Q220" s="172"/>
      <c r="R220" s="173">
        <f>SUM(R221:R230)</f>
        <v>58.009500000000003</v>
      </c>
      <c r="S220" s="172"/>
      <c r="T220" s="174">
        <f>SUM(T221:T230)</f>
        <v>0</v>
      </c>
      <c r="AR220" s="175" t="s">
        <v>80</v>
      </c>
      <c r="AT220" s="176" t="s">
        <v>71</v>
      </c>
      <c r="AU220" s="176" t="s">
        <v>80</v>
      </c>
      <c r="AY220" s="175" t="s">
        <v>146</v>
      </c>
      <c r="BK220" s="177">
        <f>SUM(BK221:BK230)</f>
        <v>0</v>
      </c>
    </row>
    <row r="221" spans="1:65" s="2" customFormat="1" ht="21.75" customHeight="1">
      <c r="A221" s="36"/>
      <c r="B221" s="37"/>
      <c r="C221" s="180" t="s">
        <v>320</v>
      </c>
      <c r="D221" s="180" t="s">
        <v>149</v>
      </c>
      <c r="E221" s="181" t="s">
        <v>800</v>
      </c>
      <c r="F221" s="182" t="s">
        <v>801</v>
      </c>
      <c r="G221" s="183" t="s">
        <v>152</v>
      </c>
      <c r="H221" s="184">
        <v>75</v>
      </c>
      <c r="I221" s="185"/>
      <c r="J221" s="186">
        <f>ROUND(I221*H221,2)</f>
        <v>0</v>
      </c>
      <c r="K221" s="182" t="s">
        <v>362</v>
      </c>
      <c r="L221" s="41"/>
      <c r="M221" s="187" t="s">
        <v>19</v>
      </c>
      <c r="N221" s="188" t="s">
        <v>43</v>
      </c>
      <c r="O221" s="66"/>
      <c r="P221" s="189">
        <f>O221*H221</f>
        <v>0</v>
      </c>
      <c r="Q221" s="189">
        <v>0.34499999999999997</v>
      </c>
      <c r="R221" s="189">
        <f>Q221*H221</f>
        <v>25.874999999999996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147</v>
      </c>
      <c r="AT221" s="191" t="s">
        <v>149</v>
      </c>
      <c r="AU221" s="191" t="s">
        <v>82</v>
      </c>
      <c r="AY221" s="19" t="s">
        <v>146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147</v>
      </c>
      <c r="BM221" s="191" t="s">
        <v>802</v>
      </c>
    </row>
    <row r="222" spans="1:65" s="2" customFormat="1">
      <c r="A222" s="36"/>
      <c r="B222" s="37"/>
      <c r="C222" s="38"/>
      <c r="D222" s="193" t="s">
        <v>155</v>
      </c>
      <c r="E222" s="38"/>
      <c r="F222" s="194" t="s">
        <v>803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155</v>
      </c>
      <c r="AU222" s="19" t="s">
        <v>82</v>
      </c>
    </row>
    <row r="223" spans="1:65" s="13" customFormat="1">
      <c r="B223" s="198"/>
      <c r="C223" s="199"/>
      <c r="D223" s="200" t="s">
        <v>157</v>
      </c>
      <c r="E223" s="201" t="s">
        <v>19</v>
      </c>
      <c r="F223" s="202" t="s">
        <v>804</v>
      </c>
      <c r="G223" s="199"/>
      <c r="H223" s="201" t="s">
        <v>19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157</v>
      </c>
      <c r="AU223" s="208" t="s">
        <v>82</v>
      </c>
      <c r="AV223" s="13" t="s">
        <v>80</v>
      </c>
      <c r="AW223" s="13" t="s">
        <v>33</v>
      </c>
      <c r="AX223" s="13" t="s">
        <v>72</v>
      </c>
      <c r="AY223" s="208" t="s">
        <v>146</v>
      </c>
    </row>
    <row r="224" spans="1:65" s="14" customFormat="1">
      <c r="B224" s="209"/>
      <c r="C224" s="210"/>
      <c r="D224" s="200" t="s">
        <v>157</v>
      </c>
      <c r="E224" s="211" t="s">
        <v>19</v>
      </c>
      <c r="F224" s="212" t="s">
        <v>640</v>
      </c>
      <c r="G224" s="210"/>
      <c r="H224" s="213">
        <v>75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157</v>
      </c>
      <c r="AU224" s="219" t="s">
        <v>82</v>
      </c>
      <c r="AV224" s="14" t="s">
        <v>82</v>
      </c>
      <c r="AW224" s="14" t="s">
        <v>33</v>
      </c>
      <c r="AX224" s="14" t="s">
        <v>80</v>
      </c>
      <c r="AY224" s="219" t="s">
        <v>146</v>
      </c>
    </row>
    <row r="225" spans="1:65" s="2" customFormat="1" ht="33" customHeight="1">
      <c r="A225" s="36"/>
      <c r="B225" s="37"/>
      <c r="C225" s="180" t="s">
        <v>326</v>
      </c>
      <c r="D225" s="180" t="s">
        <v>149</v>
      </c>
      <c r="E225" s="181" t="s">
        <v>805</v>
      </c>
      <c r="F225" s="182" t="s">
        <v>806</v>
      </c>
      <c r="G225" s="183" t="s">
        <v>152</v>
      </c>
      <c r="H225" s="184">
        <v>75</v>
      </c>
      <c r="I225" s="185"/>
      <c r="J225" s="186">
        <f>ROUND(I225*H225,2)</f>
        <v>0</v>
      </c>
      <c r="K225" s="182" t="s">
        <v>362</v>
      </c>
      <c r="L225" s="41"/>
      <c r="M225" s="187" t="s">
        <v>19</v>
      </c>
      <c r="N225" s="188" t="s">
        <v>43</v>
      </c>
      <c r="O225" s="66"/>
      <c r="P225" s="189">
        <f>O225*H225</f>
        <v>0</v>
      </c>
      <c r="Q225" s="189">
        <v>0.19536000000000001</v>
      </c>
      <c r="R225" s="189">
        <f>Q225*H225</f>
        <v>14.652000000000001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147</v>
      </c>
      <c r="AT225" s="191" t="s">
        <v>149</v>
      </c>
      <c r="AU225" s="191" t="s">
        <v>82</v>
      </c>
      <c r="AY225" s="19" t="s">
        <v>146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147</v>
      </c>
      <c r="BM225" s="191" t="s">
        <v>807</v>
      </c>
    </row>
    <row r="226" spans="1:65" s="2" customFormat="1">
      <c r="A226" s="36"/>
      <c r="B226" s="37"/>
      <c r="C226" s="38"/>
      <c r="D226" s="193" t="s">
        <v>155</v>
      </c>
      <c r="E226" s="38"/>
      <c r="F226" s="194" t="s">
        <v>808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155</v>
      </c>
      <c r="AU226" s="19" t="s">
        <v>82</v>
      </c>
    </row>
    <row r="227" spans="1:65" s="13" customFormat="1">
      <c r="B227" s="198"/>
      <c r="C227" s="199"/>
      <c r="D227" s="200" t="s">
        <v>157</v>
      </c>
      <c r="E227" s="201" t="s">
        <v>19</v>
      </c>
      <c r="F227" s="202" t="s">
        <v>689</v>
      </c>
      <c r="G227" s="199"/>
      <c r="H227" s="201" t="s">
        <v>19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157</v>
      </c>
      <c r="AU227" s="208" t="s">
        <v>82</v>
      </c>
      <c r="AV227" s="13" t="s">
        <v>80</v>
      </c>
      <c r="AW227" s="13" t="s">
        <v>33</v>
      </c>
      <c r="AX227" s="13" t="s">
        <v>72</v>
      </c>
      <c r="AY227" s="208" t="s">
        <v>146</v>
      </c>
    </row>
    <row r="228" spans="1:65" s="14" customFormat="1">
      <c r="B228" s="209"/>
      <c r="C228" s="210"/>
      <c r="D228" s="200" t="s">
        <v>157</v>
      </c>
      <c r="E228" s="211" t="s">
        <v>19</v>
      </c>
      <c r="F228" s="212" t="s">
        <v>640</v>
      </c>
      <c r="G228" s="210"/>
      <c r="H228" s="213">
        <v>75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157</v>
      </c>
      <c r="AU228" s="219" t="s">
        <v>82</v>
      </c>
      <c r="AV228" s="14" t="s">
        <v>82</v>
      </c>
      <c r="AW228" s="14" t="s">
        <v>33</v>
      </c>
      <c r="AX228" s="14" t="s">
        <v>80</v>
      </c>
      <c r="AY228" s="219" t="s">
        <v>146</v>
      </c>
    </row>
    <row r="229" spans="1:65" s="2" customFormat="1" ht="16.5" customHeight="1">
      <c r="A229" s="36"/>
      <c r="B229" s="37"/>
      <c r="C229" s="236" t="s">
        <v>335</v>
      </c>
      <c r="D229" s="236" t="s">
        <v>392</v>
      </c>
      <c r="E229" s="237" t="s">
        <v>809</v>
      </c>
      <c r="F229" s="238" t="s">
        <v>810</v>
      </c>
      <c r="G229" s="239" t="s">
        <v>152</v>
      </c>
      <c r="H229" s="240">
        <v>78.75</v>
      </c>
      <c r="I229" s="241"/>
      <c r="J229" s="242">
        <f>ROUND(I229*H229,2)</f>
        <v>0</v>
      </c>
      <c r="K229" s="238" t="s">
        <v>362</v>
      </c>
      <c r="L229" s="243"/>
      <c r="M229" s="244" t="s">
        <v>19</v>
      </c>
      <c r="N229" s="245" t="s">
        <v>43</v>
      </c>
      <c r="O229" s="66"/>
      <c r="P229" s="189">
        <f>O229*H229</f>
        <v>0</v>
      </c>
      <c r="Q229" s="189">
        <v>0.222</v>
      </c>
      <c r="R229" s="189">
        <f>Q229*H229</f>
        <v>17.482500000000002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201</v>
      </c>
      <c r="AT229" s="191" t="s">
        <v>392</v>
      </c>
      <c r="AU229" s="191" t="s">
        <v>82</v>
      </c>
      <c r="AY229" s="19" t="s">
        <v>146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147</v>
      </c>
      <c r="BM229" s="191" t="s">
        <v>811</v>
      </c>
    </row>
    <row r="230" spans="1:65" s="14" customFormat="1">
      <c r="B230" s="209"/>
      <c r="C230" s="210"/>
      <c r="D230" s="200" t="s">
        <v>157</v>
      </c>
      <c r="E230" s="210"/>
      <c r="F230" s="212" t="s">
        <v>812</v>
      </c>
      <c r="G230" s="210"/>
      <c r="H230" s="213">
        <v>78.75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157</v>
      </c>
      <c r="AU230" s="219" t="s">
        <v>82</v>
      </c>
      <c r="AV230" s="14" t="s">
        <v>82</v>
      </c>
      <c r="AW230" s="14" t="s">
        <v>4</v>
      </c>
      <c r="AX230" s="14" t="s">
        <v>80</v>
      </c>
      <c r="AY230" s="219" t="s">
        <v>146</v>
      </c>
    </row>
    <row r="231" spans="1:65" s="12" customFormat="1" ht="22.9" customHeight="1">
      <c r="B231" s="164"/>
      <c r="C231" s="165"/>
      <c r="D231" s="166" t="s">
        <v>71</v>
      </c>
      <c r="E231" s="178" t="s">
        <v>188</v>
      </c>
      <c r="F231" s="178" t="s">
        <v>359</v>
      </c>
      <c r="G231" s="165"/>
      <c r="H231" s="165"/>
      <c r="I231" s="168"/>
      <c r="J231" s="179">
        <f>BK231</f>
        <v>0</v>
      </c>
      <c r="K231" s="165"/>
      <c r="L231" s="170"/>
      <c r="M231" s="171"/>
      <c r="N231" s="172"/>
      <c r="O231" s="172"/>
      <c r="P231" s="173">
        <f>SUM(P232:P282)</f>
        <v>0</v>
      </c>
      <c r="Q231" s="172"/>
      <c r="R231" s="173">
        <f>SUM(R232:R282)</f>
        <v>26.164705520000002</v>
      </c>
      <c r="S231" s="172"/>
      <c r="T231" s="174">
        <f>SUM(T232:T282)</f>
        <v>0</v>
      </c>
      <c r="AR231" s="175" t="s">
        <v>80</v>
      </c>
      <c r="AT231" s="176" t="s">
        <v>71</v>
      </c>
      <c r="AU231" s="176" t="s">
        <v>80</v>
      </c>
      <c r="AY231" s="175" t="s">
        <v>146</v>
      </c>
      <c r="BK231" s="177">
        <f>SUM(BK232:BK282)</f>
        <v>0</v>
      </c>
    </row>
    <row r="232" spans="1:65" s="2" customFormat="1" ht="21.75" customHeight="1">
      <c r="A232" s="36"/>
      <c r="B232" s="37"/>
      <c r="C232" s="180" t="s">
        <v>340</v>
      </c>
      <c r="D232" s="180" t="s">
        <v>149</v>
      </c>
      <c r="E232" s="181" t="s">
        <v>813</v>
      </c>
      <c r="F232" s="182" t="s">
        <v>814</v>
      </c>
      <c r="G232" s="183" t="s">
        <v>152</v>
      </c>
      <c r="H232" s="184">
        <v>26.4</v>
      </c>
      <c r="I232" s="185"/>
      <c r="J232" s="186">
        <f>ROUND(I232*H232,2)</f>
        <v>0</v>
      </c>
      <c r="K232" s="182" t="s">
        <v>362</v>
      </c>
      <c r="L232" s="41"/>
      <c r="M232" s="187" t="s">
        <v>19</v>
      </c>
      <c r="N232" s="188" t="s">
        <v>43</v>
      </c>
      <c r="O232" s="66"/>
      <c r="P232" s="189">
        <f>O232*H232</f>
        <v>0</v>
      </c>
      <c r="Q232" s="189">
        <v>7.3499999999999998E-3</v>
      </c>
      <c r="R232" s="189">
        <f>Q232*H232</f>
        <v>0.19403999999999999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147</v>
      </c>
      <c r="AT232" s="191" t="s">
        <v>149</v>
      </c>
      <c r="AU232" s="191" t="s">
        <v>82</v>
      </c>
      <c r="AY232" s="19" t="s">
        <v>146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147</v>
      </c>
      <c r="BM232" s="191" t="s">
        <v>815</v>
      </c>
    </row>
    <row r="233" spans="1:65" s="2" customFormat="1">
      <c r="A233" s="36"/>
      <c r="B233" s="37"/>
      <c r="C233" s="38"/>
      <c r="D233" s="193" t="s">
        <v>155</v>
      </c>
      <c r="E233" s="38"/>
      <c r="F233" s="194" t="s">
        <v>816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155</v>
      </c>
      <c r="AU233" s="19" t="s">
        <v>82</v>
      </c>
    </row>
    <row r="234" spans="1:65" s="13" customFormat="1">
      <c r="B234" s="198"/>
      <c r="C234" s="199"/>
      <c r="D234" s="200" t="s">
        <v>157</v>
      </c>
      <c r="E234" s="201" t="s">
        <v>19</v>
      </c>
      <c r="F234" s="202" t="s">
        <v>817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157</v>
      </c>
      <c r="AU234" s="208" t="s">
        <v>82</v>
      </c>
      <c r="AV234" s="13" t="s">
        <v>80</v>
      </c>
      <c r="AW234" s="13" t="s">
        <v>33</v>
      </c>
      <c r="AX234" s="13" t="s">
        <v>72</v>
      </c>
      <c r="AY234" s="208" t="s">
        <v>146</v>
      </c>
    </row>
    <row r="235" spans="1:65" s="13" customFormat="1">
      <c r="B235" s="198"/>
      <c r="C235" s="199"/>
      <c r="D235" s="200" t="s">
        <v>157</v>
      </c>
      <c r="E235" s="201" t="s">
        <v>19</v>
      </c>
      <c r="F235" s="202" t="s">
        <v>818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157</v>
      </c>
      <c r="AU235" s="208" t="s">
        <v>82</v>
      </c>
      <c r="AV235" s="13" t="s">
        <v>80</v>
      </c>
      <c r="AW235" s="13" t="s">
        <v>33</v>
      </c>
      <c r="AX235" s="13" t="s">
        <v>72</v>
      </c>
      <c r="AY235" s="208" t="s">
        <v>146</v>
      </c>
    </row>
    <row r="236" spans="1:65" s="14" customFormat="1">
      <c r="B236" s="209"/>
      <c r="C236" s="210"/>
      <c r="D236" s="200" t="s">
        <v>157</v>
      </c>
      <c r="E236" s="211" t="s">
        <v>19</v>
      </c>
      <c r="F236" s="212" t="s">
        <v>819</v>
      </c>
      <c r="G236" s="210"/>
      <c r="H236" s="213">
        <v>13.2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157</v>
      </c>
      <c r="AU236" s="219" t="s">
        <v>82</v>
      </c>
      <c r="AV236" s="14" t="s">
        <v>82</v>
      </c>
      <c r="AW236" s="14" t="s">
        <v>33</v>
      </c>
      <c r="AX236" s="14" t="s">
        <v>72</v>
      </c>
      <c r="AY236" s="219" t="s">
        <v>146</v>
      </c>
    </row>
    <row r="237" spans="1:65" s="14" customFormat="1">
      <c r="B237" s="209"/>
      <c r="C237" s="210"/>
      <c r="D237" s="200" t="s">
        <v>157</v>
      </c>
      <c r="E237" s="211" t="s">
        <v>19</v>
      </c>
      <c r="F237" s="212" t="s">
        <v>819</v>
      </c>
      <c r="G237" s="210"/>
      <c r="H237" s="213">
        <v>13.2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157</v>
      </c>
      <c r="AU237" s="219" t="s">
        <v>82</v>
      </c>
      <c r="AV237" s="14" t="s">
        <v>82</v>
      </c>
      <c r="AW237" s="14" t="s">
        <v>33</v>
      </c>
      <c r="AX237" s="14" t="s">
        <v>72</v>
      </c>
      <c r="AY237" s="219" t="s">
        <v>146</v>
      </c>
    </row>
    <row r="238" spans="1:65" s="15" customFormat="1">
      <c r="B238" s="220"/>
      <c r="C238" s="221"/>
      <c r="D238" s="200" t="s">
        <v>157</v>
      </c>
      <c r="E238" s="222" t="s">
        <v>19</v>
      </c>
      <c r="F238" s="223" t="s">
        <v>161</v>
      </c>
      <c r="G238" s="221"/>
      <c r="H238" s="224">
        <v>26.4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157</v>
      </c>
      <c r="AU238" s="230" t="s">
        <v>82</v>
      </c>
      <c r="AV238" s="15" t="s">
        <v>147</v>
      </c>
      <c r="AW238" s="15" t="s">
        <v>33</v>
      </c>
      <c r="AX238" s="15" t="s">
        <v>80</v>
      </c>
      <c r="AY238" s="230" t="s">
        <v>146</v>
      </c>
    </row>
    <row r="239" spans="1:65" s="2" customFormat="1" ht="21.75" customHeight="1">
      <c r="A239" s="36"/>
      <c r="B239" s="37"/>
      <c r="C239" s="180" t="s">
        <v>346</v>
      </c>
      <c r="D239" s="180" t="s">
        <v>149</v>
      </c>
      <c r="E239" s="181" t="s">
        <v>820</v>
      </c>
      <c r="F239" s="182" t="s">
        <v>821</v>
      </c>
      <c r="G239" s="183" t="s">
        <v>152</v>
      </c>
      <c r="H239" s="184">
        <v>26.4</v>
      </c>
      <c r="I239" s="185"/>
      <c r="J239" s="186">
        <f>ROUND(I239*H239,2)</f>
        <v>0</v>
      </c>
      <c r="K239" s="182" t="s">
        <v>362</v>
      </c>
      <c r="L239" s="41"/>
      <c r="M239" s="187" t="s">
        <v>19</v>
      </c>
      <c r="N239" s="188" t="s">
        <v>43</v>
      </c>
      <c r="O239" s="66"/>
      <c r="P239" s="189">
        <f>O239*H239</f>
        <v>0</v>
      </c>
      <c r="Q239" s="189">
        <v>3.15E-2</v>
      </c>
      <c r="R239" s="189">
        <f>Q239*H239</f>
        <v>0.83160000000000001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147</v>
      </c>
      <c r="AT239" s="191" t="s">
        <v>149</v>
      </c>
      <c r="AU239" s="191" t="s">
        <v>82</v>
      </c>
      <c r="AY239" s="19" t="s">
        <v>146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147</v>
      </c>
      <c r="BM239" s="191" t="s">
        <v>822</v>
      </c>
    </row>
    <row r="240" spans="1:65" s="2" customFormat="1">
      <c r="A240" s="36"/>
      <c r="B240" s="37"/>
      <c r="C240" s="38"/>
      <c r="D240" s="193" t="s">
        <v>155</v>
      </c>
      <c r="E240" s="38"/>
      <c r="F240" s="194" t="s">
        <v>823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155</v>
      </c>
      <c r="AU240" s="19" t="s">
        <v>82</v>
      </c>
    </row>
    <row r="241" spans="1:65" s="13" customFormat="1">
      <c r="B241" s="198"/>
      <c r="C241" s="199"/>
      <c r="D241" s="200" t="s">
        <v>157</v>
      </c>
      <c r="E241" s="201" t="s">
        <v>19</v>
      </c>
      <c r="F241" s="202" t="s">
        <v>817</v>
      </c>
      <c r="G241" s="199"/>
      <c r="H241" s="201" t="s">
        <v>19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157</v>
      </c>
      <c r="AU241" s="208" t="s">
        <v>82</v>
      </c>
      <c r="AV241" s="13" t="s">
        <v>80</v>
      </c>
      <c r="AW241" s="13" t="s">
        <v>33</v>
      </c>
      <c r="AX241" s="13" t="s">
        <v>72</v>
      </c>
      <c r="AY241" s="208" t="s">
        <v>146</v>
      </c>
    </row>
    <row r="242" spans="1:65" s="13" customFormat="1">
      <c r="B242" s="198"/>
      <c r="C242" s="199"/>
      <c r="D242" s="200" t="s">
        <v>157</v>
      </c>
      <c r="E242" s="201" t="s">
        <v>19</v>
      </c>
      <c r="F242" s="202" t="s">
        <v>818</v>
      </c>
      <c r="G242" s="199"/>
      <c r="H242" s="201" t="s">
        <v>19</v>
      </c>
      <c r="I242" s="203"/>
      <c r="J242" s="199"/>
      <c r="K242" s="199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157</v>
      </c>
      <c r="AU242" s="208" t="s">
        <v>82</v>
      </c>
      <c r="AV242" s="13" t="s">
        <v>80</v>
      </c>
      <c r="AW242" s="13" t="s">
        <v>33</v>
      </c>
      <c r="AX242" s="13" t="s">
        <v>72</v>
      </c>
      <c r="AY242" s="208" t="s">
        <v>146</v>
      </c>
    </row>
    <row r="243" spans="1:65" s="14" customFormat="1">
      <c r="B243" s="209"/>
      <c r="C243" s="210"/>
      <c r="D243" s="200" t="s">
        <v>157</v>
      </c>
      <c r="E243" s="211" t="s">
        <v>19</v>
      </c>
      <c r="F243" s="212" t="s">
        <v>819</v>
      </c>
      <c r="G243" s="210"/>
      <c r="H243" s="213">
        <v>13.2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157</v>
      </c>
      <c r="AU243" s="219" t="s">
        <v>82</v>
      </c>
      <c r="AV243" s="14" t="s">
        <v>82</v>
      </c>
      <c r="AW243" s="14" t="s">
        <v>33</v>
      </c>
      <c r="AX243" s="14" t="s">
        <v>72</v>
      </c>
      <c r="AY243" s="219" t="s">
        <v>146</v>
      </c>
    </row>
    <row r="244" spans="1:65" s="14" customFormat="1">
      <c r="B244" s="209"/>
      <c r="C244" s="210"/>
      <c r="D244" s="200" t="s">
        <v>157</v>
      </c>
      <c r="E244" s="211" t="s">
        <v>19</v>
      </c>
      <c r="F244" s="212" t="s">
        <v>819</v>
      </c>
      <c r="G244" s="210"/>
      <c r="H244" s="213">
        <v>13.2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157</v>
      </c>
      <c r="AU244" s="219" t="s">
        <v>82</v>
      </c>
      <c r="AV244" s="14" t="s">
        <v>82</v>
      </c>
      <c r="AW244" s="14" t="s">
        <v>33</v>
      </c>
      <c r="AX244" s="14" t="s">
        <v>72</v>
      </c>
      <c r="AY244" s="219" t="s">
        <v>146</v>
      </c>
    </row>
    <row r="245" spans="1:65" s="15" customFormat="1">
      <c r="B245" s="220"/>
      <c r="C245" s="221"/>
      <c r="D245" s="200" t="s">
        <v>157</v>
      </c>
      <c r="E245" s="222" t="s">
        <v>19</v>
      </c>
      <c r="F245" s="223" t="s">
        <v>161</v>
      </c>
      <c r="G245" s="221"/>
      <c r="H245" s="224">
        <v>26.4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157</v>
      </c>
      <c r="AU245" s="230" t="s">
        <v>82</v>
      </c>
      <c r="AV245" s="15" t="s">
        <v>147</v>
      </c>
      <c r="AW245" s="15" t="s">
        <v>33</v>
      </c>
      <c r="AX245" s="15" t="s">
        <v>80</v>
      </c>
      <c r="AY245" s="230" t="s">
        <v>146</v>
      </c>
    </row>
    <row r="246" spans="1:65" s="2" customFormat="1" ht="16.5" customHeight="1">
      <c r="A246" s="36"/>
      <c r="B246" s="37"/>
      <c r="C246" s="180" t="s">
        <v>352</v>
      </c>
      <c r="D246" s="180" t="s">
        <v>149</v>
      </c>
      <c r="E246" s="181" t="s">
        <v>824</v>
      </c>
      <c r="F246" s="182" t="s">
        <v>825</v>
      </c>
      <c r="G246" s="183" t="s">
        <v>152</v>
      </c>
      <c r="H246" s="184">
        <v>26.4</v>
      </c>
      <c r="I246" s="185"/>
      <c r="J246" s="186">
        <f>ROUND(I246*H246,2)</f>
        <v>0</v>
      </c>
      <c r="K246" s="182" t="s">
        <v>362</v>
      </c>
      <c r="L246" s="41"/>
      <c r="M246" s="187" t="s">
        <v>19</v>
      </c>
      <c r="N246" s="188" t="s">
        <v>43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147</v>
      </c>
      <c r="AT246" s="191" t="s">
        <v>149</v>
      </c>
      <c r="AU246" s="191" t="s">
        <v>82</v>
      </c>
      <c r="AY246" s="19" t="s">
        <v>146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147</v>
      </c>
      <c r="BM246" s="191" t="s">
        <v>826</v>
      </c>
    </row>
    <row r="247" spans="1:65" s="2" customFormat="1">
      <c r="A247" s="36"/>
      <c r="B247" s="37"/>
      <c r="C247" s="38"/>
      <c r="D247" s="193" t="s">
        <v>155</v>
      </c>
      <c r="E247" s="38"/>
      <c r="F247" s="194" t="s">
        <v>827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155</v>
      </c>
      <c r="AU247" s="19" t="s">
        <v>82</v>
      </c>
    </row>
    <row r="248" spans="1:65" s="13" customFormat="1">
      <c r="B248" s="198"/>
      <c r="C248" s="199"/>
      <c r="D248" s="200" t="s">
        <v>157</v>
      </c>
      <c r="E248" s="201" t="s">
        <v>19</v>
      </c>
      <c r="F248" s="202" t="s">
        <v>817</v>
      </c>
      <c r="G248" s="199"/>
      <c r="H248" s="201" t="s">
        <v>19</v>
      </c>
      <c r="I248" s="203"/>
      <c r="J248" s="199"/>
      <c r="K248" s="199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157</v>
      </c>
      <c r="AU248" s="208" t="s">
        <v>82</v>
      </c>
      <c r="AV248" s="13" t="s">
        <v>80</v>
      </c>
      <c r="AW248" s="13" t="s">
        <v>33</v>
      </c>
      <c r="AX248" s="13" t="s">
        <v>72</v>
      </c>
      <c r="AY248" s="208" t="s">
        <v>146</v>
      </c>
    </row>
    <row r="249" spans="1:65" s="13" customFormat="1">
      <c r="B249" s="198"/>
      <c r="C249" s="199"/>
      <c r="D249" s="200" t="s">
        <v>157</v>
      </c>
      <c r="E249" s="201" t="s">
        <v>19</v>
      </c>
      <c r="F249" s="202" t="s">
        <v>818</v>
      </c>
      <c r="G249" s="199"/>
      <c r="H249" s="201" t="s">
        <v>19</v>
      </c>
      <c r="I249" s="203"/>
      <c r="J249" s="199"/>
      <c r="K249" s="199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157</v>
      </c>
      <c r="AU249" s="208" t="s">
        <v>82</v>
      </c>
      <c r="AV249" s="13" t="s">
        <v>80</v>
      </c>
      <c r="AW249" s="13" t="s">
        <v>33</v>
      </c>
      <c r="AX249" s="13" t="s">
        <v>72</v>
      </c>
      <c r="AY249" s="208" t="s">
        <v>146</v>
      </c>
    </row>
    <row r="250" spans="1:65" s="14" customFormat="1">
      <c r="B250" s="209"/>
      <c r="C250" s="210"/>
      <c r="D250" s="200" t="s">
        <v>157</v>
      </c>
      <c r="E250" s="211" t="s">
        <v>19</v>
      </c>
      <c r="F250" s="212" t="s">
        <v>819</v>
      </c>
      <c r="G250" s="210"/>
      <c r="H250" s="213">
        <v>13.2</v>
      </c>
      <c r="I250" s="214"/>
      <c r="J250" s="210"/>
      <c r="K250" s="210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157</v>
      </c>
      <c r="AU250" s="219" t="s">
        <v>82</v>
      </c>
      <c r="AV250" s="14" t="s">
        <v>82</v>
      </c>
      <c r="AW250" s="14" t="s">
        <v>33</v>
      </c>
      <c r="AX250" s="14" t="s">
        <v>72</v>
      </c>
      <c r="AY250" s="219" t="s">
        <v>146</v>
      </c>
    </row>
    <row r="251" spans="1:65" s="14" customFormat="1">
      <c r="B251" s="209"/>
      <c r="C251" s="210"/>
      <c r="D251" s="200" t="s">
        <v>157</v>
      </c>
      <c r="E251" s="211" t="s">
        <v>19</v>
      </c>
      <c r="F251" s="212" t="s">
        <v>819</v>
      </c>
      <c r="G251" s="210"/>
      <c r="H251" s="213">
        <v>13.2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157</v>
      </c>
      <c r="AU251" s="219" t="s">
        <v>82</v>
      </c>
      <c r="AV251" s="14" t="s">
        <v>82</v>
      </c>
      <c r="AW251" s="14" t="s">
        <v>33</v>
      </c>
      <c r="AX251" s="14" t="s">
        <v>72</v>
      </c>
      <c r="AY251" s="219" t="s">
        <v>146</v>
      </c>
    </row>
    <row r="252" spans="1:65" s="15" customFormat="1">
      <c r="B252" s="220"/>
      <c r="C252" s="221"/>
      <c r="D252" s="200" t="s">
        <v>157</v>
      </c>
      <c r="E252" s="222" t="s">
        <v>19</v>
      </c>
      <c r="F252" s="223" t="s">
        <v>161</v>
      </c>
      <c r="G252" s="221"/>
      <c r="H252" s="224">
        <v>26.4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157</v>
      </c>
      <c r="AU252" s="230" t="s">
        <v>82</v>
      </c>
      <c r="AV252" s="15" t="s">
        <v>147</v>
      </c>
      <c r="AW252" s="15" t="s">
        <v>33</v>
      </c>
      <c r="AX252" s="15" t="s">
        <v>80</v>
      </c>
      <c r="AY252" s="230" t="s">
        <v>146</v>
      </c>
    </row>
    <row r="253" spans="1:65" s="2" customFormat="1" ht="21.75" customHeight="1">
      <c r="A253" s="36"/>
      <c r="B253" s="37"/>
      <c r="C253" s="180" t="s">
        <v>614</v>
      </c>
      <c r="D253" s="180" t="s">
        <v>149</v>
      </c>
      <c r="E253" s="181" t="s">
        <v>828</v>
      </c>
      <c r="F253" s="182" t="s">
        <v>829</v>
      </c>
      <c r="G253" s="183" t="s">
        <v>184</v>
      </c>
      <c r="H253" s="184">
        <v>7.9050000000000002</v>
      </c>
      <c r="I253" s="185"/>
      <c r="J253" s="186">
        <f>ROUND(I253*H253,2)</f>
        <v>0</v>
      </c>
      <c r="K253" s="182" t="s">
        <v>362</v>
      </c>
      <c r="L253" s="41"/>
      <c r="M253" s="187" t="s">
        <v>19</v>
      </c>
      <c r="N253" s="188" t="s">
        <v>43</v>
      </c>
      <c r="O253" s="66"/>
      <c r="P253" s="189">
        <f>O253*H253</f>
        <v>0</v>
      </c>
      <c r="Q253" s="189">
        <v>2.5018699999999998</v>
      </c>
      <c r="R253" s="189">
        <f>Q253*H253</f>
        <v>19.77728235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147</v>
      </c>
      <c r="AT253" s="191" t="s">
        <v>149</v>
      </c>
      <c r="AU253" s="191" t="s">
        <v>82</v>
      </c>
      <c r="AY253" s="19" t="s">
        <v>146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147</v>
      </c>
      <c r="BM253" s="191" t="s">
        <v>830</v>
      </c>
    </row>
    <row r="254" spans="1:65" s="2" customFormat="1">
      <c r="A254" s="36"/>
      <c r="B254" s="37"/>
      <c r="C254" s="38"/>
      <c r="D254" s="193" t="s">
        <v>155</v>
      </c>
      <c r="E254" s="38"/>
      <c r="F254" s="194" t="s">
        <v>831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155</v>
      </c>
      <c r="AU254" s="19" t="s">
        <v>82</v>
      </c>
    </row>
    <row r="255" spans="1:65" s="13" customFormat="1">
      <c r="B255" s="198"/>
      <c r="C255" s="199"/>
      <c r="D255" s="200" t="s">
        <v>157</v>
      </c>
      <c r="E255" s="201" t="s">
        <v>19</v>
      </c>
      <c r="F255" s="202" t="s">
        <v>690</v>
      </c>
      <c r="G255" s="199"/>
      <c r="H255" s="201" t="s">
        <v>19</v>
      </c>
      <c r="I255" s="203"/>
      <c r="J255" s="199"/>
      <c r="K255" s="199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157</v>
      </c>
      <c r="AU255" s="208" t="s">
        <v>82</v>
      </c>
      <c r="AV255" s="13" t="s">
        <v>80</v>
      </c>
      <c r="AW255" s="13" t="s">
        <v>33</v>
      </c>
      <c r="AX255" s="13" t="s">
        <v>72</v>
      </c>
      <c r="AY255" s="208" t="s">
        <v>146</v>
      </c>
    </row>
    <row r="256" spans="1:65" s="14" customFormat="1">
      <c r="B256" s="209"/>
      <c r="C256" s="210"/>
      <c r="D256" s="200" t="s">
        <v>157</v>
      </c>
      <c r="E256" s="211" t="s">
        <v>19</v>
      </c>
      <c r="F256" s="212" t="s">
        <v>832</v>
      </c>
      <c r="G256" s="210"/>
      <c r="H256" s="213">
        <v>7.23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157</v>
      </c>
      <c r="AU256" s="219" t="s">
        <v>82</v>
      </c>
      <c r="AV256" s="14" t="s">
        <v>82</v>
      </c>
      <c r="AW256" s="14" t="s">
        <v>33</v>
      </c>
      <c r="AX256" s="14" t="s">
        <v>72</v>
      </c>
      <c r="AY256" s="219" t="s">
        <v>146</v>
      </c>
    </row>
    <row r="257" spans="1:65" s="14" customFormat="1">
      <c r="B257" s="209"/>
      <c r="C257" s="210"/>
      <c r="D257" s="200" t="s">
        <v>157</v>
      </c>
      <c r="E257" s="211" t="s">
        <v>19</v>
      </c>
      <c r="F257" s="212" t="s">
        <v>741</v>
      </c>
      <c r="G257" s="210"/>
      <c r="H257" s="213">
        <v>0.67500000000000004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157</v>
      </c>
      <c r="AU257" s="219" t="s">
        <v>82</v>
      </c>
      <c r="AV257" s="14" t="s">
        <v>82</v>
      </c>
      <c r="AW257" s="14" t="s">
        <v>33</v>
      </c>
      <c r="AX257" s="14" t="s">
        <v>72</v>
      </c>
      <c r="AY257" s="219" t="s">
        <v>146</v>
      </c>
    </row>
    <row r="258" spans="1:65" s="15" customFormat="1">
      <c r="B258" s="220"/>
      <c r="C258" s="221"/>
      <c r="D258" s="200" t="s">
        <v>157</v>
      </c>
      <c r="E258" s="222" t="s">
        <v>19</v>
      </c>
      <c r="F258" s="223" t="s">
        <v>161</v>
      </c>
      <c r="G258" s="221"/>
      <c r="H258" s="224">
        <v>7.9050000000000002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157</v>
      </c>
      <c r="AU258" s="230" t="s">
        <v>82</v>
      </c>
      <c r="AV258" s="15" t="s">
        <v>147</v>
      </c>
      <c r="AW258" s="15" t="s">
        <v>33</v>
      </c>
      <c r="AX258" s="15" t="s">
        <v>80</v>
      </c>
      <c r="AY258" s="230" t="s">
        <v>146</v>
      </c>
    </row>
    <row r="259" spans="1:65" s="2" customFormat="1" ht="21.75" customHeight="1">
      <c r="A259" s="36"/>
      <c r="B259" s="37"/>
      <c r="C259" s="180" t="s">
        <v>619</v>
      </c>
      <c r="D259" s="180" t="s">
        <v>149</v>
      </c>
      <c r="E259" s="181" t="s">
        <v>833</v>
      </c>
      <c r="F259" s="182" t="s">
        <v>834</v>
      </c>
      <c r="G259" s="183" t="s">
        <v>184</v>
      </c>
      <c r="H259" s="184">
        <v>7.9050000000000002</v>
      </c>
      <c r="I259" s="185"/>
      <c r="J259" s="186">
        <f>ROUND(I259*H259,2)</f>
        <v>0</v>
      </c>
      <c r="K259" s="182" t="s">
        <v>19</v>
      </c>
      <c r="L259" s="41"/>
      <c r="M259" s="187" t="s">
        <v>19</v>
      </c>
      <c r="N259" s="188" t="s">
        <v>43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147</v>
      </c>
      <c r="AT259" s="191" t="s">
        <v>149</v>
      </c>
      <c r="AU259" s="191" t="s">
        <v>82</v>
      </c>
      <c r="AY259" s="19" t="s">
        <v>146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147</v>
      </c>
      <c r="BM259" s="191" t="s">
        <v>835</v>
      </c>
    </row>
    <row r="260" spans="1:65" s="13" customFormat="1">
      <c r="B260" s="198"/>
      <c r="C260" s="199"/>
      <c r="D260" s="200" t="s">
        <v>157</v>
      </c>
      <c r="E260" s="201" t="s">
        <v>19</v>
      </c>
      <c r="F260" s="202" t="s">
        <v>690</v>
      </c>
      <c r="G260" s="199"/>
      <c r="H260" s="201" t="s">
        <v>19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157</v>
      </c>
      <c r="AU260" s="208" t="s">
        <v>82</v>
      </c>
      <c r="AV260" s="13" t="s">
        <v>80</v>
      </c>
      <c r="AW260" s="13" t="s">
        <v>33</v>
      </c>
      <c r="AX260" s="13" t="s">
        <v>72</v>
      </c>
      <c r="AY260" s="208" t="s">
        <v>146</v>
      </c>
    </row>
    <row r="261" spans="1:65" s="14" customFormat="1">
      <c r="B261" s="209"/>
      <c r="C261" s="210"/>
      <c r="D261" s="200" t="s">
        <v>157</v>
      </c>
      <c r="E261" s="211" t="s">
        <v>19</v>
      </c>
      <c r="F261" s="212" t="s">
        <v>832</v>
      </c>
      <c r="G261" s="210"/>
      <c r="H261" s="213">
        <v>7.23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157</v>
      </c>
      <c r="AU261" s="219" t="s">
        <v>82</v>
      </c>
      <c r="AV261" s="14" t="s">
        <v>82</v>
      </c>
      <c r="AW261" s="14" t="s">
        <v>33</v>
      </c>
      <c r="AX261" s="14" t="s">
        <v>72</v>
      </c>
      <c r="AY261" s="219" t="s">
        <v>146</v>
      </c>
    </row>
    <row r="262" spans="1:65" s="14" customFormat="1">
      <c r="B262" s="209"/>
      <c r="C262" s="210"/>
      <c r="D262" s="200" t="s">
        <v>157</v>
      </c>
      <c r="E262" s="211" t="s">
        <v>19</v>
      </c>
      <c r="F262" s="212" t="s">
        <v>741</v>
      </c>
      <c r="G262" s="210"/>
      <c r="H262" s="213">
        <v>0.67500000000000004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157</v>
      </c>
      <c r="AU262" s="219" t="s">
        <v>82</v>
      </c>
      <c r="AV262" s="14" t="s">
        <v>82</v>
      </c>
      <c r="AW262" s="14" t="s">
        <v>33</v>
      </c>
      <c r="AX262" s="14" t="s">
        <v>72</v>
      </c>
      <c r="AY262" s="219" t="s">
        <v>146</v>
      </c>
    </row>
    <row r="263" spans="1:65" s="15" customFormat="1">
      <c r="B263" s="220"/>
      <c r="C263" s="221"/>
      <c r="D263" s="200" t="s">
        <v>157</v>
      </c>
      <c r="E263" s="222" t="s">
        <v>19</v>
      </c>
      <c r="F263" s="223" t="s">
        <v>161</v>
      </c>
      <c r="G263" s="221"/>
      <c r="H263" s="224">
        <v>7.9050000000000002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157</v>
      </c>
      <c r="AU263" s="230" t="s">
        <v>82</v>
      </c>
      <c r="AV263" s="15" t="s">
        <v>147</v>
      </c>
      <c r="AW263" s="15" t="s">
        <v>33</v>
      </c>
      <c r="AX263" s="15" t="s">
        <v>80</v>
      </c>
      <c r="AY263" s="230" t="s">
        <v>146</v>
      </c>
    </row>
    <row r="264" spans="1:65" s="2" customFormat="1" ht="16.5" customHeight="1">
      <c r="A264" s="36"/>
      <c r="B264" s="37"/>
      <c r="C264" s="180" t="s">
        <v>624</v>
      </c>
      <c r="D264" s="180" t="s">
        <v>149</v>
      </c>
      <c r="E264" s="181" t="s">
        <v>836</v>
      </c>
      <c r="F264" s="182" t="s">
        <v>837</v>
      </c>
      <c r="G264" s="183" t="s">
        <v>152</v>
      </c>
      <c r="H264" s="184">
        <v>60.2</v>
      </c>
      <c r="I264" s="185"/>
      <c r="J264" s="186">
        <f>ROUND(I264*H264,2)</f>
        <v>0</v>
      </c>
      <c r="K264" s="182" t="s">
        <v>362</v>
      </c>
      <c r="L264" s="41"/>
      <c r="M264" s="187" t="s">
        <v>19</v>
      </c>
      <c r="N264" s="188" t="s">
        <v>43</v>
      </c>
      <c r="O264" s="66"/>
      <c r="P264" s="189">
        <f>O264*H264</f>
        <v>0</v>
      </c>
      <c r="Q264" s="189">
        <v>1.3520000000000001E-2</v>
      </c>
      <c r="R264" s="189">
        <f>Q264*H264</f>
        <v>0.81390400000000007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147</v>
      </c>
      <c r="AT264" s="191" t="s">
        <v>149</v>
      </c>
      <c r="AU264" s="191" t="s">
        <v>82</v>
      </c>
      <c r="AY264" s="19" t="s">
        <v>146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147</v>
      </c>
      <c r="BM264" s="191" t="s">
        <v>838</v>
      </c>
    </row>
    <row r="265" spans="1:65" s="2" customFormat="1">
      <c r="A265" s="36"/>
      <c r="B265" s="37"/>
      <c r="C265" s="38"/>
      <c r="D265" s="193" t="s">
        <v>155</v>
      </c>
      <c r="E265" s="38"/>
      <c r="F265" s="194" t="s">
        <v>839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155</v>
      </c>
      <c r="AU265" s="19" t="s">
        <v>82</v>
      </c>
    </row>
    <row r="266" spans="1:65" s="13" customFormat="1">
      <c r="B266" s="198"/>
      <c r="C266" s="199"/>
      <c r="D266" s="200" t="s">
        <v>157</v>
      </c>
      <c r="E266" s="201" t="s">
        <v>19</v>
      </c>
      <c r="F266" s="202" t="s">
        <v>690</v>
      </c>
      <c r="G266" s="199"/>
      <c r="H266" s="201" t="s">
        <v>19</v>
      </c>
      <c r="I266" s="203"/>
      <c r="J266" s="199"/>
      <c r="K266" s="199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157</v>
      </c>
      <c r="AU266" s="208" t="s">
        <v>82</v>
      </c>
      <c r="AV266" s="13" t="s">
        <v>80</v>
      </c>
      <c r="AW266" s="13" t="s">
        <v>33</v>
      </c>
      <c r="AX266" s="13" t="s">
        <v>72</v>
      </c>
      <c r="AY266" s="208" t="s">
        <v>146</v>
      </c>
    </row>
    <row r="267" spans="1:65" s="14" customFormat="1">
      <c r="B267" s="209"/>
      <c r="C267" s="210"/>
      <c r="D267" s="200" t="s">
        <v>157</v>
      </c>
      <c r="E267" s="211" t="s">
        <v>19</v>
      </c>
      <c r="F267" s="212" t="s">
        <v>840</v>
      </c>
      <c r="G267" s="210"/>
      <c r="H267" s="213">
        <v>60.2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157</v>
      </c>
      <c r="AU267" s="219" t="s">
        <v>82</v>
      </c>
      <c r="AV267" s="14" t="s">
        <v>82</v>
      </c>
      <c r="AW267" s="14" t="s">
        <v>33</v>
      </c>
      <c r="AX267" s="14" t="s">
        <v>80</v>
      </c>
      <c r="AY267" s="219" t="s">
        <v>146</v>
      </c>
    </row>
    <row r="268" spans="1:65" s="2" customFormat="1" ht="16.5" customHeight="1">
      <c r="A268" s="36"/>
      <c r="B268" s="37"/>
      <c r="C268" s="180" t="s">
        <v>734</v>
      </c>
      <c r="D268" s="180" t="s">
        <v>149</v>
      </c>
      <c r="E268" s="181" t="s">
        <v>841</v>
      </c>
      <c r="F268" s="182" t="s">
        <v>842</v>
      </c>
      <c r="G268" s="183" t="s">
        <v>152</v>
      </c>
      <c r="H268" s="184">
        <v>60.2</v>
      </c>
      <c r="I268" s="185"/>
      <c r="J268" s="186">
        <f>ROUND(I268*H268,2)</f>
        <v>0</v>
      </c>
      <c r="K268" s="182" t="s">
        <v>362</v>
      </c>
      <c r="L268" s="41"/>
      <c r="M268" s="187" t="s">
        <v>19</v>
      </c>
      <c r="N268" s="188" t="s">
        <v>43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147</v>
      </c>
      <c r="AT268" s="191" t="s">
        <v>149</v>
      </c>
      <c r="AU268" s="191" t="s">
        <v>82</v>
      </c>
      <c r="AY268" s="19" t="s">
        <v>146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147</v>
      </c>
      <c r="BM268" s="191" t="s">
        <v>843</v>
      </c>
    </row>
    <row r="269" spans="1:65" s="2" customFormat="1">
      <c r="A269" s="36"/>
      <c r="B269" s="37"/>
      <c r="C269" s="38"/>
      <c r="D269" s="193" t="s">
        <v>155</v>
      </c>
      <c r="E269" s="38"/>
      <c r="F269" s="194" t="s">
        <v>844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155</v>
      </c>
      <c r="AU269" s="19" t="s">
        <v>82</v>
      </c>
    </row>
    <row r="270" spans="1:65" s="2" customFormat="1" ht="16.5" customHeight="1">
      <c r="A270" s="36"/>
      <c r="B270" s="37"/>
      <c r="C270" s="180" t="s">
        <v>845</v>
      </c>
      <c r="D270" s="180" t="s">
        <v>149</v>
      </c>
      <c r="E270" s="181" t="s">
        <v>846</v>
      </c>
      <c r="F270" s="182" t="s">
        <v>847</v>
      </c>
      <c r="G270" s="183" t="s">
        <v>213</v>
      </c>
      <c r="H270" s="184">
        <v>0.32100000000000001</v>
      </c>
      <c r="I270" s="185"/>
      <c r="J270" s="186">
        <f>ROUND(I270*H270,2)</f>
        <v>0</v>
      </c>
      <c r="K270" s="182" t="s">
        <v>362</v>
      </c>
      <c r="L270" s="41"/>
      <c r="M270" s="187" t="s">
        <v>19</v>
      </c>
      <c r="N270" s="188" t="s">
        <v>43</v>
      </c>
      <c r="O270" s="66"/>
      <c r="P270" s="189">
        <f>O270*H270</f>
        <v>0</v>
      </c>
      <c r="Q270" s="189">
        <v>1.06277</v>
      </c>
      <c r="R270" s="189">
        <f>Q270*H270</f>
        <v>0.34114917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147</v>
      </c>
      <c r="AT270" s="191" t="s">
        <v>149</v>
      </c>
      <c r="AU270" s="191" t="s">
        <v>82</v>
      </c>
      <c r="AY270" s="19" t="s">
        <v>146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80</v>
      </c>
      <c r="BK270" s="192">
        <f>ROUND(I270*H270,2)</f>
        <v>0</v>
      </c>
      <c r="BL270" s="19" t="s">
        <v>147</v>
      </c>
      <c r="BM270" s="191" t="s">
        <v>848</v>
      </c>
    </row>
    <row r="271" spans="1:65" s="2" customFormat="1">
      <c r="A271" s="36"/>
      <c r="B271" s="37"/>
      <c r="C271" s="38"/>
      <c r="D271" s="193" t="s">
        <v>155</v>
      </c>
      <c r="E271" s="38"/>
      <c r="F271" s="194" t="s">
        <v>849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155</v>
      </c>
      <c r="AU271" s="19" t="s">
        <v>82</v>
      </c>
    </row>
    <row r="272" spans="1:65" s="13" customFormat="1">
      <c r="B272" s="198"/>
      <c r="C272" s="199"/>
      <c r="D272" s="200" t="s">
        <v>157</v>
      </c>
      <c r="E272" s="201" t="s">
        <v>19</v>
      </c>
      <c r="F272" s="202" t="s">
        <v>690</v>
      </c>
      <c r="G272" s="199"/>
      <c r="H272" s="201" t="s">
        <v>19</v>
      </c>
      <c r="I272" s="203"/>
      <c r="J272" s="199"/>
      <c r="K272" s="199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157</v>
      </c>
      <c r="AU272" s="208" t="s">
        <v>82</v>
      </c>
      <c r="AV272" s="13" t="s">
        <v>80</v>
      </c>
      <c r="AW272" s="13" t="s">
        <v>33</v>
      </c>
      <c r="AX272" s="13" t="s">
        <v>72</v>
      </c>
      <c r="AY272" s="208" t="s">
        <v>146</v>
      </c>
    </row>
    <row r="273" spans="1:65" s="14" customFormat="1">
      <c r="B273" s="209"/>
      <c r="C273" s="210"/>
      <c r="D273" s="200" t="s">
        <v>157</v>
      </c>
      <c r="E273" s="211" t="s">
        <v>19</v>
      </c>
      <c r="F273" s="212" t="s">
        <v>850</v>
      </c>
      <c r="G273" s="210"/>
      <c r="H273" s="213">
        <v>0.27900000000000003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157</v>
      </c>
      <c r="AU273" s="219" t="s">
        <v>82</v>
      </c>
      <c r="AV273" s="14" t="s">
        <v>82</v>
      </c>
      <c r="AW273" s="14" t="s">
        <v>33</v>
      </c>
      <c r="AX273" s="14" t="s">
        <v>72</v>
      </c>
      <c r="AY273" s="219" t="s">
        <v>146</v>
      </c>
    </row>
    <row r="274" spans="1:65" s="13" customFormat="1">
      <c r="B274" s="198"/>
      <c r="C274" s="199"/>
      <c r="D274" s="200" t="s">
        <v>157</v>
      </c>
      <c r="E274" s="201" t="s">
        <v>19</v>
      </c>
      <c r="F274" s="202" t="s">
        <v>851</v>
      </c>
      <c r="G274" s="199"/>
      <c r="H274" s="201" t="s">
        <v>19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157</v>
      </c>
      <c r="AU274" s="208" t="s">
        <v>82</v>
      </c>
      <c r="AV274" s="13" t="s">
        <v>80</v>
      </c>
      <c r="AW274" s="13" t="s">
        <v>33</v>
      </c>
      <c r="AX274" s="13" t="s">
        <v>72</v>
      </c>
      <c r="AY274" s="208" t="s">
        <v>146</v>
      </c>
    </row>
    <row r="275" spans="1:65" s="14" customFormat="1">
      <c r="B275" s="209"/>
      <c r="C275" s="210"/>
      <c r="D275" s="200" t="s">
        <v>157</v>
      </c>
      <c r="E275" s="211" t="s">
        <v>19</v>
      </c>
      <c r="F275" s="212" t="s">
        <v>852</v>
      </c>
      <c r="G275" s="210"/>
      <c r="H275" s="213">
        <v>4.2000000000000003E-2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157</v>
      </c>
      <c r="AU275" s="219" t="s">
        <v>82</v>
      </c>
      <c r="AV275" s="14" t="s">
        <v>82</v>
      </c>
      <c r="AW275" s="14" t="s">
        <v>33</v>
      </c>
      <c r="AX275" s="14" t="s">
        <v>72</v>
      </c>
      <c r="AY275" s="219" t="s">
        <v>146</v>
      </c>
    </row>
    <row r="276" spans="1:65" s="15" customFormat="1">
      <c r="B276" s="220"/>
      <c r="C276" s="221"/>
      <c r="D276" s="200" t="s">
        <v>157</v>
      </c>
      <c r="E276" s="222" t="s">
        <v>19</v>
      </c>
      <c r="F276" s="223" t="s">
        <v>161</v>
      </c>
      <c r="G276" s="221"/>
      <c r="H276" s="224">
        <v>0.32100000000000001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157</v>
      </c>
      <c r="AU276" s="230" t="s">
        <v>82</v>
      </c>
      <c r="AV276" s="15" t="s">
        <v>147</v>
      </c>
      <c r="AW276" s="15" t="s">
        <v>33</v>
      </c>
      <c r="AX276" s="15" t="s">
        <v>80</v>
      </c>
      <c r="AY276" s="230" t="s">
        <v>146</v>
      </c>
    </row>
    <row r="277" spans="1:65" s="2" customFormat="1" ht="16.5" customHeight="1">
      <c r="A277" s="36"/>
      <c r="B277" s="37"/>
      <c r="C277" s="180" t="s">
        <v>853</v>
      </c>
      <c r="D277" s="180" t="s">
        <v>149</v>
      </c>
      <c r="E277" s="181" t="s">
        <v>854</v>
      </c>
      <c r="F277" s="182" t="s">
        <v>855</v>
      </c>
      <c r="G277" s="183" t="s">
        <v>152</v>
      </c>
      <c r="H277" s="184">
        <v>22.9</v>
      </c>
      <c r="I277" s="185"/>
      <c r="J277" s="186">
        <f>ROUND(I277*H277,2)</f>
        <v>0</v>
      </c>
      <c r="K277" s="182" t="s">
        <v>362</v>
      </c>
      <c r="L277" s="41"/>
      <c r="M277" s="187" t="s">
        <v>19</v>
      </c>
      <c r="N277" s="188" t="s">
        <v>43</v>
      </c>
      <c r="O277" s="66"/>
      <c r="P277" s="189">
        <f>O277*H277</f>
        <v>0</v>
      </c>
      <c r="Q277" s="189">
        <v>0.1837</v>
      </c>
      <c r="R277" s="189">
        <f>Q277*H277</f>
        <v>4.2067299999999994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147</v>
      </c>
      <c r="AT277" s="191" t="s">
        <v>149</v>
      </c>
      <c r="AU277" s="191" t="s">
        <v>82</v>
      </c>
      <c r="AY277" s="19" t="s">
        <v>146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80</v>
      </c>
      <c r="BK277" s="192">
        <f>ROUND(I277*H277,2)</f>
        <v>0</v>
      </c>
      <c r="BL277" s="19" t="s">
        <v>147</v>
      </c>
      <c r="BM277" s="191" t="s">
        <v>856</v>
      </c>
    </row>
    <row r="278" spans="1:65" s="2" customFormat="1">
      <c r="A278" s="36"/>
      <c r="B278" s="37"/>
      <c r="C278" s="38"/>
      <c r="D278" s="193" t="s">
        <v>155</v>
      </c>
      <c r="E278" s="38"/>
      <c r="F278" s="194" t="s">
        <v>857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155</v>
      </c>
      <c r="AU278" s="19" t="s">
        <v>82</v>
      </c>
    </row>
    <row r="279" spans="1:65" s="13" customFormat="1">
      <c r="B279" s="198"/>
      <c r="C279" s="199"/>
      <c r="D279" s="200" t="s">
        <v>157</v>
      </c>
      <c r="E279" s="201" t="s">
        <v>19</v>
      </c>
      <c r="F279" s="202" t="s">
        <v>858</v>
      </c>
      <c r="G279" s="199"/>
      <c r="H279" s="201" t="s">
        <v>19</v>
      </c>
      <c r="I279" s="203"/>
      <c r="J279" s="199"/>
      <c r="K279" s="199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157</v>
      </c>
      <c r="AU279" s="208" t="s">
        <v>82</v>
      </c>
      <c r="AV279" s="13" t="s">
        <v>80</v>
      </c>
      <c r="AW279" s="13" t="s">
        <v>33</v>
      </c>
      <c r="AX279" s="13" t="s">
        <v>72</v>
      </c>
      <c r="AY279" s="208" t="s">
        <v>146</v>
      </c>
    </row>
    <row r="280" spans="1:65" s="14" customFormat="1">
      <c r="B280" s="209"/>
      <c r="C280" s="210"/>
      <c r="D280" s="200" t="s">
        <v>157</v>
      </c>
      <c r="E280" s="211" t="s">
        <v>19</v>
      </c>
      <c r="F280" s="212" t="s">
        <v>859</v>
      </c>
      <c r="G280" s="210"/>
      <c r="H280" s="213">
        <v>3.4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157</v>
      </c>
      <c r="AU280" s="219" t="s">
        <v>82</v>
      </c>
      <c r="AV280" s="14" t="s">
        <v>82</v>
      </c>
      <c r="AW280" s="14" t="s">
        <v>33</v>
      </c>
      <c r="AX280" s="14" t="s">
        <v>72</v>
      </c>
      <c r="AY280" s="219" t="s">
        <v>146</v>
      </c>
    </row>
    <row r="281" spans="1:65" s="14" customFormat="1">
      <c r="B281" s="209"/>
      <c r="C281" s="210"/>
      <c r="D281" s="200" t="s">
        <v>157</v>
      </c>
      <c r="E281" s="211" t="s">
        <v>19</v>
      </c>
      <c r="F281" s="212" t="s">
        <v>860</v>
      </c>
      <c r="G281" s="210"/>
      <c r="H281" s="213">
        <v>19.5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157</v>
      </c>
      <c r="AU281" s="219" t="s">
        <v>82</v>
      </c>
      <c r="AV281" s="14" t="s">
        <v>82</v>
      </c>
      <c r="AW281" s="14" t="s">
        <v>33</v>
      </c>
      <c r="AX281" s="14" t="s">
        <v>72</v>
      </c>
      <c r="AY281" s="219" t="s">
        <v>146</v>
      </c>
    </row>
    <row r="282" spans="1:65" s="15" customFormat="1">
      <c r="B282" s="220"/>
      <c r="C282" s="221"/>
      <c r="D282" s="200" t="s">
        <v>157</v>
      </c>
      <c r="E282" s="222" t="s">
        <v>19</v>
      </c>
      <c r="F282" s="223" t="s">
        <v>161</v>
      </c>
      <c r="G282" s="221"/>
      <c r="H282" s="224">
        <v>22.9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157</v>
      </c>
      <c r="AU282" s="230" t="s">
        <v>82</v>
      </c>
      <c r="AV282" s="15" t="s">
        <v>147</v>
      </c>
      <c r="AW282" s="15" t="s">
        <v>33</v>
      </c>
      <c r="AX282" s="15" t="s">
        <v>80</v>
      </c>
      <c r="AY282" s="230" t="s">
        <v>146</v>
      </c>
    </row>
    <row r="283" spans="1:65" s="12" customFormat="1" ht="22.9" customHeight="1">
      <c r="B283" s="164"/>
      <c r="C283" s="165"/>
      <c r="D283" s="166" t="s">
        <v>71</v>
      </c>
      <c r="E283" s="178" t="s">
        <v>166</v>
      </c>
      <c r="F283" s="178" t="s">
        <v>167</v>
      </c>
      <c r="G283" s="165"/>
      <c r="H283" s="165"/>
      <c r="I283" s="168"/>
      <c r="J283" s="179">
        <f>BK283</f>
        <v>0</v>
      </c>
      <c r="K283" s="165"/>
      <c r="L283" s="170"/>
      <c r="M283" s="171"/>
      <c r="N283" s="172"/>
      <c r="O283" s="172"/>
      <c r="P283" s="173">
        <f>SUM(P284:P299)</f>
        <v>0</v>
      </c>
      <c r="Q283" s="172"/>
      <c r="R283" s="173">
        <f>SUM(R284:R299)</f>
        <v>25.170891999999998</v>
      </c>
      <c r="S283" s="172"/>
      <c r="T283" s="174">
        <f>SUM(T284:T299)</f>
        <v>0</v>
      </c>
      <c r="AR283" s="175" t="s">
        <v>80</v>
      </c>
      <c r="AT283" s="176" t="s">
        <v>71</v>
      </c>
      <c r="AU283" s="176" t="s">
        <v>80</v>
      </c>
      <c r="AY283" s="175" t="s">
        <v>146</v>
      </c>
      <c r="BK283" s="177">
        <f>SUM(BK284:BK299)</f>
        <v>0</v>
      </c>
    </row>
    <row r="284" spans="1:65" s="2" customFormat="1" ht="24.2" customHeight="1">
      <c r="A284" s="36"/>
      <c r="B284" s="37"/>
      <c r="C284" s="180" t="s">
        <v>861</v>
      </c>
      <c r="D284" s="180" t="s">
        <v>149</v>
      </c>
      <c r="E284" s="181" t="s">
        <v>862</v>
      </c>
      <c r="F284" s="182" t="s">
        <v>863</v>
      </c>
      <c r="G284" s="183" t="s">
        <v>297</v>
      </c>
      <c r="H284" s="184">
        <v>138.80000000000001</v>
      </c>
      <c r="I284" s="185"/>
      <c r="J284" s="186">
        <f>ROUND(I284*H284,2)</f>
        <v>0</v>
      </c>
      <c r="K284" s="182" t="s">
        <v>362</v>
      </c>
      <c r="L284" s="41"/>
      <c r="M284" s="187" t="s">
        <v>19</v>
      </c>
      <c r="N284" s="188" t="s">
        <v>43</v>
      </c>
      <c r="O284" s="66"/>
      <c r="P284" s="189">
        <f>O284*H284</f>
        <v>0</v>
      </c>
      <c r="Q284" s="189">
        <v>0.1295</v>
      </c>
      <c r="R284" s="189">
        <f>Q284*H284</f>
        <v>17.974600000000002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147</v>
      </c>
      <c r="AT284" s="191" t="s">
        <v>149</v>
      </c>
      <c r="AU284" s="191" t="s">
        <v>82</v>
      </c>
      <c r="AY284" s="19" t="s">
        <v>146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80</v>
      </c>
      <c r="BK284" s="192">
        <f>ROUND(I284*H284,2)</f>
        <v>0</v>
      </c>
      <c r="BL284" s="19" t="s">
        <v>147</v>
      </c>
      <c r="BM284" s="191" t="s">
        <v>864</v>
      </c>
    </row>
    <row r="285" spans="1:65" s="2" customFormat="1">
      <c r="A285" s="36"/>
      <c r="B285" s="37"/>
      <c r="C285" s="38"/>
      <c r="D285" s="193" t="s">
        <v>155</v>
      </c>
      <c r="E285" s="38"/>
      <c r="F285" s="194" t="s">
        <v>865</v>
      </c>
      <c r="G285" s="38"/>
      <c r="H285" s="38"/>
      <c r="I285" s="195"/>
      <c r="J285" s="38"/>
      <c r="K285" s="38"/>
      <c r="L285" s="41"/>
      <c r="M285" s="196"/>
      <c r="N285" s="197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155</v>
      </c>
      <c r="AU285" s="19" t="s">
        <v>82</v>
      </c>
    </row>
    <row r="286" spans="1:65" s="13" customFormat="1">
      <c r="B286" s="198"/>
      <c r="C286" s="199"/>
      <c r="D286" s="200" t="s">
        <v>157</v>
      </c>
      <c r="E286" s="201" t="s">
        <v>19</v>
      </c>
      <c r="F286" s="202" t="s">
        <v>732</v>
      </c>
      <c r="G286" s="199"/>
      <c r="H286" s="201" t="s">
        <v>19</v>
      </c>
      <c r="I286" s="203"/>
      <c r="J286" s="199"/>
      <c r="K286" s="199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157</v>
      </c>
      <c r="AU286" s="208" t="s">
        <v>82</v>
      </c>
      <c r="AV286" s="13" t="s">
        <v>80</v>
      </c>
      <c r="AW286" s="13" t="s">
        <v>33</v>
      </c>
      <c r="AX286" s="13" t="s">
        <v>72</v>
      </c>
      <c r="AY286" s="208" t="s">
        <v>146</v>
      </c>
    </row>
    <row r="287" spans="1:65" s="14" customFormat="1">
      <c r="B287" s="209"/>
      <c r="C287" s="210"/>
      <c r="D287" s="200" t="s">
        <v>157</v>
      </c>
      <c r="E287" s="211" t="s">
        <v>19</v>
      </c>
      <c r="F287" s="212" t="s">
        <v>733</v>
      </c>
      <c r="G287" s="210"/>
      <c r="H287" s="213">
        <v>6.8</v>
      </c>
      <c r="I287" s="214"/>
      <c r="J287" s="210"/>
      <c r="K287" s="210"/>
      <c r="L287" s="215"/>
      <c r="M287" s="216"/>
      <c r="N287" s="217"/>
      <c r="O287" s="217"/>
      <c r="P287" s="217"/>
      <c r="Q287" s="217"/>
      <c r="R287" s="217"/>
      <c r="S287" s="217"/>
      <c r="T287" s="218"/>
      <c r="AT287" s="219" t="s">
        <v>157</v>
      </c>
      <c r="AU287" s="219" t="s">
        <v>82</v>
      </c>
      <c r="AV287" s="14" t="s">
        <v>82</v>
      </c>
      <c r="AW287" s="14" t="s">
        <v>33</v>
      </c>
      <c r="AX287" s="14" t="s">
        <v>72</v>
      </c>
      <c r="AY287" s="219" t="s">
        <v>146</v>
      </c>
    </row>
    <row r="288" spans="1:65" s="14" customFormat="1">
      <c r="B288" s="209"/>
      <c r="C288" s="210"/>
      <c r="D288" s="200" t="s">
        <v>157</v>
      </c>
      <c r="E288" s="211" t="s">
        <v>19</v>
      </c>
      <c r="F288" s="212" t="s">
        <v>734</v>
      </c>
      <c r="G288" s="210"/>
      <c r="H288" s="213">
        <v>39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157</v>
      </c>
      <c r="AU288" s="219" t="s">
        <v>82</v>
      </c>
      <c r="AV288" s="14" t="s">
        <v>82</v>
      </c>
      <c r="AW288" s="14" t="s">
        <v>33</v>
      </c>
      <c r="AX288" s="14" t="s">
        <v>72</v>
      </c>
      <c r="AY288" s="219" t="s">
        <v>146</v>
      </c>
    </row>
    <row r="289" spans="1:65" s="14" customFormat="1">
      <c r="B289" s="209"/>
      <c r="C289" s="210"/>
      <c r="D289" s="200" t="s">
        <v>157</v>
      </c>
      <c r="E289" s="211" t="s">
        <v>19</v>
      </c>
      <c r="F289" s="212" t="s">
        <v>147</v>
      </c>
      <c r="G289" s="210"/>
      <c r="H289" s="213">
        <v>4</v>
      </c>
      <c r="I289" s="214"/>
      <c r="J289" s="210"/>
      <c r="K289" s="210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157</v>
      </c>
      <c r="AU289" s="219" t="s">
        <v>82</v>
      </c>
      <c r="AV289" s="14" t="s">
        <v>82</v>
      </c>
      <c r="AW289" s="14" t="s">
        <v>33</v>
      </c>
      <c r="AX289" s="14" t="s">
        <v>72</v>
      </c>
      <c r="AY289" s="219" t="s">
        <v>146</v>
      </c>
    </row>
    <row r="290" spans="1:65" s="13" customFormat="1">
      <c r="B290" s="198"/>
      <c r="C290" s="199"/>
      <c r="D290" s="200" t="s">
        <v>157</v>
      </c>
      <c r="E290" s="201" t="s">
        <v>19</v>
      </c>
      <c r="F290" s="202" t="s">
        <v>804</v>
      </c>
      <c r="G290" s="199"/>
      <c r="H290" s="201" t="s">
        <v>19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157</v>
      </c>
      <c r="AU290" s="208" t="s">
        <v>82</v>
      </c>
      <c r="AV290" s="13" t="s">
        <v>80</v>
      </c>
      <c r="AW290" s="13" t="s">
        <v>33</v>
      </c>
      <c r="AX290" s="13" t="s">
        <v>72</v>
      </c>
      <c r="AY290" s="208" t="s">
        <v>146</v>
      </c>
    </row>
    <row r="291" spans="1:65" s="14" customFormat="1">
      <c r="B291" s="209"/>
      <c r="C291" s="210"/>
      <c r="D291" s="200" t="s">
        <v>157</v>
      </c>
      <c r="E291" s="211" t="s">
        <v>19</v>
      </c>
      <c r="F291" s="212" t="s">
        <v>650</v>
      </c>
      <c r="G291" s="210"/>
      <c r="H291" s="213">
        <v>89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157</v>
      </c>
      <c r="AU291" s="219" t="s">
        <v>82</v>
      </c>
      <c r="AV291" s="14" t="s">
        <v>82</v>
      </c>
      <c r="AW291" s="14" t="s">
        <v>33</v>
      </c>
      <c r="AX291" s="14" t="s">
        <v>72</v>
      </c>
      <c r="AY291" s="219" t="s">
        <v>146</v>
      </c>
    </row>
    <row r="292" spans="1:65" s="15" customFormat="1">
      <c r="B292" s="220"/>
      <c r="C292" s="221"/>
      <c r="D292" s="200" t="s">
        <v>157</v>
      </c>
      <c r="E292" s="222" t="s">
        <v>19</v>
      </c>
      <c r="F292" s="223" t="s">
        <v>161</v>
      </c>
      <c r="G292" s="221"/>
      <c r="H292" s="224">
        <v>138.80000000000001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157</v>
      </c>
      <c r="AU292" s="230" t="s">
        <v>82</v>
      </c>
      <c r="AV292" s="15" t="s">
        <v>147</v>
      </c>
      <c r="AW292" s="15" t="s">
        <v>33</v>
      </c>
      <c r="AX292" s="15" t="s">
        <v>80</v>
      </c>
      <c r="AY292" s="230" t="s">
        <v>146</v>
      </c>
    </row>
    <row r="293" spans="1:65" s="2" customFormat="1" ht="16.5" customHeight="1">
      <c r="A293" s="36"/>
      <c r="B293" s="37"/>
      <c r="C293" s="236" t="s">
        <v>866</v>
      </c>
      <c r="D293" s="236" t="s">
        <v>392</v>
      </c>
      <c r="E293" s="237" t="s">
        <v>867</v>
      </c>
      <c r="F293" s="238" t="s">
        <v>868</v>
      </c>
      <c r="G293" s="239" t="s">
        <v>297</v>
      </c>
      <c r="H293" s="240">
        <v>141.57599999999999</v>
      </c>
      <c r="I293" s="241"/>
      <c r="J293" s="242">
        <f>ROUND(I293*H293,2)</f>
        <v>0</v>
      </c>
      <c r="K293" s="238" t="s">
        <v>362</v>
      </c>
      <c r="L293" s="243"/>
      <c r="M293" s="244" t="s">
        <v>19</v>
      </c>
      <c r="N293" s="245" t="s">
        <v>43</v>
      </c>
      <c r="O293" s="66"/>
      <c r="P293" s="189">
        <f>O293*H293</f>
        <v>0</v>
      </c>
      <c r="Q293" s="189">
        <v>4.4999999999999998E-2</v>
      </c>
      <c r="R293" s="189">
        <f>Q293*H293</f>
        <v>6.370919999999999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201</v>
      </c>
      <c r="AT293" s="191" t="s">
        <v>392</v>
      </c>
      <c r="AU293" s="191" t="s">
        <v>82</v>
      </c>
      <c r="AY293" s="19" t="s">
        <v>146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147</v>
      </c>
      <c r="BM293" s="191" t="s">
        <v>869</v>
      </c>
    </row>
    <row r="294" spans="1:65" s="14" customFormat="1">
      <c r="B294" s="209"/>
      <c r="C294" s="210"/>
      <c r="D294" s="200" t="s">
        <v>157</v>
      </c>
      <c r="E294" s="210"/>
      <c r="F294" s="212" t="s">
        <v>870</v>
      </c>
      <c r="G294" s="210"/>
      <c r="H294" s="213">
        <v>141.57599999999999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157</v>
      </c>
      <c r="AU294" s="219" t="s">
        <v>82</v>
      </c>
      <c r="AV294" s="14" t="s">
        <v>82</v>
      </c>
      <c r="AW294" s="14" t="s">
        <v>4</v>
      </c>
      <c r="AX294" s="14" t="s">
        <v>80</v>
      </c>
      <c r="AY294" s="219" t="s">
        <v>146</v>
      </c>
    </row>
    <row r="295" spans="1:65" s="2" customFormat="1" ht="16.5" customHeight="1">
      <c r="A295" s="36"/>
      <c r="B295" s="37"/>
      <c r="C295" s="180" t="s">
        <v>871</v>
      </c>
      <c r="D295" s="180" t="s">
        <v>149</v>
      </c>
      <c r="E295" s="181" t="s">
        <v>872</v>
      </c>
      <c r="F295" s="182" t="s">
        <v>873</v>
      </c>
      <c r="G295" s="183" t="s">
        <v>297</v>
      </c>
      <c r="H295" s="184">
        <v>1.8</v>
      </c>
      <c r="I295" s="185"/>
      <c r="J295" s="186">
        <f>ROUND(I295*H295,2)</f>
        <v>0</v>
      </c>
      <c r="K295" s="182" t="s">
        <v>362</v>
      </c>
      <c r="L295" s="41"/>
      <c r="M295" s="187" t="s">
        <v>19</v>
      </c>
      <c r="N295" s="188" t="s">
        <v>43</v>
      </c>
      <c r="O295" s="66"/>
      <c r="P295" s="189">
        <f>O295*H295</f>
        <v>0</v>
      </c>
      <c r="Q295" s="189">
        <v>0.43819000000000002</v>
      </c>
      <c r="R295" s="189">
        <f>Q295*H295</f>
        <v>0.78874200000000005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147</v>
      </c>
      <c r="AT295" s="191" t="s">
        <v>149</v>
      </c>
      <c r="AU295" s="191" t="s">
        <v>82</v>
      </c>
      <c r="AY295" s="19" t="s">
        <v>146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80</v>
      </c>
      <c r="BK295" s="192">
        <f>ROUND(I295*H295,2)</f>
        <v>0</v>
      </c>
      <c r="BL295" s="19" t="s">
        <v>147</v>
      </c>
      <c r="BM295" s="191" t="s">
        <v>874</v>
      </c>
    </row>
    <row r="296" spans="1:65" s="2" customFormat="1">
      <c r="A296" s="36"/>
      <c r="B296" s="37"/>
      <c r="C296" s="38"/>
      <c r="D296" s="193" t="s">
        <v>155</v>
      </c>
      <c r="E296" s="38"/>
      <c r="F296" s="194" t="s">
        <v>875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155</v>
      </c>
      <c r="AU296" s="19" t="s">
        <v>82</v>
      </c>
    </row>
    <row r="297" spans="1:65" s="2" customFormat="1" ht="16.5" customHeight="1">
      <c r="A297" s="36"/>
      <c r="B297" s="37"/>
      <c r="C297" s="236" t="s">
        <v>876</v>
      </c>
      <c r="D297" s="236" t="s">
        <v>392</v>
      </c>
      <c r="E297" s="237" t="s">
        <v>877</v>
      </c>
      <c r="F297" s="238" t="s">
        <v>878</v>
      </c>
      <c r="G297" s="239" t="s">
        <v>297</v>
      </c>
      <c r="H297" s="240">
        <v>1.8</v>
      </c>
      <c r="I297" s="241"/>
      <c r="J297" s="242">
        <f>ROUND(I297*H297,2)</f>
        <v>0</v>
      </c>
      <c r="K297" s="238" t="s">
        <v>19</v>
      </c>
      <c r="L297" s="243"/>
      <c r="M297" s="244" t="s">
        <v>19</v>
      </c>
      <c r="N297" s="245" t="s">
        <v>43</v>
      </c>
      <c r="O297" s="66"/>
      <c r="P297" s="189">
        <f>O297*H297</f>
        <v>0</v>
      </c>
      <c r="Q297" s="189">
        <v>1.5599999999999999E-2</v>
      </c>
      <c r="R297" s="189">
        <f>Q297*H297</f>
        <v>2.8080000000000001E-2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201</v>
      </c>
      <c r="AT297" s="191" t="s">
        <v>392</v>
      </c>
      <c r="AU297" s="191" t="s">
        <v>82</v>
      </c>
      <c r="AY297" s="19" t="s">
        <v>146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147</v>
      </c>
      <c r="BM297" s="191" t="s">
        <v>879</v>
      </c>
    </row>
    <row r="298" spans="1:65" s="2" customFormat="1" ht="16.5" customHeight="1">
      <c r="A298" s="36"/>
      <c r="B298" s="37"/>
      <c r="C298" s="236" t="s">
        <v>880</v>
      </c>
      <c r="D298" s="236" t="s">
        <v>392</v>
      </c>
      <c r="E298" s="237" t="s">
        <v>881</v>
      </c>
      <c r="F298" s="238" t="s">
        <v>882</v>
      </c>
      <c r="G298" s="239" t="s">
        <v>297</v>
      </c>
      <c r="H298" s="240">
        <v>1.8</v>
      </c>
      <c r="I298" s="241"/>
      <c r="J298" s="242">
        <f>ROUND(I298*H298,2)</f>
        <v>0</v>
      </c>
      <c r="K298" s="238" t="s">
        <v>19</v>
      </c>
      <c r="L298" s="243"/>
      <c r="M298" s="244" t="s">
        <v>19</v>
      </c>
      <c r="N298" s="245" t="s">
        <v>43</v>
      </c>
      <c r="O298" s="66"/>
      <c r="P298" s="189">
        <f>O298*H298</f>
        <v>0</v>
      </c>
      <c r="Q298" s="189">
        <v>3.2499999999999999E-3</v>
      </c>
      <c r="R298" s="189">
        <f>Q298*H298</f>
        <v>5.8500000000000002E-3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201</v>
      </c>
      <c r="AT298" s="191" t="s">
        <v>392</v>
      </c>
      <c r="AU298" s="191" t="s">
        <v>82</v>
      </c>
      <c r="AY298" s="19" t="s">
        <v>146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80</v>
      </c>
      <c r="BK298" s="192">
        <f>ROUND(I298*H298,2)</f>
        <v>0</v>
      </c>
      <c r="BL298" s="19" t="s">
        <v>147</v>
      </c>
      <c r="BM298" s="191" t="s">
        <v>883</v>
      </c>
    </row>
    <row r="299" spans="1:65" s="2" customFormat="1" ht="16.5" customHeight="1">
      <c r="A299" s="36"/>
      <c r="B299" s="37"/>
      <c r="C299" s="236" t="s">
        <v>884</v>
      </c>
      <c r="D299" s="236" t="s">
        <v>392</v>
      </c>
      <c r="E299" s="237" t="s">
        <v>885</v>
      </c>
      <c r="F299" s="238" t="s">
        <v>886</v>
      </c>
      <c r="G299" s="239" t="s">
        <v>785</v>
      </c>
      <c r="H299" s="240">
        <v>2</v>
      </c>
      <c r="I299" s="241"/>
      <c r="J299" s="242">
        <f>ROUND(I299*H299,2)</f>
        <v>0</v>
      </c>
      <c r="K299" s="238" t="s">
        <v>19</v>
      </c>
      <c r="L299" s="243"/>
      <c r="M299" s="244" t="s">
        <v>19</v>
      </c>
      <c r="N299" s="245" t="s">
        <v>43</v>
      </c>
      <c r="O299" s="66"/>
      <c r="P299" s="189">
        <f>O299*H299</f>
        <v>0</v>
      </c>
      <c r="Q299" s="189">
        <v>1.3500000000000001E-3</v>
      </c>
      <c r="R299" s="189">
        <f>Q299*H299</f>
        <v>2.7000000000000001E-3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201</v>
      </c>
      <c r="AT299" s="191" t="s">
        <v>392</v>
      </c>
      <c r="AU299" s="191" t="s">
        <v>82</v>
      </c>
      <c r="AY299" s="19" t="s">
        <v>146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80</v>
      </c>
      <c r="BK299" s="192">
        <f>ROUND(I299*H299,2)</f>
        <v>0</v>
      </c>
      <c r="BL299" s="19" t="s">
        <v>147</v>
      </c>
      <c r="BM299" s="191" t="s">
        <v>887</v>
      </c>
    </row>
    <row r="300" spans="1:65" s="12" customFormat="1" ht="22.9" customHeight="1">
      <c r="B300" s="164"/>
      <c r="C300" s="165"/>
      <c r="D300" s="166" t="s">
        <v>71</v>
      </c>
      <c r="E300" s="178" t="s">
        <v>276</v>
      </c>
      <c r="F300" s="178" t="s">
        <v>277</v>
      </c>
      <c r="G300" s="165"/>
      <c r="H300" s="165"/>
      <c r="I300" s="168"/>
      <c r="J300" s="179">
        <f>BK300</f>
        <v>0</v>
      </c>
      <c r="K300" s="165"/>
      <c r="L300" s="170"/>
      <c r="M300" s="171"/>
      <c r="N300" s="172"/>
      <c r="O300" s="172"/>
      <c r="P300" s="173">
        <f>SUM(P301:P302)</f>
        <v>0</v>
      </c>
      <c r="Q300" s="172"/>
      <c r="R300" s="173">
        <f>SUM(R301:R302)</f>
        <v>0</v>
      </c>
      <c r="S300" s="172"/>
      <c r="T300" s="174">
        <f>SUM(T301:T302)</f>
        <v>0</v>
      </c>
      <c r="AR300" s="175" t="s">
        <v>80</v>
      </c>
      <c r="AT300" s="176" t="s">
        <v>71</v>
      </c>
      <c r="AU300" s="176" t="s">
        <v>80</v>
      </c>
      <c r="AY300" s="175" t="s">
        <v>146</v>
      </c>
      <c r="BK300" s="177">
        <f>SUM(BK301:BK302)</f>
        <v>0</v>
      </c>
    </row>
    <row r="301" spans="1:65" s="2" customFormat="1" ht="33" customHeight="1">
      <c r="A301" s="36"/>
      <c r="B301" s="37"/>
      <c r="C301" s="180" t="s">
        <v>888</v>
      </c>
      <c r="D301" s="180" t="s">
        <v>149</v>
      </c>
      <c r="E301" s="181" t="s">
        <v>503</v>
      </c>
      <c r="F301" s="182" t="s">
        <v>504</v>
      </c>
      <c r="G301" s="183" t="s">
        <v>213</v>
      </c>
      <c r="H301" s="184">
        <v>312.07900000000001</v>
      </c>
      <c r="I301" s="185"/>
      <c r="J301" s="186">
        <f>ROUND(I301*H301,2)</f>
        <v>0</v>
      </c>
      <c r="K301" s="182" t="s">
        <v>362</v>
      </c>
      <c r="L301" s="41"/>
      <c r="M301" s="187" t="s">
        <v>19</v>
      </c>
      <c r="N301" s="188" t="s">
        <v>43</v>
      </c>
      <c r="O301" s="66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147</v>
      </c>
      <c r="AT301" s="191" t="s">
        <v>149</v>
      </c>
      <c r="AU301" s="191" t="s">
        <v>82</v>
      </c>
      <c r="AY301" s="19" t="s">
        <v>146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147</v>
      </c>
      <c r="BM301" s="191" t="s">
        <v>889</v>
      </c>
    </row>
    <row r="302" spans="1:65" s="2" customFormat="1">
      <c r="A302" s="36"/>
      <c r="B302" s="37"/>
      <c r="C302" s="38"/>
      <c r="D302" s="193" t="s">
        <v>155</v>
      </c>
      <c r="E302" s="38"/>
      <c r="F302" s="194" t="s">
        <v>506</v>
      </c>
      <c r="G302" s="38"/>
      <c r="H302" s="38"/>
      <c r="I302" s="195"/>
      <c r="J302" s="38"/>
      <c r="K302" s="38"/>
      <c r="L302" s="41"/>
      <c r="M302" s="246"/>
      <c r="N302" s="247"/>
      <c r="O302" s="233"/>
      <c r="P302" s="233"/>
      <c r="Q302" s="233"/>
      <c r="R302" s="233"/>
      <c r="S302" s="233"/>
      <c r="T302" s="248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155</v>
      </c>
      <c r="AU302" s="19" t="s">
        <v>82</v>
      </c>
    </row>
    <row r="303" spans="1:65" s="2" customFormat="1" ht="6.95" customHeight="1">
      <c r="A303" s="36"/>
      <c r="B303" s="49"/>
      <c r="C303" s="50"/>
      <c r="D303" s="50"/>
      <c r="E303" s="50"/>
      <c r="F303" s="50"/>
      <c r="G303" s="50"/>
      <c r="H303" s="50"/>
      <c r="I303" s="50"/>
      <c r="J303" s="50"/>
      <c r="K303" s="50"/>
      <c r="L303" s="41"/>
      <c r="M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</row>
  </sheetData>
  <sheetProtection algorithmName="SHA-512" hashValue="9n3PFPbTedfDRqYJE9Jrw3CjjbfuD42mXp+PMeOtwZzhBhUhL2n44jfW6PWK9TL0EqYmTEqxQtgpTSjCQvpF3w==" saltValue="MntbcAFPFfOpaNP2V3DKWPQ2wHijAyMg+AVhzjeUl2YasBmxAS2DFMTU8XYCmfh7vE4in0zecVgrurV4Bh4NyA==" spinCount="100000" sheet="1" objects="1" scenarios="1" formatColumns="0" formatRows="0" autoFilter="0"/>
  <autoFilter ref="C86:K302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5" r:id="rId2" xr:uid="{00000000-0004-0000-0300-000001000000}"/>
    <hyperlink ref="F100" r:id="rId3" xr:uid="{00000000-0004-0000-0300-000002000000}"/>
    <hyperlink ref="F104" r:id="rId4" xr:uid="{00000000-0004-0000-0300-000003000000}"/>
    <hyperlink ref="F108" r:id="rId5" xr:uid="{00000000-0004-0000-0300-000004000000}"/>
    <hyperlink ref="F119" r:id="rId6" xr:uid="{00000000-0004-0000-0300-000005000000}"/>
    <hyperlink ref="F122" r:id="rId7" xr:uid="{00000000-0004-0000-0300-000006000000}"/>
    <hyperlink ref="F124" r:id="rId8" xr:uid="{00000000-0004-0000-0300-000007000000}"/>
    <hyperlink ref="F127" r:id="rId9" xr:uid="{00000000-0004-0000-0300-000008000000}"/>
    <hyperlink ref="F136" r:id="rId10" xr:uid="{00000000-0004-0000-0300-000009000000}"/>
    <hyperlink ref="F139" r:id="rId11" xr:uid="{00000000-0004-0000-0300-00000A000000}"/>
    <hyperlink ref="F146" r:id="rId12" xr:uid="{00000000-0004-0000-0300-00000B000000}"/>
    <hyperlink ref="F151" r:id="rId13" xr:uid="{00000000-0004-0000-0300-00000C000000}"/>
    <hyperlink ref="F158" r:id="rId14" xr:uid="{00000000-0004-0000-0300-00000D000000}"/>
    <hyperlink ref="F164" r:id="rId15" xr:uid="{00000000-0004-0000-0300-00000E000000}"/>
    <hyperlink ref="F170" r:id="rId16" xr:uid="{00000000-0004-0000-0300-00000F000000}"/>
    <hyperlink ref="F181" r:id="rId17" xr:uid="{00000000-0004-0000-0300-000010000000}"/>
    <hyperlink ref="F187" r:id="rId18" xr:uid="{00000000-0004-0000-0300-000011000000}"/>
    <hyperlink ref="F198" r:id="rId19" xr:uid="{00000000-0004-0000-0300-000012000000}"/>
    <hyperlink ref="F209" r:id="rId20" xr:uid="{00000000-0004-0000-0300-000013000000}"/>
    <hyperlink ref="F211" r:id="rId21" xr:uid="{00000000-0004-0000-0300-000014000000}"/>
    <hyperlink ref="F214" r:id="rId22" xr:uid="{00000000-0004-0000-0300-000015000000}"/>
    <hyperlink ref="F217" r:id="rId23" xr:uid="{00000000-0004-0000-0300-000016000000}"/>
    <hyperlink ref="F222" r:id="rId24" xr:uid="{00000000-0004-0000-0300-000017000000}"/>
    <hyperlink ref="F226" r:id="rId25" xr:uid="{00000000-0004-0000-0300-000018000000}"/>
    <hyperlink ref="F233" r:id="rId26" xr:uid="{00000000-0004-0000-0300-000019000000}"/>
    <hyperlink ref="F240" r:id="rId27" xr:uid="{00000000-0004-0000-0300-00001A000000}"/>
    <hyperlink ref="F247" r:id="rId28" xr:uid="{00000000-0004-0000-0300-00001B000000}"/>
    <hyperlink ref="F254" r:id="rId29" xr:uid="{00000000-0004-0000-0300-00001C000000}"/>
    <hyperlink ref="F265" r:id="rId30" xr:uid="{00000000-0004-0000-0300-00001D000000}"/>
    <hyperlink ref="F269" r:id="rId31" xr:uid="{00000000-0004-0000-0300-00001E000000}"/>
    <hyperlink ref="F271" r:id="rId32" xr:uid="{00000000-0004-0000-0300-00001F000000}"/>
    <hyperlink ref="F278" r:id="rId33" xr:uid="{00000000-0004-0000-0300-000020000000}"/>
    <hyperlink ref="F285" r:id="rId34" xr:uid="{00000000-0004-0000-0300-000021000000}"/>
    <hyperlink ref="F296" r:id="rId35" xr:uid="{00000000-0004-0000-0300-000022000000}"/>
    <hyperlink ref="F302" r:id="rId36" xr:uid="{00000000-0004-0000-03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95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č.p. 224, Hálkova ulice, Chomutov</v>
      </c>
      <c r="F7" s="387"/>
      <c r="G7" s="387"/>
      <c r="H7" s="387"/>
      <c r="L7" s="22"/>
    </row>
    <row r="8" spans="1:46" s="1" customFormat="1" ht="12" customHeight="1">
      <c r="B8" s="22"/>
      <c r="D8" s="114" t="s">
        <v>112</v>
      </c>
      <c r="L8" s="22"/>
    </row>
    <row r="9" spans="1:46" s="2" customFormat="1" ht="16.5" customHeight="1">
      <c r="A9" s="36"/>
      <c r="B9" s="41"/>
      <c r="C9" s="36"/>
      <c r="D9" s="36"/>
      <c r="E9" s="386" t="s">
        <v>890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891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892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5. 5. 2022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2" t="s">
        <v>19</v>
      </c>
      <c r="F29" s="392"/>
      <c r="G29" s="392"/>
      <c r="H29" s="39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ROUND(J111,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ROUND((SUM(BE111:BE1640)),  2)</f>
        <v>0</v>
      </c>
      <c r="G35" s="36"/>
      <c r="H35" s="36"/>
      <c r="I35" s="126">
        <v>0.21</v>
      </c>
      <c r="J35" s="125">
        <f>ROUND(((SUM(BE111:BE1640))*I35),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ROUND((SUM(BF111:BF1640)),  2)</f>
        <v>0</v>
      </c>
      <c r="G36" s="36"/>
      <c r="H36" s="36"/>
      <c r="I36" s="126">
        <v>0.12</v>
      </c>
      <c r="J36" s="125">
        <f>ROUND(((SUM(BF111:BF1640))*I36),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ROUND((SUM(BG111:BG1640)),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ROUND((SUM(BH111:BH1640)),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ROUND((SUM(BI111:BI1640)),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E7</f>
        <v>Rekonstrukce č.p. 224, Hálkova ulice, Chomutov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112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4" t="s">
        <v>890</v>
      </c>
      <c r="F52" s="383"/>
      <c r="G52" s="383"/>
      <c r="H52" s="38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891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01.a - Stavební část</v>
      </c>
      <c r="F54" s="383"/>
      <c r="G54" s="383"/>
      <c r="H54" s="38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Chomutov</v>
      </c>
      <c r="G56" s="38"/>
      <c r="H56" s="38"/>
      <c r="I56" s="31" t="s">
        <v>23</v>
      </c>
      <c r="J56" s="61" t="str">
        <f>IF(J14="","",J14)</f>
        <v>5. 5. 2022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SM Projekt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Jaroslav Kudláček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115</v>
      </c>
      <c r="D61" s="139"/>
      <c r="E61" s="139"/>
      <c r="F61" s="139"/>
      <c r="G61" s="139"/>
      <c r="H61" s="139"/>
      <c r="I61" s="139"/>
      <c r="J61" s="140" t="s">
        <v>116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J111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117</v>
      </c>
    </row>
    <row r="64" spans="1:47" s="9" customFormat="1" ht="24.95" customHeight="1">
      <c r="B64" s="142"/>
      <c r="C64" s="143"/>
      <c r="D64" s="144" t="s">
        <v>118</v>
      </c>
      <c r="E64" s="145"/>
      <c r="F64" s="145"/>
      <c r="G64" s="145"/>
      <c r="H64" s="145"/>
      <c r="I64" s="145"/>
      <c r="J64" s="146">
        <f>J112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630</v>
      </c>
      <c r="E65" s="150"/>
      <c r="F65" s="150"/>
      <c r="G65" s="150"/>
      <c r="H65" s="150"/>
      <c r="I65" s="150"/>
      <c r="J65" s="151">
        <f>J113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632</v>
      </c>
      <c r="E66" s="150"/>
      <c r="F66" s="150"/>
      <c r="G66" s="150"/>
      <c r="H66" s="150"/>
      <c r="I66" s="150"/>
      <c r="J66" s="151">
        <f>J137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357</v>
      </c>
      <c r="E67" s="150"/>
      <c r="F67" s="150"/>
      <c r="G67" s="150"/>
      <c r="H67" s="150"/>
      <c r="I67" s="150"/>
      <c r="J67" s="151">
        <f>J157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120</v>
      </c>
      <c r="E68" s="150"/>
      <c r="F68" s="150"/>
      <c r="G68" s="150"/>
      <c r="H68" s="150"/>
      <c r="I68" s="150"/>
      <c r="J68" s="151">
        <f>J469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121</v>
      </c>
      <c r="E69" s="150"/>
      <c r="F69" s="150"/>
      <c r="G69" s="150"/>
      <c r="H69" s="150"/>
      <c r="I69" s="150"/>
      <c r="J69" s="151">
        <f>J670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122</v>
      </c>
      <c r="E70" s="150"/>
      <c r="F70" s="150"/>
      <c r="G70" s="150"/>
      <c r="H70" s="150"/>
      <c r="I70" s="150"/>
      <c r="J70" s="151">
        <f>J707</f>
        <v>0</v>
      </c>
      <c r="K70" s="99"/>
      <c r="L70" s="152"/>
    </row>
    <row r="71" spans="2:12" s="9" customFormat="1" ht="24.95" customHeight="1">
      <c r="B71" s="142"/>
      <c r="C71" s="143"/>
      <c r="D71" s="144" t="s">
        <v>123</v>
      </c>
      <c r="E71" s="145"/>
      <c r="F71" s="145"/>
      <c r="G71" s="145"/>
      <c r="H71" s="145"/>
      <c r="I71" s="145"/>
      <c r="J71" s="146">
        <f>J710</f>
        <v>0</v>
      </c>
      <c r="K71" s="143"/>
      <c r="L71" s="147"/>
    </row>
    <row r="72" spans="2:12" s="10" customFormat="1" ht="19.899999999999999" customHeight="1">
      <c r="B72" s="148"/>
      <c r="C72" s="99"/>
      <c r="D72" s="149" t="s">
        <v>893</v>
      </c>
      <c r="E72" s="150"/>
      <c r="F72" s="150"/>
      <c r="G72" s="150"/>
      <c r="H72" s="150"/>
      <c r="I72" s="150"/>
      <c r="J72" s="151">
        <f>J711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894</v>
      </c>
      <c r="E73" s="150"/>
      <c r="F73" s="150"/>
      <c r="G73" s="150"/>
      <c r="H73" s="150"/>
      <c r="I73" s="150"/>
      <c r="J73" s="151">
        <f>J736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895</v>
      </c>
      <c r="E74" s="150"/>
      <c r="F74" s="150"/>
      <c r="G74" s="150"/>
      <c r="H74" s="150"/>
      <c r="I74" s="150"/>
      <c r="J74" s="151">
        <f>J741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124</v>
      </c>
      <c r="E75" s="150"/>
      <c r="F75" s="150"/>
      <c r="G75" s="150"/>
      <c r="H75" s="150"/>
      <c r="I75" s="150"/>
      <c r="J75" s="151">
        <f>J756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896</v>
      </c>
      <c r="E76" s="150"/>
      <c r="F76" s="150"/>
      <c r="G76" s="150"/>
      <c r="H76" s="150"/>
      <c r="I76" s="150"/>
      <c r="J76" s="151">
        <f>J859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125</v>
      </c>
      <c r="E77" s="150"/>
      <c r="F77" s="150"/>
      <c r="G77" s="150"/>
      <c r="H77" s="150"/>
      <c r="I77" s="150"/>
      <c r="J77" s="151">
        <f>J988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897</v>
      </c>
      <c r="E78" s="150"/>
      <c r="F78" s="150"/>
      <c r="G78" s="150"/>
      <c r="H78" s="150"/>
      <c r="I78" s="150"/>
      <c r="J78" s="151">
        <f>J999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126</v>
      </c>
      <c r="E79" s="150"/>
      <c r="F79" s="150"/>
      <c r="G79" s="150"/>
      <c r="H79" s="150"/>
      <c r="I79" s="150"/>
      <c r="J79" s="151">
        <f>J1024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898</v>
      </c>
      <c r="E80" s="150"/>
      <c r="F80" s="150"/>
      <c r="G80" s="150"/>
      <c r="H80" s="150"/>
      <c r="I80" s="150"/>
      <c r="J80" s="151">
        <f>J1054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899</v>
      </c>
      <c r="E81" s="150"/>
      <c r="F81" s="150"/>
      <c r="G81" s="150"/>
      <c r="H81" s="150"/>
      <c r="I81" s="150"/>
      <c r="J81" s="151">
        <f>J1184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900</v>
      </c>
      <c r="E82" s="150"/>
      <c r="F82" s="150"/>
      <c r="G82" s="150"/>
      <c r="H82" s="150"/>
      <c r="I82" s="150"/>
      <c r="J82" s="151">
        <f>J1459</f>
        <v>0</v>
      </c>
      <c r="K82" s="99"/>
      <c r="L82" s="152"/>
    </row>
    <row r="83" spans="1:31" s="10" customFormat="1" ht="19.899999999999999" customHeight="1">
      <c r="B83" s="148"/>
      <c r="C83" s="99"/>
      <c r="D83" s="149" t="s">
        <v>901</v>
      </c>
      <c r="E83" s="150"/>
      <c r="F83" s="150"/>
      <c r="G83" s="150"/>
      <c r="H83" s="150"/>
      <c r="I83" s="150"/>
      <c r="J83" s="151">
        <f>J1545</f>
        <v>0</v>
      </c>
      <c r="K83" s="99"/>
      <c r="L83" s="152"/>
    </row>
    <row r="84" spans="1:31" s="10" customFormat="1" ht="19.899999999999999" customHeight="1">
      <c r="B84" s="148"/>
      <c r="C84" s="99"/>
      <c r="D84" s="149" t="s">
        <v>902</v>
      </c>
      <c r="E84" s="150"/>
      <c r="F84" s="150"/>
      <c r="G84" s="150"/>
      <c r="H84" s="150"/>
      <c r="I84" s="150"/>
      <c r="J84" s="151">
        <f>J1566</f>
        <v>0</v>
      </c>
      <c r="K84" s="99"/>
      <c r="L84" s="152"/>
    </row>
    <row r="85" spans="1:31" s="9" customFormat="1" ht="24.95" customHeight="1">
      <c r="B85" s="142"/>
      <c r="C85" s="143"/>
      <c r="D85" s="144" t="s">
        <v>903</v>
      </c>
      <c r="E85" s="145"/>
      <c r="F85" s="145"/>
      <c r="G85" s="145"/>
      <c r="H85" s="145"/>
      <c r="I85" s="145"/>
      <c r="J85" s="146">
        <f>J1626</f>
        <v>0</v>
      </c>
      <c r="K85" s="143"/>
      <c r="L85" s="147"/>
    </row>
    <row r="86" spans="1:31" s="9" customFormat="1" ht="24.95" customHeight="1">
      <c r="B86" s="142"/>
      <c r="C86" s="143"/>
      <c r="D86" s="144" t="s">
        <v>127</v>
      </c>
      <c r="E86" s="145"/>
      <c r="F86" s="145"/>
      <c r="G86" s="145"/>
      <c r="H86" s="145"/>
      <c r="I86" s="145"/>
      <c r="J86" s="146">
        <f>J1630</f>
        <v>0</v>
      </c>
      <c r="K86" s="143"/>
      <c r="L86" s="147"/>
    </row>
    <row r="87" spans="1:31" s="10" customFormat="1" ht="19.899999999999999" customHeight="1">
      <c r="B87" s="148"/>
      <c r="C87" s="99"/>
      <c r="D87" s="149" t="s">
        <v>129</v>
      </c>
      <c r="E87" s="150"/>
      <c r="F87" s="150"/>
      <c r="G87" s="150"/>
      <c r="H87" s="150"/>
      <c r="I87" s="150"/>
      <c r="J87" s="151">
        <f>J1631</f>
        <v>0</v>
      </c>
      <c r="K87" s="99"/>
      <c r="L87" s="152"/>
    </row>
    <row r="88" spans="1:31" s="10" customFormat="1" ht="19.899999999999999" customHeight="1">
      <c r="B88" s="148"/>
      <c r="C88" s="99"/>
      <c r="D88" s="149" t="s">
        <v>904</v>
      </c>
      <c r="E88" s="150"/>
      <c r="F88" s="150"/>
      <c r="G88" s="150"/>
      <c r="H88" s="150"/>
      <c r="I88" s="150"/>
      <c r="J88" s="151">
        <f>J1633</f>
        <v>0</v>
      </c>
      <c r="K88" s="99"/>
      <c r="L88" s="152"/>
    </row>
    <row r="89" spans="1:31" s="10" customFormat="1" ht="19.899999999999999" customHeight="1">
      <c r="B89" s="148"/>
      <c r="C89" s="99"/>
      <c r="D89" s="149" t="s">
        <v>905</v>
      </c>
      <c r="E89" s="150"/>
      <c r="F89" s="150"/>
      <c r="G89" s="150"/>
      <c r="H89" s="150"/>
      <c r="I89" s="150"/>
      <c r="J89" s="151">
        <f>J1639</f>
        <v>0</v>
      </c>
      <c r="K89" s="99"/>
      <c r="L89" s="152"/>
    </row>
    <row r="90" spans="1:31" s="2" customFormat="1" ht="21.7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5" spans="1:31" s="2" customFormat="1" ht="6.95" customHeight="1">
      <c r="A95" s="36"/>
      <c r="B95" s="51"/>
      <c r="C95" s="52"/>
      <c r="D95" s="52"/>
      <c r="E95" s="52"/>
      <c r="F95" s="52"/>
      <c r="G95" s="52"/>
      <c r="H95" s="52"/>
      <c r="I95" s="52"/>
      <c r="J95" s="52"/>
      <c r="K95" s="52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4.95" customHeight="1">
      <c r="A96" s="36"/>
      <c r="B96" s="37"/>
      <c r="C96" s="25" t="s">
        <v>131</v>
      </c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3" s="2" customFormat="1" ht="12" customHeight="1">
      <c r="A98" s="36"/>
      <c r="B98" s="37"/>
      <c r="C98" s="31" t="s">
        <v>16</v>
      </c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3" s="2" customFormat="1" ht="16.5" customHeight="1">
      <c r="A99" s="36"/>
      <c r="B99" s="37"/>
      <c r="C99" s="38"/>
      <c r="D99" s="38"/>
      <c r="E99" s="384" t="str">
        <f>E7</f>
        <v>Rekonstrukce č.p. 224, Hálkova ulice, Chomutov</v>
      </c>
      <c r="F99" s="385"/>
      <c r="G99" s="385"/>
      <c r="H99" s="385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3" s="1" customFormat="1" ht="12" customHeight="1">
      <c r="B100" s="23"/>
      <c r="C100" s="31" t="s">
        <v>112</v>
      </c>
      <c r="D100" s="24"/>
      <c r="E100" s="24"/>
      <c r="F100" s="24"/>
      <c r="G100" s="24"/>
      <c r="H100" s="24"/>
      <c r="I100" s="24"/>
      <c r="J100" s="24"/>
      <c r="K100" s="24"/>
      <c r="L100" s="22"/>
    </row>
    <row r="101" spans="1:63" s="2" customFormat="1" ht="16.5" customHeight="1">
      <c r="A101" s="36"/>
      <c r="B101" s="37"/>
      <c r="C101" s="38"/>
      <c r="D101" s="38"/>
      <c r="E101" s="384" t="s">
        <v>890</v>
      </c>
      <c r="F101" s="383"/>
      <c r="G101" s="383"/>
      <c r="H101" s="383"/>
      <c r="I101" s="38"/>
      <c r="J101" s="38"/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2" customHeight="1">
      <c r="A102" s="36"/>
      <c r="B102" s="37"/>
      <c r="C102" s="31" t="s">
        <v>891</v>
      </c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16.5" customHeight="1">
      <c r="A103" s="36"/>
      <c r="B103" s="37"/>
      <c r="C103" s="38"/>
      <c r="D103" s="38"/>
      <c r="E103" s="365" t="str">
        <f>E11</f>
        <v>SO 01.a - Stavební část</v>
      </c>
      <c r="F103" s="383"/>
      <c r="G103" s="383"/>
      <c r="H103" s="383"/>
      <c r="I103" s="38"/>
      <c r="J103" s="38"/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12" customHeight="1">
      <c r="A105" s="36"/>
      <c r="B105" s="37"/>
      <c r="C105" s="31" t="s">
        <v>21</v>
      </c>
      <c r="D105" s="38"/>
      <c r="E105" s="38"/>
      <c r="F105" s="29" t="str">
        <f>F14</f>
        <v>Chomutov</v>
      </c>
      <c r="G105" s="38"/>
      <c r="H105" s="38"/>
      <c r="I105" s="31" t="s">
        <v>23</v>
      </c>
      <c r="J105" s="61" t="str">
        <f>IF(J14="","",J14)</f>
        <v>5. 5. 2022</v>
      </c>
      <c r="K105" s="38"/>
      <c r="L105" s="115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6.9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15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25</v>
      </c>
      <c r="D107" s="38"/>
      <c r="E107" s="38"/>
      <c r="F107" s="29" t="str">
        <f>E17</f>
        <v>Statutární město Chomutov</v>
      </c>
      <c r="G107" s="38"/>
      <c r="H107" s="38"/>
      <c r="I107" s="31" t="s">
        <v>31</v>
      </c>
      <c r="J107" s="34" t="str">
        <f>E23</f>
        <v>SM Projekt s.r.o.</v>
      </c>
      <c r="K107" s="38"/>
      <c r="L107" s="115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5.2" customHeight="1">
      <c r="A108" s="36"/>
      <c r="B108" s="37"/>
      <c r="C108" s="31" t="s">
        <v>29</v>
      </c>
      <c r="D108" s="38"/>
      <c r="E108" s="38"/>
      <c r="F108" s="29" t="str">
        <f>IF(E20="","",E20)</f>
        <v>Vyplň údaj</v>
      </c>
      <c r="G108" s="38"/>
      <c r="H108" s="38"/>
      <c r="I108" s="31" t="s">
        <v>34</v>
      </c>
      <c r="J108" s="34" t="str">
        <f>E26</f>
        <v>Jaroslav Kudláček</v>
      </c>
      <c r="K108" s="38"/>
      <c r="L108" s="115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2" customFormat="1" ht="10.35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11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3" s="11" customFormat="1" ht="29.25" customHeight="1">
      <c r="A110" s="153"/>
      <c r="B110" s="154"/>
      <c r="C110" s="155" t="s">
        <v>132</v>
      </c>
      <c r="D110" s="156" t="s">
        <v>57</v>
      </c>
      <c r="E110" s="156" t="s">
        <v>53</v>
      </c>
      <c r="F110" s="156" t="s">
        <v>54</v>
      </c>
      <c r="G110" s="156" t="s">
        <v>133</v>
      </c>
      <c r="H110" s="156" t="s">
        <v>134</v>
      </c>
      <c r="I110" s="156" t="s">
        <v>135</v>
      </c>
      <c r="J110" s="156" t="s">
        <v>116</v>
      </c>
      <c r="K110" s="157" t="s">
        <v>136</v>
      </c>
      <c r="L110" s="158"/>
      <c r="M110" s="70" t="s">
        <v>19</v>
      </c>
      <c r="N110" s="71" t="s">
        <v>42</v>
      </c>
      <c r="O110" s="71" t="s">
        <v>137</v>
      </c>
      <c r="P110" s="71" t="s">
        <v>138</v>
      </c>
      <c r="Q110" s="71" t="s">
        <v>139</v>
      </c>
      <c r="R110" s="71" t="s">
        <v>140</v>
      </c>
      <c r="S110" s="71" t="s">
        <v>141</v>
      </c>
      <c r="T110" s="72" t="s">
        <v>142</v>
      </c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</row>
    <row r="111" spans="1:63" s="2" customFormat="1" ht="22.9" customHeight="1">
      <c r="A111" s="36"/>
      <c r="B111" s="37"/>
      <c r="C111" s="77" t="s">
        <v>143</v>
      </c>
      <c r="D111" s="38"/>
      <c r="E111" s="38"/>
      <c r="F111" s="38"/>
      <c r="G111" s="38"/>
      <c r="H111" s="38"/>
      <c r="I111" s="38"/>
      <c r="J111" s="159">
        <f>BK111</f>
        <v>0</v>
      </c>
      <c r="K111" s="38"/>
      <c r="L111" s="41"/>
      <c r="M111" s="73"/>
      <c r="N111" s="160"/>
      <c r="O111" s="74"/>
      <c r="P111" s="161">
        <f>P112+P710+P1626+P1630</f>
        <v>0</v>
      </c>
      <c r="Q111" s="74"/>
      <c r="R111" s="161">
        <f>R112+R710+R1626+R1630</f>
        <v>84.549437759999989</v>
      </c>
      <c r="S111" s="74"/>
      <c r="T111" s="162">
        <f>T112+T710+T1626+T1630</f>
        <v>190.36307570000002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71</v>
      </c>
      <c r="AU111" s="19" t="s">
        <v>117</v>
      </c>
      <c r="BK111" s="163">
        <f>BK112+BK710+BK1626+BK1630</f>
        <v>0</v>
      </c>
    </row>
    <row r="112" spans="1:63" s="12" customFormat="1" ht="25.9" customHeight="1">
      <c r="B112" s="164"/>
      <c r="C112" s="165"/>
      <c r="D112" s="166" t="s">
        <v>71</v>
      </c>
      <c r="E112" s="167" t="s">
        <v>144</v>
      </c>
      <c r="F112" s="167" t="s">
        <v>145</v>
      </c>
      <c r="G112" s="165"/>
      <c r="H112" s="165"/>
      <c r="I112" s="168"/>
      <c r="J112" s="169">
        <f>BK112</f>
        <v>0</v>
      </c>
      <c r="K112" s="165"/>
      <c r="L112" s="170"/>
      <c r="M112" s="171"/>
      <c r="N112" s="172"/>
      <c r="O112" s="172"/>
      <c r="P112" s="173">
        <f>P113+P137+P157+P469+P670+P707</f>
        <v>0</v>
      </c>
      <c r="Q112" s="172"/>
      <c r="R112" s="173">
        <f>R113+R137+R157+R469+R670+R707</f>
        <v>30.871874669999997</v>
      </c>
      <c r="S112" s="172"/>
      <c r="T112" s="174">
        <f>T113+T137+T157+T469+T670+T707</f>
        <v>161.95291800000001</v>
      </c>
      <c r="AR112" s="175" t="s">
        <v>80</v>
      </c>
      <c r="AT112" s="176" t="s">
        <v>71</v>
      </c>
      <c r="AU112" s="176" t="s">
        <v>72</v>
      </c>
      <c r="AY112" s="175" t="s">
        <v>146</v>
      </c>
      <c r="BK112" s="177">
        <f>BK113+BK137+BK157+BK469+BK670+BK707</f>
        <v>0</v>
      </c>
    </row>
    <row r="113" spans="1:65" s="12" customFormat="1" ht="22.9" customHeight="1">
      <c r="B113" s="164"/>
      <c r="C113" s="165"/>
      <c r="D113" s="166" t="s">
        <v>71</v>
      </c>
      <c r="E113" s="178" t="s">
        <v>80</v>
      </c>
      <c r="F113" s="178" t="s">
        <v>634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SUM(P114:P136)</f>
        <v>0</v>
      </c>
      <c r="Q113" s="172"/>
      <c r="R113" s="173">
        <f>SUM(R114:R136)</f>
        <v>0</v>
      </c>
      <c r="S113" s="172"/>
      <c r="T113" s="174">
        <f>SUM(T114:T136)</f>
        <v>0</v>
      </c>
      <c r="AR113" s="175" t="s">
        <v>80</v>
      </c>
      <c r="AT113" s="176" t="s">
        <v>71</v>
      </c>
      <c r="AU113" s="176" t="s">
        <v>80</v>
      </c>
      <c r="AY113" s="175" t="s">
        <v>146</v>
      </c>
      <c r="BK113" s="177">
        <f>SUM(BK114:BK136)</f>
        <v>0</v>
      </c>
    </row>
    <row r="114" spans="1:65" s="2" customFormat="1" ht="24.2" customHeight="1">
      <c r="A114" s="36"/>
      <c r="B114" s="37"/>
      <c r="C114" s="180" t="s">
        <v>80</v>
      </c>
      <c r="D114" s="180" t="s">
        <v>149</v>
      </c>
      <c r="E114" s="181" t="s">
        <v>686</v>
      </c>
      <c r="F114" s="182" t="s">
        <v>687</v>
      </c>
      <c r="G114" s="183" t="s">
        <v>152</v>
      </c>
      <c r="H114" s="184">
        <v>227.75</v>
      </c>
      <c r="I114" s="185"/>
      <c r="J114" s="186">
        <f>ROUND(I114*H114,2)</f>
        <v>0</v>
      </c>
      <c r="K114" s="182" t="s">
        <v>19</v>
      </c>
      <c r="L114" s="41"/>
      <c r="M114" s="187" t="s">
        <v>19</v>
      </c>
      <c r="N114" s="188" t="s">
        <v>43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147</v>
      </c>
      <c r="AT114" s="191" t="s">
        <v>149</v>
      </c>
      <c r="AU114" s="191" t="s">
        <v>82</v>
      </c>
      <c r="AY114" s="19" t="s">
        <v>146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147</v>
      </c>
      <c r="BM114" s="191" t="s">
        <v>906</v>
      </c>
    </row>
    <row r="115" spans="1:65" s="13" customFormat="1">
      <c r="B115" s="198"/>
      <c r="C115" s="199"/>
      <c r="D115" s="200" t="s">
        <v>157</v>
      </c>
      <c r="E115" s="201" t="s">
        <v>19</v>
      </c>
      <c r="F115" s="202" t="s">
        <v>689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157</v>
      </c>
      <c r="AU115" s="208" t="s">
        <v>82</v>
      </c>
      <c r="AV115" s="13" t="s">
        <v>80</v>
      </c>
      <c r="AW115" s="13" t="s">
        <v>33</v>
      </c>
      <c r="AX115" s="13" t="s">
        <v>72</v>
      </c>
      <c r="AY115" s="208" t="s">
        <v>146</v>
      </c>
    </row>
    <row r="116" spans="1:65" s="14" customFormat="1">
      <c r="B116" s="209"/>
      <c r="C116" s="210"/>
      <c r="D116" s="200" t="s">
        <v>157</v>
      </c>
      <c r="E116" s="211" t="s">
        <v>19</v>
      </c>
      <c r="F116" s="212" t="s">
        <v>640</v>
      </c>
      <c r="G116" s="210"/>
      <c r="H116" s="213">
        <v>75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157</v>
      </c>
      <c r="AU116" s="219" t="s">
        <v>82</v>
      </c>
      <c r="AV116" s="14" t="s">
        <v>82</v>
      </c>
      <c r="AW116" s="14" t="s">
        <v>33</v>
      </c>
      <c r="AX116" s="14" t="s">
        <v>72</v>
      </c>
      <c r="AY116" s="219" t="s">
        <v>146</v>
      </c>
    </row>
    <row r="117" spans="1:65" s="13" customFormat="1">
      <c r="B117" s="198"/>
      <c r="C117" s="199"/>
      <c r="D117" s="200" t="s">
        <v>157</v>
      </c>
      <c r="E117" s="201" t="s">
        <v>19</v>
      </c>
      <c r="F117" s="202" t="s">
        <v>690</v>
      </c>
      <c r="G117" s="199"/>
      <c r="H117" s="201" t="s">
        <v>19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157</v>
      </c>
      <c r="AU117" s="208" t="s">
        <v>82</v>
      </c>
      <c r="AV117" s="13" t="s">
        <v>80</v>
      </c>
      <c r="AW117" s="13" t="s">
        <v>33</v>
      </c>
      <c r="AX117" s="13" t="s">
        <v>72</v>
      </c>
      <c r="AY117" s="208" t="s">
        <v>146</v>
      </c>
    </row>
    <row r="118" spans="1:65" s="14" customFormat="1">
      <c r="B118" s="209"/>
      <c r="C118" s="210"/>
      <c r="D118" s="200" t="s">
        <v>157</v>
      </c>
      <c r="E118" s="211" t="s">
        <v>19</v>
      </c>
      <c r="F118" s="212" t="s">
        <v>691</v>
      </c>
      <c r="G118" s="210"/>
      <c r="H118" s="213">
        <v>60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157</v>
      </c>
      <c r="AU118" s="219" t="s">
        <v>82</v>
      </c>
      <c r="AV118" s="14" t="s">
        <v>82</v>
      </c>
      <c r="AW118" s="14" t="s">
        <v>33</v>
      </c>
      <c r="AX118" s="14" t="s">
        <v>72</v>
      </c>
      <c r="AY118" s="219" t="s">
        <v>146</v>
      </c>
    </row>
    <row r="119" spans="1:65" s="13" customFormat="1">
      <c r="B119" s="198"/>
      <c r="C119" s="199"/>
      <c r="D119" s="200" t="s">
        <v>157</v>
      </c>
      <c r="E119" s="201" t="s">
        <v>19</v>
      </c>
      <c r="F119" s="202" t="s">
        <v>513</v>
      </c>
      <c r="G119" s="199"/>
      <c r="H119" s="201" t="s">
        <v>19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157</v>
      </c>
      <c r="AU119" s="208" t="s">
        <v>82</v>
      </c>
      <c r="AV119" s="13" t="s">
        <v>80</v>
      </c>
      <c r="AW119" s="13" t="s">
        <v>33</v>
      </c>
      <c r="AX119" s="13" t="s">
        <v>72</v>
      </c>
      <c r="AY119" s="208" t="s">
        <v>146</v>
      </c>
    </row>
    <row r="120" spans="1:65" s="13" customFormat="1">
      <c r="B120" s="198"/>
      <c r="C120" s="199"/>
      <c r="D120" s="200" t="s">
        <v>157</v>
      </c>
      <c r="E120" s="201" t="s">
        <v>19</v>
      </c>
      <c r="F120" s="202" t="s">
        <v>514</v>
      </c>
      <c r="G120" s="199"/>
      <c r="H120" s="201" t="s">
        <v>19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157</v>
      </c>
      <c r="AU120" s="208" t="s">
        <v>82</v>
      </c>
      <c r="AV120" s="13" t="s">
        <v>80</v>
      </c>
      <c r="AW120" s="13" t="s">
        <v>33</v>
      </c>
      <c r="AX120" s="13" t="s">
        <v>72</v>
      </c>
      <c r="AY120" s="208" t="s">
        <v>146</v>
      </c>
    </row>
    <row r="121" spans="1:65" s="14" customFormat="1">
      <c r="B121" s="209"/>
      <c r="C121" s="210"/>
      <c r="D121" s="200" t="s">
        <v>157</v>
      </c>
      <c r="E121" s="211" t="s">
        <v>19</v>
      </c>
      <c r="F121" s="212" t="s">
        <v>515</v>
      </c>
      <c r="G121" s="210"/>
      <c r="H121" s="213">
        <v>11.74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157</v>
      </c>
      <c r="AU121" s="219" t="s">
        <v>82</v>
      </c>
      <c r="AV121" s="14" t="s">
        <v>82</v>
      </c>
      <c r="AW121" s="14" t="s">
        <v>33</v>
      </c>
      <c r="AX121" s="14" t="s">
        <v>72</v>
      </c>
      <c r="AY121" s="219" t="s">
        <v>146</v>
      </c>
    </row>
    <row r="122" spans="1:65" s="13" customFormat="1">
      <c r="B122" s="198"/>
      <c r="C122" s="199"/>
      <c r="D122" s="200" t="s">
        <v>157</v>
      </c>
      <c r="E122" s="201" t="s">
        <v>19</v>
      </c>
      <c r="F122" s="202" t="s">
        <v>516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157</v>
      </c>
      <c r="AU122" s="208" t="s">
        <v>82</v>
      </c>
      <c r="AV122" s="13" t="s">
        <v>80</v>
      </c>
      <c r="AW122" s="13" t="s">
        <v>33</v>
      </c>
      <c r="AX122" s="13" t="s">
        <v>72</v>
      </c>
      <c r="AY122" s="208" t="s">
        <v>146</v>
      </c>
    </row>
    <row r="123" spans="1:65" s="14" customFormat="1">
      <c r="B123" s="209"/>
      <c r="C123" s="210"/>
      <c r="D123" s="200" t="s">
        <v>157</v>
      </c>
      <c r="E123" s="211" t="s">
        <v>19</v>
      </c>
      <c r="F123" s="212" t="s">
        <v>517</v>
      </c>
      <c r="G123" s="210"/>
      <c r="H123" s="213">
        <v>29.3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157</v>
      </c>
      <c r="AU123" s="219" t="s">
        <v>82</v>
      </c>
      <c r="AV123" s="14" t="s">
        <v>82</v>
      </c>
      <c r="AW123" s="14" t="s">
        <v>33</v>
      </c>
      <c r="AX123" s="14" t="s">
        <v>72</v>
      </c>
      <c r="AY123" s="219" t="s">
        <v>146</v>
      </c>
    </row>
    <row r="124" spans="1:65" s="13" customFormat="1">
      <c r="B124" s="198"/>
      <c r="C124" s="199"/>
      <c r="D124" s="200" t="s">
        <v>157</v>
      </c>
      <c r="E124" s="201" t="s">
        <v>19</v>
      </c>
      <c r="F124" s="202" t="s">
        <v>518</v>
      </c>
      <c r="G124" s="199"/>
      <c r="H124" s="201" t="s">
        <v>19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157</v>
      </c>
      <c r="AU124" s="208" t="s">
        <v>82</v>
      </c>
      <c r="AV124" s="13" t="s">
        <v>80</v>
      </c>
      <c r="AW124" s="13" t="s">
        <v>33</v>
      </c>
      <c r="AX124" s="13" t="s">
        <v>72</v>
      </c>
      <c r="AY124" s="208" t="s">
        <v>146</v>
      </c>
    </row>
    <row r="125" spans="1:65" s="14" customFormat="1">
      <c r="B125" s="209"/>
      <c r="C125" s="210"/>
      <c r="D125" s="200" t="s">
        <v>157</v>
      </c>
      <c r="E125" s="211" t="s">
        <v>19</v>
      </c>
      <c r="F125" s="212" t="s">
        <v>519</v>
      </c>
      <c r="G125" s="210"/>
      <c r="H125" s="213">
        <v>15.02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157</v>
      </c>
      <c r="AU125" s="219" t="s">
        <v>82</v>
      </c>
      <c r="AV125" s="14" t="s">
        <v>82</v>
      </c>
      <c r="AW125" s="14" t="s">
        <v>33</v>
      </c>
      <c r="AX125" s="14" t="s">
        <v>72</v>
      </c>
      <c r="AY125" s="219" t="s">
        <v>146</v>
      </c>
    </row>
    <row r="126" spans="1:65" s="13" customFormat="1">
      <c r="B126" s="198"/>
      <c r="C126" s="199"/>
      <c r="D126" s="200" t="s">
        <v>157</v>
      </c>
      <c r="E126" s="201" t="s">
        <v>19</v>
      </c>
      <c r="F126" s="202" t="s">
        <v>520</v>
      </c>
      <c r="G126" s="199"/>
      <c r="H126" s="201" t="s">
        <v>19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157</v>
      </c>
      <c r="AU126" s="208" t="s">
        <v>82</v>
      </c>
      <c r="AV126" s="13" t="s">
        <v>80</v>
      </c>
      <c r="AW126" s="13" t="s">
        <v>33</v>
      </c>
      <c r="AX126" s="13" t="s">
        <v>72</v>
      </c>
      <c r="AY126" s="208" t="s">
        <v>146</v>
      </c>
    </row>
    <row r="127" spans="1:65" s="14" customFormat="1">
      <c r="B127" s="209"/>
      <c r="C127" s="210"/>
      <c r="D127" s="200" t="s">
        <v>157</v>
      </c>
      <c r="E127" s="211" t="s">
        <v>19</v>
      </c>
      <c r="F127" s="212" t="s">
        <v>521</v>
      </c>
      <c r="G127" s="210"/>
      <c r="H127" s="213">
        <v>10.64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157</v>
      </c>
      <c r="AU127" s="219" t="s">
        <v>82</v>
      </c>
      <c r="AV127" s="14" t="s">
        <v>82</v>
      </c>
      <c r="AW127" s="14" t="s">
        <v>33</v>
      </c>
      <c r="AX127" s="14" t="s">
        <v>72</v>
      </c>
      <c r="AY127" s="219" t="s">
        <v>146</v>
      </c>
    </row>
    <row r="128" spans="1:65" s="13" customFormat="1">
      <c r="B128" s="198"/>
      <c r="C128" s="199"/>
      <c r="D128" s="200" t="s">
        <v>157</v>
      </c>
      <c r="E128" s="201" t="s">
        <v>19</v>
      </c>
      <c r="F128" s="202" t="s">
        <v>522</v>
      </c>
      <c r="G128" s="199"/>
      <c r="H128" s="201" t="s">
        <v>19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157</v>
      </c>
      <c r="AU128" s="208" t="s">
        <v>82</v>
      </c>
      <c r="AV128" s="13" t="s">
        <v>80</v>
      </c>
      <c r="AW128" s="13" t="s">
        <v>33</v>
      </c>
      <c r="AX128" s="13" t="s">
        <v>72</v>
      </c>
      <c r="AY128" s="208" t="s">
        <v>146</v>
      </c>
    </row>
    <row r="129" spans="1:65" s="14" customFormat="1">
      <c r="B129" s="209"/>
      <c r="C129" s="210"/>
      <c r="D129" s="200" t="s">
        <v>157</v>
      </c>
      <c r="E129" s="211" t="s">
        <v>19</v>
      </c>
      <c r="F129" s="212" t="s">
        <v>523</v>
      </c>
      <c r="G129" s="210"/>
      <c r="H129" s="213">
        <v>7.66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157</v>
      </c>
      <c r="AU129" s="219" t="s">
        <v>82</v>
      </c>
      <c r="AV129" s="14" t="s">
        <v>82</v>
      </c>
      <c r="AW129" s="14" t="s">
        <v>33</v>
      </c>
      <c r="AX129" s="14" t="s">
        <v>72</v>
      </c>
      <c r="AY129" s="219" t="s">
        <v>146</v>
      </c>
    </row>
    <row r="130" spans="1:65" s="13" customFormat="1">
      <c r="B130" s="198"/>
      <c r="C130" s="199"/>
      <c r="D130" s="200" t="s">
        <v>157</v>
      </c>
      <c r="E130" s="201" t="s">
        <v>19</v>
      </c>
      <c r="F130" s="202" t="s">
        <v>524</v>
      </c>
      <c r="G130" s="199"/>
      <c r="H130" s="201" t="s">
        <v>19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157</v>
      </c>
      <c r="AU130" s="208" t="s">
        <v>82</v>
      </c>
      <c r="AV130" s="13" t="s">
        <v>80</v>
      </c>
      <c r="AW130" s="13" t="s">
        <v>33</v>
      </c>
      <c r="AX130" s="13" t="s">
        <v>72</v>
      </c>
      <c r="AY130" s="208" t="s">
        <v>146</v>
      </c>
    </row>
    <row r="131" spans="1:65" s="14" customFormat="1">
      <c r="B131" s="209"/>
      <c r="C131" s="210"/>
      <c r="D131" s="200" t="s">
        <v>157</v>
      </c>
      <c r="E131" s="211" t="s">
        <v>19</v>
      </c>
      <c r="F131" s="212" t="s">
        <v>525</v>
      </c>
      <c r="G131" s="210"/>
      <c r="H131" s="213">
        <v>1.43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157</v>
      </c>
      <c r="AU131" s="219" t="s">
        <v>82</v>
      </c>
      <c r="AV131" s="14" t="s">
        <v>82</v>
      </c>
      <c r="AW131" s="14" t="s">
        <v>33</v>
      </c>
      <c r="AX131" s="14" t="s">
        <v>72</v>
      </c>
      <c r="AY131" s="219" t="s">
        <v>146</v>
      </c>
    </row>
    <row r="132" spans="1:65" s="13" customFormat="1">
      <c r="B132" s="198"/>
      <c r="C132" s="199"/>
      <c r="D132" s="200" t="s">
        <v>157</v>
      </c>
      <c r="E132" s="201" t="s">
        <v>19</v>
      </c>
      <c r="F132" s="202" t="s">
        <v>526</v>
      </c>
      <c r="G132" s="199"/>
      <c r="H132" s="201" t="s">
        <v>19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157</v>
      </c>
      <c r="AU132" s="208" t="s">
        <v>82</v>
      </c>
      <c r="AV132" s="13" t="s">
        <v>80</v>
      </c>
      <c r="AW132" s="13" t="s">
        <v>33</v>
      </c>
      <c r="AX132" s="13" t="s">
        <v>72</v>
      </c>
      <c r="AY132" s="208" t="s">
        <v>146</v>
      </c>
    </row>
    <row r="133" spans="1:65" s="14" customFormat="1">
      <c r="B133" s="209"/>
      <c r="C133" s="210"/>
      <c r="D133" s="200" t="s">
        <v>157</v>
      </c>
      <c r="E133" s="211" t="s">
        <v>19</v>
      </c>
      <c r="F133" s="212" t="s">
        <v>527</v>
      </c>
      <c r="G133" s="210"/>
      <c r="H133" s="213">
        <v>4.68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157</v>
      </c>
      <c r="AU133" s="219" t="s">
        <v>82</v>
      </c>
      <c r="AV133" s="14" t="s">
        <v>82</v>
      </c>
      <c r="AW133" s="14" t="s">
        <v>33</v>
      </c>
      <c r="AX133" s="14" t="s">
        <v>72</v>
      </c>
      <c r="AY133" s="219" t="s">
        <v>146</v>
      </c>
    </row>
    <row r="134" spans="1:65" s="13" customFormat="1">
      <c r="B134" s="198"/>
      <c r="C134" s="199"/>
      <c r="D134" s="200" t="s">
        <v>157</v>
      </c>
      <c r="E134" s="201" t="s">
        <v>19</v>
      </c>
      <c r="F134" s="202" t="s">
        <v>528</v>
      </c>
      <c r="G134" s="199"/>
      <c r="H134" s="201" t="s">
        <v>19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157</v>
      </c>
      <c r="AU134" s="208" t="s">
        <v>82</v>
      </c>
      <c r="AV134" s="13" t="s">
        <v>80</v>
      </c>
      <c r="AW134" s="13" t="s">
        <v>33</v>
      </c>
      <c r="AX134" s="13" t="s">
        <v>72</v>
      </c>
      <c r="AY134" s="208" t="s">
        <v>146</v>
      </c>
    </row>
    <row r="135" spans="1:65" s="14" customFormat="1">
      <c r="B135" s="209"/>
      <c r="C135" s="210"/>
      <c r="D135" s="200" t="s">
        <v>157</v>
      </c>
      <c r="E135" s="211" t="s">
        <v>19</v>
      </c>
      <c r="F135" s="212" t="s">
        <v>529</v>
      </c>
      <c r="G135" s="210"/>
      <c r="H135" s="213">
        <v>12.28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157</v>
      </c>
      <c r="AU135" s="219" t="s">
        <v>82</v>
      </c>
      <c r="AV135" s="14" t="s">
        <v>82</v>
      </c>
      <c r="AW135" s="14" t="s">
        <v>33</v>
      </c>
      <c r="AX135" s="14" t="s">
        <v>72</v>
      </c>
      <c r="AY135" s="219" t="s">
        <v>146</v>
      </c>
    </row>
    <row r="136" spans="1:65" s="15" customFormat="1">
      <c r="B136" s="220"/>
      <c r="C136" s="221"/>
      <c r="D136" s="200" t="s">
        <v>157</v>
      </c>
      <c r="E136" s="222" t="s">
        <v>19</v>
      </c>
      <c r="F136" s="223" t="s">
        <v>161</v>
      </c>
      <c r="G136" s="221"/>
      <c r="H136" s="224">
        <v>227.75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157</v>
      </c>
      <c r="AU136" s="230" t="s">
        <v>82</v>
      </c>
      <c r="AV136" s="15" t="s">
        <v>147</v>
      </c>
      <c r="AW136" s="15" t="s">
        <v>33</v>
      </c>
      <c r="AX136" s="15" t="s">
        <v>80</v>
      </c>
      <c r="AY136" s="230" t="s">
        <v>146</v>
      </c>
    </row>
    <row r="137" spans="1:65" s="12" customFormat="1" ht="22.9" customHeight="1">
      <c r="B137" s="164"/>
      <c r="C137" s="165"/>
      <c r="D137" s="166" t="s">
        <v>71</v>
      </c>
      <c r="E137" s="178" t="s">
        <v>168</v>
      </c>
      <c r="F137" s="178" t="s">
        <v>753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SUM(P138:P156)</f>
        <v>0</v>
      </c>
      <c r="Q137" s="172"/>
      <c r="R137" s="173">
        <f>SUM(R138:R156)</f>
        <v>9.9484355299999994</v>
      </c>
      <c r="S137" s="172"/>
      <c r="T137" s="174">
        <f>SUM(T138:T156)</f>
        <v>0</v>
      </c>
      <c r="AR137" s="175" t="s">
        <v>80</v>
      </c>
      <c r="AT137" s="176" t="s">
        <v>71</v>
      </c>
      <c r="AU137" s="176" t="s">
        <v>80</v>
      </c>
      <c r="AY137" s="175" t="s">
        <v>146</v>
      </c>
      <c r="BK137" s="177">
        <f>SUM(BK138:BK156)</f>
        <v>0</v>
      </c>
    </row>
    <row r="138" spans="1:65" s="2" customFormat="1" ht="24.2" customHeight="1">
      <c r="A138" s="36"/>
      <c r="B138" s="37"/>
      <c r="C138" s="180" t="s">
        <v>82</v>
      </c>
      <c r="D138" s="180" t="s">
        <v>149</v>
      </c>
      <c r="E138" s="181" t="s">
        <v>907</v>
      </c>
      <c r="F138" s="182" t="s">
        <v>908</v>
      </c>
      <c r="G138" s="183" t="s">
        <v>152</v>
      </c>
      <c r="H138" s="184">
        <v>39.97</v>
      </c>
      <c r="I138" s="185"/>
      <c r="J138" s="186">
        <f>ROUND(I138*H138,2)</f>
        <v>0</v>
      </c>
      <c r="K138" s="182" t="s">
        <v>362</v>
      </c>
      <c r="L138" s="41"/>
      <c r="M138" s="187" t="s">
        <v>19</v>
      </c>
      <c r="N138" s="188" t="s">
        <v>43</v>
      </c>
      <c r="O138" s="66"/>
      <c r="P138" s="189">
        <f>O138*H138</f>
        <v>0</v>
      </c>
      <c r="Q138" s="189">
        <v>0.24134</v>
      </c>
      <c r="R138" s="189">
        <f>Q138*H138</f>
        <v>9.646359799999999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147</v>
      </c>
      <c r="AT138" s="191" t="s">
        <v>149</v>
      </c>
      <c r="AU138" s="191" t="s">
        <v>82</v>
      </c>
      <c r="AY138" s="19" t="s">
        <v>146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147</v>
      </c>
      <c r="BM138" s="191" t="s">
        <v>909</v>
      </c>
    </row>
    <row r="139" spans="1:65" s="2" customFormat="1">
      <c r="A139" s="36"/>
      <c r="B139" s="37"/>
      <c r="C139" s="38"/>
      <c r="D139" s="193" t="s">
        <v>155</v>
      </c>
      <c r="E139" s="38"/>
      <c r="F139" s="194" t="s">
        <v>910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155</v>
      </c>
      <c r="AU139" s="19" t="s">
        <v>82</v>
      </c>
    </row>
    <row r="140" spans="1:65" s="13" customFormat="1">
      <c r="B140" s="198"/>
      <c r="C140" s="199"/>
      <c r="D140" s="200" t="s">
        <v>157</v>
      </c>
      <c r="E140" s="201" t="s">
        <v>19</v>
      </c>
      <c r="F140" s="202" t="s">
        <v>911</v>
      </c>
      <c r="G140" s="199"/>
      <c r="H140" s="201" t="s">
        <v>19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157</v>
      </c>
      <c r="AU140" s="208" t="s">
        <v>82</v>
      </c>
      <c r="AV140" s="13" t="s">
        <v>80</v>
      </c>
      <c r="AW140" s="13" t="s">
        <v>33</v>
      </c>
      <c r="AX140" s="13" t="s">
        <v>72</v>
      </c>
      <c r="AY140" s="208" t="s">
        <v>146</v>
      </c>
    </row>
    <row r="141" spans="1:65" s="14" customFormat="1">
      <c r="B141" s="209"/>
      <c r="C141" s="210"/>
      <c r="D141" s="200" t="s">
        <v>157</v>
      </c>
      <c r="E141" s="211" t="s">
        <v>19</v>
      </c>
      <c r="F141" s="212" t="s">
        <v>912</v>
      </c>
      <c r="G141" s="210"/>
      <c r="H141" s="213">
        <v>3.15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157</v>
      </c>
      <c r="AU141" s="219" t="s">
        <v>82</v>
      </c>
      <c r="AV141" s="14" t="s">
        <v>82</v>
      </c>
      <c r="AW141" s="14" t="s">
        <v>33</v>
      </c>
      <c r="AX141" s="14" t="s">
        <v>72</v>
      </c>
      <c r="AY141" s="219" t="s">
        <v>146</v>
      </c>
    </row>
    <row r="142" spans="1:65" s="14" customFormat="1">
      <c r="B142" s="209"/>
      <c r="C142" s="210"/>
      <c r="D142" s="200" t="s">
        <v>157</v>
      </c>
      <c r="E142" s="211" t="s">
        <v>19</v>
      </c>
      <c r="F142" s="212" t="s">
        <v>913</v>
      </c>
      <c r="G142" s="210"/>
      <c r="H142" s="213">
        <v>5.88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157</v>
      </c>
      <c r="AU142" s="219" t="s">
        <v>82</v>
      </c>
      <c r="AV142" s="14" t="s">
        <v>82</v>
      </c>
      <c r="AW142" s="14" t="s">
        <v>33</v>
      </c>
      <c r="AX142" s="14" t="s">
        <v>72</v>
      </c>
      <c r="AY142" s="219" t="s">
        <v>146</v>
      </c>
    </row>
    <row r="143" spans="1:65" s="13" customFormat="1">
      <c r="B143" s="198"/>
      <c r="C143" s="199"/>
      <c r="D143" s="200" t="s">
        <v>157</v>
      </c>
      <c r="E143" s="201" t="s">
        <v>19</v>
      </c>
      <c r="F143" s="202" t="s">
        <v>914</v>
      </c>
      <c r="G143" s="199"/>
      <c r="H143" s="201" t="s">
        <v>19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157</v>
      </c>
      <c r="AU143" s="208" t="s">
        <v>82</v>
      </c>
      <c r="AV143" s="13" t="s">
        <v>80</v>
      </c>
      <c r="AW143" s="13" t="s">
        <v>33</v>
      </c>
      <c r="AX143" s="13" t="s">
        <v>72</v>
      </c>
      <c r="AY143" s="208" t="s">
        <v>146</v>
      </c>
    </row>
    <row r="144" spans="1:65" s="14" customFormat="1">
      <c r="B144" s="209"/>
      <c r="C144" s="210"/>
      <c r="D144" s="200" t="s">
        <v>157</v>
      </c>
      <c r="E144" s="211" t="s">
        <v>19</v>
      </c>
      <c r="F144" s="212" t="s">
        <v>915</v>
      </c>
      <c r="G144" s="210"/>
      <c r="H144" s="213">
        <v>3.64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157</v>
      </c>
      <c r="AU144" s="219" t="s">
        <v>82</v>
      </c>
      <c r="AV144" s="14" t="s">
        <v>82</v>
      </c>
      <c r="AW144" s="14" t="s">
        <v>33</v>
      </c>
      <c r="AX144" s="14" t="s">
        <v>72</v>
      </c>
      <c r="AY144" s="219" t="s">
        <v>146</v>
      </c>
    </row>
    <row r="145" spans="1:65" s="14" customFormat="1">
      <c r="B145" s="209"/>
      <c r="C145" s="210"/>
      <c r="D145" s="200" t="s">
        <v>157</v>
      </c>
      <c r="E145" s="211" t="s">
        <v>19</v>
      </c>
      <c r="F145" s="212" t="s">
        <v>916</v>
      </c>
      <c r="G145" s="210"/>
      <c r="H145" s="213">
        <v>4.76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157</v>
      </c>
      <c r="AU145" s="219" t="s">
        <v>82</v>
      </c>
      <c r="AV145" s="14" t="s">
        <v>82</v>
      </c>
      <c r="AW145" s="14" t="s">
        <v>33</v>
      </c>
      <c r="AX145" s="14" t="s">
        <v>72</v>
      </c>
      <c r="AY145" s="219" t="s">
        <v>146</v>
      </c>
    </row>
    <row r="146" spans="1:65" s="14" customFormat="1">
      <c r="B146" s="209"/>
      <c r="C146" s="210"/>
      <c r="D146" s="200" t="s">
        <v>157</v>
      </c>
      <c r="E146" s="211" t="s">
        <v>19</v>
      </c>
      <c r="F146" s="212" t="s">
        <v>917</v>
      </c>
      <c r="G146" s="210"/>
      <c r="H146" s="213">
        <v>11.27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157</v>
      </c>
      <c r="AU146" s="219" t="s">
        <v>82</v>
      </c>
      <c r="AV146" s="14" t="s">
        <v>82</v>
      </c>
      <c r="AW146" s="14" t="s">
        <v>33</v>
      </c>
      <c r="AX146" s="14" t="s">
        <v>72</v>
      </c>
      <c r="AY146" s="219" t="s">
        <v>146</v>
      </c>
    </row>
    <row r="147" spans="1:65" s="14" customFormat="1">
      <c r="B147" s="209"/>
      <c r="C147" s="210"/>
      <c r="D147" s="200" t="s">
        <v>157</v>
      </c>
      <c r="E147" s="211" t="s">
        <v>19</v>
      </c>
      <c r="F147" s="212" t="s">
        <v>917</v>
      </c>
      <c r="G147" s="210"/>
      <c r="H147" s="213">
        <v>11.27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157</v>
      </c>
      <c r="AU147" s="219" t="s">
        <v>82</v>
      </c>
      <c r="AV147" s="14" t="s">
        <v>82</v>
      </c>
      <c r="AW147" s="14" t="s">
        <v>33</v>
      </c>
      <c r="AX147" s="14" t="s">
        <v>72</v>
      </c>
      <c r="AY147" s="219" t="s">
        <v>146</v>
      </c>
    </row>
    <row r="148" spans="1:65" s="15" customFormat="1">
      <c r="B148" s="220"/>
      <c r="C148" s="221"/>
      <c r="D148" s="200" t="s">
        <v>157</v>
      </c>
      <c r="E148" s="222" t="s">
        <v>19</v>
      </c>
      <c r="F148" s="223" t="s">
        <v>161</v>
      </c>
      <c r="G148" s="221"/>
      <c r="H148" s="224">
        <v>39.97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157</v>
      </c>
      <c r="AU148" s="230" t="s">
        <v>82</v>
      </c>
      <c r="AV148" s="15" t="s">
        <v>147</v>
      </c>
      <c r="AW148" s="15" t="s">
        <v>33</v>
      </c>
      <c r="AX148" s="15" t="s">
        <v>80</v>
      </c>
      <c r="AY148" s="230" t="s">
        <v>146</v>
      </c>
    </row>
    <row r="149" spans="1:65" s="2" customFormat="1" ht="24.2" customHeight="1">
      <c r="A149" s="36"/>
      <c r="B149" s="37"/>
      <c r="C149" s="180" t="s">
        <v>168</v>
      </c>
      <c r="D149" s="180" t="s">
        <v>149</v>
      </c>
      <c r="E149" s="181" t="s">
        <v>918</v>
      </c>
      <c r="F149" s="182" t="s">
        <v>919</v>
      </c>
      <c r="G149" s="183" t="s">
        <v>213</v>
      </c>
      <c r="H149" s="184">
        <v>0.29699999999999999</v>
      </c>
      <c r="I149" s="185"/>
      <c r="J149" s="186">
        <f>ROUND(I149*H149,2)</f>
        <v>0</v>
      </c>
      <c r="K149" s="182" t="s">
        <v>362</v>
      </c>
      <c r="L149" s="41"/>
      <c r="M149" s="187" t="s">
        <v>19</v>
      </c>
      <c r="N149" s="188" t="s">
        <v>43</v>
      </c>
      <c r="O149" s="66"/>
      <c r="P149" s="189">
        <f>O149*H149</f>
        <v>0</v>
      </c>
      <c r="Q149" s="189">
        <v>1.7090000000000001E-2</v>
      </c>
      <c r="R149" s="189">
        <f>Q149*H149</f>
        <v>5.0757299999999997E-3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147</v>
      </c>
      <c r="AT149" s="191" t="s">
        <v>149</v>
      </c>
      <c r="AU149" s="191" t="s">
        <v>82</v>
      </c>
      <c r="AY149" s="19" t="s">
        <v>146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147</v>
      </c>
      <c r="BM149" s="191" t="s">
        <v>920</v>
      </c>
    </row>
    <row r="150" spans="1:65" s="2" customFormat="1">
      <c r="A150" s="36"/>
      <c r="B150" s="37"/>
      <c r="C150" s="38"/>
      <c r="D150" s="193" t="s">
        <v>155</v>
      </c>
      <c r="E150" s="38"/>
      <c r="F150" s="194" t="s">
        <v>921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155</v>
      </c>
      <c r="AU150" s="19" t="s">
        <v>82</v>
      </c>
    </row>
    <row r="151" spans="1:65" s="13" customFormat="1">
      <c r="B151" s="198"/>
      <c r="C151" s="199"/>
      <c r="D151" s="200" t="s">
        <v>157</v>
      </c>
      <c r="E151" s="201" t="s">
        <v>19</v>
      </c>
      <c r="F151" s="202" t="s">
        <v>922</v>
      </c>
      <c r="G151" s="199"/>
      <c r="H151" s="201" t="s">
        <v>19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157</v>
      </c>
      <c r="AU151" s="208" t="s">
        <v>82</v>
      </c>
      <c r="AV151" s="13" t="s">
        <v>80</v>
      </c>
      <c r="AW151" s="13" t="s">
        <v>33</v>
      </c>
      <c r="AX151" s="13" t="s">
        <v>72</v>
      </c>
      <c r="AY151" s="208" t="s">
        <v>146</v>
      </c>
    </row>
    <row r="152" spans="1:65" s="14" customFormat="1">
      <c r="B152" s="209"/>
      <c r="C152" s="210"/>
      <c r="D152" s="200" t="s">
        <v>157</v>
      </c>
      <c r="E152" s="211" t="s">
        <v>19</v>
      </c>
      <c r="F152" s="212" t="s">
        <v>923</v>
      </c>
      <c r="G152" s="210"/>
      <c r="H152" s="213">
        <v>9.5000000000000001E-2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157</v>
      </c>
      <c r="AU152" s="219" t="s">
        <v>82</v>
      </c>
      <c r="AV152" s="14" t="s">
        <v>82</v>
      </c>
      <c r="AW152" s="14" t="s">
        <v>33</v>
      </c>
      <c r="AX152" s="14" t="s">
        <v>72</v>
      </c>
      <c r="AY152" s="219" t="s">
        <v>146</v>
      </c>
    </row>
    <row r="153" spans="1:65" s="14" customFormat="1">
      <c r="B153" s="209"/>
      <c r="C153" s="210"/>
      <c r="D153" s="200" t="s">
        <v>157</v>
      </c>
      <c r="E153" s="211" t="s">
        <v>19</v>
      </c>
      <c r="F153" s="212" t="s">
        <v>924</v>
      </c>
      <c r="G153" s="210"/>
      <c r="H153" s="213">
        <v>0.126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157</v>
      </c>
      <c r="AU153" s="219" t="s">
        <v>82</v>
      </c>
      <c r="AV153" s="14" t="s">
        <v>82</v>
      </c>
      <c r="AW153" s="14" t="s">
        <v>33</v>
      </c>
      <c r="AX153" s="14" t="s">
        <v>72</v>
      </c>
      <c r="AY153" s="219" t="s">
        <v>146</v>
      </c>
    </row>
    <row r="154" spans="1:65" s="14" customFormat="1">
      <c r="B154" s="209"/>
      <c r="C154" s="210"/>
      <c r="D154" s="200" t="s">
        <v>157</v>
      </c>
      <c r="E154" s="211" t="s">
        <v>19</v>
      </c>
      <c r="F154" s="212" t="s">
        <v>925</v>
      </c>
      <c r="G154" s="210"/>
      <c r="H154" s="213">
        <v>7.5999999999999998E-2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157</v>
      </c>
      <c r="AU154" s="219" t="s">
        <v>82</v>
      </c>
      <c r="AV154" s="14" t="s">
        <v>82</v>
      </c>
      <c r="AW154" s="14" t="s">
        <v>33</v>
      </c>
      <c r="AX154" s="14" t="s">
        <v>72</v>
      </c>
      <c r="AY154" s="219" t="s">
        <v>146</v>
      </c>
    </row>
    <row r="155" spans="1:65" s="15" customFormat="1">
      <c r="B155" s="220"/>
      <c r="C155" s="221"/>
      <c r="D155" s="200" t="s">
        <v>157</v>
      </c>
      <c r="E155" s="222" t="s">
        <v>19</v>
      </c>
      <c r="F155" s="223" t="s">
        <v>161</v>
      </c>
      <c r="G155" s="221"/>
      <c r="H155" s="224">
        <v>0.29699999999999999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157</v>
      </c>
      <c r="AU155" s="230" t="s">
        <v>82</v>
      </c>
      <c r="AV155" s="15" t="s">
        <v>147</v>
      </c>
      <c r="AW155" s="15" t="s">
        <v>33</v>
      </c>
      <c r="AX155" s="15" t="s">
        <v>80</v>
      </c>
      <c r="AY155" s="230" t="s">
        <v>146</v>
      </c>
    </row>
    <row r="156" spans="1:65" s="2" customFormat="1" ht="16.5" customHeight="1">
      <c r="A156" s="36"/>
      <c r="B156" s="37"/>
      <c r="C156" s="236" t="s">
        <v>147</v>
      </c>
      <c r="D156" s="236" t="s">
        <v>392</v>
      </c>
      <c r="E156" s="237" t="s">
        <v>926</v>
      </c>
      <c r="F156" s="238" t="s">
        <v>927</v>
      </c>
      <c r="G156" s="239" t="s">
        <v>213</v>
      </c>
      <c r="H156" s="240">
        <v>0.29699999999999999</v>
      </c>
      <c r="I156" s="241"/>
      <c r="J156" s="242">
        <f>ROUND(I156*H156,2)</f>
        <v>0</v>
      </c>
      <c r="K156" s="238" t="s">
        <v>362</v>
      </c>
      <c r="L156" s="243"/>
      <c r="M156" s="244" t="s">
        <v>19</v>
      </c>
      <c r="N156" s="245" t="s">
        <v>43</v>
      </c>
      <c r="O156" s="66"/>
      <c r="P156" s="189">
        <f>O156*H156</f>
        <v>0</v>
      </c>
      <c r="Q156" s="189">
        <v>1</v>
      </c>
      <c r="R156" s="189">
        <f>Q156*H156</f>
        <v>0.29699999999999999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201</v>
      </c>
      <c r="AT156" s="191" t="s">
        <v>392</v>
      </c>
      <c r="AU156" s="191" t="s">
        <v>82</v>
      </c>
      <c r="AY156" s="19" t="s">
        <v>146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147</v>
      </c>
      <c r="BM156" s="191" t="s">
        <v>928</v>
      </c>
    </row>
    <row r="157" spans="1:65" s="12" customFormat="1" ht="22.9" customHeight="1">
      <c r="B157" s="164"/>
      <c r="C157" s="165"/>
      <c r="D157" s="166" t="s">
        <v>71</v>
      </c>
      <c r="E157" s="178" t="s">
        <v>188</v>
      </c>
      <c r="F157" s="178" t="s">
        <v>359</v>
      </c>
      <c r="G157" s="165"/>
      <c r="H157" s="165"/>
      <c r="I157" s="168"/>
      <c r="J157" s="179">
        <f>BK157</f>
        <v>0</v>
      </c>
      <c r="K157" s="165"/>
      <c r="L157" s="170"/>
      <c r="M157" s="171"/>
      <c r="N157" s="172"/>
      <c r="O157" s="172"/>
      <c r="P157" s="173">
        <f>SUM(P158:P468)</f>
        <v>0</v>
      </c>
      <c r="Q157" s="172"/>
      <c r="R157" s="173">
        <f>SUM(R158:R468)</f>
        <v>20.524773639999999</v>
      </c>
      <c r="S157" s="172"/>
      <c r="T157" s="174">
        <f>SUM(T158:T468)</f>
        <v>0</v>
      </c>
      <c r="AR157" s="175" t="s">
        <v>80</v>
      </c>
      <c r="AT157" s="176" t="s">
        <v>71</v>
      </c>
      <c r="AU157" s="176" t="s">
        <v>80</v>
      </c>
      <c r="AY157" s="175" t="s">
        <v>146</v>
      </c>
      <c r="BK157" s="177">
        <f>SUM(BK158:BK468)</f>
        <v>0</v>
      </c>
    </row>
    <row r="158" spans="1:65" s="2" customFormat="1" ht="16.5" customHeight="1">
      <c r="A158" s="36"/>
      <c r="B158" s="37"/>
      <c r="C158" s="180" t="s">
        <v>181</v>
      </c>
      <c r="D158" s="180" t="s">
        <v>149</v>
      </c>
      <c r="E158" s="181" t="s">
        <v>929</v>
      </c>
      <c r="F158" s="182" t="s">
        <v>930</v>
      </c>
      <c r="G158" s="183" t="s">
        <v>152</v>
      </c>
      <c r="H158" s="184">
        <v>184.25</v>
      </c>
      <c r="I158" s="185"/>
      <c r="J158" s="186">
        <f>ROUND(I158*H158,2)</f>
        <v>0</v>
      </c>
      <c r="K158" s="182" t="s">
        <v>362</v>
      </c>
      <c r="L158" s="41"/>
      <c r="M158" s="187" t="s">
        <v>19</v>
      </c>
      <c r="N158" s="188" t="s">
        <v>43</v>
      </c>
      <c r="O158" s="66"/>
      <c r="P158" s="189">
        <f>O158*H158</f>
        <v>0</v>
      </c>
      <c r="Q158" s="189">
        <v>2.5999999999999998E-4</v>
      </c>
      <c r="R158" s="189">
        <f>Q158*H158</f>
        <v>4.7904999999999996E-2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147</v>
      </c>
      <c r="AT158" s="191" t="s">
        <v>149</v>
      </c>
      <c r="AU158" s="191" t="s">
        <v>82</v>
      </c>
      <c r="AY158" s="19" t="s">
        <v>146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147</v>
      </c>
      <c r="BM158" s="191" t="s">
        <v>931</v>
      </c>
    </row>
    <row r="159" spans="1:65" s="2" customFormat="1">
      <c r="A159" s="36"/>
      <c r="B159" s="37"/>
      <c r="C159" s="38"/>
      <c r="D159" s="193" t="s">
        <v>155</v>
      </c>
      <c r="E159" s="38"/>
      <c r="F159" s="194" t="s">
        <v>932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155</v>
      </c>
      <c r="AU159" s="19" t="s">
        <v>82</v>
      </c>
    </row>
    <row r="160" spans="1:65" s="13" customFormat="1">
      <c r="B160" s="198"/>
      <c r="C160" s="199"/>
      <c r="D160" s="200" t="s">
        <v>157</v>
      </c>
      <c r="E160" s="201" t="s">
        <v>19</v>
      </c>
      <c r="F160" s="202" t="s">
        <v>514</v>
      </c>
      <c r="G160" s="199"/>
      <c r="H160" s="201" t="s">
        <v>19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157</v>
      </c>
      <c r="AU160" s="208" t="s">
        <v>82</v>
      </c>
      <c r="AV160" s="13" t="s">
        <v>80</v>
      </c>
      <c r="AW160" s="13" t="s">
        <v>33</v>
      </c>
      <c r="AX160" s="13" t="s">
        <v>72</v>
      </c>
      <c r="AY160" s="208" t="s">
        <v>146</v>
      </c>
    </row>
    <row r="161" spans="2:51" s="14" customFormat="1">
      <c r="B161" s="209"/>
      <c r="C161" s="210"/>
      <c r="D161" s="200" t="s">
        <v>157</v>
      </c>
      <c r="E161" s="211" t="s">
        <v>19</v>
      </c>
      <c r="F161" s="212" t="s">
        <v>515</v>
      </c>
      <c r="G161" s="210"/>
      <c r="H161" s="213">
        <v>11.74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157</v>
      </c>
      <c r="AU161" s="219" t="s">
        <v>82</v>
      </c>
      <c r="AV161" s="14" t="s">
        <v>82</v>
      </c>
      <c r="AW161" s="14" t="s">
        <v>33</v>
      </c>
      <c r="AX161" s="14" t="s">
        <v>72</v>
      </c>
      <c r="AY161" s="219" t="s">
        <v>146</v>
      </c>
    </row>
    <row r="162" spans="2:51" s="13" customFormat="1">
      <c r="B162" s="198"/>
      <c r="C162" s="199"/>
      <c r="D162" s="200" t="s">
        <v>157</v>
      </c>
      <c r="E162" s="201" t="s">
        <v>19</v>
      </c>
      <c r="F162" s="202" t="s">
        <v>516</v>
      </c>
      <c r="G162" s="199"/>
      <c r="H162" s="201" t="s">
        <v>19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157</v>
      </c>
      <c r="AU162" s="208" t="s">
        <v>82</v>
      </c>
      <c r="AV162" s="13" t="s">
        <v>80</v>
      </c>
      <c r="AW162" s="13" t="s">
        <v>33</v>
      </c>
      <c r="AX162" s="13" t="s">
        <v>72</v>
      </c>
      <c r="AY162" s="208" t="s">
        <v>146</v>
      </c>
    </row>
    <row r="163" spans="2:51" s="14" customFormat="1">
      <c r="B163" s="209"/>
      <c r="C163" s="210"/>
      <c r="D163" s="200" t="s">
        <v>157</v>
      </c>
      <c r="E163" s="211" t="s">
        <v>19</v>
      </c>
      <c r="F163" s="212" t="s">
        <v>517</v>
      </c>
      <c r="G163" s="210"/>
      <c r="H163" s="213">
        <v>29.3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157</v>
      </c>
      <c r="AU163" s="219" t="s">
        <v>82</v>
      </c>
      <c r="AV163" s="14" t="s">
        <v>82</v>
      </c>
      <c r="AW163" s="14" t="s">
        <v>33</v>
      </c>
      <c r="AX163" s="14" t="s">
        <v>72</v>
      </c>
      <c r="AY163" s="219" t="s">
        <v>146</v>
      </c>
    </row>
    <row r="164" spans="2:51" s="13" customFormat="1">
      <c r="B164" s="198"/>
      <c r="C164" s="199"/>
      <c r="D164" s="200" t="s">
        <v>157</v>
      </c>
      <c r="E164" s="201" t="s">
        <v>19</v>
      </c>
      <c r="F164" s="202" t="s">
        <v>518</v>
      </c>
      <c r="G164" s="199"/>
      <c r="H164" s="201" t="s">
        <v>19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157</v>
      </c>
      <c r="AU164" s="208" t="s">
        <v>82</v>
      </c>
      <c r="AV164" s="13" t="s">
        <v>80</v>
      </c>
      <c r="AW164" s="13" t="s">
        <v>33</v>
      </c>
      <c r="AX164" s="13" t="s">
        <v>72</v>
      </c>
      <c r="AY164" s="208" t="s">
        <v>146</v>
      </c>
    </row>
    <row r="165" spans="2:51" s="14" customFormat="1">
      <c r="B165" s="209"/>
      <c r="C165" s="210"/>
      <c r="D165" s="200" t="s">
        <v>157</v>
      </c>
      <c r="E165" s="211" t="s">
        <v>19</v>
      </c>
      <c r="F165" s="212" t="s">
        <v>519</v>
      </c>
      <c r="G165" s="210"/>
      <c r="H165" s="213">
        <v>15.02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157</v>
      </c>
      <c r="AU165" s="219" t="s">
        <v>82</v>
      </c>
      <c r="AV165" s="14" t="s">
        <v>82</v>
      </c>
      <c r="AW165" s="14" t="s">
        <v>33</v>
      </c>
      <c r="AX165" s="14" t="s">
        <v>72</v>
      </c>
      <c r="AY165" s="219" t="s">
        <v>146</v>
      </c>
    </row>
    <row r="166" spans="2:51" s="13" customFormat="1">
      <c r="B166" s="198"/>
      <c r="C166" s="199"/>
      <c r="D166" s="200" t="s">
        <v>157</v>
      </c>
      <c r="E166" s="201" t="s">
        <v>19</v>
      </c>
      <c r="F166" s="202" t="s">
        <v>520</v>
      </c>
      <c r="G166" s="199"/>
      <c r="H166" s="201" t="s">
        <v>19</v>
      </c>
      <c r="I166" s="203"/>
      <c r="J166" s="199"/>
      <c r="K166" s="199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157</v>
      </c>
      <c r="AU166" s="208" t="s">
        <v>82</v>
      </c>
      <c r="AV166" s="13" t="s">
        <v>80</v>
      </c>
      <c r="AW166" s="13" t="s">
        <v>33</v>
      </c>
      <c r="AX166" s="13" t="s">
        <v>72</v>
      </c>
      <c r="AY166" s="208" t="s">
        <v>146</v>
      </c>
    </row>
    <row r="167" spans="2:51" s="14" customFormat="1">
      <c r="B167" s="209"/>
      <c r="C167" s="210"/>
      <c r="D167" s="200" t="s">
        <v>157</v>
      </c>
      <c r="E167" s="211" t="s">
        <v>19</v>
      </c>
      <c r="F167" s="212" t="s">
        <v>521</v>
      </c>
      <c r="G167" s="210"/>
      <c r="H167" s="213">
        <v>10.64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157</v>
      </c>
      <c r="AU167" s="219" t="s">
        <v>82</v>
      </c>
      <c r="AV167" s="14" t="s">
        <v>82</v>
      </c>
      <c r="AW167" s="14" t="s">
        <v>33</v>
      </c>
      <c r="AX167" s="14" t="s">
        <v>72</v>
      </c>
      <c r="AY167" s="219" t="s">
        <v>146</v>
      </c>
    </row>
    <row r="168" spans="2:51" s="13" customFormat="1">
      <c r="B168" s="198"/>
      <c r="C168" s="199"/>
      <c r="D168" s="200" t="s">
        <v>157</v>
      </c>
      <c r="E168" s="201" t="s">
        <v>19</v>
      </c>
      <c r="F168" s="202" t="s">
        <v>522</v>
      </c>
      <c r="G168" s="199"/>
      <c r="H168" s="201" t="s">
        <v>19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157</v>
      </c>
      <c r="AU168" s="208" t="s">
        <v>82</v>
      </c>
      <c r="AV168" s="13" t="s">
        <v>80</v>
      </c>
      <c r="AW168" s="13" t="s">
        <v>33</v>
      </c>
      <c r="AX168" s="13" t="s">
        <v>72</v>
      </c>
      <c r="AY168" s="208" t="s">
        <v>146</v>
      </c>
    </row>
    <row r="169" spans="2:51" s="14" customFormat="1">
      <c r="B169" s="209"/>
      <c r="C169" s="210"/>
      <c r="D169" s="200" t="s">
        <v>157</v>
      </c>
      <c r="E169" s="211" t="s">
        <v>19</v>
      </c>
      <c r="F169" s="212" t="s">
        <v>523</v>
      </c>
      <c r="G169" s="210"/>
      <c r="H169" s="213">
        <v>7.66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157</v>
      </c>
      <c r="AU169" s="219" t="s">
        <v>82</v>
      </c>
      <c r="AV169" s="14" t="s">
        <v>82</v>
      </c>
      <c r="AW169" s="14" t="s">
        <v>33</v>
      </c>
      <c r="AX169" s="14" t="s">
        <v>72</v>
      </c>
      <c r="AY169" s="219" t="s">
        <v>146</v>
      </c>
    </row>
    <row r="170" spans="2:51" s="13" customFormat="1">
      <c r="B170" s="198"/>
      <c r="C170" s="199"/>
      <c r="D170" s="200" t="s">
        <v>157</v>
      </c>
      <c r="E170" s="201" t="s">
        <v>19</v>
      </c>
      <c r="F170" s="202" t="s">
        <v>524</v>
      </c>
      <c r="G170" s="199"/>
      <c r="H170" s="201" t="s">
        <v>19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157</v>
      </c>
      <c r="AU170" s="208" t="s">
        <v>82</v>
      </c>
      <c r="AV170" s="13" t="s">
        <v>80</v>
      </c>
      <c r="AW170" s="13" t="s">
        <v>33</v>
      </c>
      <c r="AX170" s="13" t="s">
        <v>72</v>
      </c>
      <c r="AY170" s="208" t="s">
        <v>146</v>
      </c>
    </row>
    <row r="171" spans="2:51" s="14" customFormat="1">
      <c r="B171" s="209"/>
      <c r="C171" s="210"/>
      <c r="D171" s="200" t="s">
        <v>157</v>
      </c>
      <c r="E171" s="211" t="s">
        <v>19</v>
      </c>
      <c r="F171" s="212" t="s">
        <v>525</v>
      </c>
      <c r="G171" s="210"/>
      <c r="H171" s="213">
        <v>1.43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157</v>
      </c>
      <c r="AU171" s="219" t="s">
        <v>82</v>
      </c>
      <c r="AV171" s="14" t="s">
        <v>82</v>
      </c>
      <c r="AW171" s="14" t="s">
        <v>33</v>
      </c>
      <c r="AX171" s="14" t="s">
        <v>72</v>
      </c>
      <c r="AY171" s="219" t="s">
        <v>146</v>
      </c>
    </row>
    <row r="172" spans="2:51" s="13" customFormat="1">
      <c r="B172" s="198"/>
      <c r="C172" s="199"/>
      <c r="D172" s="200" t="s">
        <v>157</v>
      </c>
      <c r="E172" s="201" t="s">
        <v>19</v>
      </c>
      <c r="F172" s="202" t="s">
        <v>526</v>
      </c>
      <c r="G172" s="199"/>
      <c r="H172" s="201" t="s">
        <v>19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157</v>
      </c>
      <c r="AU172" s="208" t="s">
        <v>82</v>
      </c>
      <c r="AV172" s="13" t="s">
        <v>80</v>
      </c>
      <c r="AW172" s="13" t="s">
        <v>33</v>
      </c>
      <c r="AX172" s="13" t="s">
        <v>72</v>
      </c>
      <c r="AY172" s="208" t="s">
        <v>146</v>
      </c>
    </row>
    <row r="173" spans="2:51" s="14" customFormat="1">
      <c r="B173" s="209"/>
      <c r="C173" s="210"/>
      <c r="D173" s="200" t="s">
        <v>157</v>
      </c>
      <c r="E173" s="211" t="s">
        <v>19</v>
      </c>
      <c r="F173" s="212" t="s">
        <v>527</v>
      </c>
      <c r="G173" s="210"/>
      <c r="H173" s="213">
        <v>4.68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157</v>
      </c>
      <c r="AU173" s="219" t="s">
        <v>82</v>
      </c>
      <c r="AV173" s="14" t="s">
        <v>82</v>
      </c>
      <c r="AW173" s="14" t="s">
        <v>33</v>
      </c>
      <c r="AX173" s="14" t="s">
        <v>72</v>
      </c>
      <c r="AY173" s="219" t="s">
        <v>146</v>
      </c>
    </row>
    <row r="174" spans="2:51" s="13" customFormat="1">
      <c r="B174" s="198"/>
      <c r="C174" s="199"/>
      <c r="D174" s="200" t="s">
        <v>157</v>
      </c>
      <c r="E174" s="201" t="s">
        <v>19</v>
      </c>
      <c r="F174" s="202" t="s">
        <v>528</v>
      </c>
      <c r="G174" s="199"/>
      <c r="H174" s="201" t="s">
        <v>19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157</v>
      </c>
      <c r="AU174" s="208" t="s">
        <v>82</v>
      </c>
      <c r="AV174" s="13" t="s">
        <v>80</v>
      </c>
      <c r="AW174" s="13" t="s">
        <v>33</v>
      </c>
      <c r="AX174" s="13" t="s">
        <v>72</v>
      </c>
      <c r="AY174" s="208" t="s">
        <v>146</v>
      </c>
    </row>
    <row r="175" spans="2:51" s="14" customFormat="1">
      <c r="B175" s="209"/>
      <c r="C175" s="210"/>
      <c r="D175" s="200" t="s">
        <v>157</v>
      </c>
      <c r="E175" s="211" t="s">
        <v>19</v>
      </c>
      <c r="F175" s="212" t="s">
        <v>529</v>
      </c>
      <c r="G175" s="210"/>
      <c r="H175" s="213">
        <v>12.28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157</v>
      </c>
      <c r="AU175" s="219" t="s">
        <v>82</v>
      </c>
      <c r="AV175" s="14" t="s">
        <v>82</v>
      </c>
      <c r="AW175" s="14" t="s">
        <v>33</v>
      </c>
      <c r="AX175" s="14" t="s">
        <v>72</v>
      </c>
      <c r="AY175" s="219" t="s">
        <v>146</v>
      </c>
    </row>
    <row r="176" spans="2:51" s="13" customFormat="1">
      <c r="B176" s="198"/>
      <c r="C176" s="199"/>
      <c r="D176" s="200" t="s">
        <v>157</v>
      </c>
      <c r="E176" s="201" t="s">
        <v>19</v>
      </c>
      <c r="F176" s="202" t="s">
        <v>933</v>
      </c>
      <c r="G176" s="199"/>
      <c r="H176" s="201" t="s">
        <v>19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157</v>
      </c>
      <c r="AU176" s="208" t="s">
        <v>82</v>
      </c>
      <c r="AV176" s="13" t="s">
        <v>80</v>
      </c>
      <c r="AW176" s="13" t="s">
        <v>33</v>
      </c>
      <c r="AX176" s="13" t="s">
        <v>72</v>
      </c>
      <c r="AY176" s="208" t="s">
        <v>146</v>
      </c>
    </row>
    <row r="177" spans="1:65" s="14" customFormat="1">
      <c r="B177" s="209"/>
      <c r="C177" s="210"/>
      <c r="D177" s="200" t="s">
        <v>157</v>
      </c>
      <c r="E177" s="211" t="s">
        <v>19</v>
      </c>
      <c r="F177" s="212" t="s">
        <v>934</v>
      </c>
      <c r="G177" s="210"/>
      <c r="H177" s="213">
        <v>9.4600000000000009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157</v>
      </c>
      <c r="AU177" s="219" t="s">
        <v>82</v>
      </c>
      <c r="AV177" s="14" t="s">
        <v>82</v>
      </c>
      <c r="AW177" s="14" t="s">
        <v>33</v>
      </c>
      <c r="AX177" s="14" t="s">
        <v>72</v>
      </c>
      <c r="AY177" s="219" t="s">
        <v>146</v>
      </c>
    </row>
    <row r="178" spans="1:65" s="13" customFormat="1">
      <c r="B178" s="198"/>
      <c r="C178" s="199"/>
      <c r="D178" s="200" t="s">
        <v>157</v>
      </c>
      <c r="E178" s="201" t="s">
        <v>19</v>
      </c>
      <c r="F178" s="202" t="s">
        <v>935</v>
      </c>
      <c r="G178" s="199"/>
      <c r="H178" s="201" t="s">
        <v>19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157</v>
      </c>
      <c r="AU178" s="208" t="s">
        <v>82</v>
      </c>
      <c r="AV178" s="13" t="s">
        <v>80</v>
      </c>
      <c r="AW178" s="13" t="s">
        <v>33</v>
      </c>
      <c r="AX178" s="13" t="s">
        <v>72</v>
      </c>
      <c r="AY178" s="208" t="s">
        <v>146</v>
      </c>
    </row>
    <row r="179" spans="1:65" s="14" customFormat="1">
      <c r="B179" s="209"/>
      <c r="C179" s="210"/>
      <c r="D179" s="200" t="s">
        <v>157</v>
      </c>
      <c r="E179" s="211" t="s">
        <v>19</v>
      </c>
      <c r="F179" s="212" t="s">
        <v>936</v>
      </c>
      <c r="G179" s="210"/>
      <c r="H179" s="213">
        <v>8.35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157</v>
      </c>
      <c r="AU179" s="219" t="s">
        <v>82</v>
      </c>
      <c r="AV179" s="14" t="s">
        <v>82</v>
      </c>
      <c r="AW179" s="14" t="s">
        <v>33</v>
      </c>
      <c r="AX179" s="14" t="s">
        <v>72</v>
      </c>
      <c r="AY179" s="219" t="s">
        <v>146</v>
      </c>
    </row>
    <row r="180" spans="1:65" s="13" customFormat="1">
      <c r="B180" s="198"/>
      <c r="C180" s="199"/>
      <c r="D180" s="200" t="s">
        <v>157</v>
      </c>
      <c r="E180" s="201" t="s">
        <v>19</v>
      </c>
      <c r="F180" s="202" t="s">
        <v>937</v>
      </c>
      <c r="G180" s="199"/>
      <c r="H180" s="201" t="s">
        <v>19</v>
      </c>
      <c r="I180" s="203"/>
      <c r="J180" s="199"/>
      <c r="K180" s="199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157</v>
      </c>
      <c r="AU180" s="208" t="s">
        <v>82</v>
      </c>
      <c r="AV180" s="13" t="s">
        <v>80</v>
      </c>
      <c r="AW180" s="13" t="s">
        <v>33</v>
      </c>
      <c r="AX180" s="13" t="s">
        <v>72</v>
      </c>
      <c r="AY180" s="208" t="s">
        <v>146</v>
      </c>
    </row>
    <row r="181" spans="1:65" s="14" customFormat="1">
      <c r="B181" s="209"/>
      <c r="C181" s="210"/>
      <c r="D181" s="200" t="s">
        <v>157</v>
      </c>
      <c r="E181" s="211" t="s">
        <v>19</v>
      </c>
      <c r="F181" s="212" t="s">
        <v>938</v>
      </c>
      <c r="G181" s="210"/>
      <c r="H181" s="213">
        <v>21.48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157</v>
      </c>
      <c r="AU181" s="219" t="s">
        <v>82</v>
      </c>
      <c r="AV181" s="14" t="s">
        <v>82</v>
      </c>
      <c r="AW181" s="14" t="s">
        <v>33</v>
      </c>
      <c r="AX181" s="14" t="s">
        <v>72</v>
      </c>
      <c r="AY181" s="219" t="s">
        <v>146</v>
      </c>
    </row>
    <row r="182" spans="1:65" s="13" customFormat="1">
      <c r="B182" s="198"/>
      <c r="C182" s="199"/>
      <c r="D182" s="200" t="s">
        <v>157</v>
      </c>
      <c r="E182" s="201" t="s">
        <v>19</v>
      </c>
      <c r="F182" s="202" t="s">
        <v>939</v>
      </c>
      <c r="G182" s="199"/>
      <c r="H182" s="201" t="s">
        <v>19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157</v>
      </c>
      <c r="AU182" s="208" t="s">
        <v>82</v>
      </c>
      <c r="AV182" s="13" t="s">
        <v>80</v>
      </c>
      <c r="AW182" s="13" t="s">
        <v>33</v>
      </c>
      <c r="AX182" s="13" t="s">
        <v>72</v>
      </c>
      <c r="AY182" s="208" t="s">
        <v>146</v>
      </c>
    </row>
    <row r="183" spans="1:65" s="14" customFormat="1">
      <c r="B183" s="209"/>
      <c r="C183" s="210"/>
      <c r="D183" s="200" t="s">
        <v>157</v>
      </c>
      <c r="E183" s="211" t="s">
        <v>19</v>
      </c>
      <c r="F183" s="212" t="s">
        <v>940</v>
      </c>
      <c r="G183" s="210"/>
      <c r="H183" s="213">
        <v>11.28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157</v>
      </c>
      <c r="AU183" s="219" t="s">
        <v>82</v>
      </c>
      <c r="AV183" s="14" t="s">
        <v>82</v>
      </c>
      <c r="AW183" s="14" t="s">
        <v>33</v>
      </c>
      <c r="AX183" s="14" t="s">
        <v>72</v>
      </c>
      <c r="AY183" s="219" t="s">
        <v>146</v>
      </c>
    </row>
    <row r="184" spans="1:65" s="13" customFormat="1">
      <c r="B184" s="198"/>
      <c r="C184" s="199"/>
      <c r="D184" s="200" t="s">
        <v>157</v>
      </c>
      <c r="E184" s="201" t="s">
        <v>19</v>
      </c>
      <c r="F184" s="202" t="s">
        <v>941</v>
      </c>
      <c r="G184" s="199"/>
      <c r="H184" s="201" t="s">
        <v>19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157</v>
      </c>
      <c r="AU184" s="208" t="s">
        <v>82</v>
      </c>
      <c r="AV184" s="13" t="s">
        <v>80</v>
      </c>
      <c r="AW184" s="13" t="s">
        <v>33</v>
      </c>
      <c r="AX184" s="13" t="s">
        <v>72</v>
      </c>
      <c r="AY184" s="208" t="s">
        <v>146</v>
      </c>
    </row>
    <row r="185" spans="1:65" s="14" customFormat="1">
      <c r="B185" s="209"/>
      <c r="C185" s="210"/>
      <c r="D185" s="200" t="s">
        <v>157</v>
      </c>
      <c r="E185" s="211" t="s">
        <v>19</v>
      </c>
      <c r="F185" s="212" t="s">
        <v>942</v>
      </c>
      <c r="G185" s="210"/>
      <c r="H185" s="213">
        <v>8.69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157</v>
      </c>
      <c r="AU185" s="219" t="s">
        <v>82</v>
      </c>
      <c r="AV185" s="14" t="s">
        <v>82</v>
      </c>
      <c r="AW185" s="14" t="s">
        <v>33</v>
      </c>
      <c r="AX185" s="14" t="s">
        <v>72</v>
      </c>
      <c r="AY185" s="219" t="s">
        <v>146</v>
      </c>
    </row>
    <row r="186" spans="1:65" s="13" customFormat="1">
      <c r="B186" s="198"/>
      <c r="C186" s="199"/>
      <c r="D186" s="200" t="s">
        <v>157</v>
      </c>
      <c r="E186" s="201" t="s">
        <v>19</v>
      </c>
      <c r="F186" s="202" t="s">
        <v>943</v>
      </c>
      <c r="G186" s="199"/>
      <c r="H186" s="201" t="s">
        <v>19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157</v>
      </c>
      <c r="AU186" s="208" t="s">
        <v>82</v>
      </c>
      <c r="AV186" s="13" t="s">
        <v>80</v>
      </c>
      <c r="AW186" s="13" t="s">
        <v>33</v>
      </c>
      <c r="AX186" s="13" t="s">
        <v>72</v>
      </c>
      <c r="AY186" s="208" t="s">
        <v>146</v>
      </c>
    </row>
    <row r="187" spans="1:65" s="14" customFormat="1">
      <c r="B187" s="209"/>
      <c r="C187" s="210"/>
      <c r="D187" s="200" t="s">
        <v>157</v>
      </c>
      <c r="E187" s="211" t="s">
        <v>19</v>
      </c>
      <c r="F187" s="212" t="s">
        <v>944</v>
      </c>
      <c r="G187" s="210"/>
      <c r="H187" s="213">
        <v>22.88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157</v>
      </c>
      <c r="AU187" s="219" t="s">
        <v>82</v>
      </c>
      <c r="AV187" s="14" t="s">
        <v>82</v>
      </c>
      <c r="AW187" s="14" t="s">
        <v>33</v>
      </c>
      <c r="AX187" s="14" t="s">
        <v>72</v>
      </c>
      <c r="AY187" s="219" t="s">
        <v>146</v>
      </c>
    </row>
    <row r="188" spans="1:65" s="13" customFormat="1">
      <c r="B188" s="198"/>
      <c r="C188" s="199"/>
      <c r="D188" s="200" t="s">
        <v>157</v>
      </c>
      <c r="E188" s="201" t="s">
        <v>19</v>
      </c>
      <c r="F188" s="202" t="s">
        <v>945</v>
      </c>
      <c r="G188" s="199"/>
      <c r="H188" s="201" t="s">
        <v>19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157</v>
      </c>
      <c r="AU188" s="208" t="s">
        <v>82</v>
      </c>
      <c r="AV188" s="13" t="s">
        <v>80</v>
      </c>
      <c r="AW188" s="13" t="s">
        <v>33</v>
      </c>
      <c r="AX188" s="13" t="s">
        <v>72</v>
      </c>
      <c r="AY188" s="208" t="s">
        <v>146</v>
      </c>
    </row>
    <row r="189" spans="1:65" s="14" customFormat="1">
      <c r="B189" s="209"/>
      <c r="C189" s="210"/>
      <c r="D189" s="200" t="s">
        <v>157</v>
      </c>
      <c r="E189" s="211" t="s">
        <v>19</v>
      </c>
      <c r="F189" s="212" t="s">
        <v>946</v>
      </c>
      <c r="G189" s="210"/>
      <c r="H189" s="213">
        <v>9.36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157</v>
      </c>
      <c r="AU189" s="219" t="s">
        <v>82</v>
      </c>
      <c r="AV189" s="14" t="s">
        <v>82</v>
      </c>
      <c r="AW189" s="14" t="s">
        <v>33</v>
      </c>
      <c r="AX189" s="14" t="s">
        <v>72</v>
      </c>
      <c r="AY189" s="219" t="s">
        <v>146</v>
      </c>
    </row>
    <row r="190" spans="1:65" s="15" customFormat="1">
      <c r="B190" s="220"/>
      <c r="C190" s="221"/>
      <c r="D190" s="200" t="s">
        <v>157</v>
      </c>
      <c r="E190" s="222" t="s">
        <v>19</v>
      </c>
      <c r="F190" s="223" t="s">
        <v>161</v>
      </c>
      <c r="G190" s="221"/>
      <c r="H190" s="224">
        <v>184.25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157</v>
      </c>
      <c r="AU190" s="230" t="s">
        <v>82</v>
      </c>
      <c r="AV190" s="15" t="s">
        <v>147</v>
      </c>
      <c r="AW190" s="15" t="s">
        <v>33</v>
      </c>
      <c r="AX190" s="15" t="s">
        <v>80</v>
      </c>
      <c r="AY190" s="230" t="s">
        <v>146</v>
      </c>
    </row>
    <row r="191" spans="1:65" s="2" customFormat="1" ht="21.75" customHeight="1">
      <c r="A191" s="36"/>
      <c r="B191" s="37"/>
      <c r="C191" s="180" t="s">
        <v>188</v>
      </c>
      <c r="D191" s="180" t="s">
        <v>149</v>
      </c>
      <c r="E191" s="181" t="s">
        <v>947</v>
      </c>
      <c r="F191" s="182" t="s">
        <v>948</v>
      </c>
      <c r="G191" s="183" t="s">
        <v>152</v>
      </c>
      <c r="H191" s="184">
        <v>184.25</v>
      </c>
      <c r="I191" s="185"/>
      <c r="J191" s="186">
        <f>ROUND(I191*H191,2)</f>
        <v>0</v>
      </c>
      <c r="K191" s="182" t="s">
        <v>362</v>
      </c>
      <c r="L191" s="41"/>
      <c r="M191" s="187" t="s">
        <v>19</v>
      </c>
      <c r="N191" s="188" t="s">
        <v>43</v>
      </c>
      <c r="O191" s="66"/>
      <c r="P191" s="189">
        <f>O191*H191</f>
        <v>0</v>
      </c>
      <c r="Q191" s="189">
        <v>4.0000000000000001E-3</v>
      </c>
      <c r="R191" s="189">
        <f>Q191*H191</f>
        <v>0.73699999999999999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147</v>
      </c>
      <c r="AT191" s="191" t="s">
        <v>149</v>
      </c>
      <c r="AU191" s="191" t="s">
        <v>82</v>
      </c>
      <c r="AY191" s="19" t="s">
        <v>146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147</v>
      </c>
      <c r="BM191" s="191" t="s">
        <v>949</v>
      </c>
    </row>
    <row r="192" spans="1:65" s="2" customFormat="1">
      <c r="A192" s="36"/>
      <c r="B192" s="37"/>
      <c r="C192" s="38"/>
      <c r="D192" s="193" t="s">
        <v>155</v>
      </c>
      <c r="E192" s="38"/>
      <c r="F192" s="194" t="s">
        <v>950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155</v>
      </c>
      <c r="AU192" s="19" t="s">
        <v>82</v>
      </c>
    </row>
    <row r="193" spans="2:51" s="13" customFormat="1">
      <c r="B193" s="198"/>
      <c r="C193" s="199"/>
      <c r="D193" s="200" t="s">
        <v>157</v>
      </c>
      <c r="E193" s="201" t="s">
        <v>19</v>
      </c>
      <c r="F193" s="202" t="s">
        <v>514</v>
      </c>
      <c r="G193" s="199"/>
      <c r="H193" s="201" t="s">
        <v>19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157</v>
      </c>
      <c r="AU193" s="208" t="s">
        <v>82</v>
      </c>
      <c r="AV193" s="13" t="s">
        <v>80</v>
      </c>
      <c r="AW193" s="13" t="s">
        <v>33</v>
      </c>
      <c r="AX193" s="13" t="s">
        <v>72</v>
      </c>
      <c r="AY193" s="208" t="s">
        <v>146</v>
      </c>
    </row>
    <row r="194" spans="2:51" s="14" customFormat="1">
      <c r="B194" s="209"/>
      <c r="C194" s="210"/>
      <c r="D194" s="200" t="s">
        <v>157</v>
      </c>
      <c r="E194" s="211" t="s">
        <v>19</v>
      </c>
      <c r="F194" s="212" t="s">
        <v>515</v>
      </c>
      <c r="G194" s="210"/>
      <c r="H194" s="213">
        <v>11.74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157</v>
      </c>
      <c r="AU194" s="219" t="s">
        <v>82</v>
      </c>
      <c r="AV194" s="14" t="s">
        <v>82</v>
      </c>
      <c r="AW194" s="14" t="s">
        <v>33</v>
      </c>
      <c r="AX194" s="14" t="s">
        <v>72</v>
      </c>
      <c r="AY194" s="219" t="s">
        <v>146</v>
      </c>
    </row>
    <row r="195" spans="2:51" s="13" customFormat="1">
      <c r="B195" s="198"/>
      <c r="C195" s="199"/>
      <c r="D195" s="200" t="s">
        <v>157</v>
      </c>
      <c r="E195" s="201" t="s">
        <v>19</v>
      </c>
      <c r="F195" s="202" t="s">
        <v>516</v>
      </c>
      <c r="G195" s="199"/>
      <c r="H195" s="201" t="s">
        <v>19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157</v>
      </c>
      <c r="AU195" s="208" t="s">
        <v>82</v>
      </c>
      <c r="AV195" s="13" t="s">
        <v>80</v>
      </c>
      <c r="AW195" s="13" t="s">
        <v>33</v>
      </c>
      <c r="AX195" s="13" t="s">
        <v>72</v>
      </c>
      <c r="AY195" s="208" t="s">
        <v>146</v>
      </c>
    </row>
    <row r="196" spans="2:51" s="14" customFormat="1">
      <c r="B196" s="209"/>
      <c r="C196" s="210"/>
      <c r="D196" s="200" t="s">
        <v>157</v>
      </c>
      <c r="E196" s="211" t="s">
        <v>19</v>
      </c>
      <c r="F196" s="212" t="s">
        <v>517</v>
      </c>
      <c r="G196" s="210"/>
      <c r="H196" s="213">
        <v>29.3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157</v>
      </c>
      <c r="AU196" s="219" t="s">
        <v>82</v>
      </c>
      <c r="AV196" s="14" t="s">
        <v>82</v>
      </c>
      <c r="AW196" s="14" t="s">
        <v>33</v>
      </c>
      <c r="AX196" s="14" t="s">
        <v>72</v>
      </c>
      <c r="AY196" s="219" t="s">
        <v>146</v>
      </c>
    </row>
    <row r="197" spans="2:51" s="13" customFormat="1">
      <c r="B197" s="198"/>
      <c r="C197" s="199"/>
      <c r="D197" s="200" t="s">
        <v>157</v>
      </c>
      <c r="E197" s="201" t="s">
        <v>19</v>
      </c>
      <c r="F197" s="202" t="s">
        <v>518</v>
      </c>
      <c r="G197" s="199"/>
      <c r="H197" s="201" t="s">
        <v>19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157</v>
      </c>
      <c r="AU197" s="208" t="s">
        <v>82</v>
      </c>
      <c r="AV197" s="13" t="s">
        <v>80</v>
      </c>
      <c r="AW197" s="13" t="s">
        <v>33</v>
      </c>
      <c r="AX197" s="13" t="s">
        <v>72</v>
      </c>
      <c r="AY197" s="208" t="s">
        <v>146</v>
      </c>
    </row>
    <row r="198" spans="2:51" s="14" customFormat="1">
      <c r="B198" s="209"/>
      <c r="C198" s="210"/>
      <c r="D198" s="200" t="s">
        <v>157</v>
      </c>
      <c r="E198" s="211" t="s">
        <v>19</v>
      </c>
      <c r="F198" s="212" t="s">
        <v>519</v>
      </c>
      <c r="G198" s="210"/>
      <c r="H198" s="213">
        <v>15.02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157</v>
      </c>
      <c r="AU198" s="219" t="s">
        <v>82</v>
      </c>
      <c r="AV198" s="14" t="s">
        <v>82</v>
      </c>
      <c r="AW198" s="14" t="s">
        <v>33</v>
      </c>
      <c r="AX198" s="14" t="s">
        <v>72</v>
      </c>
      <c r="AY198" s="219" t="s">
        <v>146</v>
      </c>
    </row>
    <row r="199" spans="2:51" s="13" customFormat="1">
      <c r="B199" s="198"/>
      <c r="C199" s="199"/>
      <c r="D199" s="200" t="s">
        <v>157</v>
      </c>
      <c r="E199" s="201" t="s">
        <v>19</v>
      </c>
      <c r="F199" s="202" t="s">
        <v>520</v>
      </c>
      <c r="G199" s="199"/>
      <c r="H199" s="201" t="s">
        <v>19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157</v>
      </c>
      <c r="AU199" s="208" t="s">
        <v>82</v>
      </c>
      <c r="AV199" s="13" t="s">
        <v>80</v>
      </c>
      <c r="AW199" s="13" t="s">
        <v>33</v>
      </c>
      <c r="AX199" s="13" t="s">
        <v>72</v>
      </c>
      <c r="AY199" s="208" t="s">
        <v>146</v>
      </c>
    </row>
    <row r="200" spans="2:51" s="14" customFormat="1">
      <c r="B200" s="209"/>
      <c r="C200" s="210"/>
      <c r="D200" s="200" t="s">
        <v>157</v>
      </c>
      <c r="E200" s="211" t="s">
        <v>19</v>
      </c>
      <c r="F200" s="212" t="s">
        <v>521</v>
      </c>
      <c r="G200" s="210"/>
      <c r="H200" s="213">
        <v>10.64</v>
      </c>
      <c r="I200" s="214"/>
      <c r="J200" s="210"/>
      <c r="K200" s="210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157</v>
      </c>
      <c r="AU200" s="219" t="s">
        <v>82</v>
      </c>
      <c r="AV200" s="14" t="s">
        <v>82</v>
      </c>
      <c r="AW200" s="14" t="s">
        <v>33</v>
      </c>
      <c r="AX200" s="14" t="s">
        <v>72</v>
      </c>
      <c r="AY200" s="219" t="s">
        <v>146</v>
      </c>
    </row>
    <row r="201" spans="2:51" s="13" customFormat="1">
      <c r="B201" s="198"/>
      <c r="C201" s="199"/>
      <c r="D201" s="200" t="s">
        <v>157</v>
      </c>
      <c r="E201" s="201" t="s">
        <v>19</v>
      </c>
      <c r="F201" s="202" t="s">
        <v>522</v>
      </c>
      <c r="G201" s="199"/>
      <c r="H201" s="201" t="s">
        <v>19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157</v>
      </c>
      <c r="AU201" s="208" t="s">
        <v>82</v>
      </c>
      <c r="AV201" s="13" t="s">
        <v>80</v>
      </c>
      <c r="AW201" s="13" t="s">
        <v>33</v>
      </c>
      <c r="AX201" s="13" t="s">
        <v>72</v>
      </c>
      <c r="AY201" s="208" t="s">
        <v>146</v>
      </c>
    </row>
    <row r="202" spans="2:51" s="14" customFormat="1">
      <c r="B202" s="209"/>
      <c r="C202" s="210"/>
      <c r="D202" s="200" t="s">
        <v>157</v>
      </c>
      <c r="E202" s="211" t="s">
        <v>19</v>
      </c>
      <c r="F202" s="212" t="s">
        <v>523</v>
      </c>
      <c r="G202" s="210"/>
      <c r="H202" s="213">
        <v>7.66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157</v>
      </c>
      <c r="AU202" s="219" t="s">
        <v>82</v>
      </c>
      <c r="AV202" s="14" t="s">
        <v>82</v>
      </c>
      <c r="AW202" s="14" t="s">
        <v>33</v>
      </c>
      <c r="AX202" s="14" t="s">
        <v>72</v>
      </c>
      <c r="AY202" s="219" t="s">
        <v>146</v>
      </c>
    </row>
    <row r="203" spans="2:51" s="13" customFormat="1">
      <c r="B203" s="198"/>
      <c r="C203" s="199"/>
      <c r="D203" s="200" t="s">
        <v>157</v>
      </c>
      <c r="E203" s="201" t="s">
        <v>19</v>
      </c>
      <c r="F203" s="202" t="s">
        <v>524</v>
      </c>
      <c r="G203" s="199"/>
      <c r="H203" s="201" t="s">
        <v>19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157</v>
      </c>
      <c r="AU203" s="208" t="s">
        <v>82</v>
      </c>
      <c r="AV203" s="13" t="s">
        <v>80</v>
      </c>
      <c r="AW203" s="13" t="s">
        <v>33</v>
      </c>
      <c r="AX203" s="13" t="s">
        <v>72</v>
      </c>
      <c r="AY203" s="208" t="s">
        <v>146</v>
      </c>
    </row>
    <row r="204" spans="2:51" s="14" customFormat="1">
      <c r="B204" s="209"/>
      <c r="C204" s="210"/>
      <c r="D204" s="200" t="s">
        <v>157</v>
      </c>
      <c r="E204" s="211" t="s">
        <v>19</v>
      </c>
      <c r="F204" s="212" t="s">
        <v>525</v>
      </c>
      <c r="G204" s="210"/>
      <c r="H204" s="213">
        <v>1.43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157</v>
      </c>
      <c r="AU204" s="219" t="s">
        <v>82</v>
      </c>
      <c r="AV204" s="14" t="s">
        <v>82</v>
      </c>
      <c r="AW204" s="14" t="s">
        <v>33</v>
      </c>
      <c r="AX204" s="14" t="s">
        <v>72</v>
      </c>
      <c r="AY204" s="219" t="s">
        <v>146</v>
      </c>
    </row>
    <row r="205" spans="2:51" s="13" customFormat="1">
      <c r="B205" s="198"/>
      <c r="C205" s="199"/>
      <c r="D205" s="200" t="s">
        <v>157</v>
      </c>
      <c r="E205" s="201" t="s">
        <v>19</v>
      </c>
      <c r="F205" s="202" t="s">
        <v>526</v>
      </c>
      <c r="G205" s="199"/>
      <c r="H205" s="201" t="s">
        <v>19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157</v>
      </c>
      <c r="AU205" s="208" t="s">
        <v>82</v>
      </c>
      <c r="AV205" s="13" t="s">
        <v>80</v>
      </c>
      <c r="AW205" s="13" t="s">
        <v>33</v>
      </c>
      <c r="AX205" s="13" t="s">
        <v>72</v>
      </c>
      <c r="AY205" s="208" t="s">
        <v>146</v>
      </c>
    </row>
    <row r="206" spans="2:51" s="14" customFormat="1">
      <c r="B206" s="209"/>
      <c r="C206" s="210"/>
      <c r="D206" s="200" t="s">
        <v>157</v>
      </c>
      <c r="E206" s="211" t="s">
        <v>19</v>
      </c>
      <c r="F206" s="212" t="s">
        <v>527</v>
      </c>
      <c r="G206" s="210"/>
      <c r="H206" s="213">
        <v>4.68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157</v>
      </c>
      <c r="AU206" s="219" t="s">
        <v>82</v>
      </c>
      <c r="AV206" s="14" t="s">
        <v>82</v>
      </c>
      <c r="AW206" s="14" t="s">
        <v>33</v>
      </c>
      <c r="AX206" s="14" t="s">
        <v>72</v>
      </c>
      <c r="AY206" s="219" t="s">
        <v>146</v>
      </c>
    </row>
    <row r="207" spans="2:51" s="13" customFormat="1">
      <c r="B207" s="198"/>
      <c r="C207" s="199"/>
      <c r="D207" s="200" t="s">
        <v>157</v>
      </c>
      <c r="E207" s="201" t="s">
        <v>19</v>
      </c>
      <c r="F207" s="202" t="s">
        <v>528</v>
      </c>
      <c r="G207" s="199"/>
      <c r="H207" s="201" t="s">
        <v>19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157</v>
      </c>
      <c r="AU207" s="208" t="s">
        <v>82</v>
      </c>
      <c r="AV207" s="13" t="s">
        <v>80</v>
      </c>
      <c r="AW207" s="13" t="s">
        <v>33</v>
      </c>
      <c r="AX207" s="13" t="s">
        <v>72</v>
      </c>
      <c r="AY207" s="208" t="s">
        <v>146</v>
      </c>
    </row>
    <row r="208" spans="2:51" s="14" customFormat="1">
      <c r="B208" s="209"/>
      <c r="C208" s="210"/>
      <c r="D208" s="200" t="s">
        <v>157</v>
      </c>
      <c r="E208" s="211" t="s">
        <v>19</v>
      </c>
      <c r="F208" s="212" t="s">
        <v>529</v>
      </c>
      <c r="G208" s="210"/>
      <c r="H208" s="213">
        <v>12.28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157</v>
      </c>
      <c r="AU208" s="219" t="s">
        <v>82</v>
      </c>
      <c r="AV208" s="14" t="s">
        <v>82</v>
      </c>
      <c r="AW208" s="14" t="s">
        <v>33</v>
      </c>
      <c r="AX208" s="14" t="s">
        <v>72</v>
      </c>
      <c r="AY208" s="219" t="s">
        <v>146</v>
      </c>
    </row>
    <row r="209" spans="1:65" s="13" customFormat="1">
      <c r="B209" s="198"/>
      <c r="C209" s="199"/>
      <c r="D209" s="200" t="s">
        <v>157</v>
      </c>
      <c r="E209" s="201" t="s">
        <v>19</v>
      </c>
      <c r="F209" s="202" t="s">
        <v>933</v>
      </c>
      <c r="G209" s="199"/>
      <c r="H209" s="201" t="s">
        <v>19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157</v>
      </c>
      <c r="AU209" s="208" t="s">
        <v>82</v>
      </c>
      <c r="AV209" s="13" t="s">
        <v>80</v>
      </c>
      <c r="AW209" s="13" t="s">
        <v>33</v>
      </c>
      <c r="AX209" s="13" t="s">
        <v>72</v>
      </c>
      <c r="AY209" s="208" t="s">
        <v>146</v>
      </c>
    </row>
    <row r="210" spans="1:65" s="14" customFormat="1">
      <c r="B210" s="209"/>
      <c r="C210" s="210"/>
      <c r="D210" s="200" t="s">
        <v>157</v>
      </c>
      <c r="E210" s="211" t="s">
        <v>19</v>
      </c>
      <c r="F210" s="212" t="s">
        <v>934</v>
      </c>
      <c r="G210" s="210"/>
      <c r="H210" s="213">
        <v>9.4600000000000009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157</v>
      </c>
      <c r="AU210" s="219" t="s">
        <v>82</v>
      </c>
      <c r="AV210" s="14" t="s">
        <v>82</v>
      </c>
      <c r="AW210" s="14" t="s">
        <v>33</v>
      </c>
      <c r="AX210" s="14" t="s">
        <v>72</v>
      </c>
      <c r="AY210" s="219" t="s">
        <v>146</v>
      </c>
    </row>
    <row r="211" spans="1:65" s="13" customFormat="1">
      <c r="B211" s="198"/>
      <c r="C211" s="199"/>
      <c r="D211" s="200" t="s">
        <v>157</v>
      </c>
      <c r="E211" s="201" t="s">
        <v>19</v>
      </c>
      <c r="F211" s="202" t="s">
        <v>935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157</v>
      </c>
      <c r="AU211" s="208" t="s">
        <v>82</v>
      </c>
      <c r="AV211" s="13" t="s">
        <v>80</v>
      </c>
      <c r="AW211" s="13" t="s">
        <v>33</v>
      </c>
      <c r="AX211" s="13" t="s">
        <v>72</v>
      </c>
      <c r="AY211" s="208" t="s">
        <v>146</v>
      </c>
    </row>
    <row r="212" spans="1:65" s="14" customFormat="1">
      <c r="B212" s="209"/>
      <c r="C212" s="210"/>
      <c r="D212" s="200" t="s">
        <v>157</v>
      </c>
      <c r="E212" s="211" t="s">
        <v>19</v>
      </c>
      <c r="F212" s="212" t="s">
        <v>936</v>
      </c>
      <c r="G212" s="210"/>
      <c r="H212" s="213">
        <v>8.35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157</v>
      </c>
      <c r="AU212" s="219" t="s">
        <v>82</v>
      </c>
      <c r="AV212" s="14" t="s">
        <v>82</v>
      </c>
      <c r="AW212" s="14" t="s">
        <v>33</v>
      </c>
      <c r="AX212" s="14" t="s">
        <v>72</v>
      </c>
      <c r="AY212" s="219" t="s">
        <v>146</v>
      </c>
    </row>
    <row r="213" spans="1:65" s="13" customFormat="1">
      <c r="B213" s="198"/>
      <c r="C213" s="199"/>
      <c r="D213" s="200" t="s">
        <v>157</v>
      </c>
      <c r="E213" s="201" t="s">
        <v>19</v>
      </c>
      <c r="F213" s="202" t="s">
        <v>937</v>
      </c>
      <c r="G213" s="199"/>
      <c r="H213" s="201" t="s">
        <v>19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157</v>
      </c>
      <c r="AU213" s="208" t="s">
        <v>82</v>
      </c>
      <c r="AV213" s="13" t="s">
        <v>80</v>
      </c>
      <c r="AW213" s="13" t="s">
        <v>33</v>
      </c>
      <c r="AX213" s="13" t="s">
        <v>72</v>
      </c>
      <c r="AY213" s="208" t="s">
        <v>146</v>
      </c>
    </row>
    <row r="214" spans="1:65" s="14" customFormat="1">
      <c r="B214" s="209"/>
      <c r="C214" s="210"/>
      <c r="D214" s="200" t="s">
        <v>157</v>
      </c>
      <c r="E214" s="211" t="s">
        <v>19</v>
      </c>
      <c r="F214" s="212" t="s">
        <v>938</v>
      </c>
      <c r="G214" s="210"/>
      <c r="H214" s="213">
        <v>21.48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157</v>
      </c>
      <c r="AU214" s="219" t="s">
        <v>82</v>
      </c>
      <c r="AV214" s="14" t="s">
        <v>82</v>
      </c>
      <c r="AW214" s="14" t="s">
        <v>33</v>
      </c>
      <c r="AX214" s="14" t="s">
        <v>72</v>
      </c>
      <c r="AY214" s="219" t="s">
        <v>146</v>
      </c>
    </row>
    <row r="215" spans="1:65" s="13" customFormat="1">
      <c r="B215" s="198"/>
      <c r="C215" s="199"/>
      <c r="D215" s="200" t="s">
        <v>157</v>
      </c>
      <c r="E215" s="201" t="s">
        <v>19</v>
      </c>
      <c r="F215" s="202" t="s">
        <v>939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157</v>
      </c>
      <c r="AU215" s="208" t="s">
        <v>82</v>
      </c>
      <c r="AV215" s="13" t="s">
        <v>80</v>
      </c>
      <c r="AW215" s="13" t="s">
        <v>33</v>
      </c>
      <c r="AX215" s="13" t="s">
        <v>72</v>
      </c>
      <c r="AY215" s="208" t="s">
        <v>146</v>
      </c>
    </row>
    <row r="216" spans="1:65" s="14" customFormat="1">
      <c r="B216" s="209"/>
      <c r="C216" s="210"/>
      <c r="D216" s="200" t="s">
        <v>157</v>
      </c>
      <c r="E216" s="211" t="s">
        <v>19</v>
      </c>
      <c r="F216" s="212" t="s">
        <v>940</v>
      </c>
      <c r="G216" s="210"/>
      <c r="H216" s="213">
        <v>11.28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157</v>
      </c>
      <c r="AU216" s="219" t="s">
        <v>82</v>
      </c>
      <c r="AV216" s="14" t="s">
        <v>82</v>
      </c>
      <c r="AW216" s="14" t="s">
        <v>33</v>
      </c>
      <c r="AX216" s="14" t="s">
        <v>72</v>
      </c>
      <c r="AY216" s="219" t="s">
        <v>146</v>
      </c>
    </row>
    <row r="217" spans="1:65" s="13" customFormat="1">
      <c r="B217" s="198"/>
      <c r="C217" s="199"/>
      <c r="D217" s="200" t="s">
        <v>157</v>
      </c>
      <c r="E217" s="201" t="s">
        <v>19</v>
      </c>
      <c r="F217" s="202" t="s">
        <v>941</v>
      </c>
      <c r="G217" s="199"/>
      <c r="H217" s="201" t="s">
        <v>19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157</v>
      </c>
      <c r="AU217" s="208" t="s">
        <v>82</v>
      </c>
      <c r="AV217" s="13" t="s">
        <v>80</v>
      </c>
      <c r="AW217" s="13" t="s">
        <v>33</v>
      </c>
      <c r="AX217" s="13" t="s">
        <v>72</v>
      </c>
      <c r="AY217" s="208" t="s">
        <v>146</v>
      </c>
    </row>
    <row r="218" spans="1:65" s="14" customFormat="1">
      <c r="B218" s="209"/>
      <c r="C218" s="210"/>
      <c r="D218" s="200" t="s">
        <v>157</v>
      </c>
      <c r="E218" s="211" t="s">
        <v>19</v>
      </c>
      <c r="F218" s="212" t="s">
        <v>942</v>
      </c>
      <c r="G218" s="210"/>
      <c r="H218" s="213">
        <v>8.69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157</v>
      </c>
      <c r="AU218" s="219" t="s">
        <v>82</v>
      </c>
      <c r="AV218" s="14" t="s">
        <v>82</v>
      </c>
      <c r="AW218" s="14" t="s">
        <v>33</v>
      </c>
      <c r="AX218" s="14" t="s">
        <v>72</v>
      </c>
      <c r="AY218" s="219" t="s">
        <v>146</v>
      </c>
    </row>
    <row r="219" spans="1:65" s="13" customFormat="1">
      <c r="B219" s="198"/>
      <c r="C219" s="199"/>
      <c r="D219" s="200" t="s">
        <v>157</v>
      </c>
      <c r="E219" s="201" t="s">
        <v>19</v>
      </c>
      <c r="F219" s="202" t="s">
        <v>943</v>
      </c>
      <c r="G219" s="199"/>
      <c r="H219" s="201" t="s">
        <v>19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157</v>
      </c>
      <c r="AU219" s="208" t="s">
        <v>82</v>
      </c>
      <c r="AV219" s="13" t="s">
        <v>80</v>
      </c>
      <c r="AW219" s="13" t="s">
        <v>33</v>
      </c>
      <c r="AX219" s="13" t="s">
        <v>72</v>
      </c>
      <c r="AY219" s="208" t="s">
        <v>146</v>
      </c>
    </row>
    <row r="220" spans="1:65" s="14" customFormat="1">
      <c r="B220" s="209"/>
      <c r="C220" s="210"/>
      <c r="D220" s="200" t="s">
        <v>157</v>
      </c>
      <c r="E220" s="211" t="s">
        <v>19</v>
      </c>
      <c r="F220" s="212" t="s">
        <v>944</v>
      </c>
      <c r="G220" s="210"/>
      <c r="H220" s="213">
        <v>22.88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157</v>
      </c>
      <c r="AU220" s="219" t="s">
        <v>82</v>
      </c>
      <c r="AV220" s="14" t="s">
        <v>82</v>
      </c>
      <c r="AW220" s="14" t="s">
        <v>33</v>
      </c>
      <c r="AX220" s="14" t="s">
        <v>72</v>
      </c>
      <c r="AY220" s="219" t="s">
        <v>146</v>
      </c>
    </row>
    <row r="221" spans="1:65" s="13" customFormat="1">
      <c r="B221" s="198"/>
      <c r="C221" s="199"/>
      <c r="D221" s="200" t="s">
        <v>157</v>
      </c>
      <c r="E221" s="201" t="s">
        <v>19</v>
      </c>
      <c r="F221" s="202" t="s">
        <v>945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157</v>
      </c>
      <c r="AU221" s="208" t="s">
        <v>82</v>
      </c>
      <c r="AV221" s="13" t="s">
        <v>80</v>
      </c>
      <c r="AW221" s="13" t="s">
        <v>33</v>
      </c>
      <c r="AX221" s="13" t="s">
        <v>72</v>
      </c>
      <c r="AY221" s="208" t="s">
        <v>146</v>
      </c>
    </row>
    <row r="222" spans="1:65" s="14" customFormat="1">
      <c r="B222" s="209"/>
      <c r="C222" s="210"/>
      <c r="D222" s="200" t="s">
        <v>157</v>
      </c>
      <c r="E222" s="211" t="s">
        <v>19</v>
      </c>
      <c r="F222" s="212" t="s">
        <v>946</v>
      </c>
      <c r="G222" s="210"/>
      <c r="H222" s="213">
        <v>9.36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157</v>
      </c>
      <c r="AU222" s="219" t="s">
        <v>82</v>
      </c>
      <c r="AV222" s="14" t="s">
        <v>82</v>
      </c>
      <c r="AW222" s="14" t="s">
        <v>33</v>
      </c>
      <c r="AX222" s="14" t="s">
        <v>72</v>
      </c>
      <c r="AY222" s="219" t="s">
        <v>146</v>
      </c>
    </row>
    <row r="223" spans="1:65" s="15" customFormat="1">
      <c r="B223" s="220"/>
      <c r="C223" s="221"/>
      <c r="D223" s="200" t="s">
        <v>157</v>
      </c>
      <c r="E223" s="222" t="s">
        <v>19</v>
      </c>
      <c r="F223" s="223" t="s">
        <v>161</v>
      </c>
      <c r="G223" s="221"/>
      <c r="H223" s="224">
        <v>184.25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157</v>
      </c>
      <c r="AU223" s="230" t="s">
        <v>82</v>
      </c>
      <c r="AV223" s="15" t="s">
        <v>147</v>
      </c>
      <c r="AW223" s="15" t="s">
        <v>33</v>
      </c>
      <c r="AX223" s="15" t="s">
        <v>80</v>
      </c>
      <c r="AY223" s="230" t="s">
        <v>146</v>
      </c>
    </row>
    <row r="224" spans="1:65" s="2" customFormat="1" ht="24.2" customHeight="1">
      <c r="A224" s="36"/>
      <c r="B224" s="37"/>
      <c r="C224" s="180" t="s">
        <v>196</v>
      </c>
      <c r="D224" s="180" t="s">
        <v>149</v>
      </c>
      <c r="E224" s="181" t="s">
        <v>951</v>
      </c>
      <c r="F224" s="182" t="s">
        <v>952</v>
      </c>
      <c r="G224" s="183" t="s">
        <v>152</v>
      </c>
      <c r="H224" s="184">
        <v>184.25</v>
      </c>
      <c r="I224" s="185"/>
      <c r="J224" s="186">
        <f>ROUND(I224*H224,2)</f>
        <v>0</v>
      </c>
      <c r="K224" s="182" t="s">
        <v>362</v>
      </c>
      <c r="L224" s="41"/>
      <c r="M224" s="187" t="s">
        <v>19</v>
      </c>
      <c r="N224" s="188" t="s">
        <v>43</v>
      </c>
      <c r="O224" s="66"/>
      <c r="P224" s="189">
        <f>O224*H224</f>
        <v>0</v>
      </c>
      <c r="Q224" s="189">
        <v>1.5699999999999999E-2</v>
      </c>
      <c r="R224" s="189">
        <f>Q224*H224</f>
        <v>2.8927249999999995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147</v>
      </c>
      <c r="AT224" s="191" t="s">
        <v>149</v>
      </c>
      <c r="AU224" s="191" t="s">
        <v>82</v>
      </c>
      <c r="AY224" s="19" t="s">
        <v>146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147</v>
      </c>
      <c r="BM224" s="191" t="s">
        <v>953</v>
      </c>
    </row>
    <row r="225" spans="1:51" s="2" customFormat="1">
      <c r="A225" s="36"/>
      <c r="B225" s="37"/>
      <c r="C225" s="38"/>
      <c r="D225" s="193" t="s">
        <v>155</v>
      </c>
      <c r="E225" s="38"/>
      <c r="F225" s="194" t="s">
        <v>954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155</v>
      </c>
      <c r="AU225" s="19" t="s">
        <v>82</v>
      </c>
    </row>
    <row r="226" spans="1:51" s="13" customFormat="1">
      <c r="B226" s="198"/>
      <c r="C226" s="199"/>
      <c r="D226" s="200" t="s">
        <v>157</v>
      </c>
      <c r="E226" s="201" t="s">
        <v>19</v>
      </c>
      <c r="F226" s="202" t="s">
        <v>514</v>
      </c>
      <c r="G226" s="199"/>
      <c r="H226" s="201" t="s">
        <v>19</v>
      </c>
      <c r="I226" s="203"/>
      <c r="J226" s="199"/>
      <c r="K226" s="199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157</v>
      </c>
      <c r="AU226" s="208" t="s">
        <v>82</v>
      </c>
      <c r="AV226" s="13" t="s">
        <v>80</v>
      </c>
      <c r="AW226" s="13" t="s">
        <v>33</v>
      </c>
      <c r="AX226" s="13" t="s">
        <v>72</v>
      </c>
      <c r="AY226" s="208" t="s">
        <v>146</v>
      </c>
    </row>
    <row r="227" spans="1:51" s="14" customFormat="1">
      <c r="B227" s="209"/>
      <c r="C227" s="210"/>
      <c r="D227" s="200" t="s">
        <v>157</v>
      </c>
      <c r="E227" s="211" t="s">
        <v>19</v>
      </c>
      <c r="F227" s="212" t="s">
        <v>515</v>
      </c>
      <c r="G227" s="210"/>
      <c r="H227" s="213">
        <v>11.74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157</v>
      </c>
      <c r="AU227" s="219" t="s">
        <v>82</v>
      </c>
      <c r="AV227" s="14" t="s">
        <v>82</v>
      </c>
      <c r="AW227" s="14" t="s">
        <v>33</v>
      </c>
      <c r="AX227" s="14" t="s">
        <v>72</v>
      </c>
      <c r="AY227" s="219" t="s">
        <v>146</v>
      </c>
    </row>
    <row r="228" spans="1:51" s="13" customFormat="1">
      <c r="B228" s="198"/>
      <c r="C228" s="199"/>
      <c r="D228" s="200" t="s">
        <v>157</v>
      </c>
      <c r="E228" s="201" t="s">
        <v>19</v>
      </c>
      <c r="F228" s="202" t="s">
        <v>516</v>
      </c>
      <c r="G228" s="199"/>
      <c r="H228" s="201" t="s">
        <v>19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157</v>
      </c>
      <c r="AU228" s="208" t="s">
        <v>82</v>
      </c>
      <c r="AV228" s="13" t="s">
        <v>80</v>
      </c>
      <c r="AW228" s="13" t="s">
        <v>33</v>
      </c>
      <c r="AX228" s="13" t="s">
        <v>72</v>
      </c>
      <c r="AY228" s="208" t="s">
        <v>146</v>
      </c>
    </row>
    <row r="229" spans="1:51" s="14" customFormat="1">
      <c r="B229" s="209"/>
      <c r="C229" s="210"/>
      <c r="D229" s="200" t="s">
        <v>157</v>
      </c>
      <c r="E229" s="211" t="s">
        <v>19</v>
      </c>
      <c r="F229" s="212" t="s">
        <v>517</v>
      </c>
      <c r="G229" s="210"/>
      <c r="H229" s="213">
        <v>29.3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157</v>
      </c>
      <c r="AU229" s="219" t="s">
        <v>82</v>
      </c>
      <c r="AV229" s="14" t="s">
        <v>82</v>
      </c>
      <c r="AW229" s="14" t="s">
        <v>33</v>
      </c>
      <c r="AX229" s="14" t="s">
        <v>72</v>
      </c>
      <c r="AY229" s="219" t="s">
        <v>146</v>
      </c>
    </row>
    <row r="230" spans="1:51" s="13" customFormat="1">
      <c r="B230" s="198"/>
      <c r="C230" s="199"/>
      <c r="D230" s="200" t="s">
        <v>157</v>
      </c>
      <c r="E230" s="201" t="s">
        <v>19</v>
      </c>
      <c r="F230" s="202" t="s">
        <v>518</v>
      </c>
      <c r="G230" s="199"/>
      <c r="H230" s="201" t="s">
        <v>19</v>
      </c>
      <c r="I230" s="203"/>
      <c r="J230" s="199"/>
      <c r="K230" s="199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157</v>
      </c>
      <c r="AU230" s="208" t="s">
        <v>82</v>
      </c>
      <c r="AV230" s="13" t="s">
        <v>80</v>
      </c>
      <c r="AW230" s="13" t="s">
        <v>33</v>
      </c>
      <c r="AX230" s="13" t="s">
        <v>72</v>
      </c>
      <c r="AY230" s="208" t="s">
        <v>146</v>
      </c>
    </row>
    <row r="231" spans="1:51" s="14" customFormat="1">
      <c r="B231" s="209"/>
      <c r="C231" s="210"/>
      <c r="D231" s="200" t="s">
        <v>157</v>
      </c>
      <c r="E231" s="211" t="s">
        <v>19</v>
      </c>
      <c r="F231" s="212" t="s">
        <v>519</v>
      </c>
      <c r="G231" s="210"/>
      <c r="H231" s="213">
        <v>15.02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157</v>
      </c>
      <c r="AU231" s="219" t="s">
        <v>82</v>
      </c>
      <c r="AV231" s="14" t="s">
        <v>82</v>
      </c>
      <c r="AW231" s="14" t="s">
        <v>33</v>
      </c>
      <c r="AX231" s="14" t="s">
        <v>72</v>
      </c>
      <c r="AY231" s="219" t="s">
        <v>146</v>
      </c>
    </row>
    <row r="232" spans="1:51" s="13" customFormat="1">
      <c r="B232" s="198"/>
      <c r="C232" s="199"/>
      <c r="D232" s="200" t="s">
        <v>157</v>
      </c>
      <c r="E232" s="201" t="s">
        <v>19</v>
      </c>
      <c r="F232" s="202" t="s">
        <v>520</v>
      </c>
      <c r="G232" s="199"/>
      <c r="H232" s="201" t="s">
        <v>19</v>
      </c>
      <c r="I232" s="203"/>
      <c r="J232" s="199"/>
      <c r="K232" s="199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157</v>
      </c>
      <c r="AU232" s="208" t="s">
        <v>82</v>
      </c>
      <c r="AV232" s="13" t="s">
        <v>80</v>
      </c>
      <c r="AW232" s="13" t="s">
        <v>33</v>
      </c>
      <c r="AX232" s="13" t="s">
        <v>72</v>
      </c>
      <c r="AY232" s="208" t="s">
        <v>146</v>
      </c>
    </row>
    <row r="233" spans="1:51" s="14" customFormat="1">
      <c r="B233" s="209"/>
      <c r="C233" s="210"/>
      <c r="D233" s="200" t="s">
        <v>157</v>
      </c>
      <c r="E233" s="211" t="s">
        <v>19</v>
      </c>
      <c r="F233" s="212" t="s">
        <v>521</v>
      </c>
      <c r="G233" s="210"/>
      <c r="H233" s="213">
        <v>10.64</v>
      </c>
      <c r="I233" s="214"/>
      <c r="J233" s="210"/>
      <c r="K233" s="210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157</v>
      </c>
      <c r="AU233" s="219" t="s">
        <v>82</v>
      </c>
      <c r="AV233" s="14" t="s">
        <v>82</v>
      </c>
      <c r="AW233" s="14" t="s">
        <v>33</v>
      </c>
      <c r="AX233" s="14" t="s">
        <v>72</v>
      </c>
      <c r="AY233" s="219" t="s">
        <v>146</v>
      </c>
    </row>
    <row r="234" spans="1:51" s="13" customFormat="1">
      <c r="B234" s="198"/>
      <c r="C234" s="199"/>
      <c r="D234" s="200" t="s">
        <v>157</v>
      </c>
      <c r="E234" s="201" t="s">
        <v>19</v>
      </c>
      <c r="F234" s="202" t="s">
        <v>522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157</v>
      </c>
      <c r="AU234" s="208" t="s">
        <v>82</v>
      </c>
      <c r="AV234" s="13" t="s">
        <v>80</v>
      </c>
      <c r="AW234" s="13" t="s">
        <v>33</v>
      </c>
      <c r="AX234" s="13" t="s">
        <v>72</v>
      </c>
      <c r="AY234" s="208" t="s">
        <v>146</v>
      </c>
    </row>
    <row r="235" spans="1:51" s="14" customFormat="1">
      <c r="B235" s="209"/>
      <c r="C235" s="210"/>
      <c r="D235" s="200" t="s">
        <v>157</v>
      </c>
      <c r="E235" s="211" t="s">
        <v>19</v>
      </c>
      <c r="F235" s="212" t="s">
        <v>523</v>
      </c>
      <c r="G235" s="210"/>
      <c r="H235" s="213">
        <v>7.66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157</v>
      </c>
      <c r="AU235" s="219" t="s">
        <v>82</v>
      </c>
      <c r="AV235" s="14" t="s">
        <v>82</v>
      </c>
      <c r="AW235" s="14" t="s">
        <v>33</v>
      </c>
      <c r="AX235" s="14" t="s">
        <v>72</v>
      </c>
      <c r="AY235" s="219" t="s">
        <v>146</v>
      </c>
    </row>
    <row r="236" spans="1:51" s="13" customFormat="1">
      <c r="B236" s="198"/>
      <c r="C236" s="199"/>
      <c r="D236" s="200" t="s">
        <v>157</v>
      </c>
      <c r="E236" s="201" t="s">
        <v>19</v>
      </c>
      <c r="F236" s="202" t="s">
        <v>524</v>
      </c>
      <c r="G236" s="199"/>
      <c r="H236" s="201" t="s">
        <v>19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157</v>
      </c>
      <c r="AU236" s="208" t="s">
        <v>82</v>
      </c>
      <c r="AV236" s="13" t="s">
        <v>80</v>
      </c>
      <c r="AW236" s="13" t="s">
        <v>33</v>
      </c>
      <c r="AX236" s="13" t="s">
        <v>72</v>
      </c>
      <c r="AY236" s="208" t="s">
        <v>146</v>
      </c>
    </row>
    <row r="237" spans="1:51" s="14" customFormat="1">
      <c r="B237" s="209"/>
      <c r="C237" s="210"/>
      <c r="D237" s="200" t="s">
        <v>157</v>
      </c>
      <c r="E237" s="211" t="s">
        <v>19</v>
      </c>
      <c r="F237" s="212" t="s">
        <v>525</v>
      </c>
      <c r="G237" s="210"/>
      <c r="H237" s="213">
        <v>1.43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157</v>
      </c>
      <c r="AU237" s="219" t="s">
        <v>82</v>
      </c>
      <c r="AV237" s="14" t="s">
        <v>82</v>
      </c>
      <c r="AW237" s="14" t="s">
        <v>33</v>
      </c>
      <c r="AX237" s="14" t="s">
        <v>72</v>
      </c>
      <c r="AY237" s="219" t="s">
        <v>146</v>
      </c>
    </row>
    <row r="238" spans="1:51" s="13" customFormat="1">
      <c r="B238" s="198"/>
      <c r="C238" s="199"/>
      <c r="D238" s="200" t="s">
        <v>157</v>
      </c>
      <c r="E238" s="201" t="s">
        <v>19</v>
      </c>
      <c r="F238" s="202" t="s">
        <v>526</v>
      </c>
      <c r="G238" s="199"/>
      <c r="H238" s="201" t="s">
        <v>19</v>
      </c>
      <c r="I238" s="203"/>
      <c r="J238" s="199"/>
      <c r="K238" s="199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157</v>
      </c>
      <c r="AU238" s="208" t="s">
        <v>82</v>
      </c>
      <c r="AV238" s="13" t="s">
        <v>80</v>
      </c>
      <c r="AW238" s="13" t="s">
        <v>33</v>
      </c>
      <c r="AX238" s="13" t="s">
        <v>72</v>
      </c>
      <c r="AY238" s="208" t="s">
        <v>146</v>
      </c>
    </row>
    <row r="239" spans="1:51" s="14" customFormat="1">
      <c r="B239" s="209"/>
      <c r="C239" s="210"/>
      <c r="D239" s="200" t="s">
        <v>157</v>
      </c>
      <c r="E239" s="211" t="s">
        <v>19</v>
      </c>
      <c r="F239" s="212" t="s">
        <v>527</v>
      </c>
      <c r="G239" s="210"/>
      <c r="H239" s="213">
        <v>4.68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157</v>
      </c>
      <c r="AU239" s="219" t="s">
        <v>82</v>
      </c>
      <c r="AV239" s="14" t="s">
        <v>82</v>
      </c>
      <c r="AW239" s="14" t="s">
        <v>33</v>
      </c>
      <c r="AX239" s="14" t="s">
        <v>72</v>
      </c>
      <c r="AY239" s="219" t="s">
        <v>146</v>
      </c>
    </row>
    <row r="240" spans="1:51" s="13" customFormat="1">
      <c r="B240" s="198"/>
      <c r="C240" s="199"/>
      <c r="D240" s="200" t="s">
        <v>157</v>
      </c>
      <c r="E240" s="201" t="s">
        <v>19</v>
      </c>
      <c r="F240" s="202" t="s">
        <v>528</v>
      </c>
      <c r="G240" s="199"/>
      <c r="H240" s="201" t="s">
        <v>19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157</v>
      </c>
      <c r="AU240" s="208" t="s">
        <v>82</v>
      </c>
      <c r="AV240" s="13" t="s">
        <v>80</v>
      </c>
      <c r="AW240" s="13" t="s">
        <v>33</v>
      </c>
      <c r="AX240" s="13" t="s">
        <v>72</v>
      </c>
      <c r="AY240" s="208" t="s">
        <v>146</v>
      </c>
    </row>
    <row r="241" spans="2:51" s="14" customFormat="1">
      <c r="B241" s="209"/>
      <c r="C241" s="210"/>
      <c r="D241" s="200" t="s">
        <v>157</v>
      </c>
      <c r="E241" s="211" t="s">
        <v>19</v>
      </c>
      <c r="F241" s="212" t="s">
        <v>529</v>
      </c>
      <c r="G241" s="210"/>
      <c r="H241" s="213">
        <v>12.28</v>
      </c>
      <c r="I241" s="214"/>
      <c r="J241" s="210"/>
      <c r="K241" s="210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157</v>
      </c>
      <c r="AU241" s="219" t="s">
        <v>82</v>
      </c>
      <c r="AV241" s="14" t="s">
        <v>82</v>
      </c>
      <c r="AW241" s="14" t="s">
        <v>33</v>
      </c>
      <c r="AX241" s="14" t="s">
        <v>72</v>
      </c>
      <c r="AY241" s="219" t="s">
        <v>146</v>
      </c>
    </row>
    <row r="242" spans="2:51" s="13" customFormat="1">
      <c r="B242" s="198"/>
      <c r="C242" s="199"/>
      <c r="D242" s="200" t="s">
        <v>157</v>
      </c>
      <c r="E242" s="201" t="s">
        <v>19</v>
      </c>
      <c r="F242" s="202" t="s">
        <v>933</v>
      </c>
      <c r="G242" s="199"/>
      <c r="H242" s="201" t="s">
        <v>19</v>
      </c>
      <c r="I242" s="203"/>
      <c r="J242" s="199"/>
      <c r="K242" s="199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157</v>
      </c>
      <c r="AU242" s="208" t="s">
        <v>82</v>
      </c>
      <c r="AV242" s="13" t="s">
        <v>80</v>
      </c>
      <c r="AW242" s="13" t="s">
        <v>33</v>
      </c>
      <c r="AX242" s="13" t="s">
        <v>72</v>
      </c>
      <c r="AY242" s="208" t="s">
        <v>146</v>
      </c>
    </row>
    <row r="243" spans="2:51" s="14" customFormat="1">
      <c r="B243" s="209"/>
      <c r="C243" s="210"/>
      <c r="D243" s="200" t="s">
        <v>157</v>
      </c>
      <c r="E243" s="211" t="s">
        <v>19</v>
      </c>
      <c r="F243" s="212" t="s">
        <v>934</v>
      </c>
      <c r="G243" s="210"/>
      <c r="H243" s="213">
        <v>9.4600000000000009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157</v>
      </c>
      <c r="AU243" s="219" t="s">
        <v>82</v>
      </c>
      <c r="AV243" s="14" t="s">
        <v>82</v>
      </c>
      <c r="AW243" s="14" t="s">
        <v>33</v>
      </c>
      <c r="AX243" s="14" t="s">
        <v>72</v>
      </c>
      <c r="AY243" s="219" t="s">
        <v>146</v>
      </c>
    </row>
    <row r="244" spans="2:51" s="13" customFormat="1">
      <c r="B244" s="198"/>
      <c r="C244" s="199"/>
      <c r="D244" s="200" t="s">
        <v>157</v>
      </c>
      <c r="E244" s="201" t="s">
        <v>19</v>
      </c>
      <c r="F244" s="202" t="s">
        <v>935</v>
      </c>
      <c r="G244" s="199"/>
      <c r="H244" s="201" t="s">
        <v>19</v>
      </c>
      <c r="I244" s="203"/>
      <c r="J244" s="199"/>
      <c r="K244" s="199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157</v>
      </c>
      <c r="AU244" s="208" t="s">
        <v>82</v>
      </c>
      <c r="AV244" s="13" t="s">
        <v>80</v>
      </c>
      <c r="AW244" s="13" t="s">
        <v>33</v>
      </c>
      <c r="AX244" s="13" t="s">
        <v>72</v>
      </c>
      <c r="AY244" s="208" t="s">
        <v>146</v>
      </c>
    </row>
    <row r="245" spans="2:51" s="14" customFormat="1">
      <c r="B245" s="209"/>
      <c r="C245" s="210"/>
      <c r="D245" s="200" t="s">
        <v>157</v>
      </c>
      <c r="E245" s="211" t="s">
        <v>19</v>
      </c>
      <c r="F245" s="212" t="s">
        <v>936</v>
      </c>
      <c r="G245" s="210"/>
      <c r="H245" s="213">
        <v>8.35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157</v>
      </c>
      <c r="AU245" s="219" t="s">
        <v>82</v>
      </c>
      <c r="AV245" s="14" t="s">
        <v>82</v>
      </c>
      <c r="AW245" s="14" t="s">
        <v>33</v>
      </c>
      <c r="AX245" s="14" t="s">
        <v>72</v>
      </c>
      <c r="AY245" s="219" t="s">
        <v>146</v>
      </c>
    </row>
    <row r="246" spans="2:51" s="13" customFormat="1">
      <c r="B246" s="198"/>
      <c r="C246" s="199"/>
      <c r="D246" s="200" t="s">
        <v>157</v>
      </c>
      <c r="E246" s="201" t="s">
        <v>19</v>
      </c>
      <c r="F246" s="202" t="s">
        <v>937</v>
      </c>
      <c r="G246" s="199"/>
      <c r="H246" s="201" t="s">
        <v>19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157</v>
      </c>
      <c r="AU246" s="208" t="s">
        <v>82</v>
      </c>
      <c r="AV246" s="13" t="s">
        <v>80</v>
      </c>
      <c r="AW246" s="13" t="s">
        <v>33</v>
      </c>
      <c r="AX246" s="13" t="s">
        <v>72</v>
      </c>
      <c r="AY246" s="208" t="s">
        <v>146</v>
      </c>
    </row>
    <row r="247" spans="2:51" s="14" customFormat="1">
      <c r="B247" s="209"/>
      <c r="C247" s="210"/>
      <c r="D247" s="200" t="s">
        <v>157</v>
      </c>
      <c r="E247" s="211" t="s">
        <v>19</v>
      </c>
      <c r="F247" s="212" t="s">
        <v>938</v>
      </c>
      <c r="G247" s="210"/>
      <c r="H247" s="213">
        <v>21.48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157</v>
      </c>
      <c r="AU247" s="219" t="s">
        <v>82</v>
      </c>
      <c r="AV247" s="14" t="s">
        <v>82</v>
      </c>
      <c r="AW247" s="14" t="s">
        <v>33</v>
      </c>
      <c r="AX247" s="14" t="s">
        <v>72</v>
      </c>
      <c r="AY247" s="219" t="s">
        <v>146</v>
      </c>
    </row>
    <row r="248" spans="2:51" s="13" customFormat="1">
      <c r="B248" s="198"/>
      <c r="C248" s="199"/>
      <c r="D248" s="200" t="s">
        <v>157</v>
      </c>
      <c r="E248" s="201" t="s">
        <v>19</v>
      </c>
      <c r="F248" s="202" t="s">
        <v>939</v>
      </c>
      <c r="G248" s="199"/>
      <c r="H248" s="201" t="s">
        <v>19</v>
      </c>
      <c r="I248" s="203"/>
      <c r="J248" s="199"/>
      <c r="K248" s="199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157</v>
      </c>
      <c r="AU248" s="208" t="s">
        <v>82</v>
      </c>
      <c r="AV248" s="13" t="s">
        <v>80</v>
      </c>
      <c r="AW248" s="13" t="s">
        <v>33</v>
      </c>
      <c r="AX248" s="13" t="s">
        <v>72</v>
      </c>
      <c r="AY248" s="208" t="s">
        <v>146</v>
      </c>
    </row>
    <row r="249" spans="2:51" s="14" customFormat="1">
      <c r="B249" s="209"/>
      <c r="C249" s="210"/>
      <c r="D249" s="200" t="s">
        <v>157</v>
      </c>
      <c r="E249" s="211" t="s">
        <v>19</v>
      </c>
      <c r="F249" s="212" t="s">
        <v>940</v>
      </c>
      <c r="G249" s="210"/>
      <c r="H249" s="213">
        <v>11.28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157</v>
      </c>
      <c r="AU249" s="219" t="s">
        <v>82</v>
      </c>
      <c r="AV249" s="14" t="s">
        <v>82</v>
      </c>
      <c r="AW249" s="14" t="s">
        <v>33</v>
      </c>
      <c r="AX249" s="14" t="s">
        <v>72</v>
      </c>
      <c r="AY249" s="219" t="s">
        <v>146</v>
      </c>
    </row>
    <row r="250" spans="2:51" s="13" customFormat="1">
      <c r="B250" s="198"/>
      <c r="C250" s="199"/>
      <c r="D250" s="200" t="s">
        <v>157</v>
      </c>
      <c r="E250" s="201" t="s">
        <v>19</v>
      </c>
      <c r="F250" s="202" t="s">
        <v>941</v>
      </c>
      <c r="G250" s="199"/>
      <c r="H250" s="201" t="s">
        <v>19</v>
      </c>
      <c r="I250" s="203"/>
      <c r="J250" s="199"/>
      <c r="K250" s="199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157</v>
      </c>
      <c r="AU250" s="208" t="s">
        <v>82</v>
      </c>
      <c r="AV250" s="13" t="s">
        <v>80</v>
      </c>
      <c r="AW250" s="13" t="s">
        <v>33</v>
      </c>
      <c r="AX250" s="13" t="s">
        <v>72</v>
      </c>
      <c r="AY250" s="208" t="s">
        <v>146</v>
      </c>
    </row>
    <row r="251" spans="2:51" s="14" customFormat="1">
      <c r="B251" s="209"/>
      <c r="C251" s="210"/>
      <c r="D251" s="200" t="s">
        <v>157</v>
      </c>
      <c r="E251" s="211" t="s">
        <v>19</v>
      </c>
      <c r="F251" s="212" t="s">
        <v>942</v>
      </c>
      <c r="G251" s="210"/>
      <c r="H251" s="213">
        <v>8.69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157</v>
      </c>
      <c r="AU251" s="219" t="s">
        <v>82</v>
      </c>
      <c r="AV251" s="14" t="s">
        <v>82</v>
      </c>
      <c r="AW251" s="14" t="s">
        <v>33</v>
      </c>
      <c r="AX251" s="14" t="s">
        <v>72</v>
      </c>
      <c r="AY251" s="219" t="s">
        <v>146</v>
      </c>
    </row>
    <row r="252" spans="2:51" s="13" customFormat="1">
      <c r="B252" s="198"/>
      <c r="C252" s="199"/>
      <c r="D252" s="200" t="s">
        <v>157</v>
      </c>
      <c r="E252" s="201" t="s">
        <v>19</v>
      </c>
      <c r="F252" s="202" t="s">
        <v>943</v>
      </c>
      <c r="G252" s="199"/>
      <c r="H252" s="201" t="s">
        <v>19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157</v>
      </c>
      <c r="AU252" s="208" t="s">
        <v>82</v>
      </c>
      <c r="AV252" s="13" t="s">
        <v>80</v>
      </c>
      <c r="AW252" s="13" t="s">
        <v>33</v>
      </c>
      <c r="AX252" s="13" t="s">
        <v>72</v>
      </c>
      <c r="AY252" s="208" t="s">
        <v>146</v>
      </c>
    </row>
    <row r="253" spans="2:51" s="14" customFormat="1">
      <c r="B253" s="209"/>
      <c r="C253" s="210"/>
      <c r="D253" s="200" t="s">
        <v>157</v>
      </c>
      <c r="E253" s="211" t="s">
        <v>19</v>
      </c>
      <c r="F253" s="212" t="s">
        <v>944</v>
      </c>
      <c r="G253" s="210"/>
      <c r="H253" s="213">
        <v>22.88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157</v>
      </c>
      <c r="AU253" s="219" t="s">
        <v>82</v>
      </c>
      <c r="AV253" s="14" t="s">
        <v>82</v>
      </c>
      <c r="AW253" s="14" t="s">
        <v>33</v>
      </c>
      <c r="AX253" s="14" t="s">
        <v>72</v>
      </c>
      <c r="AY253" s="219" t="s">
        <v>146</v>
      </c>
    </row>
    <row r="254" spans="2:51" s="13" customFormat="1">
      <c r="B254" s="198"/>
      <c r="C254" s="199"/>
      <c r="D254" s="200" t="s">
        <v>157</v>
      </c>
      <c r="E254" s="201" t="s">
        <v>19</v>
      </c>
      <c r="F254" s="202" t="s">
        <v>945</v>
      </c>
      <c r="G254" s="199"/>
      <c r="H254" s="201" t="s">
        <v>19</v>
      </c>
      <c r="I254" s="203"/>
      <c r="J254" s="199"/>
      <c r="K254" s="199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157</v>
      </c>
      <c r="AU254" s="208" t="s">
        <v>82</v>
      </c>
      <c r="AV254" s="13" t="s">
        <v>80</v>
      </c>
      <c r="AW254" s="13" t="s">
        <v>33</v>
      </c>
      <c r="AX254" s="13" t="s">
        <v>72</v>
      </c>
      <c r="AY254" s="208" t="s">
        <v>146</v>
      </c>
    </row>
    <row r="255" spans="2:51" s="14" customFormat="1">
      <c r="B255" s="209"/>
      <c r="C255" s="210"/>
      <c r="D255" s="200" t="s">
        <v>157</v>
      </c>
      <c r="E255" s="211" t="s">
        <v>19</v>
      </c>
      <c r="F255" s="212" t="s">
        <v>946</v>
      </c>
      <c r="G255" s="210"/>
      <c r="H255" s="213">
        <v>9.36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157</v>
      </c>
      <c r="AU255" s="219" t="s">
        <v>82</v>
      </c>
      <c r="AV255" s="14" t="s">
        <v>82</v>
      </c>
      <c r="AW255" s="14" t="s">
        <v>33</v>
      </c>
      <c r="AX255" s="14" t="s">
        <v>72</v>
      </c>
      <c r="AY255" s="219" t="s">
        <v>146</v>
      </c>
    </row>
    <row r="256" spans="2:51" s="15" customFormat="1">
      <c r="B256" s="220"/>
      <c r="C256" s="221"/>
      <c r="D256" s="200" t="s">
        <v>157</v>
      </c>
      <c r="E256" s="222" t="s">
        <v>19</v>
      </c>
      <c r="F256" s="223" t="s">
        <v>161</v>
      </c>
      <c r="G256" s="221"/>
      <c r="H256" s="224">
        <v>184.25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157</v>
      </c>
      <c r="AU256" s="230" t="s">
        <v>82</v>
      </c>
      <c r="AV256" s="15" t="s">
        <v>147</v>
      </c>
      <c r="AW256" s="15" t="s">
        <v>33</v>
      </c>
      <c r="AX256" s="15" t="s">
        <v>80</v>
      </c>
      <c r="AY256" s="230" t="s">
        <v>146</v>
      </c>
    </row>
    <row r="257" spans="1:65" s="2" customFormat="1" ht="16.5" customHeight="1">
      <c r="A257" s="36"/>
      <c r="B257" s="37"/>
      <c r="C257" s="180" t="s">
        <v>201</v>
      </c>
      <c r="D257" s="180" t="s">
        <v>149</v>
      </c>
      <c r="E257" s="181" t="s">
        <v>955</v>
      </c>
      <c r="F257" s="182" t="s">
        <v>956</v>
      </c>
      <c r="G257" s="183" t="s">
        <v>152</v>
      </c>
      <c r="H257" s="184">
        <v>488.74</v>
      </c>
      <c r="I257" s="185"/>
      <c r="J257" s="186">
        <f>ROUND(I257*H257,2)</f>
        <v>0</v>
      </c>
      <c r="K257" s="182" t="s">
        <v>362</v>
      </c>
      <c r="L257" s="41"/>
      <c r="M257" s="187" t="s">
        <v>19</v>
      </c>
      <c r="N257" s="188" t="s">
        <v>43</v>
      </c>
      <c r="O257" s="66"/>
      <c r="P257" s="189">
        <f>O257*H257</f>
        <v>0</v>
      </c>
      <c r="Q257" s="189">
        <v>2.5999999999999998E-4</v>
      </c>
      <c r="R257" s="189">
        <f>Q257*H257</f>
        <v>0.1270724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147</v>
      </c>
      <c r="AT257" s="191" t="s">
        <v>149</v>
      </c>
      <c r="AU257" s="191" t="s">
        <v>82</v>
      </c>
      <c r="AY257" s="19" t="s">
        <v>146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147</v>
      </c>
      <c r="BM257" s="191" t="s">
        <v>957</v>
      </c>
    </row>
    <row r="258" spans="1:65" s="2" customFormat="1">
      <c r="A258" s="36"/>
      <c r="B258" s="37"/>
      <c r="C258" s="38"/>
      <c r="D258" s="193" t="s">
        <v>155</v>
      </c>
      <c r="E258" s="38"/>
      <c r="F258" s="194" t="s">
        <v>958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155</v>
      </c>
      <c r="AU258" s="19" t="s">
        <v>82</v>
      </c>
    </row>
    <row r="259" spans="1:65" s="13" customFormat="1">
      <c r="B259" s="198"/>
      <c r="C259" s="199"/>
      <c r="D259" s="200" t="s">
        <v>157</v>
      </c>
      <c r="E259" s="201" t="s">
        <v>19</v>
      </c>
      <c r="F259" s="202" t="s">
        <v>514</v>
      </c>
      <c r="G259" s="199"/>
      <c r="H259" s="201" t="s">
        <v>19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157</v>
      </c>
      <c r="AU259" s="208" t="s">
        <v>82</v>
      </c>
      <c r="AV259" s="13" t="s">
        <v>80</v>
      </c>
      <c r="AW259" s="13" t="s">
        <v>33</v>
      </c>
      <c r="AX259" s="13" t="s">
        <v>72</v>
      </c>
      <c r="AY259" s="208" t="s">
        <v>146</v>
      </c>
    </row>
    <row r="260" spans="1:65" s="14" customFormat="1">
      <c r="B260" s="209"/>
      <c r="C260" s="210"/>
      <c r="D260" s="200" t="s">
        <v>157</v>
      </c>
      <c r="E260" s="211" t="s">
        <v>19</v>
      </c>
      <c r="F260" s="212" t="s">
        <v>959</v>
      </c>
      <c r="G260" s="210"/>
      <c r="H260" s="213">
        <v>50.12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157</v>
      </c>
      <c r="AU260" s="219" t="s">
        <v>82</v>
      </c>
      <c r="AV260" s="14" t="s">
        <v>82</v>
      </c>
      <c r="AW260" s="14" t="s">
        <v>33</v>
      </c>
      <c r="AX260" s="14" t="s">
        <v>72</v>
      </c>
      <c r="AY260" s="219" t="s">
        <v>146</v>
      </c>
    </row>
    <row r="261" spans="1:65" s="13" customFormat="1">
      <c r="B261" s="198"/>
      <c r="C261" s="199"/>
      <c r="D261" s="200" t="s">
        <v>157</v>
      </c>
      <c r="E261" s="201" t="s">
        <v>19</v>
      </c>
      <c r="F261" s="202" t="s">
        <v>516</v>
      </c>
      <c r="G261" s="199"/>
      <c r="H261" s="201" t="s">
        <v>19</v>
      </c>
      <c r="I261" s="203"/>
      <c r="J261" s="199"/>
      <c r="K261" s="199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157</v>
      </c>
      <c r="AU261" s="208" t="s">
        <v>82</v>
      </c>
      <c r="AV261" s="13" t="s">
        <v>80</v>
      </c>
      <c r="AW261" s="13" t="s">
        <v>33</v>
      </c>
      <c r="AX261" s="13" t="s">
        <v>72</v>
      </c>
      <c r="AY261" s="208" t="s">
        <v>146</v>
      </c>
    </row>
    <row r="262" spans="1:65" s="14" customFormat="1">
      <c r="B262" s="209"/>
      <c r="C262" s="210"/>
      <c r="D262" s="200" t="s">
        <v>157</v>
      </c>
      <c r="E262" s="211" t="s">
        <v>19</v>
      </c>
      <c r="F262" s="212" t="s">
        <v>960</v>
      </c>
      <c r="G262" s="210"/>
      <c r="H262" s="213">
        <v>63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157</v>
      </c>
      <c r="AU262" s="219" t="s">
        <v>82</v>
      </c>
      <c r="AV262" s="14" t="s">
        <v>82</v>
      </c>
      <c r="AW262" s="14" t="s">
        <v>33</v>
      </c>
      <c r="AX262" s="14" t="s">
        <v>72</v>
      </c>
      <c r="AY262" s="219" t="s">
        <v>146</v>
      </c>
    </row>
    <row r="263" spans="1:65" s="13" customFormat="1">
      <c r="B263" s="198"/>
      <c r="C263" s="199"/>
      <c r="D263" s="200" t="s">
        <v>157</v>
      </c>
      <c r="E263" s="201" t="s">
        <v>19</v>
      </c>
      <c r="F263" s="202" t="s">
        <v>518</v>
      </c>
      <c r="G263" s="199"/>
      <c r="H263" s="201" t="s">
        <v>19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157</v>
      </c>
      <c r="AU263" s="208" t="s">
        <v>82</v>
      </c>
      <c r="AV263" s="13" t="s">
        <v>80</v>
      </c>
      <c r="AW263" s="13" t="s">
        <v>33</v>
      </c>
      <c r="AX263" s="13" t="s">
        <v>72</v>
      </c>
      <c r="AY263" s="208" t="s">
        <v>146</v>
      </c>
    </row>
    <row r="264" spans="1:65" s="14" customFormat="1">
      <c r="B264" s="209"/>
      <c r="C264" s="210"/>
      <c r="D264" s="200" t="s">
        <v>157</v>
      </c>
      <c r="E264" s="211" t="s">
        <v>19</v>
      </c>
      <c r="F264" s="212" t="s">
        <v>961</v>
      </c>
      <c r="G264" s="210"/>
      <c r="H264" s="213">
        <v>35.700000000000003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157</v>
      </c>
      <c r="AU264" s="219" t="s">
        <v>82</v>
      </c>
      <c r="AV264" s="14" t="s">
        <v>82</v>
      </c>
      <c r="AW264" s="14" t="s">
        <v>33</v>
      </c>
      <c r="AX264" s="14" t="s">
        <v>72</v>
      </c>
      <c r="AY264" s="219" t="s">
        <v>146</v>
      </c>
    </row>
    <row r="265" spans="1:65" s="13" customFormat="1">
      <c r="B265" s="198"/>
      <c r="C265" s="199"/>
      <c r="D265" s="200" t="s">
        <v>157</v>
      </c>
      <c r="E265" s="201" t="s">
        <v>19</v>
      </c>
      <c r="F265" s="202" t="s">
        <v>520</v>
      </c>
      <c r="G265" s="199"/>
      <c r="H265" s="201" t="s">
        <v>19</v>
      </c>
      <c r="I265" s="203"/>
      <c r="J265" s="199"/>
      <c r="K265" s="199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157</v>
      </c>
      <c r="AU265" s="208" t="s">
        <v>82</v>
      </c>
      <c r="AV265" s="13" t="s">
        <v>80</v>
      </c>
      <c r="AW265" s="13" t="s">
        <v>33</v>
      </c>
      <c r="AX265" s="13" t="s">
        <v>72</v>
      </c>
      <c r="AY265" s="208" t="s">
        <v>146</v>
      </c>
    </row>
    <row r="266" spans="1:65" s="14" customFormat="1">
      <c r="B266" s="209"/>
      <c r="C266" s="210"/>
      <c r="D266" s="200" t="s">
        <v>157</v>
      </c>
      <c r="E266" s="211" t="s">
        <v>19</v>
      </c>
      <c r="F266" s="212" t="s">
        <v>962</v>
      </c>
      <c r="G266" s="210"/>
      <c r="H266" s="213">
        <v>33.18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157</v>
      </c>
      <c r="AU266" s="219" t="s">
        <v>82</v>
      </c>
      <c r="AV266" s="14" t="s">
        <v>82</v>
      </c>
      <c r="AW266" s="14" t="s">
        <v>33</v>
      </c>
      <c r="AX266" s="14" t="s">
        <v>72</v>
      </c>
      <c r="AY266" s="219" t="s">
        <v>146</v>
      </c>
    </row>
    <row r="267" spans="1:65" s="13" customFormat="1">
      <c r="B267" s="198"/>
      <c r="C267" s="199"/>
      <c r="D267" s="200" t="s">
        <v>157</v>
      </c>
      <c r="E267" s="201" t="s">
        <v>19</v>
      </c>
      <c r="F267" s="202" t="s">
        <v>522</v>
      </c>
      <c r="G267" s="199"/>
      <c r="H267" s="201" t="s">
        <v>19</v>
      </c>
      <c r="I267" s="203"/>
      <c r="J267" s="199"/>
      <c r="K267" s="199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157</v>
      </c>
      <c r="AU267" s="208" t="s">
        <v>82</v>
      </c>
      <c r="AV267" s="13" t="s">
        <v>80</v>
      </c>
      <c r="AW267" s="13" t="s">
        <v>33</v>
      </c>
      <c r="AX267" s="13" t="s">
        <v>72</v>
      </c>
      <c r="AY267" s="208" t="s">
        <v>146</v>
      </c>
    </row>
    <row r="268" spans="1:65" s="14" customFormat="1">
      <c r="B268" s="209"/>
      <c r="C268" s="210"/>
      <c r="D268" s="200" t="s">
        <v>157</v>
      </c>
      <c r="E268" s="211" t="s">
        <v>19</v>
      </c>
      <c r="F268" s="212" t="s">
        <v>963</v>
      </c>
      <c r="G268" s="210"/>
      <c r="H268" s="213">
        <v>23.52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157</v>
      </c>
      <c r="AU268" s="219" t="s">
        <v>82</v>
      </c>
      <c r="AV268" s="14" t="s">
        <v>82</v>
      </c>
      <c r="AW268" s="14" t="s">
        <v>33</v>
      </c>
      <c r="AX268" s="14" t="s">
        <v>72</v>
      </c>
      <c r="AY268" s="219" t="s">
        <v>146</v>
      </c>
    </row>
    <row r="269" spans="1:65" s="13" customFormat="1">
      <c r="B269" s="198"/>
      <c r="C269" s="199"/>
      <c r="D269" s="200" t="s">
        <v>157</v>
      </c>
      <c r="E269" s="201" t="s">
        <v>19</v>
      </c>
      <c r="F269" s="202" t="s">
        <v>964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157</v>
      </c>
      <c r="AU269" s="208" t="s">
        <v>82</v>
      </c>
      <c r="AV269" s="13" t="s">
        <v>80</v>
      </c>
      <c r="AW269" s="13" t="s">
        <v>33</v>
      </c>
      <c r="AX269" s="13" t="s">
        <v>72</v>
      </c>
      <c r="AY269" s="208" t="s">
        <v>146</v>
      </c>
    </row>
    <row r="270" spans="1:65" s="14" customFormat="1">
      <c r="B270" s="209"/>
      <c r="C270" s="210"/>
      <c r="D270" s="200" t="s">
        <v>157</v>
      </c>
      <c r="E270" s="211" t="s">
        <v>19</v>
      </c>
      <c r="F270" s="212" t="s">
        <v>965</v>
      </c>
      <c r="G270" s="210"/>
      <c r="H270" s="213">
        <v>21.84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157</v>
      </c>
      <c r="AU270" s="219" t="s">
        <v>82</v>
      </c>
      <c r="AV270" s="14" t="s">
        <v>82</v>
      </c>
      <c r="AW270" s="14" t="s">
        <v>33</v>
      </c>
      <c r="AX270" s="14" t="s">
        <v>72</v>
      </c>
      <c r="AY270" s="219" t="s">
        <v>146</v>
      </c>
    </row>
    <row r="271" spans="1:65" s="13" customFormat="1">
      <c r="B271" s="198"/>
      <c r="C271" s="199"/>
      <c r="D271" s="200" t="s">
        <v>157</v>
      </c>
      <c r="E271" s="201" t="s">
        <v>19</v>
      </c>
      <c r="F271" s="202" t="s">
        <v>528</v>
      </c>
      <c r="G271" s="199"/>
      <c r="H271" s="201" t="s">
        <v>19</v>
      </c>
      <c r="I271" s="203"/>
      <c r="J271" s="199"/>
      <c r="K271" s="199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157</v>
      </c>
      <c r="AU271" s="208" t="s">
        <v>82</v>
      </c>
      <c r="AV271" s="13" t="s">
        <v>80</v>
      </c>
      <c r="AW271" s="13" t="s">
        <v>33</v>
      </c>
      <c r="AX271" s="13" t="s">
        <v>72</v>
      </c>
      <c r="AY271" s="208" t="s">
        <v>146</v>
      </c>
    </row>
    <row r="272" spans="1:65" s="14" customFormat="1">
      <c r="B272" s="209"/>
      <c r="C272" s="210"/>
      <c r="D272" s="200" t="s">
        <v>157</v>
      </c>
      <c r="E272" s="211" t="s">
        <v>19</v>
      </c>
      <c r="F272" s="212" t="s">
        <v>966</v>
      </c>
      <c r="G272" s="210"/>
      <c r="H272" s="213">
        <v>43.96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157</v>
      </c>
      <c r="AU272" s="219" t="s">
        <v>82</v>
      </c>
      <c r="AV272" s="14" t="s">
        <v>82</v>
      </c>
      <c r="AW272" s="14" t="s">
        <v>33</v>
      </c>
      <c r="AX272" s="14" t="s">
        <v>72</v>
      </c>
      <c r="AY272" s="219" t="s">
        <v>146</v>
      </c>
    </row>
    <row r="273" spans="2:51" s="13" customFormat="1">
      <c r="B273" s="198"/>
      <c r="C273" s="199"/>
      <c r="D273" s="200" t="s">
        <v>157</v>
      </c>
      <c r="E273" s="201" t="s">
        <v>19</v>
      </c>
      <c r="F273" s="202" t="s">
        <v>933</v>
      </c>
      <c r="G273" s="199"/>
      <c r="H273" s="201" t="s">
        <v>19</v>
      </c>
      <c r="I273" s="203"/>
      <c r="J273" s="199"/>
      <c r="K273" s="199"/>
      <c r="L273" s="204"/>
      <c r="M273" s="205"/>
      <c r="N273" s="206"/>
      <c r="O273" s="206"/>
      <c r="P273" s="206"/>
      <c r="Q273" s="206"/>
      <c r="R273" s="206"/>
      <c r="S273" s="206"/>
      <c r="T273" s="207"/>
      <c r="AT273" s="208" t="s">
        <v>157</v>
      </c>
      <c r="AU273" s="208" t="s">
        <v>82</v>
      </c>
      <c r="AV273" s="13" t="s">
        <v>80</v>
      </c>
      <c r="AW273" s="13" t="s">
        <v>33</v>
      </c>
      <c r="AX273" s="13" t="s">
        <v>72</v>
      </c>
      <c r="AY273" s="208" t="s">
        <v>146</v>
      </c>
    </row>
    <row r="274" spans="2:51" s="14" customFormat="1">
      <c r="B274" s="209"/>
      <c r="C274" s="210"/>
      <c r="D274" s="200" t="s">
        <v>157</v>
      </c>
      <c r="E274" s="211" t="s">
        <v>19</v>
      </c>
      <c r="F274" s="212" t="s">
        <v>967</v>
      </c>
      <c r="G274" s="210"/>
      <c r="H274" s="213">
        <v>18.62</v>
      </c>
      <c r="I274" s="214"/>
      <c r="J274" s="210"/>
      <c r="K274" s="210"/>
      <c r="L274" s="215"/>
      <c r="M274" s="216"/>
      <c r="N274" s="217"/>
      <c r="O274" s="217"/>
      <c r="P274" s="217"/>
      <c r="Q274" s="217"/>
      <c r="R274" s="217"/>
      <c r="S274" s="217"/>
      <c r="T274" s="218"/>
      <c r="AT274" s="219" t="s">
        <v>157</v>
      </c>
      <c r="AU274" s="219" t="s">
        <v>82</v>
      </c>
      <c r="AV274" s="14" t="s">
        <v>82</v>
      </c>
      <c r="AW274" s="14" t="s">
        <v>33</v>
      </c>
      <c r="AX274" s="14" t="s">
        <v>72</v>
      </c>
      <c r="AY274" s="219" t="s">
        <v>146</v>
      </c>
    </row>
    <row r="275" spans="2:51" s="13" customFormat="1">
      <c r="B275" s="198"/>
      <c r="C275" s="199"/>
      <c r="D275" s="200" t="s">
        <v>157</v>
      </c>
      <c r="E275" s="201" t="s">
        <v>19</v>
      </c>
      <c r="F275" s="202" t="s">
        <v>935</v>
      </c>
      <c r="G275" s="199"/>
      <c r="H275" s="201" t="s">
        <v>19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157</v>
      </c>
      <c r="AU275" s="208" t="s">
        <v>82</v>
      </c>
      <c r="AV275" s="13" t="s">
        <v>80</v>
      </c>
      <c r="AW275" s="13" t="s">
        <v>33</v>
      </c>
      <c r="AX275" s="13" t="s">
        <v>72</v>
      </c>
      <c r="AY275" s="208" t="s">
        <v>146</v>
      </c>
    </row>
    <row r="276" spans="2:51" s="14" customFormat="1">
      <c r="B276" s="209"/>
      <c r="C276" s="210"/>
      <c r="D276" s="200" t="s">
        <v>157</v>
      </c>
      <c r="E276" s="211" t="s">
        <v>19</v>
      </c>
      <c r="F276" s="212" t="s">
        <v>968</v>
      </c>
      <c r="G276" s="210"/>
      <c r="H276" s="213">
        <v>15.4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157</v>
      </c>
      <c r="AU276" s="219" t="s">
        <v>82</v>
      </c>
      <c r="AV276" s="14" t="s">
        <v>82</v>
      </c>
      <c r="AW276" s="14" t="s">
        <v>33</v>
      </c>
      <c r="AX276" s="14" t="s">
        <v>72</v>
      </c>
      <c r="AY276" s="219" t="s">
        <v>146</v>
      </c>
    </row>
    <row r="277" spans="2:51" s="13" customFormat="1">
      <c r="B277" s="198"/>
      <c r="C277" s="199"/>
      <c r="D277" s="200" t="s">
        <v>157</v>
      </c>
      <c r="E277" s="201" t="s">
        <v>19</v>
      </c>
      <c r="F277" s="202" t="s">
        <v>937</v>
      </c>
      <c r="G277" s="199"/>
      <c r="H277" s="201" t="s">
        <v>19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157</v>
      </c>
      <c r="AU277" s="208" t="s">
        <v>82</v>
      </c>
      <c r="AV277" s="13" t="s">
        <v>80</v>
      </c>
      <c r="AW277" s="13" t="s">
        <v>33</v>
      </c>
      <c r="AX277" s="13" t="s">
        <v>72</v>
      </c>
      <c r="AY277" s="208" t="s">
        <v>146</v>
      </c>
    </row>
    <row r="278" spans="2:51" s="14" customFormat="1">
      <c r="B278" s="209"/>
      <c r="C278" s="210"/>
      <c r="D278" s="200" t="s">
        <v>157</v>
      </c>
      <c r="E278" s="211" t="s">
        <v>19</v>
      </c>
      <c r="F278" s="212" t="s">
        <v>969</v>
      </c>
      <c r="G278" s="210"/>
      <c r="H278" s="213">
        <v>36.96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157</v>
      </c>
      <c r="AU278" s="219" t="s">
        <v>82</v>
      </c>
      <c r="AV278" s="14" t="s">
        <v>82</v>
      </c>
      <c r="AW278" s="14" t="s">
        <v>33</v>
      </c>
      <c r="AX278" s="14" t="s">
        <v>72</v>
      </c>
      <c r="AY278" s="219" t="s">
        <v>146</v>
      </c>
    </row>
    <row r="279" spans="2:51" s="13" customFormat="1">
      <c r="B279" s="198"/>
      <c r="C279" s="199"/>
      <c r="D279" s="200" t="s">
        <v>157</v>
      </c>
      <c r="E279" s="201" t="s">
        <v>19</v>
      </c>
      <c r="F279" s="202" t="s">
        <v>939</v>
      </c>
      <c r="G279" s="199"/>
      <c r="H279" s="201" t="s">
        <v>19</v>
      </c>
      <c r="I279" s="203"/>
      <c r="J279" s="199"/>
      <c r="K279" s="199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157</v>
      </c>
      <c r="AU279" s="208" t="s">
        <v>82</v>
      </c>
      <c r="AV279" s="13" t="s">
        <v>80</v>
      </c>
      <c r="AW279" s="13" t="s">
        <v>33</v>
      </c>
      <c r="AX279" s="13" t="s">
        <v>72</v>
      </c>
      <c r="AY279" s="208" t="s">
        <v>146</v>
      </c>
    </row>
    <row r="280" spans="2:51" s="14" customFormat="1">
      <c r="B280" s="209"/>
      <c r="C280" s="210"/>
      <c r="D280" s="200" t="s">
        <v>157</v>
      </c>
      <c r="E280" s="211" t="s">
        <v>19</v>
      </c>
      <c r="F280" s="212" t="s">
        <v>970</v>
      </c>
      <c r="G280" s="210"/>
      <c r="H280" s="213">
        <v>10.36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157</v>
      </c>
      <c r="AU280" s="219" t="s">
        <v>82</v>
      </c>
      <c r="AV280" s="14" t="s">
        <v>82</v>
      </c>
      <c r="AW280" s="14" t="s">
        <v>33</v>
      </c>
      <c r="AX280" s="14" t="s">
        <v>72</v>
      </c>
      <c r="AY280" s="219" t="s">
        <v>146</v>
      </c>
    </row>
    <row r="281" spans="2:51" s="13" customFormat="1">
      <c r="B281" s="198"/>
      <c r="C281" s="199"/>
      <c r="D281" s="200" t="s">
        <v>157</v>
      </c>
      <c r="E281" s="201" t="s">
        <v>19</v>
      </c>
      <c r="F281" s="202" t="s">
        <v>941</v>
      </c>
      <c r="G281" s="199"/>
      <c r="H281" s="201" t="s">
        <v>19</v>
      </c>
      <c r="I281" s="203"/>
      <c r="J281" s="199"/>
      <c r="K281" s="199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157</v>
      </c>
      <c r="AU281" s="208" t="s">
        <v>82</v>
      </c>
      <c r="AV281" s="13" t="s">
        <v>80</v>
      </c>
      <c r="AW281" s="13" t="s">
        <v>33</v>
      </c>
      <c r="AX281" s="13" t="s">
        <v>72</v>
      </c>
      <c r="AY281" s="208" t="s">
        <v>146</v>
      </c>
    </row>
    <row r="282" spans="2:51" s="14" customFormat="1">
      <c r="B282" s="209"/>
      <c r="C282" s="210"/>
      <c r="D282" s="200" t="s">
        <v>157</v>
      </c>
      <c r="E282" s="211" t="s">
        <v>19</v>
      </c>
      <c r="F282" s="212" t="s">
        <v>971</v>
      </c>
      <c r="G282" s="210"/>
      <c r="H282" s="213">
        <v>7.56</v>
      </c>
      <c r="I282" s="214"/>
      <c r="J282" s="210"/>
      <c r="K282" s="210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157</v>
      </c>
      <c r="AU282" s="219" t="s">
        <v>82</v>
      </c>
      <c r="AV282" s="14" t="s">
        <v>82</v>
      </c>
      <c r="AW282" s="14" t="s">
        <v>33</v>
      </c>
      <c r="AX282" s="14" t="s">
        <v>72</v>
      </c>
      <c r="AY282" s="219" t="s">
        <v>146</v>
      </c>
    </row>
    <row r="283" spans="2:51" s="13" customFormat="1">
      <c r="B283" s="198"/>
      <c r="C283" s="199"/>
      <c r="D283" s="200" t="s">
        <v>157</v>
      </c>
      <c r="E283" s="201" t="s">
        <v>19</v>
      </c>
      <c r="F283" s="202" t="s">
        <v>943</v>
      </c>
      <c r="G283" s="199"/>
      <c r="H283" s="201" t="s">
        <v>19</v>
      </c>
      <c r="I283" s="203"/>
      <c r="J283" s="199"/>
      <c r="K283" s="199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157</v>
      </c>
      <c r="AU283" s="208" t="s">
        <v>82</v>
      </c>
      <c r="AV283" s="13" t="s">
        <v>80</v>
      </c>
      <c r="AW283" s="13" t="s">
        <v>33</v>
      </c>
      <c r="AX283" s="13" t="s">
        <v>72</v>
      </c>
      <c r="AY283" s="208" t="s">
        <v>146</v>
      </c>
    </row>
    <row r="284" spans="2:51" s="14" customFormat="1">
      <c r="B284" s="209"/>
      <c r="C284" s="210"/>
      <c r="D284" s="200" t="s">
        <v>157</v>
      </c>
      <c r="E284" s="211" t="s">
        <v>19</v>
      </c>
      <c r="F284" s="212" t="s">
        <v>972</v>
      </c>
      <c r="G284" s="210"/>
      <c r="H284" s="213">
        <v>26.18</v>
      </c>
      <c r="I284" s="214"/>
      <c r="J284" s="210"/>
      <c r="K284" s="210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157</v>
      </c>
      <c r="AU284" s="219" t="s">
        <v>82</v>
      </c>
      <c r="AV284" s="14" t="s">
        <v>82</v>
      </c>
      <c r="AW284" s="14" t="s">
        <v>33</v>
      </c>
      <c r="AX284" s="14" t="s">
        <v>72</v>
      </c>
      <c r="AY284" s="219" t="s">
        <v>146</v>
      </c>
    </row>
    <row r="285" spans="2:51" s="13" customFormat="1">
      <c r="B285" s="198"/>
      <c r="C285" s="199"/>
      <c r="D285" s="200" t="s">
        <v>157</v>
      </c>
      <c r="E285" s="201" t="s">
        <v>19</v>
      </c>
      <c r="F285" s="202" t="s">
        <v>945</v>
      </c>
      <c r="G285" s="199"/>
      <c r="H285" s="201" t="s">
        <v>19</v>
      </c>
      <c r="I285" s="203"/>
      <c r="J285" s="199"/>
      <c r="K285" s="199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157</v>
      </c>
      <c r="AU285" s="208" t="s">
        <v>82</v>
      </c>
      <c r="AV285" s="13" t="s">
        <v>80</v>
      </c>
      <c r="AW285" s="13" t="s">
        <v>33</v>
      </c>
      <c r="AX285" s="13" t="s">
        <v>72</v>
      </c>
      <c r="AY285" s="208" t="s">
        <v>146</v>
      </c>
    </row>
    <row r="286" spans="2:51" s="14" customFormat="1">
      <c r="B286" s="209"/>
      <c r="C286" s="210"/>
      <c r="D286" s="200" t="s">
        <v>157</v>
      </c>
      <c r="E286" s="211" t="s">
        <v>19</v>
      </c>
      <c r="F286" s="212" t="s">
        <v>973</v>
      </c>
      <c r="G286" s="210"/>
      <c r="H286" s="213">
        <v>22.4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157</v>
      </c>
      <c r="AU286" s="219" t="s">
        <v>82</v>
      </c>
      <c r="AV286" s="14" t="s">
        <v>82</v>
      </c>
      <c r="AW286" s="14" t="s">
        <v>33</v>
      </c>
      <c r="AX286" s="14" t="s">
        <v>72</v>
      </c>
      <c r="AY286" s="219" t="s">
        <v>146</v>
      </c>
    </row>
    <row r="287" spans="2:51" s="13" customFormat="1">
      <c r="B287" s="198"/>
      <c r="C287" s="199"/>
      <c r="D287" s="200" t="s">
        <v>157</v>
      </c>
      <c r="E287" s="201" t="s">
        <v>19</v>
      </c>
      <c r="F287" s="202" t="s">
        <v>974</v>
      </c>
      <c r="G287" s="199"/>
      <c r="H287" s="201" t="s">
        <v>19</v>
      </c>
      <c r="I287" s="203"/>
      <c r="J287" s="199"/>
      <c r="K287" s="199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157</v>
      </c>
      <c r="AU287" s="208" t="s">
        <v>82</v>
      </c>
      <c r="AV287" s="13" t="s">
        <v>80</v>
      </c>
      <c r="AW287" s="13" t="s">
        <v>33</v>
      </c>
      <c r="AX287" s="13" t="s">
        <v>72</v>
      </c>
      <c r="AY287" s="208" t="s">
        <v>146</v>
      </c>
    </row>
    <row r="288" spans="2:51" s="14" customFormat="1">
      <c r="B288" s="209"/>
      <c r="C288" s="210"/>
      <c r="D288" s="200" t="s">
        <v>157</v>
      </c>
      <c r="E288" s="211" t="s">
        <v>19</v>
      </c>
      <c r="F288" s="212" t="s">
        <v>975</v>
      </c>
      <c r="G288" s="210"/>
      <c r="H288" s="213">
        <v>79.94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157</v>
      </c>
      <c r="AU288" s="219" t="s">
        <v>82</v>
      </c>
      <c r="AV288" s="14" t="s">
        <v>82</v>
      </c>
      <c r="AW288" s="14" t="s">
        <v>33</v>
      </c>
      <c r="AX288" s="14" t="s">
        <v>72</v>
      </c>
      <c r="AY288" s="219" t="s">
        <v>146</v>
      </c>
    </row>
    <row r="289" spans="1:65" s="15" customFormat="1">
      <c r="B289" s="220"/>
      <c r="C289" s="221"/>
      <c r="D289" s="200" t="s">
        <v>157</v>
      </c>
      <c r="E289" s="222" t="s">
        <v>19</v>
      </c>
      <c r="F289" s="223" t="s">
        <v>161</v>
      </c>
      <c r="G289" s="221"/>
      <c r="H289" s="224">
        <v>488.74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157</v>
      </c>
      <c r="AU289" s="230" t="s">
        <v>82</v>
      </c>
      <c r="AV289" s="15" t="s">
        <v>147</v>
      </c>
      <c r="AW289" s="15" t="s">
        <v>33</v>
      </c>
      <c r="AX289" s="15" t="s">
        <v>80</v>
      </c>
      <c r="AY289" s="230" t="s">
        <v>146</v>
      </c>
    </row>
    <row r="290" spans="1:65" s="2" customFormat="1" ht="24.2" customHeight="1">
      <c r="A290" s="36"/>
      <c r="B290" s="37"/>
      <c r="C290" s="180" t="s">
        <v>166</v>
      </c>
      <c r="D290" s="180" t="s">
        <v>149</v>
      </c>
      <c r="E290" s="181" t="s">
        <v>976</v>
      </c>
      <c r="F290" s="182" t="s">
        <v>977</v>
      </c>
      <c r="G290" s="183" t="s">
        <v>152</v>
      </c>
      <c r="H290" s="184">
        <v>79.94</v>
      </c>
      <c r="I290" s="185"/>
      <c r="J290" s="186">
        <f>ROUND(I290*H290,2)</f>
        <v>0</v>
      </c>
      <c r="K290" s="182" t="s">
        <v>362</v>
      </c>
      <c r="L290" s="41"/>
      <c r="M290" s="187" t="s">
        <v>19</v>
      </c>
      <c r="N290" s="188" t="s">
        <v>43</v>
      </c>
      <c r="O290" s="66"/>
      <c r="P290" s="189">
        <f>O290*H290</f>
        <v>0</v>
      </c>
      <c r="Q290" s="189">
        <v>4.3800000000000002E-3</v>
      </c>
      <c r="R290" s="189">
        <f>Q290*H290</f>
        <v>0.35013719999999998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147</v>
      </c>
      <c r="AT290" s="191" t="s">
        <v>149</v>
      </c>
      <c r="AU290" s="191" t="s">
        <v>82</v>
      </c>
      <c r="AY290" s="19" t="s">
        <v>146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80</v>
      </c>
      <c r="BK290" s="192">
        <f>ROUND(I290*H290,2)</f>
        <v>0</v>
      </c>
      <c r="BL290" s="19" t="s">
        <v>147</v>
      </c>
      <c r="BM290" s="191" t="s">
        <v>978</v>
      </c>
    </row>
    <row r="291" spans="1:65" s="2" customFormat="1">
      <c r="A291" s="36"/>
      <c r="B291" s="37"/>
      <c r="C291" s="38"/>
      <c r="D291" s="193" t="s">
        <v>155</v>
      </c>
      <c r="E291" s="38"/>
      <c r="F291" s="194" t="s">
        <v>979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155</v>
      </c>
      <c r="AU291" s="19" t="s">
        <v>82</v>
      </c>
    </row>
    <row r="292" spans="1:65" s="13" customFormat="1">
      <c r="B292" s="198"/>
      <c r="C292" s="199"/>
      <c r="D292" s="200" t="s">
        <v>157</v>
      </c>
      <c r="E292" s="201" t="s">
        <v>19</v>
      </c>
      <c r="F292" s="202" t="s">
        <v>974</v>
      </c>
      <c r="G292" s="199"/>
      <c r="H292" s="201" t="s">
        <v>19</v>
      </c>
      <c r="I292" s="203"/>
      <c r="J292" s="199"/>
      <c r="K292" s="199"/>
      <c r="L292" s="204"/>
      <c r="M292" s="205"/>
      <c r="N292" s="206"/>
      <c r="O292" s="206"/>
      <c r="P292" s="206"/>
      <c r="Q292" s="206"/>
      <c r="R292" s="206"/>
      <c r="S292" s="206"/>
      <c r="T292" s="207"/>
      <c r="AT292" s="208" t="s">
        <v>157</v>
      </c>
      <c r="AU292" s="208" t="s">
        <v>82</v>
      </c>
      <c r="AV292" s="13" t="s">
        <v>80</v>
      </c>
      <c r="AW292" s="13" t="s">
        <v>33</v>
      </c>
      <c r="AX292" s="13" t="s">
        <v>72</v>
      </c>
      <c r="AY292" s="208" t="s">
        <v>146</v>
      </c>
    </row>
    <row r="293" spans="1:65" s="14" customFormat="1">
      <c r="B293" s="209"/>
      <c r="C293" s="210"/>
      <c r="D293" s="200" t="s">
        <v>157</v>
      </c>
      <c r="E293" s="211" t="s">
        <v>19</v>
      </c>
      <c r="F293" s="212" t="s">
        <v>975</v>
      </c>
      <c r="G293" s="210"/>
      <c r="H293" s="213">
        <v>79.94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157</v>
      </c>
      <c r="AU293" s="219" t="s">
        <v>82</v>
      </c>
      <c r="AV293" s="14" t="s">
        <v>82</v>
      </c>
      <c r="AW293" s="14" t="s">
        <v>33</v>
      </c>
      <c r="AX293" s="14" t="s">
        <v>80</v>
      </c>
      <c r="AY293" s="219" t="s">
        <v>146</v>
      </c>
    </row>
    <row r="294" spans="1:65" s="2" customFormat="1" ht="16.5" customHeight="1">
      <c r="A294" s="36"/>
      <c r="B294" s="37"/>
      <c r="C294" s="180" t="s">
        <v>210</v>
      </c>
      <c r="D294" s="180" t="s">
        <v>149</v>
      </c>
      <c r="E294" s="181" t="s">
        <v>980</v>
      </c>
      <c r="F294" s="182" t="s">
        <v>981</v>
      </c>
      <c r="G294" s="183" t="s">
        <v>152</v>
      </c>
      <c r="H294" s="184">
        <v>408.8</v>
      </c>
      <c r="I294" s="185"/>
      <c r="J294" s="186">
        <f>ROUND(I294*H294,2)</f>
        <v>0</v>
      </c>
      <c r="K294" s="182" t="s">
        <v>362</v>
      </c>
      <c r="L294" s="41"/>
      <c r="M294" s="187" t="s">
        <v>19</v>
      </c>
      <c r="N294" s="188" t="s">
        <v>43</v>
      </c>
      <c r="O294" s="66"/>
      <c r="P294" s="189">
        <f>O294*H294</f>
        <v>0</v>
      </c>
      <c r="Q294" s="189">
        <v>4.0000000000000001E-3</v>
      </c>
      <c r="R294" s="189">
        <f>Q294*H294</f>
        <v>1.6352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147</v>
      </c>
      <c r="AT294" s="191" t="s">
        <v>149</v>
      </c>
      <c r="AU294" s="191" t="s">
        <v>82</v>
      </c>
      <c r="AY294" s="19" t="s">
        <v>146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147</v>
      </c>
      <c r="BM294" s="191" t="s">
        <v>982</v>
      </c>
    </row>
    <row r="295" spans="1:65" s="2" customFormat="1">
      <c r="A295" s="36"/>
      <c r="B295" s="37"/>
      <c r="C295" s="38"/>
      <c r="D295" s="193" t="s">
        <v>155</v>
      </c>
      <c r="E295" s="38"/>
      <c r="F295" s="194" t="s">
        <v>983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155</v>
      </c>
      <c r="AU295" s="19" t="s">
        <v>82</v>
      </c>
    </row>
    <row r="296" spans="1:65" s="13" customFormat="1">
      <c r="B296" s="198"/>
      <c r="C296" s="199"/>
      <c r="D296" s="200" t="s">
        <v>157</v>
      </c>
      <c r="E296" s="201" t="s">
        <v>19</v>
      </c>
      <c r="F296" s="202" t="s">
        <v>514</v>
      </c>
      <c r="G296" s="199"/>
      <c r="H296" s="201" t="s">
        <v>19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157</v>
      </c>
      <c r="AU296" s="208" t="s">
        <v>82</v>
      </c>
      <c r="AV296" s="13" t="s">
        <v>80</v>
      </c>
      <c r="AW296" s="13" t="s">
        <v>33</v>
      </c>
      <c r="AX296" s="13" t="s">
        <v>72</v>
      </c>
      <c r="AY296" s="208" t="s">
        <v>146</v>
      </c>
    </row>
    <row r="297" spans="1:65" s="14" customFormat="1">
      <c r="B297" s="209"/>
      <c r="C297" s="210"/>
      <c r="D297" s="200" t="s">
        <v>157</v>
      </c>
      <c r="E297" s="211" t="s">
        <v>19</v>
      </c>
      <c r="F297" s="212" t="s">
        <v>959</v>
      </c>
      <c r="G297" s="210"/>
      <c r="H297" s="213">
        <v>50.12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157</v>
      </c>
      <c r="AU297" s="219" t="s">
        <v>82</v>
      </c>
      <c r="AV297" s="14" t="s">
        <v>82</v>
      </c>
      <c r="AW297" s="14" t="s">
        <v>33</v>
      </c>
      <c r="AX297" s="14" t="s">
        <v>72</v>
      </c>
      <c r="AY297" s="219" t="s">
        <v>146</v>
      </c>
    </row>
    <row r="298" spans="1:65" s="13" customFormat="1">
      <c r="B298" s="198"/>
      <c r="C298" s="199"/>
      <c r="D298" s="200" t="s">
        <v>157</v>
      </c>
      <c r="E298" s="201" t="s">
        <v>19</v>
      </c>
      <c r="F298" s="202" t="s">
        <v>516</v>
      </c>
      <c r="G298" s="199"/>
      <c r="H298" s="201" t="s">
        <v>19</v>
      </c>
      <c r="I298" s="203"/>
      <c r="J298" s="199"/>
      <c r="K298" s="199"/>
      <c r="L298" s="204"/>
      <c r="M298" s="205"/>
      <c r="N298" s="206"/>
      <c r="O298" s="206"/>
      <c r="P298" s="206"/>
      <c r="Q298" s="206"/>
      <c r="R298" s="206"/>
      <c r="S298" s="206"/>
      <c r="T298" s="207"/>
      <c r="AT298" s="208" t="s">
        <v>157</v>
      </c>
      <c r="AU298" s="208" t="s">
        <v>82</v>
      </c>
      <c r="AV298" s="13" t="s">
        <v>80</v>
      </c>
      <c r="AW298" s="13" t="s">
        <v>33</v>
      </c>
      <c r="AX298" s="13" t="s">
        <v>72</v>
      </c>
      <c r="AY298" s="208" t="s">
        <v>146</v>
      </c>
    </row>
    <row r="299" spans="1:65" s="14" customFormat="1">
      <c r="B299" s="209"/>
      <c r="C299" s="210"/>
      <c r="D299" s="200" t="s">
        <v>157</v>
      </c>
      <c r="E299" s="211" t="s">
        <v>19</v>
      </c>
      <c r="F299" s="212" t="s">
        <v>960</v>
      </c>
      <c r="G299" s="210"/>
      <c r="H299" s="213">
        <v>63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157</v>
      </c>
      <c r="AU299" s="219" t="s">
        <v>82</v>
      </c>
      <c r="AV299" s="14" t="s">
        <v>82</v>
      </c>
      <c r="AW299" s="14" t="s">
        <v>33</v>
      </c>
      <c r="AX299" s="14" t="s">
        <v>72</v>
      </c>
      <c r="AY299" s="219" t="s">
        <v>146</v>
      </c>
    </row>
    <row r="300" spans="1:65" s="13" customFormat="1">
      <c r="B300" s="198"/>
      <c r="C300" s="199"/>
      <c r="D300" s="200" t="s">
        <v>157</v>
      </c>
      <c r="E300" s="201" t="s">
        <v>19</v>
      </c>
      <c r="F300" s="202" t="s">
        <v>518</v>
      </c>
      <c r="G300" s="199"/>
      <c r="H300" s="201" t="s">
        <v>19</v>
      </c>
      <c r="I300" s="203"/>
      <c r="J300" s="199"/>
      <c r="K300" s="199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157</v>
      </c>
      <c r="AU300" s="208" t="s">
        <v>82</v>
      </c>
      <c r="AV300" s="13" t="s">
        <v>80</v>
      </c>
      <c r="AW300" s="13" t="s">
        <v>33</v>
      </c>
      <c r="AX300" s="13" t="s">
        <v>72</v>
      </c>
      <c r="AY300" s="208" t="s">
        <v>146</v>
      </c>
    </row>
    <row r="301" spans="1:65" s="14" customFormat="1">
      <c r="B301" s="209"/>
      <c r="C301" s="210"/>
      <c r="D301" s="200" t="s">
        <v>157</v>
      </c>
      <c r="E301" s="211" t="s">
        <v>19</v>
      </c>
      <c r="F301" s="212" t="s">
        <v>961</v>
      </c>
      <c r="G301" s="210"/>
      <c r="H301" s="213">
        <v>35.700000000000003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157</v>
      </c>
      <c r="AU301" s="219" t="s">
        <v>82</v>
      </c>
      <c r="AV301" s="14" t="s">
        <v>82</v>
      </c>
      <c r="AW301" s="14" t="s">
        <v>33</v>
      </c>
      <c r="AX301" s="14" t="s">
        <v>72</v>
      </c>
      <c r="AY301" s="219" t="s">
        <v>146</v>
      </c>
    </row>
    <row r="302" spans="1:65" s="13" customFormat="1">
      <c r="B302" s="198"/>
      <c r="C302" s="199"/>
      <c r="D302" s="200" t="s">
        <v>157</v>
      </c>
      <c r="E302" s="201" t="s">
        <v>19</v>
      </c>
      <c r="F302" s="202" t="s">
        <v>520</v>
      </c>
      <c r="G302" s="199"/>
      <c r="H302" s="201" t="s">
        <v>19</v>
      </c>
      <c r="I302" s="203"/>
      <c r="J302" s="199"/>
      <c r="K302" s="199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157</v>
      </c>
      <c r="AU302" s="208" t="s">
        <v>82</v>
      </c>
      <c r="AV302" s="13" t="s">
        <v>80</v>
      </c>
      <c r="AW302" s="13" t="s">
        <v>33</v>
      </c>
      <c r="AX302" s="13" t="s">
        <v>72</v>
      </c>
      <c r="AY302" s="208" t="s">
        <v>146</v>
      </c>
    </row>
    <row r="303" spans="1:65" s="14" customFormat="1">
      <c r="B303" s="209"/>
      <c r="C303" s="210"/>
      <c r="D303" s="200" t="s">
        <v>157</v>
      </c>
      <c r="E303" s="211" t="s">
        <v>19</v>
      </c>
      <c r="F303" s="212" t="s">
        <v>962</v>
      </c>
      <c r="G303" s="210"/>
      <c r="H303" s="213">
        <v>33.18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157</v>
      </c>
      <c r="AU303" s="219" t="s">
        <v>82</v>
      </c>
      <c r="AV303" s="14" t="s">
        <v>82</v>
      </c>
      <c r="AW303" s="14" t="s">
        <v>33</v>
      </c>
      <c r="AX303" s="14" t="s">
        <v>72</v>
      </c>
      <c r="AY303" s="219" t="s">
        <v>146</v>
      </c>
    </row>
    <row r="304" spans="1:65" s="13" customFormat="1">
      <c r="B304" s="198"/>
      <c r="C304" s="199"/>
      <c r="D304" s="200" t="s">
        <v>157</v>
      </c>
      <c r="E304" s="201" t="s">
        <v>19</v>
      </c>
      <c r="F304" s="202" t="s">
        <v>522</v>
      </c>
      <c r="G304" s="199"/>
      <c r="H304" s="201" t="s">
        <v>19</v>
      </c>
      <c r="I304" s="203"/>
      <c r="J304" s="199"/>
      <c r="K304" s="199"/>
      <c r="L304" s="204"/>
      <c r="M304" s="205"/>
      <c r="N304" s="206"/>
      <c r="O304" s="206"/>
      <c r="P304" s="206"/>
      <c r="Q304" s="206"/>
      <c r="R304" s="206"/>
      <c r="S304" s="206"/>
      <c r="T304" s="207"/>
      <c r="AT304" s="208" t="s">
        <v>157</v>
      </c>
      <c r="AU304" s="208" t="s">
        <v>82</v>
      </c>
      <c r="AV304" s="13" t="s">
        <v>80</v>
      </c>
      <c r="AW304" s="13" t="s">
        <v>33</v>
      </c>
      <c r="AX304" s="13" t="s">
        <v>72</v>
      </c>
      <c r="AY304" s="208" t="s">
        <v>146</v>
      </c>
    </row>
    <row r="305" spans="2:51" s="14" customFormat="1">
      <c r="B305" s="209"/>
      <c r="C305" s="210"/>
      <c r="D305" s="200" t="s">
        <v>157</v>
      </c>
      <c r="E305" s="211" t="s">
        <v>19</v>
      </c>
      <c r="F305" s="212" t="s">
        <v>963</v>
      </c>
      <c r="G305" s="210"/>
      <c r="H305" s="213">
        <v>23.52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157</v>
      </c>
      <c r="AU305" s="219" t="s">
        <v>82</v>
      </c>
      <c r="AV305" s="14" t="s">
        <v>82</v>
      </c>
      <c r="AW305" s="14" t="s">
        <v>33</v>
      </c>
      <c r="AX305" s="14" t="s">
        <v>72</v>
      </c>
      <c r="AY305" s="219" t="s">
        <v>146</v>
      </c>
    </row>
    <row r="306" spans="2:51" s="13" customFormat="1">
      <c r="B306" s="198"/>
      <c r="C306" s="199"/>
      <c r="D306" s="200" t="s">
        <v>157</v>
      </c>
      <c r="E306" s="201" t="s">
        <v>19</v>
      </c>
      <c r="F306" s="202" t="s">
        <v>964</v>
      </c>
      <c r="G306" s="199"/>
      <c r="H306" s="201" t="s">
        <v>19</v>
      </c>
      <c r="I306" s="203"/>
      <c r="J306" s="199"/>
      <c r="K306" s="199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157</v>
      </c>
      <c r="AU306" s="208" t="s">
        <v>82</v>
      </c>
      <c r="AV306" s="13" t="s">
        <v>80</v>
      </c>
      <c r="AW306" s="13" t="s">
        <v>33</v>
      </c>
      <c r="AX306" s="13" t="s">
        <v>72</v>
      </c>
      <c r="AY306" s="208" t="s">
        <v>146</v>
      </c>
    </row>
    <row r="307" spans="2:51" s="14" customFormat="1">
      <c r="B307" s="209"/>
      <c r="C307" s="210"/>
      <c r="D307" s="200" t="s">
        <v>157</v>
      </c>
      <c r="E307" s="211" t="s">
        <v>19</v>
      </c>
      <c r="F307" s="212" t="s">
        <v>965</v>
      </c>
      <c r="G307" s="210"/>
      <c r="H307" s="213">
        <v>21.84</v>
      </c>
      <c r="I307" s="214"/>
      <c r="J307" s="210"/>
      <c r="K307" s="210"/>
      <c r="L307" s="215"/>
      <c r="M307" s="216"/>
      <c r="N307" s="217"/>
      <c r="O307" s="217"/>
      <c r="P307" s="217"/>
      <c r="Q307" s="217"/>
      <c r="R307" s="217"/>
      <c r="S307" s="217"/>
      <c r="T307" s="218"/>
      <c r="AT307" s="219" t="s">
        <v>157</v>
      </c>
      <c r="AU307" s="219" t="s">
        <v>82</v>
      </c>
      <c r="AV307" s="14" t="s">
        <v>82</v>
      </c>
      <c r="AW307" s="14" t="s">
        <v>33</v>
      </c>
      <c r="AX307" s="14" t="s">
        <v>72</v>
      </c>
      <c r="AY307" s="219" t="s">
        <v>146</v>
      </c>
    </row>
    <row r="308" spans="2:51" s="13" customFormat="1">
      <c r="B308" s="198"/>
      <c r="C308" s="199"/>
      <c r="D308" s="200" t="s">
        <v>157</v>
      </c>
      <c r="E308" s="201" t="s">
        <v>19</v>
      </c>
      <c r="F308" s="202" t="s">
        <v>528</v>
      </c>
      <c r="G308" s="199"/>
      <c r="H308" s="201" t="s">
        <v>19</v>
      </c>
      <c r="I308" s="203"/>
      <c r="J308" s="199"/>
      <c r="K308" s="199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157</v>
      </c>
      <c r="AU308" s="208" t="s">
        <v>82</v>
      </c>
      <c r="AV308" s="13" t="s">
        <v>80</v>
      </c>
      <c r="AW308" s="13" t="s">
        <v>33</v>
      </c>
      <c r="AX308" s="13" t="s">
        <v>72</v>
      </c>
      <c r="AY308" s="208" t="s">
        <v>146</v>
      </c>
    </row>
    <row r="309" spans="2:51" s="14" customFormat="1">
      <c r="B309" s="209"/>
      <c r="C309" s="210"/>
      <c r="D309" s="200" t="s">
        <v>157</v>
      </c>
      <c r="E309" s="211" t="s">
        <v>19</v>
      </c>
      <c r="F309" s="212" t="s">
        <v>966</v>
      </c>
      <c r="G309" s="210"/>
      <c r="H309" s="213">
        <v>43.96</v>
      </c>
      <c r="I309" s="214"/>
      <c r="J309" s="210"/>
      <c r="K309" s="210"/>
      <c r="L309" s="215"/>
      <c r="M309" s="216"/>
      <c r="N309" s="217"/>
      <c r="O309" s="217"/>
      <c r="P309" s="217"/>
      <c r="Q309" s="217"/>
      <c r="R309" s="217"/>
      <c r="S309" s="217"/>
      <c r="T309" s="218"/>
      <c r="AT309" s="219" t="s">
        <v>157</v>
      </c>
      <c r="AU309" s="219" t="s">
        <v>82</v>
      </c>
      <c r="AV309" s="14" t="s">
        <v>82</v>
      </c>
      <c r="AW309" s="14" t="s">
        <v>33</v>
      </c>
      <c r="AX309" s="14" t="s">
        <v>72</v>
      </c>
      <c r="AY309" s="219" t="s">
        <v>146</v>
      </c>
    </row>
    <row r="310" spans="2:51" s="13" customFormat="1">
      <c r="B310" s="198"/>
      <c r="C310" s="199"/>
      <c r="D310" s="200" t="s">
        <v>157</v>
      </c>
      <c r="E310" s="201" t="s">
        <v>19</v>
      </c>
      <c r="F310" s="202" t="s">
        <v>933</v>
      </c>
      <c r="G310" s="199"/>
      <c r="H310" s="201" t="s">
        <v>19</v>
      </c>
      <c r="I310" s="203"/>
      <c r="J310" s="199"/>
      <c r="K310" s="199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157</v>
      </c>
      <c r="AU310" s="208" t="s">
        <v>82</v>
      </c>
      <c r="AV310" s="13" t="s">
        <v>80</v>
      </c>
      <c r="AW310" s="13" t="s">
        <v>33</v>
      </c>
      <c r="AX310" s="13" t="s">
        <v>72</v>
      </c>
      <c r="AY310" s="208" t="s">
        <v>146</v>
      </c>
    </row>
    <row r="311" spans="2:51" s="14" customFormat="1">
      <c r="B311" s="209"/>
      <c r="C311" s="210"/>
      <c r="D311" s="200" t="s">
        <v>157</v>
      </c>
      <c r="E311" s="211" t="s">
        <v>19</v>
      </c>
      <c r="F311" s="212" t="s">
        <v>967</v>
      </c>
      <c r="G311" s="210"/>
      <c r="H311" s="213">
        <v>18.62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157</v>
      </c>
      <c r="AU311" s="219" t="s">
        <v>82</v>
      </c>
      <c r="AV311" s="14" t="s">
        <v>82</v>
      </c>
      <c r="AW311" s="14" t="s">
        <v>33</v>
      </c>
      <c r="AX311" s="14" t="s">
        <v>72</v>
      </c>
      <c r="AY311" s="219" t="s">
        <v>146</v>
      </c>
    </row>
    <row r="312" spans="2:51" s="13" customFormat="1">
      <c r="B312" s="198"/>
      <c r="C312" s="199"/>
      <c r="D312" s="200" t="s">
        <v>157</v>
      </c>
      <c r="E312" s="201" t="s">
        <v>19</v>
      </c>
      <c r="F312" s="202" t="s">
        <v>935</v>
      </c>
      <c r="G312" s="199"/>
      <c r="H312" s="201" t="s">
        <v>19</v>
      </c>
      <c r="I312" s="203"/>
      <c r="J312" s="199"/>
      <c r="K312" s="199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157</v>
      </c>
      <c r="AU312" s="208" t="s">
        <v>82</v>
      </c>
      <c r="AV312" s="13" t="s">
        <v>80</v>
      </c>
      <c r="AW312" s="13" t="s">
        <v>33</v>
      </c>
      <c r="AX312" s="13" t="s">
        <v>72</v>
      </c>
      <c r="AY312" s="208" t="s">
        <v>146</v>
      </c>
    </row>
    <row r="313" spans="2:51" s="14" customFormat="1">
      <c r="B313" s="209"/>
      <c r="C313" s="210"/>
      <c r="D313" s="200" t="s">
        <v>157</v>
      </c>
      <c r="E313" s="211" t="s">
        <v>19</v>
      </c>
      <c r="F313" s="212" t="s">
        <v>968</v>
      </c>
      <c r="G313" s="210"/>
      <c r="H313" s="213">
        <v>15.4</v>
      </c>
      <c r="I313" s="214"/>
      <c r="J313" s="210"/>
      <c r="K313" s="210"/>
      <c r="L313" s="215"/>
      <c r="M313" s="216"/>
      <c r="N313" s="217"/>
      <c r="O313" s="217"/>
      <c r="P313" s="217"/>
      <c r="Q313" s="217"/>
      <c r="R313" s="217"/>
      <c r="S313" s="217"/>
      <c r="T313" s="218"/>
      <c r="AT313" s="219" t="s">
        <v>157</v>
      </c>
      <c r="AU313" s="219" t="s">
        <v>82</v>
      </c>
      <c r="AV313" s="14" t="s">
        <v>82</v>
      </c>
      <c r="AW313" s="14" t="s">
        <v>33</v>
      </c>
      <c r="AX313" s="14" t="s">
        <v>72</v>
      </c>
      <c r="AY313" s="219" t="s">
        <v>146</v>
      </c>
    </row>
    <row r="314" spans="2:51" s="13" customFormat="1">
      <c r="B314" s="198"/>
      <c r="C314" s="199"/>
      <c r="D314" s="200" t="s">
        <v>157</v>
      </c>
      <c r="E314" s="201" t="s">
        <v>19</v>
      </c>
      <c r="F314" s="202" t="s">
        <v>937</v>
      </c>
      <c r="G314" s="199"/>
      <c r="H314" s="201" t="s">
        <v>19</v>
      </c>
      <c r="I314" s="203"/>
      <c r="J314" s="199"/>
      <c r="K314" s="199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157</v>
      </c>
      <c r="AU314" s="208" t="s">
        <v>82</v>
      </c>
      <c r="AV314" s="13" t="s">
        <v>80</v>
      </c>
      <c r="AW314" s="13" t="s">
        <v>33</v>
      </c>
      <c r="AX314" s="13" t="s">
        <v>72</v>
      </c>
      <c r="AY314" s="208" t="s">
        <v>146</v>
      </c>
    </row>
    <row r="315" spans="2:51" s="14" customFormat="1">
      <c r="B315" s="209"/>
      <c r="C315" s="210"/>
      <c r="D315" s="200" t="s">
        <v>157</v>
      </c>
      <c r="E315" s="211" t="s">
        <v>19</v>
      </c>
      <c r="F315" s="212" t="s">
        <v>969</v>
      </c>
      <c r="G315" s="210"/>
      <c r="H315" s="213">
        <v>36.96</v>
      </c>
      <c r="I315" s="214"/>
      <c r="J315" s="210"/>
      <c r="K315" s="210"/>
      <c r="L315" s="215"/>
      <c r="M315" s="216"/>
      <c r="N315" s="217"/>
      <c r="O315" s="217"/>
      <c r="P315" s="217"/>
      <c r="Q315" s="217"/>
      <c r="R315" s="217"/>
      <c r="S315" s="217"/>
      <c r="T315" s="218"/>
      <c r="AT315" s="219" t="s">
        <v>157</v>
      </c>
      <c r="AU315" s="219" t="s">
        <v>82</v>
      </c>
      <c r="AV315" s="14" t="s">
        <v>82</v>
      </c>
      <c r="AW315" s="14" t="s">
        <v>33</v>
      </c>
      <c r="AX315" s="14" t="s">
        <v>72</v>
      </c>
      <c r="AY315" s="219" t="s">
        <v>146</v>
      </c>
    </row>
    <row r="316" spans="2:51" s="13" customFormat="1">
      <c r="B316" s="198"/>
      <c r="C316" s="199"/>
      <c r="D316" s="200" t="s">
        <v>157</v>
      </c>
      <c r="E316" s="201" t="s">
        <v>19</v>
      </c>
      <c r="F316" s="202" t="s">
        <v>939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157</v>
      </c>
      <c r="AU316" s="208" t="s">
        <v>82</v>
      </c>
      <c r="AV316" s="13" t="s">
        <v>80</v>
      </c>
      <c r="AW316" s="13" t="s">
        <v>33</v>
      </c>
      <c r="AX316" s="13" t="s">
        <v>72</v>
      </c>
      <c r="AY316" s="208" t="s">
        <v>146</v>
      </c>
    </row>
    <row r="317" spans="2:51" s="14" customFormat="1">
      <c r="B317" s="209"/>
      <c r="C317" s="210"/>
      <c r="D317" s="200" t="s">
        <v>157</v>
      </c>
      <c r="E317" s="211" t="s">
        <v>19</v>
      </c>
      <c r="F317" s="212" t="s">
        <v>970</v>
      </c>
      <c r="G317" s="210"/>
      <c r="H317" s="213">
        <v>10.36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157</v>
      </c>
      <c r="AU317" s="219" t="s">
        <v>82</v>
      </c>
      <c r="AV317" s="14" t="s">
        <v>82</v>
      </c>
      <c r="AW317" s="14" t="s">
        <v>33</v>
      </c>
      <c r="AX317" s="14" t="s">
        <v>72</v>
      </c>
      <c r="AY317" s="219" t="s">
        <v>146</v>
      </c>
    </row>
    <row r="318" spans="2:51" s="13" customFormat="1">
      <c r="B318" s="198"/>
      <c r="C318" s="199"/>
      <c r="D318" s="200" t="s">
        <v>157</v>
      </c>
      <c r="E318" s="201" t="s">
        <v>19</v>
      </c>
      <c r="F318" s="202" t="s">
        <v>941</v>
      </c>
      <c r="G318" s="199"/>
      <c r="H318" s="201" t="s">
        <v>19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157</v>
      </c>
      <c r="AU318" s="208" t="s">
        <v>82</v>
      </c>
      <c r="AV318" s="13" t="s">
        <v>80</v>
      </c>
      <c r="AW318" s="13" t="s">
        <v>33</v>
      </c>
      <c r="AX318" s="13" t="s">
        <v>72</v>
      </c>
      <c r="AY318" s="208" t="s">
        <v>146</v>
      </c>
    </row>
    <row r="319" spans="2:51" s="14" customFormat="1">
      <c r="B319" s="209"/>
      <c r="C319" s="210"/>
      <c r="D319" s="200" t="s">
        <v>157</v>
      </c>
      <c r="E319" s="211" t="s">
        <v>19</v>
      </c>
      <c r="F319" s="212" t="s">
        <v>971</v>
      </c>
      <c r="G319" s="210"/>
      <c r="H319" s="213">
        <v>7.56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157</v>
      </c>
      <c r="AU319" s="219" t="s">
        <v>82</v>
      </c>
      <c r="AV319" s="14" t="s">
        <v>82</v>
      </c>
      <c r="AW319" s="14" t="s">
        <v>33</v>
      </c>
      <c r="AX319" s="14" t="s">
        <v>72</v>
      </c>
      <c r="AY319" s="219" t="s">
        <v>146</v>
      </c>
    </row>
    <row r="320" spans="2:51" s="13" customFormat="1">
      <c r="B320" s="198"/>
      <c r="C320" s="199"/>
      <c r="D320" s="200" t="s">
        <v>157</v>
      </c>
      <c r="E320" s="201" t="s">
        <v>19</v>
      </c>
      <c r="F320" s="202" t="s">
        <v>943</v>
      </c>
      <c r="G320" s="199"/>
      <c r="H320" s="201" t="s">
        <v>19</v>
      </c>
      <c r="I320" s="203"/>
      <c r="J320" s="199"/>
      <c r="K320" s="199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157</v>
      </c>
      <c r="AU320" s="208" t="s">
        <v>82</v>
      </c>
      <c r="AV320" s="13" t="s">
        <v>80</v>
      </c>
      <c r="AW320" s="13" t="s">
        <v>33</v>
      </c>
      <c r="AX320" s="13" t="s">
        <v>72</v>
      </c>
      <c r="AY320" s="208" t="s">
        <v>146</v>
      </c>
    </row>
    <row r="321" spans="1:65" s="14" customFormat="1">
      <c r="B321" s="209"/>
      <c r="C321" s="210"/>
      <c r="D321" s="200" t="s">
        <v>157</v>
      </c>
      <c r="E321" s="211" t="s">
        <v>19</v>
      </c>
      <c r="F321" s="212" t="s">
        <v>972</v>
      </c>
      <c r="G321" s="210"/>
      <c r="H321" s="213">
        <v>26.18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157</v>
      </c>
      <c r="AU321" s="219" t="s">
        <v>82</v>
      </c>
      <c r="AV321" s="14" t="s">
        <v>82</v>
      </c>
      <c r="AW321" s="14" t="s">
        <v>33</v>
      </c>
      <c r="AX321" s="14" t="s">
        <v>72</v>
      </c>
      <c r="AY321" s="219" t="s">
        <v>146</v>
      </c>
    </row>
    <row r="322" spans="1:65" s="13" customFormat="1">
      <c r="B322" s="198"/>
      <c r="C322" s="199"/>
      <c r="D322" s="200" t="s">
        <v>157</v>
      </c>
      <c r="E322" s="201" t="s">
        <v>19</v>
      </c>
      <c r="F322" s="202" t="s">
        <v>945</v>
      </c>
      <c r="G322" s="199"/>
      <c r="H322" s="201" t="s">
        <v>19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157</v>
      </c>
      <c r="AU322" s="208" t="s">
        <v>82</v>
      </c>
      <c r="AV322" s="13" t="s">
        <v>80</v>
      </c>
      <c r="AW322" s="13" t="s">
        <v>33</v>
      </c>
      <c r="AX322" s="13" t="s">
        <v>72</v>
      </c>
      <c r="AY322" s="208" t="s">
        <v>146</v>
      </c>
    </row>
    <row r="323" spans="1:65" s="14" customFormat="1">
      <c r="B323" s="209"/>
      <c r="C323" s="210"/>
      <c r="D323" s="200" t="s">
        <v>157</v>
      </c>
      <c r="E323" s="211" t="s">
        <v>19</v>
      </c>
      <c r="F323" s="212" t="s">
        <v>973</v>
      </c>
      <c r="G323" s="210"/>
      <c r="H323" s="213">
        <v>22.4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157</v>
      </c>
      <c r="AU323" s="219" t="s">
        <v>82</v>
      </c>
      <c r="AV323" s="14" t="s">
        <v>82</v>
      </c>
      <c r="AW323" s="14" t="s">
        <v>33</v>
      </c>
      <c r="AX323" s="14" t="s">
        <v>72</v>
      </c>
      <c r="AY323" s="219" t="s">
        <v>146</v>
      </c>
    </row>
    <row r="324" spans="1:65" s="15" customFormat="1">
      <c r="B324" s="220"/>
      <c r="C324" s="221"/>
      <c r="D324" s="200" t="s">
        <v>157</v>
      </c>
      <c r="E324" s="222" t="s">
        <v>19</v>
      </c>
      <c r="F324" s="223" t="s">
        <v>161</v>
      </c>
      <c r="G324" s="221"/>
      <c r="H324" s="224">
        <v>408.8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157</v>
      </c>
      <c r="AU324" s="230" t="s">
        <v>82</v>
      </c>
      <c r="AV324" s="15" t="s">
        <v>147</v>
      </c>
      <c r="AW324" s="15" t="s">
        <v>33</v>
      </c>
      <c r="AX324" s="15" t="s">
        <v>80</v>
      </c>
      <c r="AY324" s="230" t="s">
        <v>146</v>
      </c>
    </row>
    <row r="325" spans="1:65" s="2" customFormat="1" ht="24.2" customHeight="1">
      <c r="A325" s="36"/>
      <c r="B325" s="37"/>
      <c r="C325" s="180" t="s">
        <v>216</v>
      </c>
      <c r="D325" s="180" t="s">
        <v>149</v>
      </c>
      <c r="E325" s="181" t="s">
        <v>984</v>
      </c>
      <c r="F325" s="182" t="s">
        <v>985</v>
      </c>
      <c r="G325" s="183" t="s">
        <v>152</v>
      </c>
      <c r="H325" s="184">
        <v>408.8</v>
      </c>
      <c r="I325" s="185"/>
      <c r="J325" s="186">
        <f>ROUND(I325*H325,2)</f>
        <v>0</v>
      </c>
      <c r="K325" s="182" t="s">
        <v>362</v>
      </c>
      <c r="L325" s="41"/>
      <c r="M325" s="187" t="s">
        <v>19</v>
      </c>
      <c r="N325" s="188" t="s">
        <v>43</v>
      </c>
      <c r="O325" s="66"/>
      <c r="P325" s="189">
        <f>O325*H325</f>
        <v>0</v>
      </c>
      <c r="Q325" s="189">
        <v>1.5699999999999999E-2</v>
      </c>
      <c r="R325" s="189">
        <f>Q325*H325</f>
        <v>6.4181599999999994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147</v>
      </c>
      <c r="AT325" s="191" t="s">
        <v>149</v>
      </c>
      <c r="AU325" s="191" t="s">
        <v>82</v>
      </c>
      <c r="AY325" s="19" t="s">
        <v>146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9" t="s">
        <v>80</v>
      </c>
      <c r="BK325" s="192">
        <f>ROUND(I325*H325,2)</f>
        <v>0</v>
      </c>
      <c r="BL325" s="19" t="s">
        <v>147</v>
      </c>
      <c r="BM325" s="191" t="s">
        <v>986</v>
      </c>
    </row>
    <row r="326" spans="1:65" s="2" customFormat="1">
      <c r="A326" s="36"/>
      <c r="B326" s="37"/>
      <c r="C326" s="38"/>
      <c r="D326" s="193" t="s">
        <v>155</v>
      </c>
      <c r="E326" s="38"/>
      <c r="F326" s="194" t="s">
        <v>987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155</v>
      </c>
      <c r="AU326" s="19" t="s">
        <v>82</v>
      </c>
    </row>
    <row r="327" spans="1:65" s="13" customFormat="1">
      <c r="B327" s="198"/>
      <c r="C327" s="199"/>
      <c r="D327" s="200" t="s">
        <v>157</v>
      </c>
      <c r="E327" s="201" t="s">
        <v>19</v>
      </c>
      <c r="F327" s="202" t="s">
        <v>514</v>
      </c>
      <c r="G327" s="199"/>
      <c r="H327" s="201" t="s">
        <v>19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157</v>
      </c>
      <c r="AU327" s="208" t="s">
        <v>82</v>
      </c>
      <c r="AV327" s="13" t="s">
        <v>80</v>
      </c>
      <c r="AW327" s="13" t="s">
        <v>33</v>
      </c>
      <c r="AX327" s="13" t="s">
        <v>72</v>
      </c>
      <c r="AY327" s="208" t="s">
        <v>146</v>
      </c>
    </row>
    <row r="328" spans="1:65" s="14" customFormat="1">
      <c r="B328" s="209"/>
      <c r="C328" s="210"/>
      <c r="D328" s="200" t="s">
        <v>157</v>
      </c>
      <c r="E328" s="211" t="s">
        <v>19</v>
      </c>
      <c r="F328" s="212" t="s">
        <v>959</v>
      </c>
      <c r="G328" s="210"/>
      <c r="H328" s="213">
        <v>50.12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157</v>
      </c>
      <c r="AU328" s="219" t="s">
        <v>82</v>
      </c>
      <c r="AV328" s="14" t="s">
        <v>82</v>
      </c>
      <c r="AW328" s="14" t="s">
        <v>33</v>
      </c>
      <c r="AX328" s="14" t="s">
        <v>72</v>
      </c>
      <c r="AY328" s="219" t="s">
        <v>146</v>
      </c>
    </row>
    <row r="329" spans="1:65" s="13" customFormat="1">
      <c r="B329" s="198"/>
      <c r="C329" s="199"/>
      <c r="D329" s="200" t="s">
        <v>157</v>
      </c>
      <c r="E329" s="201" t="s">
        <v>19</v>
      </c>
      <c r="F329" s="202" t="s">
        <v>516</v>
      </c>
      <c r="G329" s="199"/>
      <c r="H329" s="201" t="s">
        <v>19</v>
      </c>
      <c r="I329" s="203"/>
      <c r="J329" s="199"/>
      <c r="K329" s="199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157</v>
      </c>
      <c r="AU329" s="208" t="s">
        <v>82</v>
      </c>
      <c r="AV329" s="13" t="s">
        <v>80</v>
      </c>
      <c r="AW329" s="13" t="s">
        <v>33</v>
      </c>
      <c r="AX329" s="13" t="s">
        <v>72</v>
      </c>
      <c r="AY329" s="208" t="s">
        <v>146</v>
      </c>
    </row>
    <row r="330" spans="1:65" s="14" customFormat="1">
      <c r="B330" s="209"/>
      <c r="C330" s="210"/>
      <c r="D330" s="200" t="s">
        <v>157</v>
      </c>
      <c r="E330" s="211" t="s">
        <v>19</v>
      </c>
      <c r="F330" s="212" t="s">
        <v>960</v>
      </c>
      <c r="G330" s="210"/>
      <c r="H330" s="213">
        <v>63</v>
      </c>
      <c r="I330" s="214"/>
      <c r="J330" s="210"/>
      <c r="K330" s="210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157</v>
      </c>
      <c r="AU330" s="219" t="s">
        <v>82</v>
      </c>
      <c r="AV330" s="14" t="s">
        <v>82</v>
      </c>
      <c r="AW330" s="14" t="s">
        <v>33</v>
      </c>
      <c r="AX330" s="14" t="s">
        <v>72</v>
      </c>
      <c r="AY330" s="219" t="s">
        <v>146</v>
      </c>
    </row>
    <row r="331" spans="1:65" s="13" customFormat="1">
      <c r="B331" s="198"/>
      <c r="C331" s="199"/>
      <c r="D331" s="200" t="s">
        <v>157</v>
      </c>
      <c r="E331" s="201" t="s">
        <v>19</v>
      </c>
      <c r="F331" s="202" t="s">
        <v>518</v>
      </c>
      <c r="G331" s="199"/>
      <c r="H331" s="201" t="s">
        <v>19</v>
      </c>
      <c r="I331" s="203"/>
      <c r="J331" s="199"/>
      <c r="K331" s="199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157</v>
      </c>
      <c r="AU331" s="208" t="s">
        <v>82</v>
      </c>
      <c r="AV331" s="13" t="s">
        <v>80</v>
      </c>
      <c r="AW331" s="13" t="s">
        <v>33</v>
      </c>
      <c r="AX331" s="13" t="s">
        <v>72</v>
      </c>
      <c r="AY331" s="208" t="s">
        <v>146</v>
      </c>
    </row>
    <row r="332" spans="1:65" s="14" customFormat="1">
      <c r="B332" s="209"/>
      <c r="C332" s="210"/>
      <c r="D332" s="200" t="s">
        <v>157</v>
      </c>
      <c r="E332" s="211" t="s">
        <v>19</v>
      </c>
      <c r="F332" s="212" t="s">
        <v>961</v>
      </c>
      <c r="G332" s="210"/>
      <c r="H332" s="213">
        <v>35.700000000000003</v>
      </c>
      <c r="I332" s="214"/>
      <c r="J332" s="210"/>
      <c r="K332" s="210"/>
      <c r="L332" s="215"/>
      <c r="M332" s="216"/>
      <c r="N332" s="217"/>
      <c r="O332" s="217"/>
      <c r="P332" s="217"/>
      <c r="Q332" s="217"/>
      <c r="R332" s="217"/>
      <c r="S332" s="217"/>
      <c r="T332" s="218"/>
      <c r="AT332" s="219" t="s">
        <v>157</v>
      </c>
      <c r="AU332" s="219" t="s">
        <v>82</v>
      </c>
      <c r="AV332" s="14" t="s">
        <v>82</v>
      </c>
      <c r="AW332" s="14" t="s">
        <v>33</v>
      </c>
      <c r="AX332" s="14" t="s">
        <v>72</v>
      </c>
      <c r="AY332" s="219" t="s">
        <v>146</v>
      </c>
    </row>
    <row r="333" spans="1:65" s="13" customFormat="1">
      <c r="B333" s="198"/>
      <c r="C333" s="199"/>
      <c r="D333" s="200" t="s">
        <v>157</v>
      </c>
      <c r="E333" s="201" t="s">
        <v>19</v>
      </c>
      <c r="F333" s="202" t="s">
        <v>520</v>
      </c>
      <c r="G333" s="199"/>
      <c r="H333" s="201" t="s">
        <v>19</v>
      </c>
      <c r="I333" s="203"/>
      <c r="J333" s="199"/>
      <c r="K333" s="199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157</v>
      </c>
      <c r="AU333" s="208" t="s">
        <v>82</v>
      </c>
      <c r="AV333" s="13" t="s">
        <v>80</v>
      </c>
      <c r="AW333" s="13" t="s">
        <v>33</v>
      </c>
      <c r="AX333" s="13" t="s">
        <v>72</v>
      </c>
      <c r="AY333" s="208" t="s">
        <v>146</v>
      </c>
    </row>
    <row r="334" spans="1:65" s="14" customFormat="1">
      <c r="B334" s="209"/>
      <c r="C334" s="210"/>
      <c r="D334" s="200" t="s">
        <v>157</v>
      </c>
      <c r="E334" s="211" t="s">
        <v>19</v>
      </c>
      <c r="F334" s="212" t="s">
        <v>962</v>
      </c>
      <c r="G334" s="210"/>
      <c r="H334" s="213">
        <v>33.18</v>
      </c>
      <c r="I334" s="214"/>
      <c r="J334" s="210"/>
      <c r="K334" s="210"/>
      <c r="L334" s="215"/>
      <c r="M334" s="216"/>
      <c r="N334" s="217"/>
      <c r="O334" s="217"/>
      <c r="P334" s="217"/>
      <c r="Q334" s="217"/>
      <c r="R334" s="217"/>
      <c r="S334" s="217"/>
      <c r="T334" s="218"/>
      <c r="AT334" s="219" t="s">
        <v>157</v>
      </c>
      <c r="AU334" s="219" t="s">
        <v>82</v>
      </c>
      <c r="AV334" s="14" t="s">
        <v>82</v>
      </c>
      <c r="AW334" s="14" t="s">
        <v>33</v>
      </c>
      <c r="AX334" s="14" t="s">
        <v>72</v>
      </c>
      <c r="AY334" s="219" t="s">
        <v>146</v>
      </c>
    </row>
    <row r="335" spans="1:65" s="13" customFormat="1">
      <c r="B335" s="198"/>
      <c r="C335" s="199"/>
      <c r="D335" s="200" t="s">
        <v>157</v>
      </c>
      <c r="E335" s="201" t="s">
        <v>19</v>
      </c>
      <c r="F335" s="202" t="s">
        <v>522</v>
      </c>
      <c r="G335" s="199"/>
      <c r="H335" s="201" t="s">
        <v>19</v>
      </c>
      <c r="I335" s="203"/>
      <c r="J335" s="199"/>
      <c r="K335" s="199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157</v>
      </c>
      <c r="AU335" s="208" t="s">
        <v>82</v>
      </c>
      <c r="AV335" s="13" t="s">
        <v>80</v>
      </c>
      <c r="AW335" s="13" t="s">
        <v>33</v>
      </c>
      <c r="AX335" s="13" t="s">
        <v>72</v>
      </c>
      <c r="AY335" s="208" t="s">
        <v>146</v>
      </c>
    </row>
    <row r="336" spans="1:65" s="14" customFormat="1">
      <c r="B336" s="209"/>
      <c r="C336" s="210"/>
      <c r="D336" s="200" t="s">
        <v>157</v>
      </c>
      <c r="E336" s="211" t="s">
        <v>19</v>
      </c>
      <c r="F336" s="212" t="s">
        <v>963</v>
      </c>
      <c r="G336" s="210"/>
      <c r="H336" s="213">
        <v>23.52</v>
      </c>
      <c r="I336" s="214"/>
      <c r="J336" s="210"/>
      <c r="K336" s="210"/>
      <c r="L336" s="215"/>
      <c r="M336" s="216"/>
      <c r="N336" s="217"/>
      <c r="O336" s="217"/>
      <c r="P336" s="217"/>
      <c r="Q336" s="217"/>
      <c r="R336" s="217"/>
      <c r="S336" s="217"/>
      <c r="T336" s="218"/>
      <c r="AT336" s="219" t="s">
        <v>157</v>
      </c>
      <c r="AU336" s="219" t="s">
        <v>82</v>
      </c>
      <c r="AV336" s="14" t="s">
        <v>82</v>
      </c>
      <c r="AW336" s="14" t="s">
        <v>33</v>
      </c>
      <c r="AX336" s="14" t="s">
        <v>72</v>
      </c>
      <c r="AY336" s="219" t="s">
        <v>146</v>
      </c>
    </row>
    <row r="337" spans="2:51" s="13" customFormat="1">
      <c r="B337" s="198"/>
      <c r="C337" s="199"/>
      <c r="D337" s="200" t="s">
        <v>157</v>
      </c>
      <c r="E337" s="201" t="s">
        <v>19</v>
      </c>
      <c r="F337" s="202" t="s">
        <v>964</v>
      </c>
      <c r="G337" s="199"/>
      <c r="H337" s="201" t="s">
        <v>19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157</v>
      </c>
      <c r="AU337" s="208" t="s">
        <v>82</v>
      </c>
      <c r="AV337" s="13" t="s">
        <v>80</v>
      </c>
      <c r="AW337" s="13" t="s">
        <v>33</v>
      </c>
      <c r="AX337" s="13" t="s">
        <v>72</v>
      </c>
      <c r="AY337" s="208" t="s">
        <v>146</v>
      </c>
    </row>
    <row r="338" spans="2:51" s="14" customFormat="1">
      <c r="B338" s="209"/>
      <c r="C338" s="210"/>
      <c r="D338" s="200" t="s">
        <v>157</v>
      </c>
      <c r="E338" s="211" t="s">
        <v>19</v>
      </c>
      <c r="F338" s="212" t="s">
        <v>965</v>
      </c>
      <c r="G338" s="210"/>
      <c r="H338" s="213">
        <v>21.84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157</v>
      </c>
      <c r="AU338" s="219" t="s">
        <v>82</v>
      </c>
      <c r="AV338" s="14" t="s">
        <v>82</v>
      </c>
      <c r="AW338" s="14" t="s">
        <v>33</v>
      </c>
      <c r="AX338" s="14" t="s">
        <v>72</v>
      </c>
      <c r="AY338" s="219" t="s">
        <v>146</v>
      </c>
    </row>
    <row r="339" spans="2:51" s="13" customFormat="1">
      <c r="B339" s="198"/>
      <c r="C339" s="199"/>
      <c r="D339" s="200" t="s">
        <v>157</v>
      </c>
      <c r="E339" s="201" t="s">
        <v>19</v>
      </c>
      <c r="F339" s="202" t="s">
        <v>528</v>
      </c>
      <c r="G339" s="199"/>
      <c r="H339" s="201" t="s">
        <v>19</v>
      </c>
      <c r="I339" s="203"/>
      <c r="J339" s="199"/>
      <c r="K339" s="199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157</v>
      </c>
      <c r="AU339" s="208" t="s">
        <v>82</v>
      </c>
      <c r="AV339" s="13" t="s">
        <v>80</v>
      </c>
      <c r="AW339" s="13" t="s">
        <v>33</v>
      </c>
      <c r="AX339" s="13" t="s">
        <v>72</v>
      </c>
      <c r="AY339" s="208" t="s">
        <v>146</v>
      </c>
    </row>
    <row r="340" spans="2:51" s="14" customFormat="1">
      <c r="B340" s="209"/>
      <c r="C340" s="210"/>
      <c r="D340" s="200" t="s">
        <v>157</v>
      </c>
      <c r="E340" s="211" t="s">
        <v>19</v>
      </c>
      <c r="F340" s="212" t="s">
        <v>966</v>
      </c>
      <c r="G340" s="210"/>
      <c r="H340" s="213">
        <v>43.96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157</v>
      </c>
      <c r="AU340" s="219" t="s">
        <v>82</v>
      </c>
      <c r="AV340" s="14" t="s">
        <v>82</v>
      </c>
      <c r="AW340" s="14" t="s">
        <v>33</v>
      </c>
      <c r="AX340" s="14" t="s">
        <v>72</v>
      </c>
      <c r="AY340" s="219" t="s">
        <v>146</v>
      </c>
    </row>
    <row r="341" spans="2:51" s="13" customFormat="1">
      <c r="B341" s="198"/>
      <c r="C341" s="199"/>
      <c r="D341" s="200" t="s">
        <v>157</v>
      </c>
      <c r="E341" s="201" t="s">
        <v>19</v>
      </c>
      <c r="F341" s="202" t="s">
        <v>933</v>
      </c>
      <c r="G341" s="199"/>
      <c r="H341" s="201" t="s">
        <v>19</v>
      </c>
      <c r="I341" s="203"/>
      <c r="J341" s="199"/>
      <c r="K341" s="199"/>
      <c r="L341" s="204"/>
      <c r="M341" s="205"/>
      <c r="N341" s="206"/>
      <c r="O341" s="206"/>
      <c r="P341" s="206"/>
      <c r="Q341" s="206"/>
      <c r="R341" s="206"/>
      <c r="S341" s="206"/>
      <c r="T341" s="207"/>
      <c r="AT341" s="208" t="s">
        <v>157</v>
      </c>
      <c r="AU341" s="208" t="s">
        <v>82</v>
      </c>
      <c r="AV341" s="13" t="s">
        <v>80</v>
      </c>
      <c r="AW341" s="13" t="s">
        <v>33</v>
      </c>
      <c r="AX341" s="13" t="s">
        <v>72</v>
      </c>
      <c r="AY341" s="208" t="s">
        <v>146</v>
      </c>
    </row>
    <row r="342" spans="2:51" s="14" customFormat="1">
      <c r="B342" s="209"/>
      <c r="C342" s="210"/>
      <c r="D342" s="200" t="s">
        <v>157</v>
      </c>
      <c r="E342" s="211" t="s">
        <v>19</v>
      </c>
      <c r="F342" s="212" t="s">
        <v>967</v>
      </c>
      <c r="G342" s="210"/>
      <c r="H342" s="213">
        <v>18.62</v>
      </c>
      <c r="I342" s="214"/>
      <c r="J342" s="210"/>
      <c r="K342" s="210"/>
      <c r="L342" s="215"/>
      <c r="M342" s="216"/>
      <c r="N342" s="217"/>
      <c r="O342" s="217"/>
      <c r="P342" s="217"/>
      <c r="Q342" s="217"/>
      <c r="R342" s="217"/>
      <c r="S342" s="217"/>
      <c r="T342" s="218"/>
      <c r="AT342" s="219" t="s">
        <v>157</v>
      </c>
      <c r="AU342" s="219" t="s">
        <v>82</v>
      </c>
      <c r="AV342" s="14" t="s">
        <v>82</v>
      </c>
      <c r="AW342" s="14" t="s">
        <v>33</v>
      </c>
      <c r="AX342" s="14" t="s">
        <v>72</v>
      </c>
      <c r="AY342" s="219" t="s">
        <v>146</v>
      </c>
    </row>
    <row r="343" spans="2:51" s="13" customFormat="1">
      <c r="B343" s="198"/>
      <c r="C343" s="199"/>
      <c r="D343" s="200" t="s">
        <v>157</v>
      </c>
      <c r="E343" s="201" t="s">
        <v>19</v>
      </c>
      <c r="F343" s="202" t="s">
        <v>935</v>
      </c>
      <c r="G343" s="199"/>
      <c r="H343" s="201" t="s">
        <v>19</v>
      </c>
      <c r="I343" s="203"/>
      <c r="J343" s="199"/>
      <c r="K343" s="199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157</v>
      </c>
      <c r="AU343" s="208" t="s">
        <v>82</v>
      </c>
      <c r="AV343" s="13" t="s">
        <v>80</v>
      </c>
      <c r="AW343" s="13" t="s">
        <v>33</v>
      </c>
      <c r="AX343" s="13" t="s">
        <v>72</v>
      </c>
      <c r="AY343" s="208" t="s">
        <v>146</v>
      </c>
    </row>
    <row r="344" spans="2:51" s="14" customFormat="1">
      <c r="B344" s="209"/>
      <c r="C344" s="210"/>
      <c r="D344" s="200" t="s">
        <v>157</v>
      </c>
      <c r="E344" s="211" t="s">
        <v>19</v>
      </c>
      <c r="F344" s="212" t="s">
        <v>968</v>
      </c>
      <c r="G344" s="210"/>
      <c r="H344" s="213">
        <v>15.4</v>
      </c>
      <c r="I344" s="214"/>
      <c r="J344" s="210"/>
      <c r="K344" s="210"/>
      <c r="L344" s="215"/>
      <c r="M344" s="216"/>
      <c r="N344" s="217"/>
      <c r="O344" s="217"/>
      <c r="P344" s="217"/>
      <c r="Q344" s="217"/>
      <c r="R344" s="217"/>
      <c r="S344" s="217"/>
      <c r="T344" s="218"/>
      <c r="AT344" s="219" t="s">
        <v>157</v>
      </c>
      <c r="AU344" s="219" t="s">
        <v>82</v>
      </c>
      <c r="AV344" s="14" t="s">
        <v>82</v>
      </c>
      <c r="AW344" s="14" t="s">
        <v>33</v>
      </c>
      <c r="AX344" s="14" t="s">
        <v>72</v>
      </c>
      <c r="AY344" s="219" t="s">
        <v>146</v>
      </c>
    </row>
    <row r="345" spans="2:51" s="13" customFormat="1">
      <c r="B345" s="198"/>
      <c r="C345" s="199"/>
      <c r="D345" s="200" t="s">
        <v>157</v>
      </c>
      <c r="E345" s="201" t="s">
        <v>19</v>
      </c>
      <c r="F345" s="202" t="s">
        <v>937</v>
      </c>
      <c r="G345" s="199"/>
      <c r="H345" s="201" t="s">
        <v>19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157</v>
      </c>
      <c r="AU345" s="208" t="s">
        <v>82</v>
      </c>
      <c r="AV345" s="13" t="s">
        <v>80</v>
      </c>
      <c r="AW345" s="13" t="s">
        <v>33</v>
      </c>
      <c r="AX345" s="13" t="s">
        <v>72</v>
      </c>
      <c r="AY345" s="208" t="s">
        <v>146</v>
      </c>
    </row>
    <row r="346" spans="2:51" s="14" customFormat="1">
      <c r="B346" s="209"/>
      <c r="C346" s="210"/>
      <c r="D346" s="200" t="s">
        <v>157</v>
      </c>
      <c r="E346" s="211" t="s">
        <v>19</v>
      </c>
      <c r="F346" s="212" t="s">
        <v>969</v>
      </c>
      <c r="G346" s="210"/>
      <c r="H346" s="213">
        <v>36.96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157</v>
      </c>
      <c r="AU346" s="219" t="s">
        <v>82</v>
      </c>
      <c r="AV346" s="14" t="s">
        <v>82</v>
      </c>
      <c r="AW346" s="14" t="s">
        <v>33</v>
      </c>
      <c r="AX346" s="14" t="s">
        <v>72</v>
      </c>
      <c r="AY346" s="219" t="s">
        <v>146</v>
      </c>
    </row>
    <row r="347" spans="2:51" s="13" customFormat="1">
      <c r="B347" s="198"/>
      <c r="C347" s="199"/>
      <c r="D347" s="200" t="s">
        <v>157</v>
      </c>
      <c r="E347" s="201" t="s">
        <v>19</v>
      </c>
      <c r="F347" s="202" t="s">
        <v>939</v>
      </c>
      <c r="G347" s="199"/>
      <c r="H347" s="201" t="s">
        <v>19</v>
      </c>
      <c r="I347" s="203"/>
      <c r="J347" s="199"/>
      <c r="K347" s="199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157</v>
      </c>
      <c r="AU347" s="208" t="s">
        <v>82</v>
      </c>
      <c r="AV347" s="13" t="s">
        <v>80</v>
      </c>
      <c r="AW347" s="13" t="s">
        <v>33</v>
      </c>
      <c r="AX347" s="13" t="s">
        <v>72</v>
      </c>
      <c r="AY347" s="208" t="s">
        <v>146</v>
      </c>
    </row>
    <row r="348" spans="2:51" s="14" customFormat="1">
      <c r="B348" s="209"/>
      <c r="C348" s="210"/>
      <c r="D348" s="200" t="s">
        <v>157</v>
      </c>
      <c r="E348" s="211" t="s">
        <v>19</v>
      </c>
      <c r="F348" s="212" t="s">
        <v>970</v>
      </c>
      <c r="G348" s="210"/>
      <c r="H348" s="213">
        <v>10.36</v>
      </c>
      <c r="I348" s="214"/>
      <c r="J348" s="210"/>
      <c r="K348" s="210"/>
      <c r="L348" s="215"/>
      <c r="M348" s="216"/>
      <c r="N348" s="217"/>
      <c r="O348" s="217"/>
      <c r="P348" s="217"/>
      <c r="Q348" s="217"/>
      <c r="R348" s="217"/>
      <c r="S348" s="217"/>
      <c r="T348" s="218"/>
      <c r="AT348" s="219" t="s">
        <v>157</v>
      </c>
      <c r="AU348" s="219" t="s">
        <v>82</v>
      </c>
      <c r="AV348" s="14" t="s">
        <v>82</v>
      </c>
      <c r="AW348" s="14" t="s">
        <v>33</v>
      </c>
      <c r="AX348" s="14" t="s">
        <v>72</v>
      </c>
      <c r="AY348" s="219" t="s">
        <v>146</v>
      </c>
    </row>
    <row r="349" spans="2:51" s="13" customFormat="1">
      <c r="B349" s="198"/>
      <c r="C349" s="199"/>
      <c r="D349" s="200" t="s">
        <v>157</v>
      </c>
      <c r="E349" s="201" t="s">
        <v>19</v>
      </c>
      <c r="F349" s="202" t="s">
        <v>941</v>
      </c>
      <c r="G349" s="199"/>
      <c r="H349" s="201" t="s">
        <v>19</v>
      </c>
      <c r="I349" s="203"/>
      <c r="J349" s="199"/>
      <c r="K349" s="199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157</v>
      </c>
      <c r="AU349" s="208" t="s">
        <v>82</v>
      </c>
      <c r="AV349" s="13" t="s">
        <v>80</v>
      </c>
      <c r="AW349" s="13" t="s">
        <v>33</v>
      </c>
      <c r="AX349" s="13" t="s">
        <v>72</v>
      </c>
      <c r="AY349" s="208" t="s">
        <v>146</v>
      </c>
    </row>
    <row r="350" spans="2:51" s="14" customFormat="1">
      <c r="B350" s="209"/>
      <c r="C350" s="210"/>
      <c r="D350" s="200" t="s">
        <v>157</v>
      </c>
      <c r="E350" s="211" t="s">
        <v>19</v>
      </c>
      <c r="F350" s="212" t="s">
        <v>971</v>
      </c>
      <c r="G350" s="210"/>
      <c r="H350" s="213">
        <v>7.56</v>
      </c>
      <c r="I350" s="214"/>
      <c r="J350" s="210"/>
      <c r="K350" s="210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157</v>
      </c>
      <c r="AU350" s="219" t="s">
        <v>82</v>
      </c>
      <c r="AV350" s="14" t="s">
        <v>82</v>
      </c>
      <c r="AW350" s="14" t="s">
        <v>33</v>
      </c>
      <c r="AX350" s="14" t="s">
        <v>72</v>
      </c>
      <c r="AY350" s="219" t="s">
        <v>146</v>
      </c>
    </row>
    <row r="351" spans="2:51" s="13" customFormat="1">
      <c r="B351" s="198"/>
      <c r="C351" s="199"/>
      <c r="D351" s="200" t="s">
        <v>157</v>
      </c>
      <c r="E351" s="201" t="s">
        <v>19</v>
      </c>
      <c r="F351" s="202" t="s">
        <v>943</v>
      </c>
      <c r="G351" s="199"/>
      <c r="H351" s="201" t="s">
        <v>19</v>
      </c>
      <c r="I351" s="203"/>
      <c r="J351" s="199"/>
      <c r="K351" s="199"/>
      <c r="L351" s="204"/>
      <c r="M351" s="205"/>
      <c r="N351" s="206"/>
      <c r="O351" s="206"/>
      <c r="P351" s="206"/>
      <c r="Q351" s="206"/>
      <c r="R351" s="206"/>
      <c r="S351" s="206"/>
      <c r="T351" s="207"/>
      <c r="AT351" s="208" t="s">
        <v>157</v>
      </c>
      <c r="AU351" s="208" t="s">
        <v>82</v>
      </c>
      <c r="AV351" s="13" t="s">
        <v>80</v>
      </c>
      <c r="AW351" s="13" t="s">
        <v>33</v>
      </c>
      <c r="AX351" s="13" t="s">
        <v>72</v>
      </c>
      <c r="AY351" s="208" t="s">
        <v>146</v>
      </c>
    </row>
    <row r="352" spans="2:51" s="14" customFormat="1">
      <c r="B352" s="209"/>
      <c r="C352" s="210"/>
      <c r="D352" s="200" t="s">
        <v>157</v>
      </c>
      <c r="E352" s="211" t="s">
        <v>19</v>
      </c>
      <c r="F352" s="212" t="s">
        <v>972</v>
      </c>
      <c r="G352" s="210"/>
      <c r="H352" s="213">
        <v>26.18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157</v>
      </c>
      <c r="AU352" s="219" t="s">
        <v>82</v>
      </c>
      <c r="AV352" s="14" t="s">
        <v>82</v>
      </c>
      <c r="AW352" s="14" t="s">
        <v>33</v>
      </c>
      <c r="AX352" s="14" t="s">
        <v>72</v>
      </c>
      <c r="AY352" s="219" t="s">
        <v>146</v>
      </c>
    </row>
    <row r="353" spans="1:65" s="13" customFormat="1">
      <c r="B353" s="198"/>
      <c r="C353" s="199"/>
      <c r="D353" s="200" t="s">
        <v>157</v>
      </c>
      <c r="E353" s="201" t="s">
        <v>19</v>
      </c>
      <c r="F353" s="202" t="s">
        <v>945</v>
      </c>
      <c r="G353" s="199"/>
      <c r="H353" s="201" t="s">
        <v>19</v>
      </c>
      <c r="I353" s="203"/>
      <c r="J353" s="199"/>
      <c r="K353" s="199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157</v>
      </c>
      <c r="AU353" s="208" t="s">
        <v>82</v>
      </c>
      <c r="AV353" s="13" t="s">
        <v>80</v>
      </c>
      <c r="AW353" s="13" t="s">
        <v>33</v>
      </c>
      <c r="AX353" s="13" t="s">
        <v>72</v>
      </c>
      <c r="AY353" s="208" t="s">
        <v>146</v>
      </c>
    </row>
    <row r="354" spans="1:65" s="14" customFormat="1">
      <c r="B354" s="209"/>
      <c r="C354" s="210"/>
      <c r="D354" s="200" t="s">
        <v>157</v>
      </c>
      <c r="E354" s="211" t="s">
        <v>19</v>
      </c>
      <c r="F354" s="212" t="s">
        <v>973</v>
      </c>
      <c r="G354" s="210"/>
      <c r="H354" s="213">
        <v>22.4</v>
      </c>
      <c r="I354" s="214"/>
      <c r="J354" s="210"/>
      <c r="K354" s="210"/>
      <c r="L354" s="215"/>
      <c r="M354" s="216"/>
      <c r="N354" s="217"/>
      <c r="O354" s="217"/>
      <c r="P354" s="217"/>
      <c r="Q354" s="217"/>
      <c r="R354" s="217"/>
      <c r="S354" s="217"/>
      <c r="T354" s="218"/>
      <c r="AT354" s="219" t="s">
        <v>157</v>
      </c>
      <c r="AU354" s="219" t="s">
        <v>82</v>
      </c>
      <c r="AV354" s="14" t="s">
        <v>82</v>
      </c>
      <c r="AW354" s="14" t="s">
        <v>33</v>
      </c>
      <c r="AX354" s="14" t="s">
        <v>72</v>
      </c>
      <c r="AY354" s="219" t="s">
        <v>146</v>
      </c>
    </row>
    <row r="355" spans="1:65" s="15" customFormat="1">
      <c r="B355" s="220"/>
      <c r="C355" s="221"/>
      <c r="D355" s="200" t="s">
        <v>157</v>
      </c>
      <c r="E355" s="222" t="s">
        <v>19</v>
      </c>
      <c r="F355" s="223" t="s">
        <v>161</v>
      </c>
      <c r="G355" s="221"/>
      <c r="H355" s="224">
        <v>408.8</v>
      </c>
      <c r="I355" s="225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157</v>
      </c>
      <c r="AU355" s="230" t="s">
        <v>82</v>
      </c>
      <c r="AV355" s="15" t="s">
        <v>147</v>
      </c>
      <c r="AW355" s="15" t="s">
        <v>33</v>
      </c>
      <c r="AX355" s="15" t="s">
        <v>80</v>
      </c>
      <c r="AY355" s="230" t="s">
        <v>146</v>
      </c>
    </row>
    <row r="356" spans="1:65" s="2" customFormat="1" ht="16.5" customHeight="1">
      <c r="A356" s="36"/>
      <c r="B356" s="37"/>
      <c r="C356" s="180" t="s">
        <v>8</v>
      </c>
      <c r="D356" s="180" t="s">
        <v>149</v>
      </c>
      <c r="E356" s="181" t="s">
        <v>988</v>
      </c>
      <c r="F356" s="182" t="s">
        <v>989</v>
      </c>
      <c r="G356" s="183" t="s">
        <v>152</v>
      </c>
      <c r="H356" s="184">
        <v>26.4</v>
      </c>
      <c r="I356" s="185"/>
      <c r="J356" s="186">
        <f>ROUND(I356*H356,2)</f>
        <v>0</v>
      </c>
      <c r="K356" s="182" t="s">
        <v>362</v>
      </c>
      <c r="L356" s="41"/>
      <c r="M356" s="187" t="s">
        <v>19</v>
      </c>
      <c r="N356" s="188" t="s">
        <v>43</v>
      </c>
      <c r="O356" s="66"/>
      <c r="P356" s="189">
        <f>O356*H356</f>
        <v>0</v>
      </c>
      <c r="Q356" s="189">
        <v>7.0400000000000003E-3</v>
      </c>
      <c r="R356" s="189">
        <f>Q356*H356</f>
        <v>0.18585599999999999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147</v>
      </c>
      <c r="AT356" s="191" t="s">
        <v>149</v>
      </c>
      <c r="AU356" s="191" t="s">
        <v>82</v>
      </c>
      <c r="AY356" s="19" t="s">
        <v>146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80</v>
      </c>
      <c r="BK356" s="192">
        <f>ROUND(I356*H356,2)</f>
        <v>0</v>
      </c>
      <c r="BL356" s="19" t="s">
        <v>147</v>
      </c>
      <c r="BM356" s="191" t="s">
        <v>990</v>
      </c>
    </row>
    <row r="357" spans="1:65" s="2" customFormat="1">
      <c r="A357" s="36"/>
      <c r="B357" s="37"/>
      <c r="C357" s="38"/>
      <c r="D357" s="193" t="s">
        <v>155</v>
      </c>
      <c r="E357" s="38"/>
      <c r="F357" s="194" t="s">
        <v>991</v>
      </c>
      <c r="G357" s="38"/>
      <c r="H357" s="38"/>
      <c r="I357" s="195"/>
      <c r="J357" s="38"/>
      <c r="K357" s="38"/>
      <c r="L357" s="41"/>
      <c r="M357" s="196"/>
      <c r="N357" s="19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155</v>
      </c>
      <c r="AU357" s="19" t="s">
        <v>82</v>
      </c>
    </row>
    <row r="358" spans="1:65" s="13" customFormat="1">
      <c r="B358" s="198"/>
      <c r="C358" s="199"/>
      <c r="D358" s="200" t="s">
        <v>157</v>
      </c>
      <c r="E358" s="201" t="s">
        <v>19</v>
      </c>
      <c r="F358" s="202" t="s">
        <v>817</v>
      </c>
      <c r="G358" s="199"/>
      <c r="H358" s="201" t="s">
        <v>19</v>
      </c>
      <c r="I358" s="203"/>
      <c r="J358" s="199"/>
      <c r="K358" s="199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157</v>
      </c>
      <c r="AU358" s="208" t="s">
        <v>82</v>
      </c>
      <c r="AV358" s="13" t="s">
        <v>80</v>
      </c>
      <c r="AW358" s="13" t="s">
        <v>33</v>
      </c>
      <c r="AX358" s="13" t="s">
        <v>72</v>
      </c>
      <c r="AY358" s="208" t="s">
        <v>146</v>
      </c>
    </row>
    <row r="359" spans="1:65" s="13" customFormat="1">
      <c r="B359" s="198"/>
      <c r="C359" s="199"/>
      <c r="D359" s="200" t="s">
        <v>157</v>
      </c>
      <c r="E359" s="201" t="s">
        <v>19</v>
      </c>
      <c r="F359" s="202" t="s">
        <v>818</v>
      </c>
      <c r="G359" s="199"/>
      <c r="H359" s="201" t="s">
        <v>19</v>
      </c>
      <c r="I359" s="203"/>
      <c r="J359" s="199"/>
      <c r="K359" s="199"/>
      <c r="L359" s="204"/>
      <c r="M359" s="205"/>
      <c r="N359" s="206"/>
      <c r="O359" s="206"/>
      <c r="P359" s="206"/>
      <c r="Q359" s="206"/>
      <c r="R359" s="206"/>
      <c r="S359" s="206"/>
      <c r="T359" s="207"/>
      <c r="AT359" s="208" t="s">
        <v>157</v>
      </c>
      <c r="AU359" s="208" t="s">
        <v>82</v>
      </c>
      <c r="AV359" s="13" t="s">
        <v>80</v>
      </c>
      <c r="AW359" s="13" t="s">
        <v>33</v>
      </c>
      <c r="AX359" s="13" t="s">
        <v>72</v>
      </c>
      <c r="AY359" s="208" t="s">
        <v>146</v>
      </c>
    </row>
    <row r="360" spans="1:65" s="14" customFormat="1">
      <c r="B360" s="209"/>
      <c r="C360" s="210"/>
      <c r="D360" s="200" t="s">
        <v>157</v>
      </c>
      <c r="E360" s="211" t="s">
        <v>19</v>
      </c>
      <c r="F360" s="212" t="s">
        <v>819</v>
      </c>
      <c r="G360" s="210"/>
      <c r="H360" s="213">
        <v>13.2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157</v>
      </c>
      <c r="AU360" s="219" t="s">
        <v>82</v>
      </c>
      <c r="AV360" s="14" t="s">
        <v>82</v>
      </c>
      <c r="AW360" s="14" t="s">
        <v>33</v>
      </c>
      <c r="AX360" s="14" t="s">
        <v>72</v>
      </c>
      <c r="AY360" s="219" t="s">
        <v>146</v>
      </c>
    </row>
    <row r="361" spans="1:65" s="14" customFormat="1">
      <c r="B361" s="209"/>
      <c r="C361" s="210"/>
      <c r="D361" s="200" t="s">
        <v>157</v>
      </c>
      <c r="E361" s="211" t="s">
        <v>19</v>
      </c>
      <c r="F361" s="212" t="s">
        <v>819</v>
      </c>
      <c r="G361" s="210"/>
      <c r="H361" s="213">
        <v>13.2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157</v>
      </c>
      <c r="AU361" s="219" t="s">
        <v>82</v>
      </c>
      <c r="AV361" s="14" t="s">
        <v>82</v>
      </c>
      <c r="AW361" s="14" t="s">
        <v>33</v>
      </c>
      <c r="AX361" s="14" t="s">
        <v>72</v>
      </c>
      <c r="AY361" s="219" t="s">
        <v>146</v>
      </c>
    </row>
    <row r="362" spans="1:65" s="15" customFormat="1">
      <c r="B362" s="220"/>
      <c r="C362" s="221"/>
      <c r="D362" s="200" t="s">
        <v>157</v>
      </c>
      <c r="E362" s="222" t="s">
        <v>19</v>
      </c>
      <c r="F362" s="223" t="s">
        <v>161</v>
      </c>
      <c r="G362" s="221"/>
      <c r="H362" s="224">
        <v>26.4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157</v>
      </c>
      <c r="AU362" s="230" t="s">
        <v>82</v>
      </c>
      <c r="AV362" s="15" t="s">
        <v>147</v>
      </c>
      <c r="AW362" s="15" t="s">
        <v>33</v>
      </c>
      <c r="AX362" s="15" t="s">
        <v>80</v>
      </c>
      <c r="AY362" s="230" t="s">
        <v>146</v>
      </c>
    </row>
    <row r="363" spans="1:65" s="2" customFormat="1" ht="16.5" customHeight="1">
      <c r="A363" s="36"/>
      <c r="B363" s="37"/>
      <c r="C363" s="180" t="s">
        <v>225</v>
      </c>
      <c r="D363" s="180" t="s">
        <v>149</v>
      </c>
      <c r="E363" s="181" t="s">
        <v>824</v>
      </c>
      <c r="F363" s="182" t="s">
        <v>825</v>
      </c>
      <c r="G363" s="183" t="s">
        <v>152</v>
      </c>
      <c r="H363" s="184">
        <v>448.5</v>
      </c>
      <c r="I363" s="185"/>
      <c r="J363" s="186">
        <f>ROUND(I363*H363,2)</f>
        <v>0</v>
      </c>
      <c r="K363" s="182" t="s">
        <v>362</v>
      </c>
      <c r="L363" s="41"/>
      <c r="M363" s="187" t="s">
        <v>19</v>
      </c>
      <c r="N363" s="188" t="s">
        <v>43</v>
      </c>
      <c r="O363" s="66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147</v>
      </c>
      <c r="AT363" s="191" t="s">
        <v>149</v>
      </c>
      <c r="AU363" s="191" t="s">
        <v>82</v>
      </c>
      <c r="AY363" s="19" t="s">
        <v>146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80</v>
      </c>
      <c r="BK363" s="192">
        <f>ROUND(I363*H363,2)</f>
        <v>0</v>
      </c>
      <c r="BL363" s="19" t="s">
        <v>147</v>
      </c>
      <c r="BM363" s="191" t="s">
        <v>992</v>
      </c>
    </row>
    <row r="364" spans="1:65" s="2" customFormat="1">
      <c r="A364" s="36"/>
      <c r="B364" s="37"/>
      <c r="C364" s="38"/>
      <c r="D364" s="193" t="s">
        <v>155</v>
      </c>
      <c r="E364" s="38"/>
      <c r="F364" s="194" t="s">
        <v>827</v>
      </c>
      <c r="G364" s="38"/>
      <c r="H364" s="38"/>
      <c r="I364" s="195"/>
      <c r="J364" s="38"/>
      <c r="K364" s="38"/>
      <c r="L364" s="41"/>
      <c r="M364" s="196"/>
      <c r="N364" s="197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155</v>
      </c>
      <c r="AU364" s="19" t="s">
        <v>82</v>
      </c>
    </row>
    <row r="365" spans="1:65" s="13" customFormat="1">
      <c r="B365" s="198"/>
      <c r="C365" s="199"/>
      <c r="D365" s="200" t="s">
        <v>157</v>
      </c>
      <c r="E365" s="201" t="s">
        <v>19</v>
      </c>
      <c r="F365" s="202" t="s">
        <v>993</v>
      </c>
      <c r="G365" s="199"/>
      <c r="H365" s="201" t="s">
        <v>19</v>
      </c>
      <c r="I365" s="203"/>
      <c r="J365" s="199"/>
      <c r="K365" s="199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157</v>
      </c>
      <c r="AU365" s="208" t="s">
        <v>82</v>
      </c>
      <c r="AV365" s="13" t="s">
        <v>80</v>
      </c>
      <c r="AW365" s="13" t="s">
        <v>33</v>
      </c>
      <c r="AX365" s="13" t="s">
        <v>72</v>
      </c>
      <c r="AY365" s="208" t="s">
        <v>146</v>
      </c>
    </row>
    <row r="366" spans="1:65" s="14" customFormat="1">
      <c r="B366" s="209"/>
      <c r="C366" s="210"/>
      <c r="D366" s="200" t="s">
        <v>157</v>
      </c>
      <c r="E366" s="211" t="s">
        <v>19</v>
      </c>
      <c r="F366" s="212" t="s">
        <v>994</v>
      </c>
      <c r="G366" s="210"/>
      <c r="H366" s="213">
        <v>448.5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157</v>
      </c>
      <c r="AU366" s="219" t="s">
        <v>82</v>
      </c>
      <c r="AV366" s="14" t="s">
        <v>82</v>
      </c>
      <c r="AW366" s="14" t="s">
        <v>33</v>
      </c>
      <c r="AX366" s="14" t="s">
        <v>80</v>
      </c>
      <c r="AY366" s="219" t="s">
        <v>146</v>
      </c>
    </row>
    <row r="367" spans="1:65" s="2" customFormat="1" ht="16.5" customHeight="1">
      <c r="A367" s="36"/>
      <c r="B367" s="37"/>
      <c r="C367" s="180" t="s">
        <v>231</v>
      </c>
      <c r="D367" s="180" t="s">
        <v>149</v>
      </c>
      <c r="E367" s="181" t="s">
        <v>846</v>
      </c>
      <c r="F367" s="182" t="s">
        <v>847</v>
      </c>
      <c r="G367" s="183" t="s">
        <v>213</v>
      </c>
      <c r="H367" s="184">
        <v>4.2000000000000003E-2</v>
      </c>
      <c r="I367" s="185"/>
      <c r="J367" s="186">
        <f>ROUND(I367*H367,2)</f>
        <v>0</v>
      </c>
      <c r="K367" s="182" t="s">
        <v>362</v>
      </c>
      <c r="L367" s="41"/>
      <c r="M367" s="187" t="s">
        <v>19</v>
      </c>
      <c r="N367" s="188" t="s">
        <v>43</v>
      </c>
      <c r="O367" s="66"/>
      <c r="P367" s="189">
        <f>O367*H367</f>
        <v>0</v>
      </c>
      <c r="Q367" s="189">
        <v>1.06277</v>
      </c>
      <c r="R367" s="189">
        <f>Q367*H367</f>
        <v>4.4636340000000004E-2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147</v>
      </c>
      <c r="AT367" s="191" t="s">
        <v>149</v>
      </c>
      <c r="AU367" s="191" t="s">
        <v>82</v>
      </c>
      <c r="AY367" s="19" t="s">
        <v>146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80</v>
      </c>
      <c r="BK367" s="192">
        <f>ROUND(I367*H367,2)</f>
        <v>0</v>
      </c>
      <c r="BL367" s="19" t="s">
        <v>147</v>
      </c>
      <c r="BM367" s="191" t="s">
        <v>995</v>
      </c>
    </row>
    <row r="368" spans="1:65" s="2" customFormat="1">
      <c r="A368" s="36"/>
      <c r="B368" s="37"/>
      <c r="C368" s="38"/>
      <c r="D368" s="193" t="s">
        <v>155</v>
      </c>
      <c r="E368" s="38"/>
      <c r="F368" s="194" t="s">
        <v>849</v>
      </c>
      <c r="G368" s="38"/>
      <c r="H368" s="38"/>
      <c r="I368" s="195"/>
      <c r="J368" s="38"/>
      <c r="K368" s="38"/>
      <c r="L368" s="41"/>
      <c r="M368" s="196"/>
      <c r="N368" s="19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155</v>
      </c>
      <c r="AU368" s="19" t="s">
        <v>82</v>
      </c>
    </row>
    <row r="369" spans="1:65" s="13" customFormat="1">
      <c r="B369" s="198"/>
      <c r="C369" s="199"/>
      <c r="D369" s="200" t="s">
        <v>157</v>
      </c>
      <c r="E369" s="201" t="s">
        <v>19</v>
      </c>
      <c r="F369" s="202" t="s">
        <v>851</v>
      </c>
      <c r="G369" s="199"/>
      <c r="H369" s="201" t="s">
        <v>19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157</v>
      </c>
      <c r="AU369" s="208" t="s">
        <v>82</v>
      </c>
      <c r="AV369" s="13" t="s">
        <v>80</v>
      </c>
      <c r="AW369" s="13" t="s">
        <v>33</v>
      </c>
      <c r="AX369" s="13" t="s">
        <v>72</v>
      </c>
      <c r="AY369" s="208" t="s">
        <v>146</v>
      </c>
    </row>
    <row r="370" spans="1:65" s="14" customFormat="1">
      <c r="B370" s="209"/>
      <c r="C370" s="210"/>
      <c r="D370" s="200" t="s">
        <v>157</v>
      </c>
      <c r="E370" s="211" t="s">
        <v>19</v>
      </c>
      <c r="F370" s="212" t="s">
        <v>852</v>
      </c>
      <c r="G370" s="210"/>
      <c r="H370" s="213">
        <v>4.2000000000000003E-2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157</v>
      </c>
      <c r="AU370" s="219" t="s">
        <v>82</v>
      </c>
      <c r="AV370" s="14" t="s">
        <v>82</v>
      </c>
      <c r="AW370" s="14" t="s">
        <v>33</v>
      </c>
      <c r="AX370" s="14" t="s">
        <v>80</v>
      </c>
      <c r="AY370" s="219" t="s">
        <v>146</v>
      </c>
    </row>
    <row r="371" spans="1:65" s="2" customFormat="1" ht="16.5" customHeight="1">
      <c r="A371" s="36"/>
      <c r="B371" s="37"/>
      <c r="C371" s="180" t="s">
        <v>236</v>
      </c>
      <c r="D371" s="180" t="s">
        <v>149</v>
      </c>
      <c r="E371" s="181" t="s">
        <v>996</v>
      </c>
      <c r="F371" s="182" t="s">
        <v>997</v>
      </c>
      <c r="G371" s="183" t="s">
        <v>152</v>
      </c>
      <c r="H371" s="184">
        <v>92.75</v>
      </c>
      <c r="I371" s="185"/>
      <c r="J371" s="186">
        <f>ROUND(I371*H371,2)</f>
        <v>0</v>
      </c>
      <c r="K371" s="182" t="s">
        <v>362</v>
      </c>
      <c r="L371" s="41"/>
      <c r="M371" s="187" t="s">
        <v>19</v>
      </c>
      <c r="N371" s="188" t="s">
        <v>43</v>
      </c>
      <c r="O371" s="66"/>
      <c r="P371" s="189">
        <f>O371*H371</f>
        <v>0</v>
      </c>
      <c r="Q371" s="189">
        <v>1.2999999999999999E-4</v>
      </c>
      <c r="R371" s="189">
        <f>Q371*H371</f>
        <v>1.2057499999999999E-2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147</v>
      </c>
      <c r="AT371" s="191" t="s">
        <v>149</v>
      </c>
      <c r="AU371" s="191" t="s">
        <v>82</v>
      </c>
      <c r="AY371" s="19" t="s">
        <v>146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80</v>
      </c>
      <c r="BK371" s="192">
        <f>ROUND(I371*H371,2)</f>
        <v>0</v>
      </c>
      <c r="BL371" s="19" t="s">
        <v>147</v>
      </c>
      <c r="BM371" s="191" t="s">
        <v>998</v>
      </c>
    </row>
    <row r="372" spans="1:65" s="2" customFormat="1">
      <c r="A372" s="36"/>
      <c r="B372" s="37"/>
      <c r="C372" s="38"/>
      <c r="D372" s="193" t="s">
        <v>155</v>
      </c>
      <c r="E372" s="38"/>
      <c r="F372" s="194" t="s">
        <v>999</v>
      </c>
      <c r="G372" s="38"/>
      <c r="H372" s="38"/>
      <c r="I372" s="195"/>
      <c r="J372" s="38"/>
      <c r="K372" s="38"/>
      <c r="L372" s="41"/>
      <c r="M372" s="196"/>
      <c r="N372" s="197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155</v>
      </c>
      <c r="AU372" s="19" t="s">
        <v>82</v>
      </c>
    </row>
    <row r="373" spans="1:65" s="13" customFormat="1">
      <c r="B373" s="198"/>
      <c r="C373" s="199"/>
      <c r="D373" s="200" t="s">
        <v>157</v>
      </c>
      <c r="E373" s="201" t="s">
        <v>19</v>
      </c>
      <c r="F373" s="202" t="s">
        <v>513</v>
      </c>
      <c r="G373" s="199"/>
      <c r="H373" s="201" t="s">
        <v>19</v>
      </c>
      <c r="I373" s="203"/>
      <c r="J373" s="199"/>
      <c r="K373" s="199"/>
      <c r="L373" s="204"/>
      <c r="M373" s="205"/>
      <c r="N373" s="206"/>
      <c r="O373" s="206"/>
      <c r="P373" s="206"/>
      <c r="Q373" s="206"/>
      <c r="R373" s="206"/>
      <c r="S373" s="206"/>
      <c r="T373" s="207"/>
      <c r="AT373" s="208" t="s">
        <v>157</v>
      </c>
      <c r="AU373" s="208" t="s">
        <v>82</v>
      </c>
      <c r="AV373" s="13" t="s">
        <v>80</v>
      </c>
      <c r="AW373" s="13" t="s">
        <v>33</v>
      </c>
      <c r="AX373" s="13" t="s">
        <v>72</v>
      </c>
      <c r="AY373" s="208" t="s">
        <v>146</v>
      </c>
    </row>
    <row r="374" spans="1:65" s="13" customFormat="1">
      <c r="B374" s="198"/>
      <c r="C374" s="199"/>
      <c r="D374" s="200" t="s">
        <v>157</v>
      </c>
      <c r="E374" s="201" t="s">
        <v>19</v>
      </c>
      <c r="F374" s="202" t="s">
        <v>514</v>
      </c>
      <c r="G374" s="199"/>
      <c r="H374" s="201" t="s">
        <v>19</v>
      </c>
      <c r="I374" s="203"/>
      <c r="J374" s="199"/>
      <c r="K374" s="199"/>
      <c r="L374" s="204"/>
      <c r="M374" s="205"/>
      <c r="N374" s="206"/>
      <c r="O374" s="206"/>
      <c r="P374" s="206"/>
      <c r="Q374" s="206"/>
      <c r="R374" s="206"/>
      <c r="S374" s="206"/>
      <c r="T374" s="207"/>
      <c r="AT374" s="208" t="s">
        <v>157</v>
      </c>
      <c r="AU374" s="208" t="s">
        <v>82</v>
      </c>
      <c r="AV374" s="13" t="s">
        <v>80</v>
      </c>
      <c r="AW374" s="13" t="s">
        <v>33</v>
      </c>
      <c r="AX374" s="13" t="s">
        <v>72</v>
      </c>
      <c r="AY374" s="208" t="s">
        <v>146</v>
      </c>
    </row>
    <row r="375" spans="1:65" s="14" customFormat="1">
      <c r="B375" s="209"/>
      <c r="C375" s="210"/>
      <c r="D375" s="200" t="s">
        <v>157</v>
      </c>
      <c r="E375" s="211" t="s">
        <v>19</v>
      </c>
      <c r="F375" s="212" t="s">
        <v>515</v>
      </c>
      <c r="G375" s="210"/>
      <c r="H375" s="213">
        <v>11.74</v>
      </c>
      <c r="I375" s="214"/>
      <c r="J375" s="210"/>
      <c r="K375" s="210"/>
      <c r="L375" s="215"/>
      <c r="M375" s="216"/>
      <c r="N375" s="217"/>
      <c r="O375" s="217"/>
      <c r="P375" s="217"/>
      <c r="Q375" s="217"/>
      <c r="R375" s="217"/>
      <c r="S375" s="217"/>
      <c r="T375" s="218"/>
      <c r="AT375" s="219" t="s">
        <v>157</v>
      </c>
      <c r="AU375" s="219" t="s">
        <v>82</v>
      </c>
      <c r="AV375" s="14" t="s">
        <v>82</v>
      </c>
      <c r="AW375" s="14" t="s">
        <v>33</v>
      </c>
      <c r="AX375" s="14" t="s">
        <v>72</v>
      </c>
      <c r="AY375" s="219" t="s">
        <v>146</v>
      </c>
    </row>
    <row r="376" spans="1:65" s="13" customFormat="1">
      <c r="B376" s="198"/>
      <c r="C376" s="199"/>
      <c r="D376" s="200" t="s">
        <v>157</v>
      </c>
      <c r="E376" s="201" t="s">
        <v>19</v>
      </c>
      <c r="F376" s="202" t="s">
        <v>516</v>
      </c>
      <c r="G376" s="199"/>
      <c r="H376" s="201" t="s">
        <v>19</v>
      </c>
      <c r="I376" s="203"/>
      <c r="J376" s="199"/>
      <c r="K376" s="199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157</v>
      </c>
      <c r="AU376" s="208" t="s">
        <v>82</v>
      </c>
      <c r="AV376" s="13" t="s">
        <v>80</v>
      </c>
      <c r="AW376" s="13" t="s">
        <v>33</v>
      </c>
      <c r="AX376" s="13" t="s">
        <v>72</v>
      </c>
      <c r="AY376" s="208" t="s">
        <v>146</v>
      </c>
    </row>
    <row r="377" spans="1:65" s="14" customFormat="1">
      <c r="B377" s="209"/>
      <c r="C377" s="210"/>
      <c r="D377" s="200" t="s">
        <v>157</v>
      </c>
      <c r="E377" s="211" t="s">
        <v>19</v>
      </c>
      <c r="F377" s="212" t="s">
        <v>517</v>
      </c>
      <c r="G377" s="210"/>
      <c r="H377" s="213">
        <v>29.3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157</v>
      </c>
      <c r="AU377" s="219" t="s">
        <v>82</v>
      </c>
      <c r="AV377" s="14" t="s">
        <v>82</v>
      </c>
      <c r="AW377" s="14" t="s">
        <v>33</v>
      </c>
      <c r="AX377" s="14" t="s">
        <v>72</v>
      </c>
      <c r="AY377" s="219" t="s">
        <v>146</v>
      </c>
    </row>
    <row r="378" spans="1:65" s="13" customFormat="1">
      <c r="B378" s="198"/>
      <c r="C378" s="199"/>
      <c r="D378" s="200" t="s">
        <v>157</v>
      </c>
      <c r="E378" s="201" t="s">
        <v>19</v>
      </c>
      <c r="F378" s="202" t="s">
        <v>518</v>
      </c>
      <c r="G378" s="199"/>
      <c r="H378" s="201" t="s">
        <v>19</v>
      </c>
      <c r="I378" s="203"/>
      <c r="J378" s="199"/>
      <c r="K378" s="199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157</v>
      </c>
      <c r="AU378" s="208" t="s">
        <v>82</v>
      </c>
      <c r="AV378" s="13" t="s">
        <v>80</v>
      </c>
      <c r="AW378" s="13" t="s">
        <v>33</v>
      </c>
      <c r="AX378" s="13" t="s">
        <v>72</v>
      </c>
      <c r="AY378" s="208" t="s">
        <v>146</v>
      </c>
    </row>
    <row r="379" spans="1:65" s="14" customFormat="1">
      <c r="B379" s="209"/>
      <c r="C379" s="210"/>
      <c r="D379" s="200" t="s">
        <v>157</v>
      </c>
      <c r="E379" s="211" t="s">
        <v>19</v>
      </c>
      <c r="F379" s="212" t="s">
        <v>519</v>
      </c>
      <c r="G379" s="210"/>
      <c r="H379" s="213">
        <v>15.02</v>
      </c>
      <c r="I379" s="214"/>
      <c r="J379" s="210"/>
      <c r="K379" s="210"/>
      <c r="L379" s="215"/>
      <c r="M379" s="216"/>
      <c r="N379" s="217"/>
      <c r="O379" s="217"/>
      <c r="P379" s="217"/>
      <c r="Q379" s="217"/>
      <c r="R379" s="217"/>
      <c r="S379" s="217"/>
      <c r="T379" s="218"/>
      <c r="AT379" s="219" t="s">
        <v>157</v>
      </c>
      <c r="AU379" s="219" t="s">
        <v>82</v>
      </c>
      <c r="AV379" s="14" t="s">
        <v>82</v>
      </c>
      <c r="AW379" s="14" t="s">
        <v>33</v>
      </c>
      <c r="AX379" s="14" t="s">
        <v>72</v>
      </c>
      <c r="AY379" s="219" t="s">
        <v>146</v>
      </c>
    </row>
    <row r="380" spans="1:65" s="13" customFormat="1">
      <c r="B380" s="198"/>
      <c r="C380" s="199"/>
      <c r="D380" s="200" t="s">
        <v>157</v>
      </c>
      <c r="E380" s="201" t="s">
        <v>19</v>
      </c>
      <c r="F380" s="202" t="s">
        <v>520</v>
      </c>
      <c r="G380" s="199"/>
      <c r="H380" s="201" t="s">
        <v>19</v>
      </c>
      <c r="I380" s="203"/>
      <c r="J380" s="199"/>
      <c r="K380" s="199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157</v>
      </c>
      <c r="AU380" s="208" t="s">
        <v>82</v>
      </c>
      <c r="AV380" s="13" t="s">
        <v>80</v>
      </c>
      <c r="AW380" s="13" t="s">
        <v>33</v>
      </c>
      <c r="AX380" s="13" t="s">
        <v>72</v>
      </c>
      <c r="AY380" s="208" t="s">
        <v>146</v>
      </c>
    </row>
    <row r="381" spans="1:65" s="14" customFormat="1">
      <c r="B381" s="209"/>
      <c r="C381" s="210"/>
      <c r="D381" s="200" t="s">
        <v>157</v>
      </c>
      <c r="E381" s="211" t="s">
        <v>19</v>
      </c>
      <c r="F381" s="212" t="s">
        <v>521</v>
      </c>
      <c r="G381" s="210"/>
      <c r="H381" s="213">
        <v>10.64</v>
      </c>
      <c r="I381" s="214"/>
      <c r="J381" s="210"/>
      <c r="K381" s="210"/>
      <c r="L381" s="215"/>
      <c r="M381" s="216"/>
      <c r="N381" s="217"/>
      <c r="O381" s="217"/>
      <c r="P381" s="217"/>
      <c r="Q381" s="217"/>
      <c r="R381" s="217"/>
      <c r="S381" s="217"/>
      <c r="T381" s="218"/>
      <c r="AT381" s="219" t="s">
        <v>157</v>
      </c>
      <c r="AU381" s="219" t="s">
        <v>82</v>
      </c>
      <c r="AV381" s="14" t="s">
        <v>82</v>
      </c>
      <c r="AW381" s="14" t="s">
        <v>33</v>
      </c>
      <c r="AX381" s="14" t="s">
        <v>72</v>
      </c>
      <c r="AY381" s="219" t="s">
        <v>146</v>
      </c>
    </row>
    <row r="382" spans="1:65" s="13" customFormat="1">
      <c r="B382" s="198"/>
      <c r="C382" s="199"/>
      <c r="D382" s="200" t="s">
        <v>157</v>
      </c>
      <c r="E382" s="201" t="s">
        <v>19</v>
      </c>
      <c r="F382" s="202" t="s">
        <v>522</v>
      </c>
      <c r="G382" s="199"/>
      <c r="H382" s="201" t="s">
        <v>19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157</v>
      </c>
      <c r="AU382" s="208" t="s">
        <v>82</v>
      </c>
      <c r="AV382" s="13" t="s">
        <v>80</v>
      </c>
      <c r="AW382" s="13" t="s">
        <v>33</v>
      </c>
      <c r="AX382" s="13" t="s">
        <v>72</v>
      </c>
      <c r="AY382" s="208" t="s">
        <v>146</v>
      </c>
    </row>
    <row r="383" spans="1:65" s="14" customFormat="1">
      <c r="B383" s="209"/>
      <c r="C383" s="210"/>
      <c r="D383" s="200" t="s">
        <v>157</v>
      </c>
      <c r="E383" s="211" t="s">
        <v>19</v>
      </c>
      <c r="F383" s="212" t="s">
        <v>523</v>
      </c>
      <c r="G383" s="210"/>
      <c r="H383" s="213">
        <v>7.66</v>
      </c>
      <c r="I383" s="214"/>
      <c r="J383" s="210"/>
      <c r="K383" s="210"/>
      <c r="L383" s="215"/>
      <c r="M383" s="216"/>
      <c r="N383" s="217"/>
      <c r="O383" s="217"/>
      <c r="P383" s="217"/>
      <c r="Q383" s="217"/>
      <c r="R383" s="217"/>
      <c r="S383" s="217"/>
      <c r="T383" s="218"/>
      <c r="AT383" s="219" t="s">
        <v>157</v>
      </c>
      <c r="AU383" s="219" t="s">
        <v>82</v>
      </c>
      <c r="AV383" s="14" t="s">
        <v>82</v>
      </c>
      <c r="AW383" s="14" t="s">
        <v>33</v>
      </c>
      <c r="AX383" s="14" t="s">
        <v>72</v>
      </c>
      <c r="AY383" s="219" t="s">
        <v>146</v>
      </c>
    </row>
    <row r="384" spans="1:65" s="13" customFormat="1">
      <c r="B384" s="198"/>
      <c r="C384" s="199"/>
      <c r="D384" s="200" t="s">
        <v>157</v>
      </c>
      <c r="E384" s="201" t="s">
        <v>19</v>
      </c>
      <c r="F384" s="202" t="s">
        <v>524</v>
      </c>
      <c r="G384" s="199"/>
      <c r="H384" s="201" t="s">
        <v>19</v>
      </c>
      <c r="I384" s="203"/>
      <c r="J384" s="199"/>
      <c r="K384" s="199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157</v>
      </c>
      <c r="AU384" s="208" t="s">
        <v>82</v>
      </c>
      <c r="AV384" s="13" t="s">
        <v>80</v>
      </c>
      <c r="AW384" s="13" t="s">
        <v>33</v>
      </c>
      <c r="AX384" s="13" t="s">
        <v>72</v>
      </c>
      <c r="AY384" s="208" t="s">
        <v>146</v>
      </c>
    </row>
    <row r="385" spans="1:65" s="14" customFormat="1">
      <c r="B385" s="209"/>
      <c r="C385" s="210"/>
      <c r="D385" s="200" t="s">
        <v>157</v>
      </c>
      <c r="E385" s="211" t="s">
        <v>19</v>
      </c>
      <c r="F385" s="212" t="s">
        <v>525</v>
      </c>
      <c r="G385" s="210"/>
      <c r="H385" s="213">
        <v>1.43</v>
      </c>
      <c r="I385" s="214"/>
      <c r="J385" s="210"/>
      <c r="K385" s="210"/>
      <c r="L385" s="215"/>
      <c r="M385" s="216"/>
      <c r="N385" s="217"/>
      <c r="O385" s="217"/>
      <c r="P385" s="217"/>
      <c r="Q385" s="217"/>
      <c r="R385" s="217"/>
      <c r="S385" s="217"/>
      <c r="T385" s="218"/>
      <c r="AT385" s="219" t="s">
        <v>157</v>
      </c>
      <c r="AU385" s="219" t="s">
        <v>82</v>
      </c>
      <c r="AV385" s="14" t="s">
        <v>82</v>
      </c>
      <c r="AW385" s="14" t="s">
        <v>33</v>
      </c>
      <c r="AX385" s="14" t="s">
        <v>72</v>
      </c>
      <c r="AY385" s="219" t="s">
        <v>146</v>
      </c>
    </row>
    <row r="386" spans="1:65" s="13" customFormat="1">
      <c r="B386" s="198"/>
      <c r="C386" s="199"/>
      <c r="D386" s="200" t="s">
        <v>157</v>
      </c>
      <c r="E386" s="201" t="s">
        <v>19</v>
      </c>
      <c r="F386" s="202" t="s">
        <v>526</v>
      </c>
      <c r="G386" s="199"/>
      <c r="H386" s="201" t="s">
        <v>19</v>
      </c>
      <c r="I386" s="203"/>
      <c r="J386" s="199"/>
      <c r="K386" s="199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157</v>
      </c>
      <c r="AU386" s="208" t="s">
        <v>82</v>
      </c>
      <c r="AV386" s="13" t="s">
        <v>80</v>
      </c>
      <c r="AW386" s="13" t="s">
        <v>33</v>
      </c>
      <c r="AX386" s="13" t="s">
        <v>72</v>
      </c>
      <c r="AY386" s="208" t="s">
        <v>146</v>
      </c>
    </row>
    <row r="387" spans="1:65" s="14" customFormat="1">
      <c r="B387" s="209"/>
      <c r="C387" s="210"/>
      <c r="D387" s="200" t="s">
        <v>157</v>
      </c>
      <c r="E387" s="211" t="s">
        <v>19</v>
      </c>
      <c r="F387" s="212" t="s">
        <v>527</v>
      </c>
      <c r="G387" s="210"/>
      <c r="H387" s="213">
        <v>4.68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157</v>
      </c>
      <c r="AU387" s="219" t="s">
        <v>82</v>
      </c>
      <c r="AV387" s="14" t="s">
        <v>82</v>
      </c>
      <c r="AW387" s="14" t="s">
        <v>33</v>
      </c>
      <c r="AX387" s="14" t="s">
        <v>72</v>
      </c>
      <c r="AY387" s="219" t="s">
        <v>146</v>
      </c>
    </row>
    <row r="388" spans="1:65" s="13" customFormat="1">
      <c r="B388" s="198"/>
      <c r="C388" s="199"/>
      <c r="D388" s="200" t="s">
        <v>157</v>
      </c>
      <c r="E388" s="201" t="s">
        <v>19</v>
      </c>
      <c r="F388" s="202" t="s">
        <v>528</v>
      </c>
      <c r="G388" s="199"/>
      <c r="H388" s="201" t="s">
        <v>19</v>
      </c>
      <c r="I388" s="203"/>
      <c r="J388" s="199"/>
      <c r="K388" s="199"/>
      <c r="L388" s="204"/>
      <c r="M388" s="205"/>
      <c r="N388" s="206"/>
      <c r="O388" s="206"/>
      <c r="P388" s="206"/>
      <c r="Q388" s="206"/>
      <c r="R388" s="206"/>
      <c r="S388" s="206"/>
      <c r="T388" s="207"/>
      <c r="AT388" s="208" t="s">
        <v>157</v>
      </c>
      <c r="AU388" s="208" t="s">
        <v>82</v>
      </c>
      <c r="AV388" s="13" t="s">
        <v>80</v>
      </c>
      <c r="AW388" s="13" t="s">
        <v>33</v>
      </c>
      <c r="AX388" s="13" t="s">
        <v>72</v>
      </c>
      <c r="AY388" s="208" t="s">
        <v>146</v>
      </c>
    </row>
    <row r="389" spans="1:65" s="14" customFormat="1">
      <c r="B389" s="209"/>
      <c r="C389" s="210"/>
      <c r="D389" s="200" t="s">
        <v>157</v>
      </c>
      <c r="E389" s="211" t="s">
        <v>19</v>
      </c>
      <c r="F389" s="212" t="s">
        <v>529</v>
      </c>
      <c r="G389" s="210"/>
      <c r="H389" s="213">
        <v>12.28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157</v>
      </c>
      <c r="AU389" s="219" t="s">
        <v>82</v>
      </c>
      <c r="AV389" s="14" t="s">
        <v>82</v>
      </c>
      <c r="AW389" s="14" t="s">
        <v>33</v>
      </c>
      <c r="AX389" s="14" t="s">
        <v>72</v>
      </c>
      <c r="AY389" s="219" t="s">
        <v>146</v>
      </c>
    </row>
    <row r="390" spans="1:65" s="15" customFormat="1">
      <c r="B390" s="220"/>
      <c r="C390" s="221"/>
      <c r="D390" s="200" t="s">
        <v>157</v>
      </c>
      <c r="E390" s="222" t="s">
        <v>19</v>
      </c>
      <c r="F390" s="223" t="s">
        <v>161</v>
      </c>
      <c r="G390" s="221"/>
      <c r="H390" s="224">
        <v>92.75</v>
      </c>
      <c r="I390" s="225"/>
      <c r="J390" s="221"/>
      <c r="K390" s="221"/>
      <c r="L390" s="226"/>
      <c r="M390" s="227"/>
      <c r="N390" s="228"/>
      <c r="O390" s="228"/>
      <c r="P390" s="228"/>
      <c r="Q390" s="228"/>
      <c r="R390" s="228"/>
      <c r="S390" s="228"/>
      <c r="T390" s="229"/>
      <c r="AT390" s="230" t="s">
        <v>157</v>
      </c>
      <c r="AU390" s="230" t="s">
        <v>82</v>
      </c>
      <c r="AV390" s="15" t="s">
        <v>147</v>
      </c>
      <c r="AW390" s="15" t="s">
        <v>33</v>
      </c>
      <c r="AX390" s="15" t="s">
        <v>80</v>
      </c>
      <c r="AY390" s="230" t="s">
        <v>146</v>
      </c>
    </row>
    <row r="391" spans="1:65" s="2" customFormat="1" ht="16.5" customHeight="1">
      <c r="A391" s="36"/>
      <c r="B391" s="37"/>
      <c r="C391" s="180" t="s">
        <v>241</v>
      </c>
      <c r="D391" s="180" t="s">
        <v>149</v>
      </c>
      <c r="E391" s="181" t="s">
        <v>1000</v>
      </c>
      <c r="F391" s="182" t="s">
        <v>1001</v>
      </c>
      <c r="G391" s="183" t="s">
        <v>152</v>
      </c>
      <c r="H391" s="184">
        <v>190.74</v>
      </c>
      <c r="I391" s="185"/>
      <c r="J391" s="186">
        <f>ROUND(I391*H391,2)</f>
        <v>0</v>
      </c>
      <c r="K391" s="182" t="s">
        <v>362</v>
      </c>
      <c r="L391" s="41"/>
      <c r="M391" s="187" t="s">
        <v>19</v>
      </c>
      <c r="N391" s="188" t="s">
        <v>43</v>
      </c>
      <c r="O391" s="66"/>
      <c r="P391" s="189">
        <f>O391*H391</f>
        <v>0</v>
      </c>
      <c r="Q391" s="189">
        <v>3.3E-4</v>
      </c>
      <c r="R391" s="189">
        <f>Q391*H391</f>
        <v>6.2944200000000006E-2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147</v>
      </c>
      <c r="AT391" s="191" t="s">
        <v>149</v>
      </c>
      <c r="AU391" s="191" t="s">
        <v>82</v>
      </c>
      <c r="AY391" s="19" t="s">
        <v>146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80</v>
      </c>
      <c r="BK391" s="192">
        <f>ROUND(I391*H391,2)</f>
        <v>0</v>
      </c>
      <c r="BL391" s="19" t="s">
        <v>147</v>
      </c>
      <c r="BM391" s="191" t="s">
        <v>1002</v>
      </c>
    </row>
    <row r="392" spans="1:65" s="2" customFormat="1">
      <c r="A392" s="36"/>
      <c r="B392" s="37"/>
      <c r="C392" s="38"/>
      <c r="D392" s="193" t="s">
        <v>155</v>
      </c>
      <c r="E392" s="38"/>
      <c r="F392" s="194" t="s">
        <v>1003</v>
      </c>
      <c r="G392" s="38"/>
      <c r="H392" s="38"/>
      <c r="I392" s="195"/>
      <c r="J392" s="38"/>
      <c r="K392" s="38"/>
      <c r="L392" s="41"/>
      <c r="M392" s="196"/>
      <c r="N392" s="197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155</v>
      </c>
      <c r="AU392" s="19" t="s">
        <v>82</v>
      </c>
    </row>
    <row r="393" spans="1:65" s="13" customFormat="1">
      <c r="B393" s="198"/>
      <c r="C393" s="199"/>
      <c r="D393" s="200" t="s">
        <v>157</v>
      </c>
      <c r="E393" s="201" t="s">
        <v>19</v>
      </c>
      <c r="F393" s="202" t="s">
        <v>513</v>
      </c>
      <c r="G393" s="199"/>
      <c r="H393" s="201" t="s">
        <v>19</v>
      </c>
      <c r="I393" s="203"/>
      <c r="J393" s="199"/>
      <c r="K393" s="199"/>
      <c r="L393" s="204"/>
      <c r="M393" s="205"/>
      <c r="N393" s="206"/>
      <c r="O393" s="206"/>
      <c r="P393" s="206"/>
      <c r="Q393" s="206"/>
      <c r="R393" s="206"/>
      <c r="S393" s="206"/>
      <c r="T393" s="207"/>
      <c r="AT393" s="208" t="s">
        <v>157</v>
      </c>
      <c r="AU393" s="208" t="s">
        <v>82</v>
      </c>
      <c r="AV393" s="13" t="s">
        <v>80</v>
      </c>
      <c r="AW393" s="13" t="s">
        <v>33</v>
      </c>
      <c r="AX393" s="13" t="s">
        <v>72</v>
      </c>
      <c r="AY393" s="208" t="s">
        <v>146</v>
      </c>
    </row>
    <row r="394" spans="1:65" s="13" customFormat="1">
      <c r="B394" s="198"/>
      <c r="C394" s="199"/>
      <c r="D394" s="200" t="s">
        <v>157</v>
      </c>
      <c r="E394" s="201" t="s">
        <v>19</v>
      </c>
      <c r="F394" s="202" t="s">
        <v>514</v>
      </c>
      <c r="G394" s="199"/>
      <c r="H394" s="201" t="s">
        <v>19</v>
      </c>
      <c r="I394" s="203"/>
      <c r="J394" s="199"/>
      <c r="K394" s="199"/>
      <c r="L394" s="204"/>
      <c r="M394" s="205"/>
      <c r="N394" s="206"/>
      <c r="O394" s="206"/>
      <c r="P394" s="206"/>
      <c r="Q394" s="206"/>
      <c r="R394" s="206"/>
      <c r="S394" s="206"/>
      <c r="T394" s="207"/>
      <c r="AT394" s="208" t="s">
        <v>157</v>
      </c>
      <c r="AU394" s="208" t="s">
        <v>82</v>
      </c>
      <c r="AV394" s="13" t="s">
        <v>80</v>
      </c>
      <c r="AW394" s="13" t="s">
        <v>33</v>
      </c>
      <c r="AX394" s="13" t="s">
        <v>72</v>
      </c>
      <c r="AY394" s="208" t="s">
        <v>146</v>
      </c>
    </row>
    <row r="395" spans="1:65" s="14" customFormat="1">
      <c r="B395" s="209"/>
      <c r="C395" s="210"/>
      <c r="D395" s="200" t="s">
        <v>157</v>
      </c>
      <c r="E395" s="211" t="s">
        <v>19</v>
      </c>
      <c r="F395" s="212" t="s">
        <v>515</v>
      </c>
      <c r="G395" s="210"/>
      <c r="H395" s="213">
        <v>11.74</v>
      </c>
      <c r="I395" s="214"/>
      <c r="J395" s="210"/>
      <c r="K395" s="210"/>
      <c r="L395" s="215"/>
      <c r="M395" s="216"/>
      <c r="N395" s="217"/>
      <c r="O395" s="217"/>
      <c r="P395" s="217"/>
      <c r="Q395" s="217"/>
      <c r="R395" s="217"/>
      <c r="S395" s="217"/>
      <c r="T395" s="218"/>
      <c r="AT395" s="219" t="s">
        <v>157</v>
      </c>
      <c r="AU395" s="219" t="s">
        <v>82</v>
      </c>
      <c r="AV395" s="14" t="s">
        <v>82</v>
      </c>
      <c r="AW395" s="14" t="s">
        <v>33</v>
      </c>
      <c r="AX395" s="14" t="s">
        <v>72</v>
      </c>
      <c r="AY395" s="219" t="s">
        <v>146</v>
      </c>
    </row>
    <row r="396" spans="1:65" s="13" customFormat="1">
      <c r="B396" s="198"/>
      <c r="C396" s="199"/>
      <c r="D396" s="200" t="s">
        <v>157</v>
      </c>
      <c r="E396" s="201" t="s">
        <v>19</v>
      </c>
      <c r="F396" s="202" t="s">
        <v>516</v>
      </c>
      <c r="G396" s="199"/>
      <c r="H396" s="201" t="s">
        <v>19</v>
      </c>
      <c r="I396" s="203"/>
      <c r="J396" s="199"/>
      <c r="K396" s="199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157</v>
      </c>
      <c r="AU396" s="208" t="s">
        <v>82</v>
      </c>
      <c r="AV396" s="13" t="s">
        <v>80</v>
      </c>
      <c r="AW396" s="13" t="s">
        <v>33</v>
      </c>
      <c r="AX396" s="13" t="s">
        <v>72</v>
      </c>
      <c r="AY396" s="208" t="s">
        <v>146</v>
      </c>
    </row>
    <row r="397" spans="1:65" s="14" customFormat="1">
      <c r="B397" s="209"/>
      <c r="C397" s="210"/>
      <c r="D397" s="200" t="s">
        <v>157</v>
      </c>
      <c r="E397" s="211" t="s">
        <v>19</v>
      </c>
      <c r="F397" s="212" t="s">
        <v>517</v>
      </c>
      <c r="G397" s="210"/>
      <c r="H397" s="213">
        <v>29.3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157</v>
      </c>
      <c r="AU397" s="219" t="s">
        <v>82</v>
      </c>
      <c r="AV397" s="14" t="s">
        <v>82</v>
      </c>
      <c r="AW397" s="14" t="s">
        <v>33</v>
      </c>
      <c r="AX397" s="14" t="s">
        <v>72</v>
      </c>
      <c r="AY397" s="219" t="s">
        <v>146</v>
      </c>
    </row>
    <row r="398" spans="1:65" s="13" customFormat="1">
      <c r="B398" s="198"/>
      <c r="C398" s="199"/>
      <c r="D398" s="200" t="s">
        <v>157</v>
      </c>
      <c r="E398" s="201" t="s">
        <v>19</v>
      </c>
      <c r="F398" s="202" t="s">
        <v>518</v>
      </c>
      <c r="G398" s="199"/>
      <c r="H398" s="201" t="s">
        <v>19</v>
      </c>
      <c r="I398" s="203"/>
      <c r="J398" s="199"/>
      <c r="K398" s="199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157</v>
      </c>
      <c r="AU398" s="208" t="s">
        <v>82</v>
      </c>
      <c r="AV398" s="13" t="s">
        <v>80</v>
      </c>
      <c r="AW398" s="13" t="s">
        <v>33</v>
      </c>
      <c r="AX398" s="13" t="s">
        <v>72</v>
      </c>
      <c r="AY398" s="208" t="s">
        <v>146</v>
      </c>
    </row>
    <row r="399" spans="1:65" s="14" customFormat="1">
      <c r="B399" s="209"/>
      <c r="C399" s="210"/>
      <c r="D399" s="200" t="s">
        <v>157</v>
      </c>
      <c r="E399" s="211" t="s">
        <v>19</v>
      </c>
      <c r="F399" s="212" t="s">
        <v>519</v>
      </c>
      <c r="G399" s="210"/>
      <c r="H399" s="213">
        <v>15.02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157</v>
      </c>
      <c r="AU399" s="219" t="s">
        <v>82</v>
      </c>
      <c r="AV399" s="14" t="s">
        <v>82</v>
      </c>
      <c r="AW399" s="14" t="s">
        <v>33</v>
      </c>
      <c r="AX399" s="14" t="s">
        <v>72</v>
      </c>
      <c r="AY399" s="219" t="s">
        <v>146</v>
      </c>
    </row>
    <row r="400" spans="1:65" s="13" customFormat="1">
      <c r="B400" s="198"/>
      <c r="C400" s="199"/>
      <c r="D400" s="200" t="s">
        <v>157</v>
      </c>
      <c r="E400" s="201" t="s">
        <v>19</v>
      </c>
      <c r="F400" s="202" t="s">
        <v>520</v>
      </c>
      <c r="G400" s="199"/>
      <c r="H400" s="201" t="s">
        <v>19</v>
      </c>
      <c r="I400" s="203"/>
      <c r="J400" s="199"/>
      <c r="K400" s="199"/>
      <c r="L400" s="204"/>
      <c r="M400" s="205"/>
      <c r="N400" s="206"/>
      <c r="O400" s="206"/>
      <c r="P400" s="206"/>
      <c r="Q400" s="206"/>
      <c r="R400" s="206"/>
      <c r="S400" s="206"/>
      <c r="T400" s="207"/>
      <c r="AT400" s="208" t="s">
        <v>157</v>
      </c>
      <c r="AU400" s="208" t="s">
        <v>82</v>
      </c>
      <c r="AV400" s="13" t="s">
        <v>80</v>
      </c>
      <c r="AW400" s="13" t="s">
        <v>33</v>
      </c>
      <c r="AX400" s="13" t="s">
        <v>72</v>
      </c>
      <c r="AY400" s="208" t="s">
        <v>146</v>
      </c>
    </row>
    <row r="401" spans="2:51" s="14" customFormat="1">
      <c r="B401" s="209"/>
      <c r="C401" s="210"/>
      <c r="D401" s="200" t="s">
        <v>157</v>
      </c>
      <c r="E401" s="211" t="s">
        <v>19</v>
      </c>
      <c r="F401" s="212" t="s">
        <v>521</v>
      </c>
      <c r="G401" s="210"/>
      <c r="H401" s="213">
        <v>10.64</v>
      </c>
      <c r="I401" s="214"/>
      <c r="J401" s="210"/>
      <c r="K401" s="210"/>
      <c r="L401" s="215"/>
      <c r="M401" s="216"/>
      <c r="N401" s="217"/>
      <c r="O401" s="217"/>
      <c r="P401" s="217"/>
      <c r="Q401" s="217"/>
      <c r="R401" s="217"/>
      <c r="S401" s="217"/>
      <c r="T401" s="218"/>
      <c r="AT401" s="219" t="s">
        <v>157</v>
      </c>
      <c r="AU401" s="219" t="s">
        <v>82</v>
      </c>
      <c r="AV401" s="14" t="s">
        <v>82</v>
      </c>
      <c r="AW401" s="14" t="s">
        <v>33</v>
      </c>
      <c r="AX401" s="14" t="s">
        <v>72</v>
      </c>
      <c r="AY401" s="219" t="s">
        <v>146</v>
      </c>
    </row>
    <row r="402" spans="2:51" s="13" customFormat="1">
      <c r="B402" s="198"/>
      <c r="C402" s="199"/>
      <c r="D402" s="200" t="s">
        <v>157</v>
      </c>
      <c r="E402" s="201" t="s">
        <v>19</v>
      </c>
      <c r="F402" s="202" t="s">
        <v>522</v>
      </c>
      <c r="G402" s="199"/>
      <c r="H402" s="201" t="s">
        <v>19</v>
      </c>
      <c r="I402" s="203"/>
      <c r="J402" s="199"/>
      <c r="K402" s="199"/>
      <c r="L402" s="204"/>
      <c r="M402" s="205"/>
      <c r="N402" s="206"/>
      <c r="O402" s="206"/>
      <c r="P402" s="206"/>
      <c r="Q402" s="206"/>
      <c r="R402" s="206"/>
      <c r="S402" s="206"/>
      <c r="T402" s="207"/>
      <c r="AT402" s="208" t="s">
        <v>157</v>
      </c>
      <c r="AU402" s="208" t="s">
        <v>82</v>
      </c>
      <c r="AV402" s="13" t="s">
        <v>80</v>
      </c>
      <c r="AW402" s="13" t="s">
        <v>33</v>
      </c>
      <c r="AX402" s="13" t="s">
        <v>72</v>
      </c>
      <c r="AY402" s="208" t="s">
        <v>146</v>
      </c>
    </row>
    <row r="403" spans="2:51" s="14" customFormat="1">
      <c r="B403" s="209"/>
      <c r="C403" s="210"/>
      <c r="D403" s="200" t="s">
        <v>157</v>
      </c>
      <c r="E403" s="211" t="s">
        <v>19</v>
      </c>
      <c r="F403" s="212" t="s">
        <v>523</v>
      </c>
      <c r="G403" s="210"/>
      <c r="H403" s="213">
        <v>7.66</v>
      </c>
      <c r="I403" s="214"/>
      <c r="J403" s="210"/>
      <c r="K403" s="210"/>
      <c r="L403" s="215"/>
      <c r="M403" s="216"/>
      <c r="N403" s="217"/>
      <c r="O403" s="217"/>
      <c r="P403" s="217"/>
      <c r="Q403" s="217"/>
      <c r="R403" s="217"/>
      <c r="S403" s="217"/>
      <c r="T403" s="218"/>
      <c r="AT403" s="219" t="s">
        <v>157</v>
      </c>
      <c r="AU403" s="219" t="s">
        <v>82</v>
      </c>
      <c r="AV403" s="14" t="s">
        <v>82</v>
      </c>
      <c r="AW403" s="14" t="s">
        <v>33</v>
      </c>
      <c r="AX403" s="14" t="s">
        <v>72</v>
      </c>
      <c r="AY403" s="219" t="s">
        <v>146</v>
      </c>
    </row>
    <row r="404" spans="2:51" s="13" customFormat="1">
      <c r="B404" s="198"/>
      <c r="C404" s="199"/>
      <c r="D404" s="200" t="s">
        <v>157</v>
      </c>
      <c r="E404" s="201" t="s">
        <v>19</v>
      </c>
      <c r="F404" s="202" t="s">
        <v>524</v>
      </c>
      <c r="G404" s="199"/>
      <c r="H404" s="201" t="s">
        <v>19</v>
      </c>
      <c r="I404" s="203"/>
      <c r="J404" s="199"/>
      <c r="K404" s="199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157</v>
      </c>
      <c r="AU404" s="208" t="s">
        <v>82</v>
      </c>
      <c r="AV404" s="13" t="s">
        <v>80</v>
      </c>
      <c r="AW404" s="13" t="s">
        <v>33</v>
      </c>
      <c r="AX404" s="13" t="s">
        <v>72</v>
      </c>
      <c r="AY404" s="208" t="s">
        <v>146</v>
      </c>
    </row>
    <row r="405" spans="2:51" s="14" customFormat="1">
      <c r="B405" s="209"/>
      <c r="C405" s="210"/>
      <c r="D405" s="200" t="s">
        <v>157</v>
      </c>
      <c r="E405" s="211" t="s">
        <v>19</v>
      </c>
      <c r="F405" s="212" t="s">
        <v>525</v>
      </c>
      <c r="G405" s="210"/>
      <c r="H405" s="213">
        <v>1.43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157</v>
      </c>
      <c r="AU405" s="219" t="s">
        <v>82</v>
      </c>
      <c r="AV405" s="14" t="s">
        <v>82</v>
      </c>
      <c r="AW405" s="14" t="s">
        <v>33</v>
      </c>
      <c r="AX405" s="14" t="s">
        <v>72</v>
      </c>
      <c r="AY405" s="219" t="s">
        <v>146</v>
      </c>
    </row>
    <row r="406" spans="2:51" s="13" customFormat="1">
      <c r="B406" s="198"/>
      <c r="C406" s="199"/>
      <c r="D406" s="200" t="s">
        <v>157</v>
      </c>
      <c r="E406" s="201" t="s">
        <v>19</v>
      </c>
      <c r="F406" s="202" t="s">
        <v>526</v>
      </c>
      <c r="G406" s="199"/>
      <c r="H406" s="201" t="s">
        <v>19</v>
      </c>
      <c r="I406" s="203"/>
      <c r="J406" s="199"/>
      <c r="K406" s="199"/>
      <c r="L406" s="204"/>
      <c r="M406" s="205"/>
      <c r="N406" s="206"/>
      <c r="O406" s="206"/>
      <c r="P406" s="206"/>
      <c r="Q406" s="206"/>
      <c r="R406" s="206"/>
      <c r="S406" s="206"/>
      <c r="T406" s="207"/>
      <c r="AT406" s="208" t="s">
        <v>157</v>
      </c>
      <c r="AU406" s="208" t="s">
        <v>82</v>
      </c>
      <c r="AV406" s="13" t="s">
        <v>80</v>
      </c>
      <c r="AW406" s="13" t="s">
        <v>33</v>
      </c>
      <c r="AX406" s="13" t="s">
        <v>72</v>
      </c>
      <c r="AY406" s="208" t="s">
        <v>146</v>
      </c>
    </row>
    <row r="407" spans="2:51" s="14" customFormat="1">
      <c r="B407" s="209"/>
      <c r="C407" s="210"/>
      <c r="D407" s="200" t="s">
        <v>157</v>
      </c>
      <c r="E407" s="211" t="s">
        <v>19</v>
      </c>
      <c r="F407" s="212" t="s">
        <v>527</v>
      </c>
      <c r="G407" s="210"/>
      <c r="H407" s="213">
        <v>4.68</v>
      </c>
      <c r="I407" s="214"/>
      <c r="J407" s="210"/>
      <c r="K407" s="210"/>
      <c r="L407" s="215"/>
      <c r="M407" s="216"/>
      <c r="N407" s="217"/>
      <c r="O407" s="217"/>
      <c r="P407" s="217"/>
      <c r="Q407" s="217"/>
      <c r="R407" s="217"/>
      <c r="S407" s="217"/>
      <c r="T407" s="218"/>
      <c r="AT407" s="219" t="s">
        <v>157</v>
      </c>
      <c r="AU407" s="219" t="s">
        <v>82</v>
      </c>
      <c r="AV407" s="14" t="s">
        <v>82</v>
      </c>
      <c r="AW407" s="14" t="s">
        <v>33</v>
      </c>
      <c r="AX407" s="14" t="s">
        <v>72</v>
      </c>
      <c r="AY407" s="219" t="s">
        <v>146</v>
      </c>
    </row>
    <row r="408" spans="2:51" s="13" customFormat="1">
      <c r="B408" s="198"/>
      <c r="C408" s="199"/>
      <c r="D408" s="200" t="s">
        <v>157</v>
      </c>
      <c r="E408" s="201" t="s">
        <v>19</v>
      </c>
      <c r="F408" s="202" t="s">
        <v>528</v>
      </c>
      <c r="G408" s="199"/>
      <c r="H408" s="201" t="s">
        <v>19</v>
      </c>
      <c r="I408" s="203"/>
      <c r="J408" s="199"/>
      <c r="K408" s="199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157</v>
      </c>
      <c r="AU408" s="208" t="s">
        <v>82</v>
      </c>
      <c r="AV408" s="13" t="s">
        <v>80</v>
      </c>
      <c r="AW408" s="13" t="s">
        <v>33</v>
      </c>
      <c r="AX408" s="13" t="s">
        <v>72</v>
      </c>
      <c r="AY408" s="208" t="s">
        <v>146</v>
      </c>
    </row>
    <row r="409" spans="2:51" s="14" customFormat="1">
      <c r="B409" s="209"/>
      <c r="C409" s="210"/>
      <c r="D409" s="200" t="s">
        <v>157</v>
      </c>
      <c r="E409" s="211" t="s">
        <v>19</v>
      </c>
      <c r="F409" s="212" t="s">
        <v>529</v>
      </c>
      <c r="G409" s="210"/>
      <c r="H409" s="213">
        <v>12.28</v>
      </c>
      <c r="I409" s="214"/>
      <c r="J409" s="210"/>
      <c r="K409" s="210"/>
      <c r="L409" s="215"/>
      <c r="M409" s="216"/>
      <c r="N409" s="217"/>
      <c r="O409" s="217"/>
      <c r="P409" s="217"/>
      <c r="Q409" s="217"/>
      <c r="R409" s="217"/>
      <c r="S409" s="217"/>
      <c r="T409" s="218"/>
      <c r="AT409" s="219" t="s">
        <v>157</v>
      </c>
      <c r="AU409" s="219" t="s">
        <v>82</v>
      </c>
      <c r="AV409" s="14" t="s">
        <v>82</v>
      </c>
      <c r="AW409" s="14" t="s">
        <v>33</v>
      </c>
      <c r="AX409" s="14" t="s">
        <v>72</v>
      </c>
      <c r="AY409" s="219" t="s">
        <v>146</v>
      </c>
    </row>
    <row r="410" spans="2:51" s="13" customFormat="1">
      <c r="B410" s="198"/>
      <c r="C410" s="199"/>
      <c r="D410" s="200" t="s">
        <v>157</v>
      </c>
      <c r="E410" s="201" t="s">
        <v>19</v>
      </c>
      <c r="F410" s="202" t="s">
        <v>1004</v>
      </c>
      <c r="G410" s="199"/>
      <c r="H410" s="201" t="s">
        <v>19</v>
      </c>
      <c r="I410" s="203"/>
      <c r="J410" s="199"/>
      <c r="K410" s="199"/>
      <c r="L410" s="204"/>
      <c r="M410" s="205"/>
      <c r="N410" s="206"/>
      <c r="O410" s="206"/>
      <c r="P410" s="206"/>
      <c r="Q410" s="206"/>
      <c r="R410" s="206"/>
      <c r="S410" s="206"/>
      <c r="T410" s="207"/>
      <c r="AT410" s="208" t="s">
        <v>157</v>
      </c>
      <c r="AU410" s="208" t="s">
        <v>82</v>
      </c>
      <c r="AV410" s="13" t="s">
        <v>80</v>
      </c>
      <c r="AW410" s="13" t="s">
        <v>33</v>
      </c>
      <c r="AX410" s="13" t="s">
        <v>72</v>
      </c>
      <c r="AY410" s="208" t="s">
        <v>146</v>
      </c>
    </row>
    <row r="411" spans="2:51" s="13" customFormat="1">
      <c r="B411" s="198"/>
      <c r="C411" s="199"/>
      <c r="D411" s="200" t="s">
        <v>157</v>
      </c>
      <c r="E411" s="201" t="s">
        <v>19</v>
      </c>
      <c r="F411" s="202" t="s">
        <v>933</v>
      </c>
      <c r="G411" s="199"/>
      <c r="H411" s="201" t="s">
        <v>19</v>
      </c>
      <c r="I411" s="203"/>
      <c r="J411" s="199"/>
      <c r="K411" s="199"/>
      <c r="L411" s="204"/>
      <c r="M411" s="205"/>
      <c r="N411" s="206"/>
      <c r="O411" s="206"/>
      <c r="P411" s="206"/>
      <c r="Q411" s="206"/>
      <c r="R411" s="206"/>
      <c r="S411" s="206"/>
      <c r="T411" s="207"/>
      <c r="AT411" s="208" t="s">
        <v>157</v>
      </c>
      <c r="AU411" s="208" t="s">
        <v>82</v>
      </c>
      <c r="AV411" s="13" t="s">
        <v>80</v>
      </c>
      <c r="AW411" s="13" t="s">
        <v>33</v>
      </c>
      <c r="AX411" s="13" t="s">
        <v>72</v>
      </c>
      <c r="AY411" s="208" t="s">
        <v>146</v>
      </c>
    </row>
    <row r="412" spans="2:51" s="14" customFormat="1">
      <c r="B412" s="209"/>
      <c r="C412" s="210"/>
      <c r="D412" s="200" t="s">
        <v>157</v>
      </c>
      <c r="E412" s="211" t="s">
        <v>19</v>
      </c>
      <c r="F412" s="212" t="s">
        <v>934</v>
      </c>
      <c r="G412" s="210"/>
      <c r="H412" s="213">
        <v>9.4600000000000009</v>
      </c>
      <c r="I412" s="214"/>
      <c r="J412" s="210"/>
      <c r="K412" s="210"/>
      <c r="L412" s="215"/>
      <c r="M412" s="216"/>
      <c r="N412" s="217"/>
      <c r="O412" s="217"/>
      <c r="P412" s="217"/>
      <c r="Q412" s="217"/>
      <c r="R412" s="217"/>
      <c r="S412" s="217"/>
      <c r="T412" s="218"/>
      <c r="AT412" s="219" t="s">
        <v>157</v>
      </c>
      <c r="AU412" s="219" t="s">
        <v>82</v>
      </c>
      <c r="AV412" s="14" t="s">
        <v>82</v>
      </c>
      <c r="AW412" s="14" t="s">
        <v>33</v>
      </c>
      <c r="AX412" s="14" t="s">
        <v>72</v>
      </c>
      <c r="AY412" s="219" t="s">
        <v>146</v>
      </c>
    </row>
    <row r="413" spans="2:51" s="13" customFormat="1">
      <c r="B413" s="198"/>
      <c r="C413" s="199"/>
      <c r="D413" s="200" t="s">
        <v>157</v>
      </c>
      <c r="E413" s="201" t="s">
        <v>19</v>
      </c>
      <c r="F413" s="202" t="s">
        <v>935</v>
      </c>
      <c r="G413" s="199"/>
      <c r="H413" s="201" t="s">
        <v>19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157</v>
      </c>
      <c r="AU413" s="208" t="s">
        <v>82</v>
      </c>
      <c r="AV413" s="13" t="s">
        <v>80</v>
      </c>
      <c r="AW413" s="13" t="s">
        <v>33</v>
      </c>
      <c r="AX413" s="13" t="s">
        <v>72</v>
      </c>
      <c r="AY413" s="208" t="s">
        <v>146</v>
      </c>
    </row>
    <row r="414" spans="2:51" s="14" customFormat="1">
      <c r="B414" s="209"/>
      <c r="C414" s="210"/>
      <c r="D414" s="200" t="s">
        <v>157</v>
      </c>
      <c r="E414" s="211" t="s">
        <v>19</v>
      </c>
      <c r="F414" s="212" t="s">
        <v>936</v>
      </c>
      <c r="G414" s="210"/>
      <c r="H414" s="213">
        <v>8.35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157</v>
      </c>
      <c r="AU414" s="219" t="s">
        <v>82</v>
      </c>
      <c r="AV414" s="14" t="s">
        <v>82</v>
      </c>
      <c r="AW414" s="14" t="s">
        <v>33</v>
      </c>
      <c r="AX414" s="14" t="s">
        <v>72</v>
      </c>
      <c r="AY414" s="219" t="s">
        <v>146</v>
      </c>
    </row>
    <row r="415" spans="2:51" s="13" customFormat="1">
      <c r="B415" s="198"/>
      <c r="C415" s="199"/>
      <c r="D415" s="200" t="s">
        <v>157</v>
      </c>
      <c r="E415" s="201" t="s">
        <v>19</v>
      </c>
      <c r="F415" s="202" t="s">
        <v>937</v>
      </c>
      <c r="G415" s="199"/>
      <c r="H415" s="201" t="s">
        <v>19</v>
      </c>
      <c r="I415" s="203"/>
      <c r="J415" s="199"/>
      <c r="K415" s="199"/>
      <c r="L415" s="204"/>
      <c r="M415" s="205"/>
      <c r="N415" s="206"/>
      <c r="O415" s="206"/>
      <c r="P415" s="206"/>
      <c r="Q415" s="206"/>
      <c r="R415" s="206"/>
      <c r="S415" s="206"/>
      <c r="T415" s="207"/>
      <c r="AT415" s="208" t="s">
        <v>157</v>
      </c>
      <c r="AU415" s="208" t="s">
        <v>82</v>
      </c>
      <c r="AV415" s="13" t="s">
        <v>80</v>
      </c>
      <c r="AW415" s="13" t="s">
        <v>33</v>
      </c>
      <c r="AX415" s="13" t="s">
        <v>72</v>
      </c>
      <c r="AY415" s="208" t="s">
        <v>146</v>
      </c>
    </row>
    <row r="416" spans="2:51" s="14" customFormat="1">
      <c r="B416" s="209"/>
      <c r="C416" s="210"/>
      <c r="D416" s="200" t="s">
        <v>157</v>
      </c>
      <c r="E416" s="211" t="s">
        <v>19</v>
      </c>
      <c r="F416" s="212" t="s">
        <v>938</v>
      </c>
      <c r="G416" s="210"/>
      <c r="H416" s="213">
        <v>21.48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157</v>
      </c>
      <c r="AU416" s="219" t="s">
        <v>82</v>
      </c>
      <c r="AV416" s="14" t="s">
        <v>82</v>
      </c>
      <c r="AW416" s="14" t="s">
        <v>33</v>
      </c>
      <c r="AX416" s="14" t="s">
        <v>72</v>
      </c>
      <c r="AY416" s="219" t="s">
        <v>146</v>
      </c>
    </row>
    <row r="417" spans="1:65" s="13" customFormat="1">
      <c r="B417" s="198"/>
      <c r="C417" s="199"/>
      <c r="D417" s="200" t="s">
        <v>157</v>
      </c>
      <c r="E417" s="201" t="s">
        <v>19</v>
      </c>
      <c r="F417" s="202" t="s">
        <v>939</v>
      </c>
      <c r="G417" s="199"/>
      <c r="H417" s="201" t="s">
        <v>19</v>
      </c>
      <c r="I417" s="203"/>
      <c r="J417" s="199"/>
      <c r="K417" s="199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157</v>
      </c>
      <c r="AU417" s="208" t="s">
        <v>82</v>
      </c>
      <c r="AV417" s="13" t="s">
        <v>80</v>
      </c>
      <c r="AW417" s="13" t="s">
        <v>33</v>
      </c>
      <c r="AX417" s="13" t="s">
        <v>72</v>
      </c>
      <c r="AY417" s="208" t="s">
        <v>146</v>
      </c>
    </row>
    <row r="418" spans="1:65" s="14" customFormat="1">
      <c r="B418" s="209"/>
      <c r="C418" s="210"/>
      <c r="D418" s="200" t="s">
        <v>157</v>
      </c>
      <c r="E418" s="211" t="s">
        <v>19</v>
      </c>
      <c r="F418" s="212" t="s">
        <v>940</v>
      </c>
      <c r="G418" s="210"/>
      <c r="H418" s="213">
        <v>11.28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157</v>
      </c>
      <c r="AU418" s="219" t="s">
        <v>82</v>
      </c>
      <c r="AV418" s="14" t="s">
        <v>82</v>
      </c>
      <c r="AW418" s="14" t="s">
        <v>33</v>
      </c>
      <c r="AX418" s="14" t="s">
        <v>72</v>
      </c>
      <c r="AY418" s="219" t="s">
        <v>146</v>
      </c>
    </row>
    <row r="419" spans="1:65" s="13" customFormat="1">
      <c r="B419" s="198"/>
      <c r="C419" s="199"/>
      <c r="D419" s="200" t="s">
        <v>157</v>
      </c>
      <c r="E419" s="201" t="s">
        <v>19</v>
      </c>
      <c r="F419" s="202" t="s">
        <v>941</v>
      </c>
      <c r="G419" s="199"/>
      <c r="H419" s="201" t="s">
        <v>19</v>
      </c>
      <c r="I419" s="203"/>
      <c r="J419" s="199"/>
      <c r="K419" s="199"/>
      <c r="L419" s="204"/>
      <c r="M419" s="205"/>
      <c r="N419" s="206"/>
      <c r="O419" s="206"/>
      <c r="P419" s="206"/>
      <c r="Q419" s="206"/>
      <c r="R419" s="206"/>
      <c r="S419" s="206"/>
      <c r="T419" s="207"/>
      <c r="AT419" s="208" t="s">
        <v>157</v>
      </c>
      <c r="AU419" s="208" t="s">
        <v>82</v>
      </c>
      <c r="AV419" s="13" t="s">
        <v>80</v>
      </c>
      <c r="AW419" s="13" t="s">
        <v>33</v>
      </c>
      <c r="AX419" s="13" t="s">
        <v>72</v>
      </c>
      <c r="AY419" s="208" t="s">
        <v>146</v>
      </c>
    </row>
    <row r="420" spans="1:65" s="14" customFormat="1">
      <c r="B420" s="209"/>
      <c r="C420" s="210"/>
      <c r="D420" s="200" t="s">
        <v>157</v>
      </c>
      <c r="E420" s="211" t="s">
        <v>19</v>
      </c>
      <c r="F420" s="212" t="s">
        <v>942</v>
      </c>
      <c r="G420" s="210"/>
      <c r="H420" s="213">
        <v>8.69</v>
      </c>
      <c r="I420" s="214"/>
      <c r="J420" s="210"/>
      <c r="K420" s="210"/>
      <c r="L420" s="215"/>
      <c r="M420" s="216"/>
      <c r="N420" s="217"/>
      <c r="O420" s="217"/>
      <c r="P420" s="217"/>
      <c r="Q420" s="217"/>
      <c r="R420" s="217"/>
      <c r="S420" s="217"/>
      <c r="T420" s="218"/>
      <c r="AT420" s="219" t="s">
        <v>157</v>
      </c>
      <c r="AU420" s="219" t="s">
        <v>82</v>
      </c>
      <c r="AV420" s="14" t="s">
        <v>82</v>
      </c>
      <c r="AW420" s="14" t="s">
        <v>33</v>
      </c>
      <c r="AX420" s="14" t="s">
        <v>72</v>
      </c>
      <c r="AY420" s="219" t="s">
        <v>146</v>
      </c>
    </row>
    <row r="421" spans="1:65" s="13" customFormat="1">
      <c r="B421" s="198"/>
      <c r="C421" s="199"/>
      <c r="D421" s="200" t="s">
        <v>157</v>
      </c>
      <c r="E421" s="201" t="s">
        <v>19</v>
      </c>
      <c r="F421" s="202" t="s">
        <v>943</v>
      </c>
      <c r="G421" s="199"/>
      <c r="H421" s="201" t="s">
        <v>19</v>
      </c>
      <c r="I421" s="203"/>
      <c r="J421" s="199"/>
      <c r="K421" s="199"/>
      <c r="L421" s="204"/>
      <c r="M421" s="205"/>
      <c r="N421" s="206"/>
      <c r="O421" s="206"/>
      <c r="P421" s="206"/>
      <c r="Q421" s="206"/>
      <c r="R421" s="206"/>
      <c r="S421" s="206"/>
      <c r="T421" s="207"/>
      <c r="AT421" s="208" t="s">
        <v>157</v>
      </c>
      <c r="AU421" s="208" t="s">
        <v>82</v>
      </c>
      <c r="AV421" s="13" t="s">
        <v>80</v>
      </c>
      <c r="AW421" s="13" t="s">
        <v>33</v>
      </c>
      <c r="AX421" s="13" t="s">
        <v>72</v>
      </c>
      <c r="AY421" s="208" t="s">
        <v>146</v>
      </c>
    </row>
    <row r="422" spans="1:65" s="14" customFormat="1">
      <c r="B422" s="209"/>
      <c r="C422" s="210"/>
      <c r="D422" s="200" t="s">
        <v>157</v>
      </c>
      <c r="E422" s="211" t="s">
        <v>19</v>
      </c>
      <c r="F422" s="212" t="s">
        <v>944</v>
      </c>
      <c r="G422" s="210"/>
      <c r="H422" s="213">
        <v>22.88</v>
      </c>
      <c r="I422" s="214"/>
      <c r="J422" s="210"/>
      <c r="K422" s="210"/>
      <c r="L422" s="215"/>
      <c r="M422" s="216"/>
      <c r="N422" s="217"/>
      <c r="O422" s="217"/>
      <c r="P422" s="217"/>
      <c r="Q422" s="217"/>
      <c r="R422" s="217"/>
      <c r="S422" s="217"/>
      <c r="T422" s="218"/>
      <c r="AT422" s="219" t="s">
        <v>157</v>
      </c>
      <c r="AU422" s="219" t="s">
        <v>82</v>
      </c>
      <c r="AV422" s="14" t="s">
        <v>82</v>
      </c>
      <c r="AW422" s="14" t="s">
        <v>33</v>
      </c>
      <c r="AX422" s="14" t="s">
        <v>72</v>
      </c>
      <c r="AY422" s="219" t="s">
        <v>146</v>
      </c>
    </row>
    <row r="423" spans="1:65" s="13" customFormat="1">
      <c r="B423" s="198"/>
      <c r="C423" s="199"/>
      <c r="D423" s="200" t="s">
        <v>157</v>
      </c>
      <c r="E423" s="201" t="s">
        <v>19</v>
      </c>
      <c r="F423" s="202" t="s">
        <v>1005</v>
      </c>
      <c r="G423" s="199"/>
      <c r="H423" s="201" t="s">
        <v>19</v>
      </c>
      <c r="I423" s="203"/>
      <c r="J423" s="199"/>
      <c r="K423" s="199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157</v>
      </c>
      <c r="AU423" s="208" t="s">
        <v>82</v>
      </c>
      <c r="AV423" s="13" t="s">
        <v>80</v>
      </c>
      <c r="AW423" s="13" t="s">
        <v>33</v>
      </c>
      <c r="AX423" s="13" t="s">
        <v>72</v>
      </c>
      <c r="AY423" s="208" t="s">
        <v>146</v>
      </c>
    </row>
    <row r="424" spans="1:65" s="14" customFormat="1">
      <c r="B424" s="209"/>
      <c r="C424" s="210"/>
      <c r="D424" s="200" t="s">
        <v>157</v>
      </c>
      <c r="E424" s="211" t="s">
        <v>19</v>
      </c>
      <c r="F424" s="212" t="s">
        <v>1006</v>
      </c>
      <c r="G424" s="210"/>
      <c r="H424" s="213">
        <v>2.39</v>
      </c>
      <c r="I424" s="214"/>
      <c r="J424" s="210"/>
      <c r="K424" s="210"/>
      <c r="L424" s="215"/>
      <c r="M424" s="216"/>
      <c r="N424" s="217"/>
      <c r="O424" s="217"/>
      <c r="P424" s="217"/>
      <c r="Q424" s="217"/>
      <c r="R424" s="217"/>
      <c r="S424" s="217"/>
      <c r="T424" s="218"/>
      <c r="AT424" s="219" t="s">
        <v>157</v>
      </c>
      <c r="AU424" s="219" t="s">
        <v>82</v>
      </c>
      <c r="AV424" s="14" t="s">
        <v>82</v>
      </c>
      <c r="AW424" s="14" t="s">
        <v>33</v>
      </c>
      <c r="AX424" s="14" t="s">
        <v>72</v>
      </c>
      <c r="AY424" s="219" t="s">
        <v>146</v>
      </c>
    </row>
    <row r="425" spans="1:65" s="13" customFormat="1">
      <c r="B425" s="198"/>
      <c r="C425" s="199"/>
      <c r="D425" s="200" t="s">
        <v>157</v>
      </c>
      <c r="E425" s="201" t="s">
        <v>19</v>
      </c>
      <c r="F425" s="202" t="s">
        <v>1007</v>
      </c>
      <c r="G425" s="199"/>
      <c r="H425" s="201" t="s">
        <v>19</v>
      </c>
      <c r="I425" s="203"/>
      <c r="J425" s="199"/>
      <c r="K425" s="199"/>
      <c r="L425" s="204"/>
      <c r="M425" s="205"/>
      <c r="N425" s="206"/>
      <c r="O425" s="206"/>
      <c r="P425" s="206"/>
      <c r="Q425" s="206"/>
      <c r="R425" s="206"/>
      <c r="S425" s="206"/>
      <c r="T425" s="207"/>
      <c r="AT425" s="208" t="s">
        <v>157</v>
      </c>
      <c r="AU425" s="208" t="s">
        <v>82</v>
      </c>
      <c r="AV425" s="13" t="s">
        <v>80</v>
      </c>
      <c r="AW425" s="13" t="s">
        <v>33</v>
      </c>
      <c r="AX425" s="13" t="s">
        <v>72</v>
      </c>
      <c r="AY425" s="208" t="s">
        <v>146</v>
      </c>
    </row>
    <row r="426" spans="1:65" s="14" customFormat="1">
      <c r="B426" s="209"/>
      <c r="C426" s="210"/>
      <c r="D426" s="200" t="s">
        <v>157</v>
      </c>
      <c r="E426" s="211" t="s">
        <v>19</v>
      </c>
      <c r="F426" s="212" t="s">
        <v>1008</v>
      </c>
      <c r="G426" s="210"/>
      <c r="H426" s="213">
        <v>4.0999999999999996</v>
      </c>
      <c r="I426" s="214"/>
      <c r="J426" s="210"/>
      <c r="K426" s="210"/>
      <c r="L426" s="215"/>
      <c r="M426" s="216"/>
      <c r="N426" s="217"/>
      <c r="O426" s="217"/>
      <c r="P426" s="217"/>
      <c r="Q426" s="217"/>
      <c r="R426" s="217"/>
      <c r="S426" s="217"/>
      <c r="T426" s="218"/>
      <c r="AT426" s="219" t="s">
        <v>157</v>
      </c>
      <c r="AU426" s="219" t="s">
        <v>82</v>
      </c>
      <c r="AV426" s="14" t="s">
        <v>82</v>
      </c>
      <c r="AW426" s="14" t="s">
        <v>33</v>
      </c>
      <c r="AX426" s="14" t="s">
        <v>72</v>
      </c>
      <c r="AY426" s="219" t="s">
        <v>146</v>
      </c>
    </row>
    <row r="427" spans="1:65" s="13" customFormat="1">
      <c r="B427" s="198"/>
      <c r="C427" s="199"/>
      <c r="D427" s="200" t="s">
        <v>157</v>
      </c>
      <c r="E427" s="201" t="s">
        <v>19</v>
      </c>
      <c r="F427" s="202" t="s">
        <v>945</v>
      </c>
      <c r="G427" s="199"/>
      <c r="H427" s="201" t="s">
        <v>19</v>
      </c>
      <c r="I427" s="203"/>
      <c r="J427" s="199"/>
      <c r="K427" s="199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157</v>
      </c>
      <c r="AU427" s="208" t="s">
        <v>82</v>
      </c>
      <c r="AV427" s="13" t="s">
        <v>80</v>
      </c>
      <c r="AW427" s="13" t="s">
        <v>33</v>
      </c>
      <c r="AX427" s="13" t="s">
        <v>72</v>
      </c>
      <c r="AY427" s="208" t="s">
        <v>146</v>
      </c>
    </row>
    <row r="428" spans="1:65" s="14" customFormat="1">
      <c r="B428" s="209"/>
      <c r="C428" s="210"/>
      <c r="D428" s="200" t="s">
        <v>157</v>
      </c>
      <c r="E428" s="211" t="s">
        <v>19</v>
      </c>
      <c r="F428" s="212" t="s">
        <v>946</v>
      </c>
      <c r="G428" s="210"/>
      <c r="H428" s="213">
        <v>9.36</v>
      </c>
      <c r="I428" s="214"/>
      <c r="J428" s="210"/>
      <c r="K428" s="210"/>
      <c r="L428" s="215"/>
      <c r="M428" s="216"/>
      <c r="N428" s="217"/>
      <c r="O428" s="217"/>
      <c r="P428" s="217"/>
      <c r="Q428" s="217"/>
      <c r="R428" s="217"/>
      <c r="S428" s="217"/>
      <c r="T428" s="218"/>
      <c r="AT428" s="219" t="s">
        <v>157</v>
      </c>
      <c r="AU428" s="219" t="s">
        <v>82</v>
      </c>
      <c r="AV428" s="14" t="s">
        <v>82</v>
      </c>
      <c r="AW428" s="14" t="s">
        <v>33</v>
      </c>
      <c r="AX428" s="14" t="s">
        <v>72</v>
      </c>
      <c r="AY428" s="219" t="s">
        <v>146</v>
      </c>
    </row>
    <row r="429" spans="1:65" s="15" customFormat="1">
      <c r="B429" s="220"/>
      <c r="C429" s="221"/>
      <c r="D429" s="200" t="s">
        <v>157</v>
      </c>
      <c r="E429" s="222" t="s">
        <v>19</v>
      </c>
      <c r="F429" s="223" t="s">
        <v>161</v>
      </c>
      <c r="G429" s="221"/>
      <c r="H429" s="224">
        <v>190.74</v>
      </c>
      <c r="I429" s="225"/>
      <c r="J429" s="221"/>
      <c r="K429" s="221"/>
      <c r="L429" s="226"/>
      <c r="M429" s="227"/>
      <c r="N429" s="228"/>
      <c r="O429" s="228"/>
      <c r="P429" s="228"/>
      <c r="Q429" s="228"/>
      <c r="R429" s="228"/>
      <c r="S429" s="228"/>
      <c r="T429" s="229"/>
      <c r="AT429" s="230" t="s">
        <v>157</v>
      </c>
      <c r="AU429" s="230" t="s">
        <v>82</v>
      </c>
      <c r="AV429" s="15" t="s">
        <v>147</v>
      </c>
      <c r="AW429" s="15" t="s">
        <v>33</v>
      </c>
      <c r="AX429" s="15" t="s">
        <v>80</v>
      </c>
      <c r="AY429" s="230" t="s">
        <v>146</v>
      </c>
    </row>
    <row r="430" spans="1:65" s="2" customFormat="1" ht="16.5" customHeight="1">
      <c r="A430" s="36"/>
      <c r="B430" s="37"/>
      <c r="C430" s="180" t="s">
        <v>246</v>
      </c>
      <c r="D430" s="180" t="s">
        <v>149</v>
      </c>
      <c r="E430" s="181" t="s">
        <v>1009</v>
      </c>
      <c r="F430" s="182" t="s">
        <v>1010</v>
      </c>
      <c r="G430" s="183" t="s">
        <v>184</v>
      </c>
      <c r="H430" s="184">
        <v>19.074000000000002</v>
      </c>
      <c r="I430" s="185"/>
      <c r="J430" s="186">
        <f>ROUND(I430*H430,2)</f>
        <v>0</v>
      </c>
      <c r="K430" s="182" t="s">
        <v>362</v>
      </c>
      <c r="L430" s="41"/>
      <c r="M430" s="187" t="s">
        <v>19</v>
      </c>
      <c r="N430" s="188" t="s">
        <v>43</v>
      </c>
      <c r="O430" s="66"/>
      <c r="P430" s="189">
        <f>O430*H430</f>
        <v>0</v>
      </c>
      <c r="Q430" s="189">
        <v>0.42</v>
      </c>
      <c r="R430" s="189">
        <f>Q430*H430</f>
        <v>8.0110799999999998</v>
      </c>
      <c r="S430" s="189">
        <v>0</v>
      </c>
      <c r="T430" s="190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147</v>
      </c>
      <c r="AT430" s="191" t="s">
        <v>149</v>
      </c>
      <c r="AU430" s="191" t="s">
        <v>82</v>
      </c>
      <c r="AY430" s="19" t="s">
        <v>146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9" t="s">
        <v>80</v>
      </c>
      <c r="BK430" s="192">
        <f>ROUND(I430*H430,2)</f>
        <v>0</v>
      </c>
      <c r="BL430" s="19" t="s">
        <v>147</v>
      </c>
      <c r="BM430" s="191" t="s">
        <v>1011</v>
      </c>
    </row>
    <row r="431" spans="1:65" s="2" customFormat="1">
      <c r="A431" s="36"/>
      <c r="B431" s="37"/>
      <c r="C431" s="38"/>
      <c r="D431" s="193" t="s">
        <v>155</v>
      </c>
      <c r="E431" s="38"/>
      <c r="F431" s="194" t="s">
        <v>1012</v>
      </c>
      <c r="G431" s="38"/>
      <c r="H431" s="38"/>
      <c r="I431" s="195"/>
      <c r="J431" s="38"/>
      <c r="K431" s="38"/>
      <c r="L431" s="41"/>
      <c r="M431" s="196"/>
      <c r="N431" s="197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155</v>
      </c>
      <c r="AU431" s="19" t="s">
        <v>82</v>
      </c>
    </row>
    <row r="432" spans="1:65" s="13" customFormat="1">
      <c r="B432" s="198"/>
      <c r="C432" s="199"/>
      <c r="D432" s="200" t="s">
        <v>157</v>
      </c>
      <c r="E432" s="201" t="s">
        <v>19</v>
      </c>
      <c r="F432" s="202" t="s">
        <v>513</v>
      </c>
      <c r="G432" s="199"/>
      <c r="H432" s="201" t="s">
        <v>19</v>
      </c>
      <c r="I432" s="203"/>
      <c r="J432" s="199"/>
      <c r="K432" s="199"/>
      <c r="L432" s="204"/>
      <c r="M432" s="205"/>
      <c r="N432" s="206"/>
      <c r="O432" s="206"/>
      <c r="P432" s="206"/>
      <c r="Q432" s="206"/>
      <c r="R432" s="206"/>
      <c r="S432" s="206"/>
      <c r="T432" s="207"/>
      <c r="AT432" s="208" t="s">
        <v>157</v>
      </c>
      <c r="AU432" s="208" t="s">
        <v>82</v>
      </c>
      <c r="AV432" s="13" t="s">
        <v>80</v>
      </c>
      <c r="AW432" s="13" t="s">
        <v>33</v>
      </c>
      <c r="AX432" s="13" t="s">
        <v>72</v>
      </c>
      <c r="AY432" s="208" t="s">
        <v>146</v>
      </c>
    </row>
    <row r="433" spans="2:51" s="13" customFormat="1">
      <c r="B433" s="198"/>
      <c r="C433" s="199"/>
      <c r="D433" s="200" t="s">
        <v>157</v>
      </c>
      <c r="E433" s="201" t="s">
        <v>19</v>
      </c>
      <c r="F433" s="202" t="s">
        <v>514</v>
      </c>
      <c r="G433" s="199"/>
      <c r="H433" s="201" t="s">
        <v>19</v>
      </c>
      <c r="I433" s="203"/>
      <c r="J433" s="199"/>
      <c r="K433" s="199"/>
      <c r="L433" s="204"/>
      <c r="M433" s="205"/>
      <c r="N433" s="206"/>
      <c r="O433" s="206"/>
      <c r="P433" s="206"/>
      <c r="Q433" s="206"/>
      <c r="R433" s="206"/>
      <c r="S433" s="206"/>
      <c r="T433" s="207"/>
      <c r="AT433" s="208" t="s">
        <v>157</v>
      </c>
      <c r="AU433" s="208" t="s">
        <v>82</v>
      </c>
      <c r="AV433" s="13" t="s">
        <v>80</v>
      </c>
      <c r="AW433" s="13" t="s">
        <v>33</v>
      </c>
      <c r="AX433" s="13" t="s">
        <v>72</v>
      </c>
      <c r="AY433" s="208" t="s">
        <v>146</v>
      </c>
    </row>
    <row r="434" spans="2:51" s="14" customFormat="1">
      <c r="B434" s="209"/>
      <c r="C434" s="210"/>
      <c r="D434" s="200" t="s">
        <v>157</v>
      </c>
      <c r="E434" s="211" t="s">
        <v>19</v>
      </c>
      <c r="F434" s="212" t="s">
        <v>1013</v>
      </c>
      <c r="G434" s="210"/>
      <c r="H434" s="213">
        <v>1.1739999999999999</v>
      </c>
      <c r="I434" s="214"/>
      <c r="J434" s="210"/>
      <c r="K434" s="210"/>
      <c r="L434" s="215"/>
      <c r="M434" s="216"/>
      <c r="N434" s="217"/>
      <c r="O434" s="217"/>
      <c r="P434" s="217"/>
      <c r="Q434" s="217"/>
      <c r="R434" s="217"/>
      <c r="S434" s="217"/>
      <c r="T434" s="218"/>
      <c r="AT434" s="219" t="s">
        <v>157</v>
      </c>
      <c r="AU434" s="219" t="s">
        <v>82</v>
      </c>
      <c r="AV434" s="14" t="s">
        <v>82</v>
      </c>
      <c r="AW434" s="14" t="s">
        <v>33</v>
      </c>
      <c r="AX434" s="14" t="s">
        <v>72</v>
      </c>
      <c r="AY434" s="219" t="s">
        <v>146</v>
      </c>
    </row>
    <row r="435" spans="2:51" s="13" customFormat="1">
      <c r="B435" s="198"/>
      <c r="C435" s="199"/>
      <c r="D435" s="200" t="s">
        <v>157</v>
      </c>
      <c r="E435" s="201" t="s">
        <v>19</v>
      </c>
      <c r="F435" s="202" t="s">
        <v>516</v>
      </c>
      <c r="G435" s="199"/>
      <c r="H435" s="201" t="s">
        <v>19</v>
      </c>
      <c r="I435" s="203"/>
      <c r="J435" s="199"/>
      <c r="K435" s="199"/>
      <c r="L435" s="204"/>
      <c r="M435" s="205"/>
      <c r="N435" s="206"/>
      <c r="O435" s="206"/>
      <c r="P435" s="206"/>
      <c r="Q435" s="206"/>
      <c r="R435" s="206"/>
      <c r="S435" s="206"/>
      <c r="T435" s="207"/>
      <c r="AT435" s="208" t="s">
        <v>157</v>
      </c>
      <c r="AU435" s="208" t="s">
        <v>82</v>
      </c>
      <c r="AV435" s="13" t="s">
        <v>80</v>
      </c>
      <c r="AW435" s="13" t="s">
        <v>33</v>
      </c>
      <c r="AX435" s="13" t="s">
        <v>72</v>
      </c>
      <c r="AY435" s="208" t="s">
        <v>146</v>
      </c>
    </row>
    <row r="436" spans="2:51" s="14" customFormat="1">
      <c r="B436" s="209"/>
      <c r="C436" s="210"/>
      <c r="D436" s="200" t="s">
        <v>157</v>
      </c>
      <c r="E436" s="211" t="s">
        <v>19</v>
      </c>
      <c r="F436" s="212" t="s">
        <v>1014</v>
      </c>
      <c r="G436" s="210"/>
      <c r="H436" s="213">
        <v>2.93</v>
      </c>
      <c r="I436" s="214"/>
      <c r="J436" s="210"/>
      <c r="K436" s="210"/>
      <c r="L436" s="215"/>
      <c r="M436" s="216"/>
      <c r="N436" s="217"/>
      <c r="O436" s="217"/>
      <c r="P436" s="217"/>
      <c r="Q436" s="217"/>
      <c r="R436" s="217"/>
      <c r="S436" s="217"/>
      <c r="T436" s="218"/>
      <c r="AT436" s="219" t="s">
        <v>157</v>
      </c>
      <c r="AU436" s="219" t="s">
        <v>82</v>
      </c>
      <c r="AV436" s="14" t="s">
        <v>82</v>
      </c>
      <c r="AW436" s="14" t="s">
        <v>33</v>
      </c>
      <c r="AX436" s="14" t="s">
        <v>72</v>
      </c>
      <c r="AY436" s="219" t="s">
        <v>146</v>
      </c>
    </row>
    <row r="437" spans="2:51" s="13" customFormat="1">
      <c r="B437" s="198"/>
      <c r="C437" s="199"/>
      <c r="D437" s="200" t="s">
        <v>157</v>
      </c>
      <c r="E437" s="201" t="s">
        <v>19</v>
      </c>
      <c r="F437" s="202" t="s">
        <v>518</v>
      </c>
      <c r="G437" s="199"/>
      <c r="H437" s="201" t="s">
        <v>19</v>
      </c>
      <c r="I437" s="203"/>
      <c r="J437" s="199"/>
      <c r="K437" s="199"/>
      <c r="L437" s="204"/>
      <c r="M437" s="205"/>
      <c r="N437" s="206"/>
      <c r="O437" s="206"/>
      <c r="P437" s="206"/>
      <c r="Q437" s="206"/>
      <c r="R437" s="206"/>
      <c r="S437" s="206"/>
      <c r="T437" s="207"/>
      <c r="AT437" s="208" t="s">
        <v>157</v>
      </c>
      <c r="AU437" s="208" t="s">
        <v>82</v>
      </c>
      <c r="AV437" s="13" t="s">
        <v>80</v>
      </c>
      <c r="AW437" s="13" t="s">
        <v>33</v>
      </c>
      <c r="AX437" s="13" t="s">
        <v>72</v>
      </c>
      <c r="AY437" s="208" t="s">
        <v>146</v>
      </c>
    </row>
    <row r="438" spans="2:51" s="14" customFormat="1">
      <c r="B438" s="209"/>
      <c r="C438" s="210"/>
      <c r="D438" s="200" t="s">
        <v>157</v>
      </c>
      <c r="E438" s="211" t="s">
        <v>19</v>
      </c>
      <c r="F438" s="212" t="s">
        <v>1015</v>
      </c>
      <c r="G438" s="210"/>
      <c r="H438" s="213">
        <v>1.502</v>
      </c>
      <c r="I438" s="214"/>
      <c r="J438" s="210"/>
      <c r="K438" s="210"/>
      <c r="L438" s="215"/>
      <c r="M438" s="216"/>
      <c r="N438" s="217"/>
      <c r="O438" s="217"/>
      <c r="P438" s="217"/>
      <c r="Q438" s="217"/>
      <c r="R438" s="217"/>
      <c r="S438" s="217"/>
      <c r="T438" s="218"/>
      <c r="AT438" s="219" t="s">
        <v>157</v>
      </c>
      <c r="AU438" s="219" t="s">
        <v>82</v>
      </c>
      <c r="AV438" s="14" t="s">
        <v>82</v>
      </c>
      <c r="AW438" s="14" t="s">
        <v>33</v>
      </c>
      <c r="AX438" s="14" t="s">
        <v>72</v>
      </c>
      <c r="AY438" s="219" t="s">
        <v>146</v>
      </c>
    </row>
    <row r="439" spans="2:51" s="13" customFormat="1">
      <c r="B439" s="198"/>
      <c r="C439" s="199"/>
      <c r="D439" s="200" t="s">
        <v>157</v>
      </c>
      <c r="E439" s="201" t="s">
        <v>19</v>
      </c>
      <c r="F439" s="202" t="s">
        <v>520</v>
      </c>
      <c r="G439" s="199"/>
      <c r="H439" s="201" t="s">
        <v>19</v>
      </c>
      <c r="I439" s="203"/>
      <c r="J439" s="199"/>
      <c r="K439" s="199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157</v>
      </c>
      <c r="AU439" s="208" t="s">
        <v>82</v>
      </c>
      <c r="AV439" s="13" t="s">
        <v>80</v>
      </c>
      <c r="AW439" s="13" t="s">
        <v>33</v>
      </c>
      <c r="AX439" s="13" t="s">
        <v>72</v>
      </c>
      <c r="AY439" s="208" t="s">
        <v>146</v>
      </c>
    </row>
    <row r="440" spans="2:51" s="14" customFormat="1">
      <c r="B440" s="209"/>
      <c r="C440" s="210"/>
      <c r="D440" s="200" t="s">
        <v>157</v>
      </c>
      <c r="E440" s="211" t="s">
        <v>19</v>
      </c>
      <c r="F440" s="212" t="s">
        <v>1016</v>
      </c>
      <c r="G440" s="210"/>
      <c r="H440" s="213">
        <v>1.0640000000000001</v>
      </c>
      <c r="I440" s="214"/>
      <c r="J440" s="210"/>
      <c r="K440" s="210"/>
      <c r="L440" s="215"/>
      <c r="M440" s="216"/>
      <c r="N440" s="217"/>
      <c r="O440" s="217"/>
      <c r="P440" s="217"/>
      <c r="Q440" s="217"/>
      <c r="R440" s="217"/>
      <c r="S440" s="217"/>
      <c r="T440" s="218"/>
      <c r="AT440" s="219" t="s">
        <v>157</v>
      </c>
      <c r="AU440" s="219" t="s">
        <v>82</v>
      </c>
      <c r="AV440" s="14" t="s">
        <v>82</v>
      </c>
      <c r="AW440" s="14" t="s">
        <v>33</v>
      </c>
      <c r="AX440" s="14" t="s">
        <v>72</v>
      </c>
      <c r="AY440" s="219" t="s">
        <v>146</v>
      </c>
    </row>
    <row r="441" spans="2:51" s="13" customFormat="1">
      <c r="B441" s="198"/>
      <c r="C441" s="199"/>
      <c r="D441" s="200" t="s">
        <v>157</v>
      </c>
      <c r="E441" s="201" t="s">
        <v>19</v>
      </c>
      <c r="F441" s="202" t="s">
        <v>522</v>
      </c>
      <c r="G441" s="199"/>
      <c r="H441" s="201" t="s">
        <v>19</v>
      </c>
      <c r="I441" s="203"/>
      <c r="J441" s="199"/>
      <c r="K441" s="199"/>
      <c r="L441" s="204"/>
      <c r="M441" s="205"/>
      <c r="N441" s="206"/>
      <c r="O441" s="206"/>
      <c r="P441" s="206"/>
      <c r="Q441" s="206"/>
      <c r="R441" s="206"/>
      <c r="S441" s="206"/>
      <c r="T441" s="207"/>
      <c r="AT441" s="208" t="s">
        <v>157</v>
      </c>
      <c r="AU441" s="208" t="s">
        <v>82</v>
      </c>
      <c r="AV441" s="13" t="s">
        <v>80</v>
      </c>
      <c r="AW441" s="13" t="s">
        <v>33</v>
      </c>
      <c r="AX441" s="13" t="s">
        <v>72</v>
      </c>
      <c r="AY441" s="208" t="s">
        <v>146</v>
      </c>
    </row>
    <row r="442" spans="2:51" s="14" customFormat="1">
      <c r="B442" s="209"/>
      <c r="C442" s="210"/>
      <c r="D442" s="200" t="s">
        <v>157</v>
      </c>
      <c r="E442" s="211" t="s">
        <v>19</v>
      </c>
      <c r="F442" s="212" t="s">
        <v>1017</v>
      </c>
      <c r="G442" s="210"/>
      <c r="H442" s="213">
        <v>0.76600000000000001</v>
      </c>
      <c r="I442" s="214"/>
      <c r="J442" s="210"/>
      <c r="K442" s="210"/>
      <c r="L442" s="215"/>
      <c r="M442" s="216"/>
      <c r="N442" s="217"/>
      <c r="O442" s="217"/>
      <c r="P442" s="217"/>
      <c r="Q442" s="217"/>
      <c r="R442" s="217"/>
      <c r="S442" s="217"/>
      <c r="T442" s="218"/>
      <c r="AT442" s="219" t="s">
        <v>157</v>
      </c>
      <c r="AU442" s="219" t="s">
        <v>82</v>
      </c>
      <c r="AV442" s="14" t="s">
        <v>82</v>
      </c>
      <c r="AW442" s="14" t="s">
        <v>33</v>
      </c>
      <c r="AX442" s="14" t="s">
        <v>72</v>
      </c>
      <c r="AY442" s="219" t="s">
        <v>146</v>
      </c>
    </row>
    <row r="443" spans="2:51" s="13" customFormat="1">
      <c r="B443" s="198"/>
      <c r="C443" s="199"/>
      <c r="D443" s="200" t="s">
        <v>157</v>
      </c>
      <c r="E443" s="201" t="s">
        <v>19</v>
      </c>
      <c r="F443" s="202" t="s">
        <v>524</v>
      </c>
      <c r="G443" s="199"/>
      <c r="H443" s="201" t="s">
        <v>19</v>
      </c>
      <c r="I443" s="203"/>
      <c r="J443" s="199"/>
      <c r="K443" s="199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157</v>
      </c>
      <c r="AU443" s="208" t="s">
        <v>82</v>
      </c>
      <c r="AV443" s="13" t="s">
        <v>80</v>
      </c>
      <c r="AW443" s="13" t="s">
        <v>33</v>
      </c>
      <c r="AX443" s="13" t="s">
        <v>72</v>
      </c>
      <c r="AY443" s="208" t="s">
        <v>146</v>
      </c>
    </row>
    <row r="444" spans="2:51" s="14" customFormat="1">
      <c r="B444" s="209"/>
      <c r="C444" s="210"/>
      <c r="D444" s="200" t="s">
        <v>157</v>
      </c>
      <c r="E444" s="211" t="s">
        <v>19</v>
      </c>
      <c r="F444" s="212" t="s">
        <v>1018</v>
      </c>
      <c r="G444" s="210"/>
      <c r="H444" s="213">
        <v>0.14299999999999999</v>
      </c>
      <c r="I444" s="214"/>
      <c r="J444" s="210"/>
      <c r="K444" s="210"/>
      <c r="L444" s="215"/>
      <c r="M444" s="216"/>
      <c r="N444" s="217"/>
      <c r="O444" s="217"/>
      <c r="P444" s="217"/>
      <c r="Q444" s="217"/>
      <c r="R444" s="217"/>
      <c r="S444" s="217"/>
      <c r="T444" s="218"/>
      <c r="AT444" s="219" t="s">
        <v>157</v>
      </c>
      <c r="AU444" s="219" t="s">
        <v>82</v>
      </c>
      <c r="AV444" s="14" t="s">
        <v>82</v>
      </c>
      <c r="AW444" s="14" t="s">
        <v>33</v>
      </c>
      <c r="AX444" s="14" t="s">
        <v>72</v>
      </c>
      <c r="AY444" s="219" t="s">
        <v>146</v>
      </c>
    </row>
    <row r="445" spans="2:51" s="13" customFormat="1">
      <c r="B445" s="198"/>
      <c r="C445" s="199"/>
      <c r="D445" s="200" t="s">
        <v>157</v>
      </c>
      <c r="E445" s="201" t="s">
        <v>19</v>
      </c>
      <c r="F445" s="202" t="s">
        <v>526</v>
      </c>
      <c r="G445" s="199"/>
      <c r="H445" s="201" t="s">
        <v>19</v>
      </c>
      <c r="I445" s="203"/>
      <c r="J445" s="199"/>
      <c r="K445" s="199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157</v>
      </c>
      <c r="AU445" s="208" t="s">
        <v>82</v>
      </c>
      <c r="AV445" s="13" t="s">
        <v>80</v>
      </c>
      <c r="AW445" s="13" t="s">
        <v>33</v>
      </c>
      <c r="AX445" s="13" t="s">
        <v>72</v>
      </c>
      <c r="AY445" s="208" t="s">
        <v>146</v>
      </c>
    </row>
    <row r="446" spans="2:51" s="14" customFormat="1">
      <c r="B446" s="209"/>
      <c r="C446" s="210"/>
      <c r="D446" s="200" t="s">
        <v>157</v>
      </c>
      <c r="E446" s="211" t="s">
        <v>19</v>
      </c>
      <c r="F446" s="212" t="s">
        <v>1019</v>
      </c>
      <c r="G446" s="210"/>
      <c r="H446" s="213">
        <v>0.46800000000000003</v>
      </c>
      <c r="I446" s="214"/>
      <c r="J446" s="210"/>
      <c r="K446" s="210"/>
      <c r="L446" s="215"/>
      <c r="M446" s="216"/>
      <c r="N446" s="217"/>
      <c r="O446" s="217"/>
      <c r="P446" s="217"/>
      <c r="Q446" s="217"/>
      <c r="R446" s="217"/>
      <c r="S446" s="217"/>
      <c r="T446" s="218"/>
      <c r="AT446" s="219" t="s">
        <v>157</v>
      </c>
      <c r="AU446" s="219" t="s">
        <v>82</v>
      </c>
      <c r="AV446" s="14" t="s">
        <v>82</v>
      </c>
      <c r="AW446" s="14" t="s">
        <v>33</v>
      </c>
      <c r="AX446" s="14" t="s">
        <v>72</v>
      </c>
      <c r="AY446" s="219" t="s">
        <v>146</v>
      </c>
    </row>
    <row r="447" spans="2:51" s="13" customFormat="1">
      <c r="B447" s="198"/>
      <c r="C447" s="199"/>
      <c r="D447" s="200" t="s">
        <v>157</v>
      </c>
      <c r="E447" s="201" t="s">
        <v>19</v>
      </c>
      <c r="F447" s="202" t="s">
        <v>528</v>
      </c>
      <c r="G447" s="199"/>
      <c r="H447" s="201" t="s">
        <v>19</v>
      </c>
      <c r="I447" s="203"/>
      <c r="J447" s="199"/>
      <c r="K447" s="199"/>
      <c r="L447" s="204"/>
      <c r="M447" s="205"/>
      <c r="N447" s="206"/>
      <c r="O447" s="206"/>
      <c r="P447" s="206"/>
      <c r="Q447" s="206"/>
      <c r="R447" s="206"/>
      <c r="S447" s="206"/>
      <c r="T447" s="207"/>
      <c r="AT447" s="208" t="s">
        <v>157</v>
      </c>
      <c r="AU447" s="208" t="s">
        <v>82</v>
      </c>
      <c r="AV447" s="13" t="s">
        <v>80</v>
      </c>
      <c r="AW447" s="13" t="s">
        <v>33</v>
      </c>
      <c r="AX447" s="13" t="s">
        <v>72</v>
      </c>
      <c r="AY447" s="208" t="s">
        <v>146</v>
      </c>
    </row>
    <row r="448" spans="2:51" s="14" customFormat="1">
      <c r="B448" s="209"/>
      <c r="C448" s="210"/>
      <c r="D448" s="200" t="s">
        <v>157</v>
      </c>
      <c r="E448" s="211" t="s">
        <v>19</v>
      </c>
      <c r="F448" s="212" t="s">
        <v>1020</v>
      </c>
      <c r="G448" s="210"/>
      <c r="H448" s="213">
        <v>1.228</v>
      </c>
      <c r="I448" s="214"/>
      <c r="J448" s="210"/>
      <c r="K448" s="210"/>
      <c r="L448" s="215"/>
      <c r="M448" s="216"/>
      <c r="N448" s="217"/>
      <c r="O448" s="217"/>
      <c r="P448" s="217"/>
      <c r="Q448" s="217"/>
      <c r="R448" s="217"/>
      <c r="S448" s="217"/>
      <c r="T448" s="218"/>
      <c r="AT448" s="219" t="s">
        <v>157</v>
      </c>
      <c r="AU448" s="219" t="s">
        <v>82</v>
      </c>
      <c r="AV448" s="14" t="s">
        <v>82</v>
      </c>
      <c r="AW448" s="14" t="s">
        <v>33</v>
      </c>
      <c r="AX448" s="14" t="s">
        <v>72</v>
      </c>
      <c r="AY448" s="219" t="s">
        <v>146</v>
      </c>
    </row>
    <row r="449" spans="2:51" s="13" customFormat="1">
      <c r="B449" s="198"/>
      <c r="C449" s="199"/>
      <c r="D449" s="200" t="s">
        <v>157</v>
      </c>
      <c r="E449" s="201" t="s">
        <v>19</v>
      </c>
      <c r="F449" s="202" t="s">
        <v>1004</v>
      </c>
      <c r="G449" s="199"/>
      <c r="H449" s="201" t="s">
        <v>19</v>
      </c>
      <c r="I449" s="203"/>
      <c r="J449" s="199"/>
      <c r="K449" s="199"/>
      <c r="L449" s="204"/>
      <c r="M449" s="205"/>
      <c r="N449" s="206"/>
      <c r="O449" s="206"/>
      <c r="P449" s="206"/>
      <c r="Q449" s="206"/>
      <c r="R449" s="206"/>
      <c r="S449" s="206"/>
      <c r="T449" s="207"/>
      <c r="AT449" s="208" t="s">
        <v>157</v>
      </c>
      <c r="AU449" s="208" t="s">
        <v>82</v>
      </c>
      <c r="AV449" s="13" t="s">
        <v>80</v>
      </c>
      <c r="AW449" s="13" t="s">
        <v>33</v>
      </c>
      <c r="AX449" s="13" t="s">
        <v>72</v>
      </c>
      <c r="AY449" s="208" t="s">
        <v>146</v>
      </c>
    </row>
    <row r="450" spans="2:51" s="13" customFormat="1">
      <c r="B450" s="198"/>
      <c r="C450" s="199"/>
      <c r="D450" s="200" t="s">
        <v>157</v>
      </c>
      <c r="E450" s="201" t="s">
        <v>19</v>
      </c>
      <c r="F450" s="202" t="s">
        <v>933</v>
      </c>
      <c r="G450" s="199"/>
      <c r="H450" s="201" t="s">
        <v>19</v>
      </c>
      <c r="I450" s="203"/>
      <c r="J450" s="199"/>
      <c r="K450" s="199"/>
      <c r="L450" s="204"/>
      <c r="M450" s="205"/>
      <c r="N450" s="206"/>
      <c r="O450" s="206"/>
      <c r="P450" s="206"/>
      <c r="Q450" s="206"/>
      <c r="R450" s="206"/>
      <c r="S450" s="206"/>
      <c r="T450" s="207"/>
      <c r="AT450" s="208" t="s">
        <v>157</v>
      </c>
      <c r="AU450" s="208" t="s">
        <v>82</v>
      </c>
      <c r="AV450" s="13" t="s">
        <v>80</v>
      </c>
      <c r="AW450" s="13" t="s">
        <v>33</v>
      </c>
      <c r="AX450" s="13" t="s">
        <v>72</v>
      </c>
      <c r="AY450" s="208" t="s">
        <v>146</v>
      </c>
    </row>
    <row r="451" spans="2:51" s="14" customFormat="1">
      <c r="B451" s="209"/>
      <c r="C451" s="210"/>
      <c r="D451" s="200" t="s">
        <v>157</v>
      </c>
      <c r="E451" s="211" t="s">
        <v>19</v>
      </c>
      <c r="F451" s="212" t="s">
        <v>1021</v>
      </c>
      <c r="G451" s="210"/>
      <c r="H451" s="213">
        <v>0.94599999999999995</v>
      </c>
      <c r="I451" s="214"/>
      <c r="J451" s="210"/>
      <c r="K451" s="210"/>
      <c r="L451" s="215"/>
      <c r="M451" s="216"/>
      <c r="N451" s="217"/>
      <c r="O451" s="217"/>
      <c r="P451" s="217"/>
      <c r="Q451" s="217"/>
      <c r="R451" s="217"/>
      <c r="S451" s="217"/>
      <c r="T451" s="218"/>
      <c r="AT451" s="219" t="s">
        <v>157</v>
      </c>
      <c r="AU451" s="219" t="s">
        <v>82</v>
      </c>
      <c r="AV451" s="14" t="s">
        <v>82</v>
      </c>
      <c r="AW451" s="14" t="s">
        <v>33</v>
      </c>
      <c r="AX451" s="14" t="s">
        <v>72</v>
      </c>
      <c r="AY451" s="219" t="s">
        <v>146</v>
      </c>
    </row>
    <row r="452" spans="2:51" s="13" customFormat="1">
      <c r="B452" s="198"/>
      <c r="C452" s="199"/>
      <c r="D452" s="200" t="s">
        <v>157</v>
      </c>
      <c r="E452" s="201" t="s">
        <v>19</v>
      </c>
      <c r="F452" s="202" t="s">
        <v>935</v>
      </c>
      <c r="G452" s="199"/>
      <c r="H452" s="201" t="s">
        <v>19</v>
      </c>
      <c r="I452" s="203"/>
      <c r="J452" s="199"/>
      <c r="K452" s="199"/>
      <c r="L452" s="204"/>
      <c r="M452" s="205"/>
      <c r="N452" s="206"/>
      <c r="O452" s="206"/>
      <c r="P452" s="206"/>
      <c r="Q452" s="206"/>
      <c r="R452" s="206"/>
      <c r="S452" s="206"/>
      <c r="T452" s="207"/>
      <c r="AT452" s="208" t="s">
        <v>157</v>
      </c>
      <c r="AU452" s="208" t="s">
        <v>82</v>
      </c>
      <c r="AV452" s="13" t="s">
        <v>80</v>
      </c>
      <c r="AW452" s="13" t="s">
        <v>33</v>
      </c>
      <c r="AX452" s="13" t="s">
        <v>72</v>
      </c>
      <c r="AY452" s="208" t="s">
        <v>146</v>
      </c>
    </row>
    <row r="453" spans="2:51" s="14" customFormat="1">
      <c r="B453" s="209"/>
      <c r="C453" s="210"/>
      <c r="D453" s="200" t="s">
        <v>157</v>
      </c>
      <c r="E453" s="211" t="s">
        <v>19</v>
      </c>
      <c r="F453" s="212" t="s">
        <v>1022</v>
      </c>
      <c r="G453" s="210"/>
      <c r="H453" s="213">
        <v>0.83499999999999996</v>
      </c>
      <c r="I453" s="214"/>
      <c r="J453" s="210"/>
      <c r="K453" s="210"/>
      <c r="L453" s="215"/>
      <c r="M453" s="216"/>
      <c r="N453" s="217"/>
      <c r="O453" s="217"/>
      <c r="P453" s="217"/>
      <c r="Q453" s="217"/>
      <c r="R453" s="217"/>
      <c r="S453" s="217"/>
      <c r="T453" s="218"/>
      <c r="AT453" s="219" t="s">
        <v>157</v>
      </c>
      <c r="AU453" s="219" t="s">
        <v>82</v>
      </c>
      <c r="AV453" s="14" t="s">
        <v>82</v>
      </c>
      <c r="AW453" s="14" t="s">
        <v>33</v>
      </c>
      <c r="AX453" s="14" t="s">
        <v>72</v>
      </c>
      <c r="AY453" s="219" t="s">
        <v>146</v>
      </c>
    </row>
    <row r="454" spans="2:51" s="13" customFormat="1">
      <c r="B454" s="198"/>
      <c r="C454" s="199"/>
      <c r="D454" s="200" t="s">
        <v>157</v>
      </c>
      <c r="E454" s="201" t="s">
        <v>19</v>
      </c>
      <c r="F454" s="202" t="s">
        <v>937</v>
      </c>
      <c r="G454" s="199"/>
      <c r="H454" s="201" t="s">
        <v>19</v>
      </c>
      <c r="I454" s="203"/>
      <c r="J454" s="199"/>
      <c r="K454" s="199"/>
      <c r="L454" s="204"/>
      <c r="M454" s="205"/>
      <c r="N454" s="206"/>
      <c r="O454" s="206"/>
      <c r="P454" s="206"/>
      <c r="Q454" s="206"/>
      <c r="R454" s="206"/>
      <c r="S454" s="206"/>
      <c r="T454" s="207"/>
      <c r="AT454" s="208" t="s">
        <v>157</v>
      </c>
      <c r="AU454" s="208" t="s">
        <v>82</v>
      </c>
      <c r="AV454" s="13" t="s">
        <v>80</v>
      </c>
      <c r="AW454" s="13" t="s">
        <v>33</v>
      </c>
      <c r="AX454" s="13" t="s">
        <v>72</v>
      </c>
      <c r="AY454" s="208" t="s">
        <v>146</v>
      </c>
    </row>
    <row r="455" spans="2:51" s="14" customFormat="1">
      <c r="B455" s="209"/>
      <c r="C455" s="210"/>
      <c r="D455" s="200" t="s">
        <v>157</v>
      </c>
      <c r="E455" s="211" t="s">
        <v>19</v>
      </c>
      <c r="F455" s="212" t="s">
        <v>1023</v>
      </c>
      <c r="G455" s="210"/>
      <c r="H455" s="213">
        <v>2.1480000000000001</v>
      </c>
      <c r="I455" s="214"/>
      <c r="J455" s="210"/>
      <c r="K455" s="210"/>
      <c r="L455" s="215"/>
      <c r="M455" s="216"/>
      <c r="N455" s="217"/>
      <c r="O455" s="217"/>
      <c r="P455" s="217"/>
      <c r="Q455" s="217"/>
      <c r="R455" s="217"/>
      <c r="S455" s="217"/>
      <c r="T455" s="218"/>
      <c r="AT455" s="219" t="s">
        <v>157</v>
      </c>
      <c r="AU455" s="219" t="s">
        <v>82</v>
      </c>
      <c r="AV455" s="14" t="s">
        <v>82</v>
      </c>
      <c r="AW455" s="14" t="s">
        <v>33</v>
      </c>
      <c r="AX455" s="14" t="s">
        <v>72</v>
      </c>
      <c r="AY455" s="219" t="s">
        <v>146</v>
      </c>
    </row>
    <row r="456" spans="2:51" s="13" customFormat="1">
      <c r="B456" s="198"/>
      <c r="C456" s="199"/>
      <c r="D456" s="200" t="s">
        <v>157</v>
      </c>
      <c r="E456" s="201" t="s">
        <v>19</v>
      </c>
      <c r="F456" s="202" t="s">
        <v>939</v>
      </c>
      <c r="G456" s="199"/>
      <c r="H456" s="201" t="s">
        <v>19</v>
      </c>
      <c r="I456" s="203"/>
      <c r="J456" s="199"/>
      <c r="K456" s="199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157</v>
      </c>
      <c r="AU456" s="208" t="s">
        <v>82</v>
      </c>
      <c r="AV456" s="13" t="s">
        <v>80</v>
      </c>
      <c r="AW456" s="13" t="s">
        <v>33</v>
      </c>
      <c r="AX456" s="13" t="s">
        <v>72</v>
      </c>
      <c r="AY456" s="208" t="s">
        <v>146</v>
      </c>
    </row>
    <row r="457" spans="2:51" s="14" customFormat="1">
      <c r="B457" s="209"/>
      <c r="C457" s="210"/>
      <c r="D457" s="200" t="s">
        <v>157</v>
      </c>
      <c r="E457" s="211" t="s">
        <v>19</v>
      </c>
      <c r="F457" s="212" t="s">
        <v>1024</v>
      </c>
      <c r="G457" s="210"/>
      <c r="H457" s="213">
        <v>1.1279999999999999</v>
      </c>
      <c r="I457" s="214"/>
      <c r="J457" s="210"/>
      <c r="K457" s="210"/>
      <c r="L457" s="215"/>
      <c r="M457" s="216"/>
      <c r="N457" s="217"/>
      <c r="O457" s="217"/>
      <c r="P457" s="217"/>
      <c r="Q457" s="217"/>
      <c r="R457" s="217"/>
      <c r="S457" s="217"/>
      <c r="T457" s="218"/>
      <c r="AT457" s="219" t="s">
        <v>157</v>
      </c>
      <c r="AU457" s="219" t="s">
        <v>82</v>
      </c>
      <c r="AV457" s="14" t="s">
        <v>82</v>
      </c>
      <c r="AW457" s="14" t="s">
        <v>33</v>
      </c>
      <c r="AX457" s="14" t="s">
        <v>72</v>
      </c>
      <c r="AY457" s="219" t="s">
        <v>146</v>
      </c>
    </row>
    <row r="458" spans="2:51" s="13" customFormat="1">
      <c r="B458" s="198"/>
      <c r="C458" s="199"/>
      <c r="D458" s="200" t="s">
        <v>157</v>
      </c>
      <c r="E458" s="201" t="s">
        <v>19</v>
      </c>
      <c r="F458" s="202" t="s">
        <v>941</v>
      </c>
      <c r="G458" s="199"/>
      <c r="H458" s="201" t="s">
        <v>19</v>
      </c>
      <c r="I458" s="203"/>
      <c r="J458" s="199"/>
      <c r="K458" s="199"/>
      <c r="L458" s="204"/>
      <c r="M458" s="205"/>
      <c r="N458" s="206"/>
      <c r="O458" s="206"/>
      <c r="P458" s="206"/>
      <c r="Q458" s="206"/>
      <c r="R458" s="206"/>
      <c r="S458" s="206"/>
      <c r="T458" s="207"/>
      <c r="AT458" s="208" t="s">
        <v>157</v>
      </c>
      <c r="AU458" s="208" t="s">
        <v>82</v>
      </c>
      <c r="AV458" s="13" t="s">
        <v>80</v>
      </c>
      <c r="AW458" s="13" t="s">
        <v>33</v>
      </c>
      <c r="AX458" s="13" t="s">
        <v>72</v>
      </c>
      <c r="AY458" s="208" t="s">
        <v>146</v>
      </c>
    </row>
    <row r="459" spans="2:51" s="14" customFormat="1">
      <c r="B459" s="209"/>
      <c r="C459" s="210"/>
      <c r="D459" s="200" t="s">
        <v>157</v>
      </c>
      <c r="E459" s="211" t="s">
        <v>19</v>
      </c>
      <c r="F459" s="212" t="s">
        <v>1025</v>
      </c>
      <c r="G459" s="210"/>
      <c r="H459" s="213">
        <v>0.86899999999999999</v>
      </c>
      <c r="I459" s="214"/>
      <c r="J459" s="210"/>
      <c r="K459" s="210"/>
      <c r="L459" s="215"/>
      <c r="M459" s="216"/>
      <c r="N459" s="217"/>
      <c r="O459" s="217"/>
      <c r="P459" s="217"/>
      <c r="Q459" s="217"/>
      <c r="R459" s="217"/>
      <c r="S459" s="217"/>
      <c r="T459" s="218"/>
      <c r="AT459" s="219" t="s">
        <v>157</v>
      </c>
      <c r="AU459" s="219" t="s">
        <v>82</v>
      </c>
      <c r="AV459" s="14" t="s">
        <v>82</v>
      </c>
      <c r="AW459" s="14" t="s">
        <v>33</v>
      </c>
      <c r="AX459" s="14" t="s">
        <v>72</v>
      </c>
      <c r="AY459" s="219" t="s">
        <v>146</v>
      </c>
    </row>
    <row r="460" spans="2:51" s="13" customFormat="1">
      <c r="B460" s="198"/>
      <c r="C460" s="199"/>
      <c r="D460" s="200" t="s">
        <v>157</v>
      </c>
      <c r="E460" s="201" t="s">
        <v>19</v>
      </c>
      <c r="F460" s="202" t="s">
        <v>943</v>
      </c>
      <c r="G460" s="199"/>
      <c r="H460" s="201" t="s">
        <v>19</v>
      </c>
      <c r="I460" s="203"/>
      <c r="J460" s="199"/>
      <c r="K460" s="199"/>
      <c r="L460" s="204"/>
      <c r="M460" s="205"/>
      <c r="N460" s="206"/>
      <c r="O460" s="206"/>
      <c r="P460" s="206"/>
      <c r="Q460" s="206"/>
      <c r="R460" s="206"/>
      <c r="S460" s="206"/>
      <c r="T460" s="207"/>
      <c r="AT460" s="208" t="s">
        <v>157</v>
      </c>
      <c r="AU460" s="208" t="s">
        <v>82</v>
      </c>
      <c r="AV460" s="13" t="s">
        <v>80</v>
      </c>
      <c r="AW460" s="13" t="s">
        <v>33</v>
      </c>
      <c r="AX460" s="13" t="s">
        <v>72</v>
      </c>
      <c r="AY460" s="208" t="s">
        <v>146</v>
      </c>
    </row>
    <row r="461" spans="2:51" s="14" customFormat="1">
      <c r="B461" s="209"/>
      <c r="C461" s="210"/>
      <c r="D461" s="200" t="s">
        <v>157</v>
      </c>
      <c r="E461" s="211" t="s">
        <v>19</v>
      </c>
      <c r="F461" s="212" t="s">
        <v>1026</v>
      </c>
      <c r="G461" s="210"/>
      <c r="H461" s="213">
        <v>2.2879999999999998</v>
      </c>
      <c r="I461" s="214"/>
      <c r="J461" s="210"/>
      <c r="K461" s="210"/>
      <c r="L461" s="215"/>
      <c r="M461" s="216"/>
      <c r="N461" s="217"/>
      <c r="O461" s="217"/>
      <c r="P461" s="217"/>
      <c r="Q461" s="217"/>
      <c r="R461" s="217"/>
      <c r="S461" s="217"/>
      <c r="T461" s="218"/>
      <c r="AT461" s="219" t="s">
        <v>157</v>
      </c>
      <c r="AU461" s="219" t="s">
        <v>82</v>
      </c>
      <c r="AV461" s="14" t="s">
        <v>82</v>
      </c>
      <c r="AW461" s="14" t="s">
        <v>33</v>
      </c>
      <c r="AX461" s="14" t="s">
        <v>72</v>
      </c>
      <c r="AY461" s="219" t="s">
        <v>146</v>
      </c>
    </row>
    <row r="462" spans="2:51" s="13" customFormat="1">
      <c r="B462" s="198"/>
      <c r="C462" s="199"/>
      <c r="D462" s="200" t="s">
        <v>157</v>
      </c>
      <c r="E462" s="201" t="s">
        <v>19</v>
      </c>
      <c r="F462" s="202" t="s">
        <v>1005</v>
      </c>
      <c r="G462" s="199"/>
      <c r="H462" s="201" t="s">
        <v>19</v>
      </c>
      <c r="I462" s="203"/>
      <c r="J462" s="199"/>
      <c r="K462" s="199"/>
      <c r="L462" s="204"/>
      <c r="M462" s="205"/>
      <c r="N462" s="206"/>
      <c r="O462" s="206"/>
      <c r="P462" s="206"/>
      <c r="Q462" s="206"/>
      <c r="R462" s="206"/>
      <c r="S462" s="206"/>
      <c r="T462" s="207"/>
      <c r="AT462" s="208" t="s">
        <v>157</v>
      </c>
      <c r="AU462" s="208" t="s">
        <v>82</v>
      </c>
      <c r="AV462" s="13" t="s">
        <v>80</v>
      </c>
      <c r="AW462" s="13" t="s">
        <v>33</v>
      </c>
      <c r="AX462" s="13" t="s">
        <v>72</v>
      </c>
      <c r="AY462" s="208" t="s">
        <v>146</v>
      </c>
    </row>
    <row r="463" spans="2:51" s="14" customFormat="1">
      <c r="B463" s="209"/>
      <c r="C463" s="210"/>
      <c r="D463" s="200" t="s">
        <v>157</v>
      </c>
      <c r="E463" s="211" t="s">
        <v>19</v>
      </c>
      <c r="F463" s="212" t="s">
        <v>1027</v>
      </c>
      <c r="G463" s="210"/>
      <c r="H463" s="213">
        <v>0.23899999999999999</v>
      </c>
      <c r="I463" s="214"/>
      <c r="J463" s="210"/>
      <c r="K463" s="210"/>
      <c r="L463" s="215"/>
      <c r="M463" s="216"/>
      <c r="N463" s="217"/>
      <c r="O463" s="217"/>
      <c r="P463" s="217"/>
      <c r="Q463" s="217"/>
      <c r="R463" s="217"/>
      <c r="S463" s="217"/>
      <c r="T463" s="218"/>
      <c r="AT463" s="219" t="s">
        <v>157</v>
      </c>
      <c r="AU463" s="219" t="s">
        <v>82</v>
      </c>
      <c r="AV463" s="14" t="s">
        <v>82</v>
      </c>
      <c r="AW463" s="14" t="s">
        <v>33</v>
      </c>
      <c r="AX463" s="14" t="s">
        <v>72</v>
      </c>
      <c r="AY463" s="219" t="s">
        <v>146</v>
      </c>
    </row>
    <row r="464" spans="2:51" s="13" customFormat="1">
      <c r="B464" s="198"/>
      <c r="C464" s="199"/>
      <c r="D464" s="200" t="s">
        <v>157</v>
      </c>
      <c r="E464" s="201" t="s">
        <v>19</v>
      </c>
      <c r="F464" s="202" t="s">
        <v>1007</v>
      </c>
      <c r="G464" s="199"/>
      <c r="H464" s="201" t="s">
        <v>19</v>
      </c>
      <c r="I464" s="203"/>
      <c r="J464" s="199"/>
      <c r="K464" s="199"/>
      <c r="L464" s="204"/>
      <c r="M464" s="205"/>
      <c r="N464" s="206"/>
      <c r="O464" s="206"/>
      <c r="P464" s="206"/>
      <c r="Q464" s="206"/>
      <c r="R464" s="206"/>
      <c r="S464" s="206"/>
      <c r="T464" s="207"/>
      <c r="AT464" s="208" t="s">
        <v>157</v>
      </c>
      <c r="AU464" s="208" t="s">
        <v>82</v>
      </c>
      <c r="AV464" s="13" t="s">
        <v>80</v>
      </c>
      <c r="AW464" s="13" t="s">
        <v>33</v>
      </c>
      <c r="AX464" s="13" t="s">
        <v>72</v>
      </c>
      <c r="AY464" s="208" t="s">
        <v>146</v>
      </c>
    </row>
    <row r="465" spans="1:65" s="14" customFormat="1">
      <c r="B465" s="209"/>
      <c r="C465" s="210"/>
      <c r="D465" s="200" t="s">
        <v>157</v>
      </c>
      <c r="E465" s="211" t="s">
        <v>19</v>
      </c>
      <c r="F465" s="212" t="s">
        <v>1028</v>
      </c>
      <c r="G465" s="210"/>
      <c r="H465" s="213">
        <v>0.41</v>
      </c>
      <c r="I465" s="214"/>
      <c r="J465" s="210"/>
      <c r="K465" s="210"/>
      <c r="L465" s="215"/>
      <c r="M465" s="216"/>
      <c r="N465" s="217"/>
      <c r="O465" s="217"/>
      <c r="P465" s="217"/>
      <c r="Q465" s="217"/>
      <c r="R465" s="217"/>
      <c r="S465" s="217"/>
      <c r="T465" s="218"/>
      <c r="AT465" s="219" t="s">
        <v>157</v>
      </c>
      <c r="AU465" s="219" t="s">
        <v>82</v>
      </c>
      <c r="AV465" s="14" t="s">
        <v>82</v>
      </c>
      <c r="AW465" s="14" t="s">
        <v>33</v>
      </c>
      <c r="AX465" s="14" t="s">
        <v>72</v>
      </c>
      <c r="AY465" s="219" t="s">
        <v>146</v>
      </c>
    </row>
    <row r="466" spans="1:65" s="13" customFormat="1">
      <c r="B466" s="198"/>
      <c r="C466" s="199"/>
      <c r="D466" s="200" t="s">
        <v>157</v>
      </c>
      <c r="E466" s="201" t="s">
        <v>19</v>
      </c>
      <c r="F466" s="202" t="s">
        <v>945</v>
      </c>
      <c r="G466" s="199"/>
      <c r="H466" s="201" t="s">
        <v>19</v>
      </c>
      <c r="I466" s="203"/>
      <c r="J466" s="199"/>
      <c r="K466" s="199"/>
      <c r="L466" s="204"/>
      <c r="M466" s="205"/>
      <c r="N466" s="206"/>
      <c r="O466" s="206"/>
      <c r="P466" s="206"/>
      <c r="Q466" s="206"/>
      <c r="R466" s="206"/>
      <c r="S466" s="206"/>
      <c r="T466" s="207"/>
      <c r="AT466" s="208" t="s">
        <v>157</v>
      </c>
      <c r="AU466" s="208" t="s">
        <v>82</v>
      </c>
      <c r="AV466" s="13" t="s">
        <v>80</v>
      </c>
      <c r="AW466" s="13" t="s">
        <v>33</v>
      </c>
      <c r="AX466" s="13" t="s">
        <v>72</v>
      </c>
      <c r="AY466" s="208" t="s">
        <v>146</v>
      </c>
    </row>
    <row r="467" spans="1:65" s="14" customFormat="1">
      <c r="B467" s="209"/>
      <c r="C467" s="210"/>
      <c r="D467" s="200" t="s">
        <v>157</v>
      </c>
      <c r="E467" s="211" t="s">
        <v>19</v>
      </c>
      <c r="F467" s="212" t="s">
        <v>1029</v>
      </c>
      <c r="G467" s="210"/>
      <c r="H467" s="213">
        <v>0.93600000000000005</v>
      </c>
      <c r="I467" s="214"/>
      <c r="J467" s="210"/>
      <c r="K467" s="210"/>
      <c r="L467" s="215"/>
      <c r="M467" s="216"/>
      <c r="N467" s="217"/>
      <c r="O467" s="217"/>
      <c r="P467" s="217"/>
      <c r="Q467" s="217"/>
      <c r="R467" s="217"/>
      <c r="S467" s="217"/>
      <c r="T467" s="218"/>
      <c r="AT467" s="219" t="s">
        <v>157</v>
      </c>
      <c r="AU467" s="219" t="s">
        <v>82</v>
      </c>
      <c r="AV467" s="14" t="s">
        <v>82</v>
      </c>
      <c r="AW467" s="14" t="s">
        <v>33</v>
      </c>
      <c r="AX467" s="14" t="s">
        <v>72</v>
      </c>
      <c r="AY467" s="219" t="s">
        <v>146</v>
      </c>
    </row>
    <row r="468" spans="1:65" s="15" customFormat="1">
      <c r="B468" s="220"/>
      <c r="C468" s="221"/>
      <c r="D468" s="200" t="s">
        <v>157</v>
      </c>
      <c r="E468" s="222" t="s">
        <v>19</v>
      </c>
      <c r="F468" s="223" t="s">
        <v>161</v>
      </c>
      <c r="G468" s="221"/>
      <c r="H468" s="224">
        <v>19.074000000000002</v>
      </c>
      <c r="I468" s="225"/>
      <c r="J468" s="221"/>
      <c r="K468" s="221"/>
      <c r="L468" s="226"/>
      <c r="M468" s="227"/>
      <c r="N468" s="228"/>
      <c r="O468" s="228"/>
      <c r="P468" s="228"/>
      <c r="Q468" s="228"/>
      <c r="R468" s="228"/>
      <c r="S468" s="228"/>
      <c r="T468" s="229"/>
      <c r="AT468" s="230" t="s">
        <v>157</v>
      </c>
      <c r="AU468" s="230" t="s">
        <v>82</v>
      </c>
      <c r="AV468" s="15" t="s">
        <v>147</v>
      </c>
      <c r="AW468" s="15" t="s">
        <v>33</v>
      </c>
      <c r="AX468" s="15" t="s">
        <v>80</v>
      </c>
      <c r="AY468" s="230" t="s">
        <v>146</v>
      </c>
    </row>
    <row r="469" spans="1:65" s="12" customFormat="1" ht="22.9" customHeight="1">
      <c r="B469" s="164"/>
      <c r="C469" s="165"/>
      <c r="D469" s="166" t="s">
        <v>71</v>
      </c>
      <c r="E469" s="178" t="s">
        <v>166</v>
      </c>
      <c r="F469" s="178" t="s">
        <v>167</v>
      </c>
      <c r="G469" s="165"/>
      <c r="H469" s="165"/>
      <c r="I469" s="168"/>
      <c r="J469" s="179">
        <f>BK469</f>
        <v>0</v>
      </c>
      <c r="K469" s="165"/>
      <c r="L469" s="170"/>
      <c r="M469" s="171"/>
      <c r="N469" s="172"/>
      <c r="O469" s="172"/>
      <c r="P469" s="173">
        <f>SUM(P470:P669)</f>
        <v>0</v>
      </c>
      <c r="Q469" s="172"/>
      <c r="R469" s="173">
        <f>SUM(R470:R669)</f>
        <v>0.39866550000000006</v>
      </c>
      <c r="S469" s="172"/>
      <c r="T469" s="174">
        <f>SUM(T470:T669)</f>
        <v>161.95291800000001</v>
      </c>
      <c r="AR469" s="175" t="s">
        <v>80</v>
      </c>
      <c r="AT469" s="176" t="s">
        <v>71</v>
      </c>
      <c r="AU469" s="176" t="s">
        <v>80</v>
      </c>
      <c r="AY469" s="175" t="s">
        <v>146</v>
      </c>
      <c r="BK469" s="177">
        <f>SUM(BK470:BK669)</f>
        <v>0</v>
      </c>
    </row>
    <row r="470" spans="1:65" s="2" customFormat="1" ht="24.2" customHeight="1">
      <c r="A470" s="36"/>
      <c r="B470" s="37"/>
      <c r="C470" s="180" t="s">
        <v>251</v>
      </c>
      <c r="D470" s="180" t="s">
        <v>149</v>
      </c>
      <c r="E470" s="181" t="s">
        <v>500</v>
      </c>
      <c r="F470" s="182" t="s">
        <v>501</v>
      </c>
      <c r="G470" s="183" t="s">
        <v>152</v>
      </c>
      <c r="H470" s="184">
        <v>793.5</v>
      </c>
      <c r="I470" s="185"/>
      <c r="J470" s="186">
        <f>ROUND(I470*H470,2)</f>
        <v>0</v>
      </c>
      <c r="K470" s="182" t="s">
        <v>19</v>
      </c>
      <c r="L470" s="41"/>
      <c r="M470" s="187" t="s">
        <v>19</v>
      </c>
      <c r="N470" s="188" t="s">
        <v>43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147</v>
      </c>
      <c r="AT470" s="191" t="s">
        <v>149</v>
      </c>
      <c r="AU470" s="191" t="s">
        <v>82</v>
      </c>
      <c r="AY470" s="19" t="s">
        <v>146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147</v>
      </c>
      <c r="BM470" s="191" t="s">
        <v>1030</v>
      </c>
    </row>
    <row r="471" spans="1:65" s="14" customFormat="1">
      <c r="B471" s="209"/>
      <c r="C471" s="210"/>
      <c r="D471" s="200" t="s">
        <v>157</v>
      </c>
      <c r="E471" s="211" t="s">
        <v>19</v>
      </c>
      <c r="F471" s="212" t="s">
        <v>1031</v>
      </c>
      <c r="G471" s="210"/>
      <c r="H471" s="213">
        <v>793.5</v>
      </c>
      <c r="I471" s="214"/>
      <c r="J471" s="210"/>
      <c r="K471" s="210"/>
      <c r="L471" s="215"/>
      <c r="M471" s="216"/>
      <c r="N471" s="217"/>
      <c r="O471" s="217"/>
      <c r="P471" s="217"/>
      <c r="Q471" s="217"/>
      <c r="R471" s="217"/>
      <c r="S471" s="217"/>
      <c r="T471" s="218"/>
      <c r="AT471" s="219" t="s">
        <v>157</v>
      </c>
      <c r="AU471" s="219" t="s">
        <v>82</v>
      </c>
      <c r="AV471" s="14" t="s">
        <v>82</v>
      </c>
      <c r="AW471" s="14" t="s">
        <v>33</v>
      </c>
      <c r="AX471" s="14" t="s">
        <v>80</v>
      </c>
      <c r="AY471" s="219" t="s">
        <v>146</v>
      </c>
    </row>
    <row r="472" spans="1:65" s="2" customFormat="1" ht="24.2" customHeight="1">
      <c r="A472" s="36"/>
      <c r="B472" s="37"/>
      <c r="C472" s="180" t="s">
        <v>256</v>
      </c>
      <c r="D472" s="180" t="s">
        <v>149</v>
      </c>
      <c r="E472" s="181" t="s">
        <v>1032</v>
      </c>
      <c r="F472" s="182" t="s">
        <v>1033</v>
      </c>
      <c r="G472" s="183" t="s">
        <v>152</v>
      </c>
      <c r="H472" s="184">
        <v>71415</v>
      </c>
      <c r="I472" s="185"/>
      <c r="J472" s="186">
        <f>ROUND(I472*H472,2)</f>
        <v>0</v>
      </c>
      <c r="K472" s="182" t="s">
        <v>19</v>
      </c>
      <c r="L472" s="41"/>
      <c r="M472" s="187" t="s">
        <v>19</v>
      </c>
      <c r="N472" s="188" t="s">
        <v>43</v>
      </c>
      <c r="O472" s="66"/>
      <c r="P472" s="189">
        <f>O472*H472</f>
        <v>0</v>
      </c>
      <c r="Q472" s="189">
        <v>0</v>
      </c>
      <c r="R472" s="189">
        <f>Q472*H472</f>
        <v>0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147</v>
      </c>
      <c r="AT472" s="191" t="s">
        <v>149</v>
      </c>
      <c r="AU472" s="191" t="s">
        <v>82</v>
      </c>
      <c r="AY472" s="19" t="s">
        <v>146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80</v>
      </c>
      <c r="BK472" s="192">
        <f>ROUND(I472*H472,2)</f>
        <v>0</v>
      </c>
      <c r="BL472" s="19" t="s">
        <v>147</v>
      </c>
      <c r="BM472" s="191" t="s">
        <v>1034</v>
      </c>
    </row>
    <row r="473" spans="1:65" s="14" customFormat="1">
      <c r="B473" s="209"/>
      <c r="C473" s="210"/>
      <c r="D473" s="200" t="s">
        <v>157</v>
      </c>
      <c r="E473" s="211" t="s">
        <v>19</v>
      </c>
      <c r="F473" s="212" t="s">
        <v>1035</v>
      </c>
      <c r="G473" s="210"/>
      <c r="H473" s="213">
        <v>71415</v>
      </c>
      <c r="I473" s="214"/>
      <c r="J473" s="210"/>
      <c r="K473" s="210"/>
      <c r="L473" s="215"/>
      <c r="M473" s="216"/>
      <c r="N473" s="217"/>
      <c r="O473" s="217"/>
      <c r="P473" s="217"/>
      <c r="Q473" s="217"/>
      <c r="R473" s="217"/>
      <c r="S473" s="217"/>
      <c r="T473" s="218"/>
      <c r="AT473" s="219" t="s">
        <v>157</v>
      </c>
      <c r="AU473" s="219" t="s">
        <v>82</v>
      </c>
      <c r="AV473" s="14" t="s">
        <v>82</v>
      </c>
      <c r="AW473" s="14" t="s">
        <v>33</v>
      </c>
      <c r="AX473" s="14" t="s">
        <v>80</v>
      </c>
      <c r="AY473" s="219" t="s">
        <v>146</v>
      </c>
    </row>
    <row r="474" spans="1:65" s="2" customFormat="1" ht="24.2" customHeight="1">
      <c r="A474" s="36"/>
      <c r="B474" s="37"/>
      <c r="C474" s="180" t="s">
        <v>261</v>
      </c>
      <c r="D474" s="180" t="s">
        <v>149</v>
      </c>
      <c r="E474" s="181" t="s">
        <v>1036</v>
      </c>
      <c r="F474" s="182" t="s">
        <v>1037</v>
      </c>
      <c r="G474" s="183" t="s">
        <v>152</v>
      </c>
      <c r="H474" s="184">
        <v>793.5</v>
      </c>
      <c r="I474" s="185"/>
      <c r="J474" s="186">
        <f t="shared" ref="J474:J480" si="0">ROUND(I474*H474,2)</f>
        <v>0</v>
      </c>
      <c r="K474" s="182" t="s">
        <v>19</v>
      </c>
      <c r="L474" s="41"/>
      <c r="M474" s="187" t="s">
        <v>19</v>
      </c>
      <c r="N474" s="188" t="s">
        <v>43</v>
      </c>
      <c r="O474" s="66"/>
      <c r="P474" s="189">
        <f t="shared" ref="P474:P480" si="1">O474*H474</f>
        <v>0</v>
      </c>
      <c r="Q474" s="189">
        <v>0</v>
      </c>
      <c r="R474" s="189">
        <f t="shared" ref="R474:R480" si="2">Q474*H474</f>
        <v>0</v>
      </c>
      <c r="S474" s="189">
        <v>0</v>
      </c>
      <c r="T474" s="190">
        <f t="shared" ref="T474:T480" si="3"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147</v>
      </c>
      <c r="AT474" s="191" t="s">
        <v>149</v>
      </c>
      <c r="AU474" s="191" t="s">
        <v>82</v>
      </c>
      <c r="AY474" s="19" t="s">
        <v>146</v>
      </c>
      <c r="BE474" s="192">
        <f t="shared" ref="BE474:BE480" si="4">IF(N474="základní",J474,0)</f>
        <v>0</v>
      </c>
      <c r="BF474" s="192">
        <f t="shared" ref="BF474:BF480" si="5">IF(N474="snížená",J474,0)</f>
        <v>0</v>
      </c>
      <c r="BG474" s="192">
        <f t="shared" ref="BG474:BG480" si="6">IF(N474="zákl. přenesená",J474,0)</f>
        <v>0</v>
      </c>
      <c r="BH474" s="192">
        <f t="shared" ref="BH474:BH480" si="7">IF(N474="sníž. přenesená",J474,0)</f>
        <v>0</v>
      </c>
      <c r="BI474" s="192">
        <f t="shared" ref="BI474:BI480" si="8">IF(N474="nulová",J474,0)</f>
        <v>0</v>
      </c>
      <c r="BJ474" s="19" t="s">
        <v>80</v>
      </c>
      <c r="BK474" s="192">
        <f t="shared" ref="BK474:BK480" si="9">ROUND(I474*H474,2)</f>
        <v>0</v>
      </c>
      <c r="BL474" s="19" t="s">
        <v>147</v>
      </c>
      <c r="BM474" s="191" t="s">
        <v>1038</v>
      </c>
    </row>
    <row r="475" spans="1:65" s="2" customFormat="1" ht="16.5" customHeight="1">
      <c r="A475" s="36"/>
      <c r="B475" s="37"/>
      <c r="C475" s="180" t="s">
        <v>7</v>
      </c>
      <c r="D475" s="180" t="s">
        <v>149</v>
      </c>
      <c r="E475" s="181" t="s">
        <v>1039</v>
      </c>
      <c r="F475" s="182" t="s">
        <v>1040</v>
      </c>
      <c r="G475" s="183" t="s">
        <v>152</v>
      </c>
      <c r="H475" s="184">
        <v>793.5</v>
      </c>
      <c r="I475" s="185"/>
      <c r="J475" s="186">
        <f t="shared" si="0"/>
        <v>0</v>
      </c>
      <c r="K475" s="182" t="s">
        <v>19</v>
      </c>
      <c r="L475" s="41"/>
      <c r="M475" s="187" t="s">
        <v>19</v>
      </c>
      <c r="N475" s="188" t="s">
        <v>43</v>
      </c>
      <c r="O475" s="66"/>
      <c r="P475" s="189">
        <f t="shared" si="1"/>
        <v>0</v>
      </c>
      <c r="Q475" s="189">
        <v>0</v>
      </c>
      <c r="R475" s="189">
        <f t="shared" si="2"/>
        <v>0</v>
      </c>
      <c r="S475" s="189">
        <v>0</v>
      </c>
      <c r="T475" s="190">
        <f t="shared" si="3"/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147</v>
      </c>
      <c r="AT475" s="191" t="s">
        <v>149</v>
      </c>
      <c r="AU475" s="191" t="s">
        <v>82</v>
      </c>
      <c r="AY475" s="19" t="s">
        <v>146</v>
      </c>
      <c r="BE475" s="192">
        <f t="shared" si="4"/>
        <v>0</v>
      </c>
      <c r="BF475" s="192">
        <f t="shared" si="5"/>
        <v>0</v>
      </c>
      <c r="BG475" s="192">
        <f t="shared" si="6"/>
        <v>0</v>
      </c>
      <c r="BH475" s="192">
        <f t="shared" si="7"/>
        <v>0</v>
      </c>
      <c r="BI475" s="192">
        <f t="shared" si="8"/>
        <v>0</v>
      </c>
      <c r="BJ475" s="19" t="s">
        <v>80</v>
      </c>
      <c r="BK475" s="192">
        <f t="shared" si="9"/>
        <v>0</v>
      </c>
      <c r="BL475" s="19" t="s">
        <v>147</v>
      </c>
      <c r="BM475" s="191" t="s">
        <v>1041</v>
      </c>
    </row>
    <row r="476" spans="1:65" s="2" customFormat="1" ht="16.5" customHeight="1">
      <c r="A476" s="36"/>
      <c r="B476" s="37"/>
      <c r="C476" s="180" t="s">
        <v>271</v>
      </c>
      <c r="D476" s="180" t="s">
        <v>149</v>
      </c>
      <c r="E476" s="181" t="s">
        <v>1042</v>
      </c>
      <c r="F476" s="182" t="s">
        <v>1043</v>
      </c>
      <c r="G476" s="183" t="s">
        <v>152</v>
      </c>
      <c r="H476" s="184">
        <v>71415</v>
      </c>
      <c r="I476" s="185"/>
      <c r="J476" s="186">
        <f t="shared" si="0"/>
        <v>0</v>
      </c>
      <c r="K476" s="182" t="s">
        <v>19</v>
      </c>
      <c r="L476" s="41"/>
      <c r="M476" s="187" t="s">
        <v>19</v>
      </c>
      <c r="N476" s="188" t="s">
        <v>43</v>
      </c>
      <c r="O476" s="66"/>
      <c r="P476" s="189">
        <f t="shared" si="1"/>
        <v>0</v>
      </c>
      <c r="Q476" s="189">
        <v>0</v>
      </c>
      <c r="R476" s="189">
        <f t="shared" si="2"/>
        <v>0</v>
      </c>
      <c r="S476" s="189">
        <v>0</v>
      </c>
      <c r="T476" s="190">
        <f t="shared" si="3"/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147</v>
      </c>
      <c r="AT476" s="191" t="s">
        <v>149</v>
      </c>
      <c r="AU476" s="191" t="s">
        <v>82</v>
      </c>
      <c r="AY476" s="19" t="s">
        <v>146</v>
      </c>
      <c r="BE476" s="192">
        <f t="shared" si="4"/>
        <v>0</v>
      </c>
      <c r="BF476" s="192">
        <f t="shared" si="5"/>
        <v>0</v>
      </c>
      <c r="BG476" s="192">
        <f t="shared" si="6"/>
        <v>0</v>
      </c>
      <c r="BH476" s="192">
        <f t="shared" si="7"/>
        <v>0</v>
      </c>
      <c r="BI476" s="192">
        <f t="shared" si="8"/>
        <v>0</v>
      </c>
      <c r="BJ476" s="19" t="s">
        <v>80</v>
      </c>
      <c r="BK476" s="192">
        <f t="shared" si="9"/>
        <v>0</v>
      </c>
      <c r="BL476" s="19" t="s">
        <v>147</v>
      </c>
      <c r="BM476" s="191" t="s">
        <v>1044</v>
      </c>
    </row>
    <row r="477" spans="1:65" s="2" customFormat="1" ht="16.5" customHeight="1">
      <c r="A477" s="36"/>
      <c r="B477" s="37"/>
      <c r="C477" s="180" t="s">
        <v>278</v>
      </c>
      <c r="D477" s="180" t="s">
        <v>149</v>
      </c>
      <c r="E477" s="181" t="s">
        <v>1045</v>
      </c>
      <c r="F477" s="182" t="s">
        <v>1046</v>
      </c>
      <c r="G477" s="183" t="s">
        <v>152</v>
      </c>
      <c r="H477" s="184">
        <v>793.5</v>
      </c>
      <c r="I477" s="185"/>
      <c r="J477" s="186">
        <f t="shared" si="0"/>
        <v>0</v>
      </c>
      <c r="K477" s="182" t="s">
        <v>19</v>
      </c>
      <c r="L477" s="41"/>
      <c r="M477" s="187" t="s">
        <v>19</v>
      </c>
      <c r="N477" s="188" t="s">
        <v>43</v>
      </c>
      <c r="O477" s="66"/>
      <c r="P477" s="189">
        <f t="shared" si="1"/>
        <v>0</v>
      </c>
      <c r="Q477" s="189">
        <v>0</v>
      </c>
      <c r="R477" s="189">
        <f t="shared" si="2"/>
        <v>0</v>
      </c>
      <c r="S477" s="189">
        <v>0</v>
      </c>
      <c r="T477" s="190">
        <f t="shared" si="3"/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147</v>
      </c>
      <c r="AT477" s="191" t="s">
        <v>149</v>
      </c>
      <c r="AU477" s="191" t="s">
        <v>82</v>
      </c>
      <c r="AY477" s="19" t="s">
        <v>146</v>
      </c>
      <c r="BE477" s="192">
        <f t="shared" si="4"/>
        <v>0</v>
      </c>
      <c r="BF477" s="192">
        <f t="shared" si="5"/>
        <v>0</v>
      </c>
      <c r="BG477" s="192">
        <f t="shared" si="6"/>
        <v>0</v>
      </c>
      <c r="BH477" s="192">
        <f t="shared" si="7"/>
        <v>0</v>
      </c>
      <c r="BI477" s="192">
        <f t="shared" si="8"/>
        <v>0</v>
      </c>
      <c r="BJ477" s="19" t="s">
        <v>80</v>
      </c>
      <c r="BK477" s="192">
        <f t="shared" si="9"/>
        <v>0</v>
      </c>
      <c r="BL477" s="19" t="s">
        <v>147</v>
      </c>
      <c r="BM477" s="191" t="s">
        <v>1047</v>
      </c>
    </row>
    <row r="478" spans="1:65" s="2" customFormat="1" ht="24.2" customHeight="1">
      <c r="A478" s="36"/>
      <c r="B478" s="37"/>
      <c r="C478" s="180" t="s">
        <v>287</v>
      </c>
      <c r="D478" s="180" t="s">
        <v>149</v>
      </c>
      <c r="E478" s="181" t="s">
        <v>1048</v>
      </c>
      <c r="F478" s="182" t="s">
        <v>1049</v>
      </c>
      <c r="G478" s="183" t="s">
        <v>152</v>
      </c>
      <c r="H478" s="184">
        <v>432.45</v>
      </c>
      <c r="I478" s="185"/>
      <c r="J478" s="186">
        <f t="shared" si="0"/>
        <v>0</v>
      </c>
      <c r="K478" s="182" t="s">
        <v>19</v>
      </c>
      <c r="L478" s="41"/>
      <c r="M478" s="187" t="s">
        <v>19</v>
      </c>
      <c r="N478" s="188" t="s">
        <v>43</v>
      </c>
      <c r="O478" s="66"/>
      <c r="P478" s="189">
        <f t="shared" si="1"/>
        <v>0</v>
      </c>
      <c r="Q478" s="189">
        <v>1.2999999999999999E-4</v>
      </c>
      <c r="R478" s="189">
        <f t="shared" si="2"/>
        <v>5.6218499999999991E-2</v>
      </c>
      <c r="S478" s="189">
        <v>0</v>
      </c>
      <c r="T478" s="190">
        <f t="shared" si="3"/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147</v>
      </c>
      <c r="AT478" s="191" t="s">
        <v>149</v>
      </c>
      <c r="AU478" s="191" t="s">
        <v>82</v>
      </c>
      <c r="AY478" s="19" t="s">
        <v>146</v>
      </c>
      <c r="BE478" s="192">
        <f t="shared" si="4"/>
        <v>0</v>
      </c>
      <c r="BF478" s="192">
        <f t="shared" si="5"/>
        <v>0</v>
      </c>
      <c r="BG478" s="192">
        <f t="shared" si="6"/>
        <v>0</v>
      </c>
      <c r="BH478" s="192">
        <f t="shared" si="7"/>
        <v>0</v>
      </c>
      <c r="BI478" s="192">
        <f t="shared" si="8"/>
        <v>0</v>
      </c>
      <c r="BJ478" s="19" t="s">
        <v>80</v>
      </c>
      <c r="BK478" s="192">
        <f t="shared" si="9"/>
        <v>0</v>
      </c>
      <c r="BL478" s="19" t="s">
        <v>147</v>
      </c>
      <c r="BM478" s="191" t="s">
        <v>1050</v>
      </c>
    </row>
    <row r="479" spans="1:65" s="2" customFormat="1" ht="24.2" customHeight="1">
      <c r="A479" s="36"/>
      <c r="B479" s="37"/>
      <c r="C479" s="180" t="s">
        <v>294</v>
      </c>
      <c r="D479" s="180" t="s">
        <v>149</v>
      </c>
      <c r="E479" s="181" t="s">
        <v>1051</v>
      </c>
      <c r="F479" s="182" t="s">
        <v>1052</v>
      </c>
      <c r="G479" s="183" t="s">
        <v>152</v>
      </c>
      <c r="H479" s="184">
        <v>588.45000000000005</v>
      </c>
      <c r="I479" s="185"/>
      <c r="J479" s="186">
        <f t="shared" si="0"/>
        <v>0</v>
      </c>
      <c r="K479" s="182" t="s">
        <v>19</v>
      </c>
      <c r="L479" s="41"/>
      <c r="M479" s="187" t="s">
        <v>19</v>
      </c>
      <c r="N479" s="188" t="s">
        <v>43</v>
      </c>
      <c r="O479" s="66"/>
      <c r="P479" s="189">
        <f t="shared" si="1"/>
        <v>0</v>
      </c>
      <c r="Q479" s="189">
        <v>4.0000000000000003E-5</v>
      </c>
      <c r="R479" s="189">
        <f t="shared" si="2"/>
        <v>2.3538000000000003E-2</v>
      </c>
      <c r="S479" s="189">
        <v>0</v>
      </c>
      <c r="T479" s="190">
        <f t="shared" si="3"/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147</v>
      </c>
      <c r="AT479" s="191" t="s">
        <v>149</v>
      </c>
      <c r="AU479" s="191" t="s">
        <v>82</v>
      </c>
      <c r="AY479" s="19" t="s">
        <v>146</v>
      </c>
      <c r="BE479" s="192">
        <f t="shared" si="4"/>
        <v>0</v>
      </c>
      <c r="BF479" s="192">
        <f t="shared" si="5"/>
        <v>0</v>
      </c>
      <c r="BG479" s="192">
        <f t="shared" si="6"/>
        <v>0</v>
      </c>
      <c r="BH479" s="192">
        <f t="shared" si="7"/>
        <v>0</v>
      </c>
      <c r="BI479" s="192">
        <f t="shared" si="8"/>
        <v>0</v>
      </c>
      <c r="BJ479" s="19" t="s">
        <v>80</v>
      </c>
      <c r="BK479" s="192">
        <f t="shared" si="9"/>
        <v>0</v>
      </c>
      <c r="BL479" s="19" t="s">
        <v>147</v>
      </c>
      <c r="BM479" s="191" t="s">
        <v>1053</v>
      </c>
    </row>
    <row r="480" spans="1:65" s="2" customFormat="1" ht="24.2" customHeight="1">
      <c r="A480" s="36"/>
      <c r="B480" s="37"/>
      <c r="C480" s="180" t="s">
        <v>300</v>
      </c>
      <c r="D480" s="180" t="s">
        <v>149</v>
      </c>
      <c r="E480" s="181" t="s">
        <v>1054</v>
      </c>
      <c r="F480" s="182" t="s">
        <v>1055</v>
      </c>
      <c r="G480" s="183" t="s">
        <v>152</v>
      </c>
      <c r="H480" s="184">
        <v>74.820999999999998</v>
      </c>
      <c r="I480" s="185"/>
      <c r="J480" s="186">
        <f t="shared" si="0"/>
        <v>0</v>
      </c>
      <c r="K480" s="182" t="s">
        <v>362</v>
      </c>
      <c r="L480" s="41"/>
      <c r="M480" s="187" t="s">
        <v>19</v>
      </c>
      <c r="N480" s="188" t="s">
        <v>43</v>
      </c>
      <c r="O480" s="66"/>
      <c r="P480" s="189">
        <f t="shared" si="1"/>
        <v>0</v>
      </c>
      <c r="Q480" s="189">
        <v>0</v>
      </c>
      <c r="R480" s="189">
        <f t="shared" si="2"/>
        <v>0</v>
      </c>
      <c r="S480" s="189">
        <v>0.26100000000000001</v>
      </c>
      <c r="T480" s="190">
        <f t="shared" si="3"/>
        <v>19.528281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147</v>
      </c>
      <c r="AT480" s="191" t="s">
        <v>149</v>
      </c>
      <c r="AU480" s="191" t="s">
        <v>82</v>
      </c>
      <c r="AY480" s="19" t="s">
        <v>146</v>
      </c>
      <c r="BE480" s="192">
        <f t="shared" si="4"/>
        <v>0</v>
      </c>
      <c r="BF480" s="192">
        <f t="shared" si="5"/>
        <v>0</v>
      </c>
      <c r="BG480" s="192">
        <f t="shared" si="6"/>
        <v>0</v>
      </c>
      <c r="BH480" s="192">
        <f t="shared" si="7"/>
        <v>0</v>
      </c>
      <c r="BI480" s="192">
        <f t="shared" si="8"/>
        <v>0</v>
      </c>
      <c r="BJ480" s="19" t="s">
        <v>80</v>
      </c>
      <c r="BK480" s="192">
        <f t="shared" si="9"/>
        <v>0</v>
      </c>
      <c r="BL480" s="19" t="s">
        <v>147</v>
      </c>
      <c r="BM480" s="191" t="s">
        <v>1056</v>
      </c>
    </row>
    <row r="481" spans="1:51" s="2" customFormat="1">
      <c r="A481" s="36"/>
      <c r="B481" s="37"/>
      <c r="C481" s="38"/>
      <c r="D481" s="193" t="s">
        <v>155</v>
      </c>
      <c r="E481" s="38"/>
      <c r="F481" s="194" t="s">
        <v>1057</v>
      </c>
      <c r="G481" s="38"/>
      <c r="H481" s="38"/>
      <c r="I481" s="195"/>
      <c r="J481" s="38"/>
      <c r="K481" s="38"/>
      <c r="L481" s="41"/>
      <c r="M481" s="196"/>
      <c r="N481" s="197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155</v>
      </c>
      <c r="AU481" s="19" t="s">
        <v>82</v>
      </c>
    </row>
    <row r="482" spans="1:51" s="13" customFormat="1">
      <c r="B482" s="198"/>
      <c r="C482" s="199"/>
      <c r="D482" s="200" t="s">
        <v>157</v>
      </c>
      <c r="E482" s="201" t="s">
        <v>19</v>
      </c>
      <c r="F482" s="202" t="s">
        <v>1058</v>
      </c>
      <c r="G482" s="199"/>
      <c r="H482" s="201" t="s">
        <v>19</v>
      </c>
      <c r="I482" s="203"/>
      <c r="J482" s="199"/>
      <c r="K482" s="199"/>
      <c r="L482" s="204"/>
      <c r="M482" s="205"/>
      <c r="N482" s="206"/>
      <c r="O482" s="206"/>
      <c r="P482" s="206"/>
      <c r="Q482" s="206"/>
      <c r="R482" s="206"/>
      <c r="S482" s="206"/>
      <c r="T482" s="207"/>
      <c r="AT482" s="208" t="s">
        <v>157</v>
      </c>
      <c r="AU482" s="208" t="s">
        <v>82</v>
      </c>
      <c r="AV482" s="13" t="s">
        <v>80</v>
      </c>
      <c r="AW482" s="13" t="s">
        <v>33</v>
      </c>
      <c r="AX482" s="13" t="s">
        <v>72</v>
      </c>
      <c r="AY482" s="208" t="s">
        <v>146</v>
      </c>
    </row>
    <row r="483" spans="1:51" s="14" customFormat="1">
      <c r="B483" s="209"/>
      <c r="C483" s="210"/>
      <c r="D483" s="200" t="s">
        <v>157</v>
      </c>
      <c r="E483" s="211" t="s">
        <v>19</v>
      </c>
      <c r="F483" s="212" t="s">
        <v>1059</v>
      </c>
      <c r="G483" s="210"/>
      <c r="H483" s="213">
        <v>9.4629999999999992</v>
      </c>
      <c r="I483" s="214"/>
      <c r="J483" s="210"/>
      <c r="K483" s="210"/>
      <c r="L483" s="215"/>
      <c r="M483" s="216"/>
      <c r="N483" s="217"/>
      <c r="O483" s="217"/>
      <c r="P483" s="217"/>
      <c r="Q483" s="217"/>
      <c r="R483" s="217"/>
      <c r="S483" s="217"/>
      <c r="T483" s="218"/>
      <c r="AT483" s="219" t="s">
        <v>157</v>
      </c>
      <c r="AU483" s="219" t="s">
        <v>82</v>
      </c>
      <c r="AV483" s="14" t="s">
        <v>82</v>
      </c>
      <c r="AW483" s="14" t="s">
        <v>33</v>
      </c>
      <c r="AX483" s="14" t="s">
        <v>72</v>
      </c>
      <c r="AY483" s="219" t="s">
        <v>146</v>
      </c>
    </row>
    <row r="484" spans="1:51" s="14" customFormat="1">
      <c r="B484" s="209"/>
      <c r="C484" s="210"/>
      <c r="D484" s="200" t="s">
        <v>157</v>
      </c>
      <c r="E484" s="211" t="s">
        <v>19</v>
      </c>
      <c r="F484" s="212" t="s">
        <v>1060</v>
      </c>
      <c r="G484" s="210"/>
      <c r="H484" s="213">
        <v>9.2490000000000006</v>
      </c>
      <c r="I484" s="214"/>
      <c r="J484" s="210"/>
      <c r="K484" s="210"/>
      <c r="L484" s="215"/>
      <c r="M484" s="216"/>
      <c r="N484" s="217"/>
      <c r="O484" s="217"/>
      <c r="P484" s="217"/>
      <c r="Q484" s="217"/>
      <c r="R484" s="217"/>
      <c r="S484" s="217"/>
      <c r="T484" s="218"/>
      <c r="AT484" s="219" t="s">
        <v>157</v>
      </c>
      <c r="AU484" s="219" t="s">
        <v>82</v>
      </c>
      <c r="AV484" s="14" t="s">
        <v>82</v>
      </c>
      <c r="AW484" s="14" t="s">
        <v>33</v>
      </c>
      <c r="AX484" s="14" t="s">
        <v>72</v>
      </c>
      <c r="AY484" s="219" t="s">
        <v>146</v>
      </c>
    </row>
    <row r="485" spans="1:51" s="14" customFormat="1">
      <c r="B485" s="209"/>
      <c r="C485" s="210"/>
      <c r="D485" s="200" t="s">
        <v>157</v>
      </c>
      <c r="E485" s="211" t="s">
        <v>19</v>
      </c>
      <c r="F485" s="212" t="s">
        <v>1061</v>
      </c>
      <c r="G485" s="210"/>
      <c r="H485" s="213">
        <v>4.726</v>
      </c>
      <c r="I485" s="214"/>
      <c r="J485" s="210"/>
      <c r="K485" s="210"/>
      <c r="L485" s="215"/>
      <c r="M485" s="216"/>
      <c r="N485" s="217"/>
      <c r="O485" s="217"/>
      <c r="P485" s="217"/>
      <c r="Q485" s="217"/>
      <c r="R485" s="217"/>
      <c r="S485" s="217"/>
      <c r="T485" s="218"/>
      <c r="AT485" s="219" t="s">
        <v>157</v>
      </c>
      <c r="AU485" s="219" t="s">
        <v>82</v>
      </c>
      <c r="AV485" s="14" t="s">
        <v>82</v>
      </c>
      <c r="AW485" s="14" t="s">
        <v>33</v>
      </c>
      <c r="AX485" s="14" t="s">
        <v>72</v>
      </c>
      <c r="AY485" s="219" t="s">
        <v>146</v>
      </c>
    </row>
    <row r="486" spans="1:51" s="14" customFormat="1">
      <c r="B486" s="209"/>
      <c r="C486" s="210"/>
      <c r="D486" s="200" t="s">
        <v>157</v>
      </c>
      <c r="E486" s="211" t="s">
        <v>19</v>
      </c>
      <c r="F486" s="212" t="s">
        <v>1062</v>
      </c>
      <c r="G486" s="210"/>
      <c r="H486" s="213">
        <v>4.17</v>
      </c>
      <c r="I486" s="214"/>
      <c r="J486" s="210"/>
      <c r="K486" s="210"/>
      <c r="L486" s="215"/>
      <c r="M486" s="216"/>
      <c r="N486" s="217"/>
      <c r="O486" s="217"/>
      <c r="P486" s="217"/>
      <c r="Q486" s="217"/>
      <c r="R486" s="217"/>
      <c r="S486" s="217"/>
      <c r="T486" s="218"/>
      <c r="AT486" s="219" t="s">
        <v>157</v>
      </c>
      <c r="AU486" s="219" t="s">
        <v>82</v>
      </c>
      <c r="AV486" s="14" t="s">
        <v>82</v>
      </c>
      <c r="AW486" s="14" t="s">
        <v>33</v>
      </c>
      <c r="AX486" s="14" t="s">
        <v>72</v>
      </c>
      <c r="AY486" s="219" t="s">
        <v>146</v>
      </c>
    </row>
    <row r="487" spans="1:51" s="14" customFormat="1">
      <c r="B487" s="209"/>
      <c r="C487" s="210"/>
      <c r="D487" s="200" t="s">
        <v>157</v>
      </c>
      <c r="E487" s="211" t="s">
        <v>19</v>
      </c>
      <c r="F487" s="212" t="s">
        <v>1063</v>
      </c>
      <c r="G487" s="210"/>
      <c r="H487" s="213">
        <v>4.4480000000000004</v>
      </c>
      <c r="I487" s="214"/>
      <c r="J487" s="210"/>
      <c r="K487" s="210"/>
      <c r="L487" s="215"/>
      <c r="M487" s="216"/>
      <c r="N487" s="217"/>
      <c r="O487" s="217"/>
      <c r="P487" s="217"/>
      <c r="Q487" s="217"/>
      <c r="R487" s="217"/>
      <c r="S487" s="217"/>
      <c r="T487" s="218"/>
      <c r="AT487" s="219" t="s">
        <v>157</v>
      </c>
      <c r="AU487" s="219" t="s">
        <v>82</v>
      </c>
      <c r="AV487" s="14" t="s">
        <v>82</v>
      </c>
      <c r="AW487" s="14" t="s">
        <v>33</v>
      </c>
      <c r="AX487" s="14" t="s">
        <v>72</v>
      </c>
      <c r="AY487" s="219" t="s">
        <v>146</v>
      </c>
    </row>
    <row r="488" spans="1:51" s="14" customFormat="1">
      <c r="B488" s="209"/>
      <c r="C488" s="210"/>
      <c r="D488" s="200" t="s">
        <v>157</v>
      </c>
      <c r="E488" s="211" t="s">
        <v>19</v>
      </c>
      <c r="F488" s="212" t="s">
        <v>1064</v>
      </c>
      <c r="G488" s="210"/>
      <c r="H488" s="213">
        <v>11.037000000000001</v>
      </c>
      <c r="I488" s="214"/>
      <c r="J488" s="210"/>
      <c r="K488" s="210"/>
      <c r="L488" s="215"/>
      <c r="M488" s="216"/>
      <c r="N488" s="217"/>
      <c r="O488" s="217"/>
      <c r="P488" s="217"/>
      <c r="Q488" s="217"/>
      <c r="R488" s="217"/>
      <c r="S488" s="217"/>
      <c r="T488" s="218"/>
      <c r="AT488" s="219" t="s">
        <v>157</v>
      </c>
      <c r="AU488" s="219" t="s">
        <v>82</v>
      </c>
      <c r="AV488" s="14" t="s">
        <v>82</v>
      </c>
      <c r="AW488" s="14" t="s">
        <v>33</v>
      </c>
      <c r="AX488" s="14" t="s">
        <v>72</v>
      </c>
      <c r="AY488" s="219" t="s">
        <v>146</v>
      </c>
    </row>
    <row r="489" spans="1:51" s="14" customFormat="1">
      <c r="B489" s="209"/>
      <c r="C489" s="210"/>
      <c r="D489" s="200" t="s">
        <v>157</v>
      </c>
      <c r="E489" s="211" t="s">
        <v>19</v>
      </c>
      <c r="F489" s="212" t="s">
        <v>1065</v>
      </c>
      <c r="G489" s="210"/>
      <c r="H489" s="213">
        <v>15.346</v>
      </c>
      <c r="I489" s="214"/>
      <c r="J489" s="210"/>
      <c r="K489" s="210"/>
      <c r="L489" s="215"/>
      <c r="M489" s="216"/>
      <c r="N489" s="217"/>
      <c r="O489" s="217"/>
      <c r="P489" s="217"/>
      <c r="Q489" s="217"/>
      <c r="R489" s="217"/>
      <c r="S489" s="217"/>
      <c r="T489" s="218"/>
      <c r="AT489" s="219" t="s">
        <v>157</v>
      </c>
      <c r="AU489" s="219" t="s">
        <v>82</v>
      </c>
      <c r="AV489" s="14" t="s">
        <v>82</v>
      </c>
      <c r="AW489" s="14" t="s">
        <v>33</v>
      </c>
      <c r="AX489" s="14" t="s">
        <v>72</v>
      </c>
      <c r="AY489" s="219" t="s">
        <v>146</v>
      </c>
    </row>
    <row r="490" spans="1:51" s="14" customFormat="1">
      <c r="B490" s="209"/>
      <c r="C490" s="210"/>
      <c r="D490" s="200" t="s">
        <v>157</v>
      </c>
      <c r="E490" s="211" t="s">
        <v>19</v>
      </c>
      <c r="F490" s="212" t="s">
        <v>1066</v>
      </c>
      <c r="G490" s="210"/>
      <c r="H490" s="213">
        <v>-7.88</v>
      </c>
      <c r="I490" s="214"/>
      <c r="J490" s="210"/>
      <c r="K490" s="210"/>
      <c r="L490" s="215"/>
      <c r="M490" s="216"/>
      <c r="N490" s="217"/>
      <c r="O490" s="217"/>
      <c r="P490" s="217"/>
      <c r="Q490" s="217"/>
      <c r="R490" s="217"/>
      <c r="S490" s="217"/>
      <c r="T490" s="218"/>
      <c r="AT490" s="219" t="s">
        <v>157</v>
      </c>
      <c r="AU490" s="219" t="s">
        <v>82</v>
      </c>
      <c r="AV490" s="14" t="s">
        <v>82</v>
      </c>
      <c r="AW490" s="14" t="s">
        <v>33</v>
      </c>
      <c r="AX490" s="14" t="s">
        <v>72</v>
      </c>
      <c r="AY490" s="219" t="s">
        <v>146</v>
      </c>
    </row>
    <row r="491" spans="1:51" s="13" customFormat="1">
      <c r="B491" s="198"/>
      <c r="C491" s="199"/>
      <c r="D491" s="200" t="s">
        <v>157</v>
      </c>
      <c r="E491" s="201" t="s">
        <v>19</v>
      </c>
      <c r="F491" s="202" t="s">
        <v>1067</v>
      </c>
      <c r="G491" s="199"/>
      <c r="H491" s="201" t="s">
        <v>19</v>
      </c>
      <c r="I491" s="203"/>
      <c r="J491" s="199"/>
      <c r="K491" s="199"/>
      <c r="L491" s="204"/>
      <c r="M491" s="205"/>
      <c r="N491" s="206"/>
      <c r="O491" s="206"/>
      <c r="P491" s="206"/>
      <c r="Q491" s="206"/>
      <c r="R491" s="206"/>
      <c r="S491" s="206"/>
      <c r="T491" s="207"/>
      <c r="AT491" s="208" t="s">
        <v>157</v>
      </c>
      <c r="AU491" s="208" t="s">
        <v>82</v>
      </c>
      <c r="AV491" s="13" t="s">
        <v>80</v>
      </c>
      <c r="AW491" s="13" t="s">
        <v>33</v>
      </c>
      <c r="AX491" s="13" t="s">
        <v>72</v>
      </c>
      <c r="AY491" s="208" t="s">
        <v>146</v>
      </c>
    </row>
    <row r="492" spans="1:51" s="14" customFormat="1">
      <c r="B492" s="209"/>
      <c r="C492" s="210"/>
      <c r="D492" s="200" t="s">
        <v>157</v>
      </c>
      <c r="E492" s="211" t="s">
        <v>19</v>
      </c>
      <c r="F492" s="212" t="s">
        <v>1068</v>
      </c>
      <c r="G492" s="210"/>
      <c r="H492" s="213">
        <v>18.2</v>
      </c>
      <c r="I492" s="214"/>
      <c r="J492" s="210"/>
      <c r="K492" s="210"/>
      <c r="L492" s="215"/>
      <c r="M492" s="216"/>
      <c r="N492" s="217"/>
      <c r="O492" s="217"/>
      <c r="P492" s="217"/>
      <c r="Q492" s="217"/>
      <c r="R492" s="217"/>
      <c r="S492" s="217"/>
      <c r="T492" s="218"/>
      <c r="AT492" s="219" t="s">
        <v>157</v>
      </c>
      <c r="AU492" s="219" t="s">
        <v>82</v>
      </c>
      <c r="AV492" s="14" t="s">
        <v>82</v>
      </c>
      <c r="AW492" s="14" t="s">
        <v>33</v>
      </c>
      <c r="AX492" s="14" t="s">
        <v>72</v>
      </c>
      <c r="AY492" s="219" t="s">
        <v>146</v>
      </c>
    </row>
    <row r="493" spans="1:51" s="14" customFormat="1">
      <c r="B493" s="209"/>
      <c r="C493" s="210"/>
      <c r="D493" s="200" t="s">
        <v>157</v>
      </c>
      <c r="E493" s="211" t="s">
        <v>19</v>
      </c>
      <c r="F493" s="212" t="s">
        <v>1069</v>
      </c>
      <c r="G493" s="210"/>
      <c r="H493" s="213">
        <v>6.02</v>
      </c>
      <c r="I493" s="214"/>
      <c r="J493" s="210"/>
      <c r="K493" s="210"/>
      <c r="L493" s="215"/>
      <c r="M493" s="216"/>
      <c r="N493" s="217"/>
      <c r="O493" s="217"/>
      <c r="P493" s="217"/>
      <c r="Q493" s="217"/>
      <c r="R493" s="217"/>
      <c r="S493" s="217"/>
      <c r="T493" s="218"/>
      <c r="AT493" s="219" t="s">
        <v>157</v>
      </c>
      <c r="AU493" s="219" t="s">
        <v>82</v>
      </c>
      <c r="AV493" s="14" t="s">
        <v>82</v>
      </c>
      <c r="AW493" s="14" t="s">
        <v>33</v>
      </c>
      <c r="AX493" s="14" t="s">
        <v>72</v>
      </c>
      <c r="AY493" s="219" t="s">
        <v>146</v>
      </c>
    </row>
    <row r="494" spans="1:51" s="14" customFormat="1">
      <c r="B494" s="209"/>
      <c r="C494" s="210"/>
      <c r="D494" s="200" t="s">
        <v>157</v>
      </c>
      <c r="E494" s="211" t="s">
        <v>19</v>
      </c>
      <c r="F494" s="212" t="s">
        <v>1070</v>
      </c>
      <c r="G494" s="210"/>
      <c r="H494" s="213">
        <v>2.8</v>
      </c>
      <c r="I494" s="214"/>
      <c r="J494" s="210"/>
      <c r="K494" s="210"/>
      <c r="L494" s="215"/>
      <c r="M494" s="216"/>
      <c r="N494" s="217"/>
      <c r="O494" s="217"/>
      <c r="P494" s="217"/>
      <c r="Q494" s="217"/>
      <c r="R494" s="217"/>
      <c r="S494" s="217"/>
      <c r="T494" s="218"/>
      <c r="AT494" s="219" t="s">
        <v>157</v>
      </c>
      <c r="AU494" s="219" t="s">
        <v>82</v>
      </c>
      <c r="AV494" s="14" t="s">
        <v>82</v>
      </c>
      <c r="AW494" s="14" t="s">
        <v>33</v>
      </c>
      <c r="AX494" s="14" t="s">
        <v>72</v>
      </c>
      <c r="AY494" s="219" t="s">
        <v>146</v>
      </c>
    </row>
    <row r="495" spans="1:51" s="14" customFormat="1">
      <c r="B495" s="209"/>
      <c r="C495" s="210"/>
      <c r="D495" s="200" t="s">
        <v>157</v>
      </c>
      <c r="E495" s="211" t="s">
        <v>19</v>
      </c>
      <c r="F495" s="212" t="s">
        <v>1071</v>
      </c>
      <c r="G495" s="210"/>
      <c r="H495" s="213">
        <v>-2.758</v>
      </c>
      <c r="I495" s="214"/>
      <c r="J495" s="210"/>
      <c r="K495" s="210"/>
      <c r="L495" s="215"/>
      <c r="M495" s="216"/>
      <c r="N495" s="217"/>
      <c r="O495" s="217"/>
      <c r="P495" s="217"/>
      <c r="Q495" s="217"/>
      <c r="R495" s="217"/>
      <c r="S495" s="217"/>
      <c r="T495" s="218"/>
      <c r="AT495" s="219" t="s">
        <v>157</v>
      </c>
      <c r="AU495" s="219" t="s">
        <v>82</v>
      </c>
      <c r="AV495" s="14" t="s">
        <v>82</v>
      </c>
      <c r="AW495" s="14" t="s">
        <v>33</v>
      </c>
      <c r="AX495" s="14" t="s">
        <v>72</v>
      </c>
      <c r="AY495" s="219" t="s">
        <v>146</v>
      </c>
    </row>
    <row r="496" spans="1:51" s="15" customFormat="1">
      <c r="B496" s="220"/>
      <c r="C496" s="221"/>
      <c r="D496" s="200" t="s">
        <v>157</v>
      </c>
      <c r="E496" s="222" t="s">
        <v>19</v>
      </c>
      <c r="F496" s="223" t="s">
        <v>161</v>
      </c>
      <c r="G496" s="221"/>
      <c r="H496" s="224">
        <v>74.820999999999998</v>
      </c>
      <c r="I496" s="225"/>
      <c r="J496" s="221"/>
      <c r="K496" s="221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157</v>
      </c>
      <c r="AU496" s="230" t="s">
        <v>82</v>
      </c>
      <c r="AV496" s="15" t="s">
        <v>147</v>
      </c>
      <c r="AW496" s="15" t="s">
        <v>33</v>
      </c>
      <c r="AX496" s="15" t="s">
        <v>80</v>
      </c>
      <c r="AY496" s="230" t="s">
        <v>146</v>
      </c>
    </row>
    <row r="497" spans="1:65" s="2" customFormat="1" ht="24.2" customHeight="1">
      <c r="A497" s="36"/>
      <c r="B497" s="37"/>
      <c r="C497" s="180" t="s">
        <v>305</v>
      </c>
      <c r="D497" s="180" t="s">
        <v>149</v>
      </c>
      <c r="E497" s="181" t="s">
        <v>1072</v>
      </c>
      <c r="F497" s="182" t="s">
        <v>1073</v>
      </c>
      <c r="G497" s="183" t="s">
        <v>184</v>
      </c>
      <c r="H497" s="184">
        <v>34.734999999999999</v>
      </c>
      <c r="I497" s="185"/>
      <c r="J497" s="186">
        <f>ROUND(I497*H497,2)</f>
        <v>0</v>
      </c>
      <c r="K497" s="182" t="s">
        <v>362</v>
      </c>
      <c r="L497" s="41"/>
      <c r="M497" s="187" t="s">
        <v>19</v>
      </c>
      <c r="N497" s="188" t="s">
        <v>43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1.95</v>
      </c>
      <c r="T497" s="190">
        <f>S497*H497</f>
        <v>67.733249999999998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147</v>
      </c>
      <c r="AT497" s="191" t="s">
        <v>149</v>
      </c>
      <c r="AU497" s="191" t="s">
        <v>82</v>
      </c>
      <c r="AY497" s="19" t="s">
        <v>146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9" t="s">
        <v>80</v>
      </c>
      <c r="BK497" s="192">
        <f>ROUND(I497*H497,2)</f>
        <v>0</v>
      </c>
      <c r="BL497" s="19" t="s">
        <v>147</v>
      </c>
      <c r="BM497" s="191" t="s">
        <v>1074</v>
      </c>
    </row>
    <row r="498" spans="1:65" s="2" customFormat="1">
      <c r="A498" s="36"/>
      <c r="B498" s="37"/>
      <c r="C498" s="38"/>
      <c r="D498" s="193" t="s">
        <v>155</v>
      </c>
      <c r="E498" s="38"/>
      <c r="F498" s="194" t="s">
        <v>1075</v>
      </c>
      <c r="G498" s="38"/>
      <c r="H498" s="38"/>
      <c r="I498" s="195"/>
      <c r="J498" s="38"/>
      <c r="K498" s="38"/>
      <c r="L498" s="41"/>
      <c r="M498" s="196"/>
      <c r="N498" s="197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155</v>
      </c>
      <c r="AU498" s="19" t="s">
        <v>82</v>
      </c>
    </row>
    <row r="499" spans="1:65" s="13" customFormat="1">
      <c r="B499" s="198"/>
      <c r="C499" s="199"/>
      <c r="D499" s="200" t="s">
        <v>157</v>
      </c>
      <c r="E499" s="201" t="s">
        <v>19</v>
      </c>
      <c r="F499" s="202" t="s">
        <v>1076</v>
      </c>
      <c r="G499" s="199"/>
      <c r="H499" s="201" t="s">
        <v>19</v>
      </c>
      <c r="I499" s="203"/>
      <c r="J499" s="199"/>
      <c r="K499" s="199"/>
      <c r="L499" s="204"/>
      <c r="M499" s="205"/>
      <c r="N499" s="206"/>
      <c r="O499" s="206"/>
      <c r="P499" s="206"/>
      <c r="Q499" s="206"/>
      <c r="R499" s="206"/>
      <c r="S499" s="206"/>
      <c r="T499" s="207"/>
      <c r="AT499" s="208" t="s">
        <v>157</v>
      </c>
      <c r="AU499" s="208" t="s">
        <v>82</v>
      </c>
      <c r="AV499" s="13" t="s">
        <v>80</v>
      </c>
      <c r="AW499" s="13" t="s">
        <v>33</v>
      </c>
      <c r="AX499" s="13" t="s">
        <v>72</v>
      </c>
      <c r="AY499" s="208" t="s">
        <v>146</v>
      </c>
    </row>
    <row r="500" spans="1:65" s="14" customFormat="1">
      <c r="B500" s="209"/>
      <c r="C500" s="210"/>
      <c r="D500" s="200" t="s">
        <v>157</v>
      </c>
      <c r="E500" s="211" t="s">
        <v>19</v>
      </c>
      <c r="F500" s="212" t="s">
        <v>1077</v>
      </c>
      <c r="G500" s="210"/>
      <c r="H500" s="213">
        <v>1.3640000000000001</v>
      </c>
      <c r="I500" s="214"/>
      <c r="J500" s="210"/>
      <c r="K500" s="210"/>
      <c r="L500" s="215"/>
      <c r="M500" s="216"/>
      <c r="N500" s="217"/>
      <c r="O500" s="217"/>
      <c r="P500" s="217"/>
      <c r="Q500" s="217"/>
      <c r="R500" s="217"/>
      <c r="S500" s="217"/>
      <c r="T500" s="218"/>
      <c r="AT500" s="219" t="s">
        <v>157</v>
      </c>
      <c r="AU500" s="219" t="s">
        <v>82</v>
      </c>
      <c r="AV500" s="14" t="s">
        <v>82</v>
      </c>
      <c r="AW500" s="14" t="s">
        <v>33</v>
      </c>
      <c r="AX500" s="14" t="s">
        <v>72</v>
      </c>
      <c r="AY500" s="219" t="s">
        <v>146</v>
      </c>
    </row>
    <row r="501" spans="1:65" s="14" customFormat="1">
      <c r="B501" s="209"/>
      <c r="C501" s="210"/>
      <c r="D501" s="200" t="s">
        <v>157</v>
      </c>
      <c r="E501" s="211" t="s">
        <v>19</v>
      </c>
      <c r="F501" s="212" t="s">
        <v>1078</v>
      </c>
      <c r="G501" s="210"/>
      <c r="H501" s="213">
        <v>2.9</v>
      </c>
      <c r="I501" s="214"/>
      <c r="J501" s="210"/>
      <c r="K501" s="210"/>
      <c r="L501" s="215"/>
      <c r="M501" s="216"/>
      <c r="N501" s="217"/>
      <c r="O501" s="217"/>
      <c r="P501" s="217"/>
      <c r="Q501" s="217"/>
      <c r="R501" s="217"/>
      <c r="S501" s="217"/>
      <c r="T501" s="218"/>
      <c r="AT501" s="219" t="s">
        <v>157</v>
      </c>
      <c r="AU501" s="219" t="s">
        <v>82</v>
      </c>
      <c r="AV501" s="14" t="s">
        <v>82</v>
      </c>
      <c r="AW501" s="14" t="s">
        <v>33</v>
      </c>
      <c r="AX501" s="14" t="s">
        <v>72</v>
      </c>
      <c r="AY501" s="219" t="s">
        <v>146</v>
      </c>
    </row>
    <row r="502" spans="1:65" s="14" customFormat="1">
      <c r="B502" s="209"/>
      <c r="C502" s="210"/>
      <c r="D502" s="200" t="s">
        <v>157</v>
      </c>
      <c r="E502" s="211" t="s">
        <v>19</v>
      </c>
      <c r="F502" s="212" t="s">
        <v>1079</v>
      </c>
      <c r="G502" s="210"/>
      <c r="H502" s="213">
        <v>7.4669999999999996</v>
      </c>
      <c r="I502" s="214"/>
      <c r="J502" s="210"/>
      <c r="K502" s="210"/>
      <c r="L502" s="215"/>
      <c r="M502" s="216"/>
      <c r="N502" s="217"/>
      <c r="O502" s="217"/>
      <c r="P502" s="217"/>
      <c r="Q502" s="217"/>
      <c r="R502" s="217"/>
      <c r="S502" s="217"/>
      <c r="T502" s="218"/>
      <c r="AT502" s="219" t="s">
        <v>157</v>
      </c>
      <c r="AU502" s="219" t="s">
        <v>82</v>
      </c>
      <c r="AV502" s="14" t="s">
        <v>82</v>
      </c>
      <c r="AW502" s="14" t="s">
        <v>33</v>
      </c>
      <c r="AX502" s="14" t="s">
        <v>72</v>
      </c>
      <c r="AY502" s="219" t="s">
        <v>146</v>
      </c>
    </row>
    <row r="503" spans="1:65" s="14" customFormat="1">
      <c r="B503" s="209"/>
      <c r="C503" s="210"/>
      <c r="D503" s="200" t="s">
        <v>157</v>
      </c>
      <c r="E503" s="211" t="s">
        <v>19</v>
      </c>
      <c r="F503" s="212" t="s">
        <v>1080</v>
      </c>
      <c r="G503" s="210"/>
      <c r="H503" s="213">
        <v>2.907</v>
      </c>
      <c r="I503" s="214"/>
      <c r="J503" s="210"/>
      <c r="K503" s="210"/>
      <c r="L503" s="215"/>
      <c r="M503" s="216"/>
      <c r="N503" s="217"/>
      <c r="O503" s="217"/>
      <c r="P503" s="217"/>
      <c r="Q503" s="217"/>
      <c r="R503" s="217"/>
      <c r="S503" s="217"/>
      <c r="T503" s="218"/>
      <c r="AT503" s="219" t="s">
        <v>157</v>
      </c>
      <c r="AU503" s="219" t="s">
        <v>82</v>
      </c>
      <c r="AV503" s="14" t="s">
        <v>82</v>
      </c>
      <c r="AW503" s="14" t="s">
        <v>33</v>
      </c>
      <c r="AX503" s="14" t="s">
        <v>72</v>
      </c>
      <c r="AY503" s="219" t="s">
        <v>146</v>
      </c>
    </row>
    <row r="504" spans="1:65" s="14" customFormat="1">
      <c r="B504" s="209"/>
      <c r="C504" s="210"/>
      <c r="D504" s="200" t="s">
        <v>157</v>
      </c>
      <c r="E504" s="211" t="s">
        <v>19</v>
      </c>
      <c r="F504" s="212" t="s">
        <v>1081</v>
      </c>
      <c r="G504" s="210"/>
      <c r="H504" s="213">
        <v>2.9540000000000002</v>
      </c>
      <c r="I504" s="214"/>
      <c r="J504" s="210"/>
      <c r="K504" s="210"/>
      <c r="L504" s="215"/>
      <c r="M504" s="216"/>
      <c r="N504" s="217"/>
      <c r="O504" s="217"/>
      <c r="P504" s="217"/>
      <c r="Q504" s="217"/>
      <c r="R504" s="217"/>
      <c r="S504" s="217"/>
      <c r="T504" s="218"/>
      <c r="AT504" s="219" t="s">
        <v>157</v>
      </c>
      <c r="AU504" s="219" t="s">
        <v>82</v>
      </c>
      <c r="AV504" s="14" t="s">
        <v>82</v>
      </c>
      <c r="AW504" s="14" t="s">
        <v>33</v>
      </c>
      <c r="AX504" s="14" t="s">
        <v>72</v>
      </c>
      <c r="AY504" s="219" t="s">
        <v>146</v>
      </c>
    </row>
    <row r="505" spans="1:65" s="14" customFormat="1">
      <c r="B505" s="209"/>
      <c r="C505" s="210"/>
      <c r="D505" s="200" t="s">
        <v>157</v>
      </c>
      <c r="E505" s="211" t="s">
        <v>19</v>
      </c>
      <c r="F505" s="212" t="s">
        <v>1082</v>
      </c>
      <c r="G505" s="210"/>
      <c r="H505" s="213">
        <v>1.8480000000000001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157</v>
      </c>
      <c r="AU505" s="219" t="s">
        <v>82</v>
      </c>
      <c r="AV505" s="14" t="s">
        <v>82</v>
      </c>
      <c r="AW505" s="14" t="s">
        <v>33</v>
      </c>
      <c r="AX505" s="14" t="s">
        <v>72</v>
      </c>
      <c r="AY505" s="219" t="s">
        <v>146</v>
      </c>
    </row>
    <row r="506" spans="1:65" s="14" customFormat="1">
      <c r="B506" s="209"/>
      <c r="C506" s="210"/>
      <c r="D506" s="200" t="s">
        <v>157</v>
      </c>
      <c r="E506" s="211" t="s">
        <v>19</v>
      </c>
      <c r="F506" s="212" t="s">
        <v>1083</v>
      </c>
      <c r="G506" s="210"/>
      <c r="H506" s="213">
        <v>2.8479999999999999</v>
      </c>
      <c r="I506" s="214"/>
      <c r="J506" s="210"/>
      <c r="K506" s="210"/>
      <c r="L506" s="215"/>
      <c r="M506" s="216"/>
      <c r="N506" s="217"/>
      <c r="O506" s="217"/>
      <c r="P506" s="217"/>
      <c r="Q506" s="217"/>
      <c r="R506" s="217"/>
      <c r="S506" s="217"/>
      <c r="T506" s="218"/>
      <c r="AT506" s="219" t="s">
        <v>157</v>
      </c>
      <c r="AU506" s="219" t="s">
        <v>82</v>
      </c>
      <c r="AV506" s="14" t="s">
        <v>82</v>
      </c>
      <c r="AW506" s="14" t="s">
        <v>33</v>
      </c>
      <c r="AX506" s="14" t="s">
        <v>72</v>
      </c>
      <c r="AY506" s="219" t="s">
        <v>146</v>
      </c>
    </row>
    <row r="507" spans="1:65" s="13" customFormat="1">
      <c r="B507" s="198"/>
      <c r="C507" s="199"/>
      <c r="D507" s="200" t="s">
        <v>157</v>
      </c>
      <c r="E507" s="201" t="s">
        <v>19</v>
      </c>
      <c r="F507" s="202" t="s">
        <v>1058</v>
      </c>
      <c r="G507" s="199"/>
      <c r="H507" s="201" t="s">
        <v>19</v>
      </c>
      <c r="I507" s="203"/>
      <c r="J507" s="199"/>
      <c r="K507" s="199"/>
      <c r="L507" s="204"/>
      <c r="M507" s="205"/>
      <c r="N507" s="206"/>
      <c r="O507" s="206"/>
      <c r="P507" s="206"/>
      <c r="Q507" s="206"/>
      <c r="R507" s="206"/>
      <c r="S507" s="206"/>
      <c r="T507" s="207"/>
      <c r="AT507" s="208" t="s">
        <v>157</v>
      </c>
      <c r="AU507" s="208" t="s">
        <v>82</v>
      </c>
      <c r="AV507" s="13" t="s">
        <v>80</v>
      </c>
      <c r="AW507" s="13" t="s">
        <v>33</v>
      </c>
      <c r="AX507" s="13" t="s">
        <v>72</v>
      </c>
      <c r="AY507" s="208" t="s">
        <v>146</v>
      </c>
    </row>
    <row r="508" spans="1:65" s="14" customFormat="1">
      <c r="B508" s="209"/>
      <c r="C508" s="210"/>
      <c r="D508" s="200" t="s">
        <v>157</v>
      </c>
      <c r="E508" s="211" t="s">
        <v>19</v>
      </c>
      <c r="F508" s="212" t="s">
        <v>1084</v>
      </c>
      <c r="G508" s="210"/>
      <c r="H508" s="213">
        <v>1.716</v>
      </c>
      <c r="I508" s="214"/>
      <c r="J508" s="210"/>
      <c r="K508" s="210"/>
      <c r="L508" s="215"/>
      <c r="M508" s="216"/>
      <c r="N508" s="217"/>
      <c r="O508" s="217"/>
      <c r="P508" s="217"/>
      <c r="Q508" s="217"/>
      <c r="R508" s="217"/>
      <c r="S508" s="217"/>
      <c r="T508" s="218"/>
      <c r="AT508" s="219" t="s">
        <v>157</v>
      </c>
      <c r="AU508" s="219" t="s">
        <v>82</v>
      </c>
      <c r="AV508" s="14" t="s">
        <v>82</v>
      </c>
      <c r="AW508" s="14" t="s">
        <v>33</v>
      </c>
      <c r="AX508" s="14" t="s">
        <v>72</v>
      </c>
      <c r="AY508" s="219" t="s">
        <v>146</v>
      </c>
    </row>
    <row r="509" spans="1:65" s="14" customFormat="1">
      <c r="B509" s="209"/>
      <c r="C509" s="210"/>
      <c r="D509" s="200" t="s">
        <v>157</v>
      </c>
      <c r="E509" s="211" t="s">
        <v>19</v>
      </c>
      <c r="F509" s="212" t="s">
        <v>1085</v>
      </c>
      <c r="G509" s="210"/>
      <c r="H509" s="213">
        <v>0.27600000000000002</v>
      </c>
      <c r="I509" s="214"/>
      <c r="J509" s="210"/>
      <c r="K509" s="210"/>
      <c r="L509" s="215"/>
      <c r="M509" s="216"/>
      <c r="N509" s="217"/>
      <c r="O509" s="217"/>
      <c r="P509" s="217"/>
      <c r="Q509" s="217"/>
      <c r="R509" s="217"/>
      <c r="S509" s="217"/>
      <c r="T509" s="218"/>
      <c r="AT509" s="219" t="s">
        <v>157</v>
      </c>
      <c r="AU509" s="219" t="s">
        <v>82</v>
      </c>
      <c r="AV509" s="14" t="s">
        <v>82</v>
      </c>
      <c r="AW509" s="14" t="s">
        <v>33</v>
      </c>
      <c r="AX509" s="14" t="s">
        <v>72</v>
      </c>
      <c r="AY509" s="219" t="s">
        <v>146</v>
      </c>
    </row>
    <row r="510" spans="1:65" s="14" customFormat="1">
      <c r="B510" s="209"/>
      <c r="C510" s="210"/>
      <c r="D510" s="200" t="s">
        <v>157</v>
      </c>
      <c r="E510" s="211" t="s">
        <v>19</v>
      </c>
      <c r="F510" s="212" t="s">
        <v>1086</v>
      </c>
      <c r="G510" s="210"/>
      <c r="H510" s="213">
        <v>0.58499999999999996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157</v>
      </c>
      <c r="AU510" s="219" t="s">
        <v>82</v>
      </c>
      <c r="AV510" s="14" t="s">
        <v>82</v>
      </c>
      <c r="AW510" s="14" t="s">
        <v>33</v>
      </c>
      <c r="AX510" s="14" t="s">
        <v>72</v>
      </c>
      <c r="AY510" s="219" t="s">
        <v>146</v>
      </c>
    </row>
    <row r="511" spans="1:65" s="14" customFormat="1">
      <c r="B511" s="209"/>
      <c r="C511" s="210"/>
      <c r="D511" s="200" t="s">
        <v>157</v>
      </c>
      <c r="E511" s="211" t="s">
        <v>19</v>
      </c>
      <c r="F511" s="212" t="s">
        <v>1087</v>
      </c>
      <c r="G511" s="210"/>
      <c r="H511" s="213">
        <v>0.22500000000000001</v>
      </c>
      <c r="I511" s="214"/>
      <c r="J511" s="210"/>
      <c r="K511" s="210"/>
      <c r="L511" s="215"/>
      <c r="M511" s="216"/>
      <c r="N511" s="217"/>
      <c r="O511" s="217"/>
      <c r="P511" s="217"/>
      <c r="Q511" s="217"/>
      <c r="R511" s="217"/>
      <c r="S511" s="217"/>
      <c r="T511" s="218"/>
      <c r="AT511" s="219" t="s">
        <v>157</v>
      </c>
      <c r="AU511" s="219" t="s">
        <v>82</v>
      </c>
      <c r="AV511" s="14" t="s">
        <v>82</v>
      </c>
      <c r="AW511" s="14" t="s">
        <v>33</v>
      </c>
      <c r="AX511" s="14" t="s">
        <v>72</v>
      </c>
      <c r="AY511" s="219" t="s">
        <v>146</v>
      </c>
    </row>
    <row r="512" spans="1:65" s="14" customFormat="1">
      <c r="B512" s="209"/>
      <c r="C512" s="210"/>
      <c r="D512" s="200" t="s">
        <v>157</v>
      </c>
      <c r="E512" s="211" t="s">
        <v>19</v>
      </c>
      <c r="F512" s="212" t="s">
        <v>1088</v>
      </c>
      <c r="G512" s="210"/>
      <c r="H512" s="213">
        <v>4.2030000000000003</v>
      </c>
      <c r="I512" s="214"/>
      <c r="J512" s="210"/>
      <c r="K512" s="210"/>
      <c r="L512" s="215"/>
      <c r="M512" s="216"/>
      <c r="N512" s="217"/>
      <c r="O512" s="217"/>
      <c r="P512" s="217"/>
      <c r="Q512" s="217"/>
      <c r="R512" s="217"/>
      <c r="S512" s="217"/>
      <c r="T512" s="218"/>
      <c r="AT512" s="219" t="s">
        <v>157</v>
      </c>
      <c r="AU512" s="219" t="s">
        <v>82</v>
      </c>
      <c r="AV512" s="14" t="s">
        <v>82</v>
      </c>
      <c r="AW512" s="14" t="s">
        <v>33</v>
      </c>
      <c r="AX512" s="14" t="s">
        <v>72</v>
      </c>
      <c r="AY512" s="219" t="s">
        <v>146</v>
      </c>
    </row>
    <row r="513" spans="1:65" s="14" customFormat="1">
      <c r="B513" s="209"/>
      <c r="C513" s="210"/>
      <c r="D513" s="200" t="s">
        <v>157</v>
      </c>
      <c r="E513" s="211" t="s">
        <v>19</v>
      </c>
      <c r="F513" s="212" t="s">
        <v>1089</v>
      </c>
      <c r="G513" s="210"/>
      <c r="H513" s="213">
        <v>1.6679999999999999</v>
      </c>
      <c r="I513" s="214"/>
      <c r="J513" s="210"/>
      <c r="K513" s="210"/>
      <c r="L513" s="215"/>
      <c r="M513" s="216"/>
      <c r="N513" s="217"/>
      <c r="O513" s="217"/>
      <c r="P513" s="217"/>
      <c r="Q513" s="217"/>
      <c r="R513" s="217"/>
      <c r="S513" s="217"/>
      <c r="T513" s="218"/>
      <c r="AT513" s="219" t="s">
        <v>157</v>
      </c>
      <c r="AU513" s="219" t="s">
        <v>82</v>
      </c>
      <c r="AV513" s="14" t="s">
        <v>82</v>
      </c>
      <c r="AW513" s="14" t="s">
        <v>33</v>
      </c>
      <c r="AX513" s="14" t="s">
        <v>72</v>
      </c>
      <c r="AY513" s="219" t="s">
        <v>146</v>
      </c>
    </row>
    <row r="514" spans="1:65" s="14" customFormat="1">
      <c r="B514" s="209"/>
      <c r="C514" s="210"/>
      <c r="D514" s="200" t="s">
        <v>157</v>
      </c>
      <c r="E514" s="211" t="s">
        <v>19</v>
      </c>
      <c r="F514" s="212" t="s">
        <v>1090</v>
      </c>
      <c r="G514" s="210"/>
      <c r="H514" s="213">
        <v>1.2829999999999999</v>
      </c>
      <c r="I514" s="214"/>
      <c r="J514" s="210"/>
      <c r="K514" s="210"/>
      <c r="L514" s="215"/>
      <c r="M514" s="216"/>
      <c r="N514" s="217"/>
      <c r="O514" s="217"/>
      <c r="P514" s="217"/>
      <c r="Q514" s="217"/>
      <c r="R514" s="217"/>
      <c r="S514" s="217"/>
      <c r="T514" s="218"/>
      <c r="AT514" s="219" t="s">
        <v>157</v>
      </c>
      <c r="AU514" s="219" t="s">
        <v>82</v>
      </c>
      <c r="AV514" s="14" t="s">
        <v>82</v>
      </c>
      <c r="AW514" s="14" t="s">
        <v>33</v>
      </c>
      <c r="AX514" s="14" t="s">
        <v>72</v>
      </c>
      <c r="AY514" s="219" t="s">
        <v>146</v>
      </c>
    </row>
    <row r="515" spans="1:65" s="13" customFormat="1">
      <c r="B515" s="198"/>
      <c r="C515" s="199"/>
      <c r="D515" s="200" t="s">
        <v>157</v>
      </c>
      <c r="E515" s="201" t="s">
        <v>19</v>
      </c>
      <c r="F515" s="202" t="s">
        <v>1091</v>
      </c>
      <c r="G515" s="199"/>
      <c r="H515" s="201" t="s">
        <v>19</v>
      </c>
      <c r="I515" s="203"/>
      <c r="J515" s="199"/>
      <c r="K515" s="199"/>
      <c r="L515" s="204"/>
      <c r="M515" s="205"/>
      <c r="N515" s="206"/>
      <c r="O515" s="206"/>
      <c r="P515" s="206"/>
      <c r="Q515" s="206"/>
      <c r="R515" s="206"/>
      <c r="S515" s="206"/>
      <c r="T515" s="207"/>
      <c r="AT515" s="208" t="s">
        <v>157</v>
      </c>
      <c r="AU515" s="208" t="s">
        <v>82</v>
      </c>
      <c r="AV515" s="13" t="s">
        <v>80</v>
      </c>
      <c r="AW515" s="13" t="s">
        <v>33</v>
      </c>
      <c r="AX515" s="13" t="s">
        <v>72</v>
      </c>
      <c r="AY515" s="208" t="s">
        <v>146</v>
      </c>
    </row>
    <row r="516" spans="1:65" s="14" customFormat="1">
      <c r="B516" s="209"/>
      <c r="C516" s="210"/>
      <c r="D516" s="200" t="s">
        <v>157</v>
      </c>
      <c r="E516" s="211" t="s">
        <v>19</v>
      </c>
      <c r="F516" s="212" t="s">
        <v>1092</v>
      </c>
      <c r="G516" s="210"/>
      <c r="H516" s="213">
        <v>2.036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157</v>
      </c>
      <c r="AU516" s="219" t="s">
        <v>82</v>
      </c>
      <c r="AV516" s="14" t="s">
        <v>82</v>
      </c>
      <c r="AW516" s="14" t="s">
        <v>33</v>
      </c>
      <c r="AX516" s="14" t="s">
        <v>72</v>
      </c>
      <c r="AY516" s="219" t="s">
        <v>146</v>
      </c>
    </row>
    <row r="517" spans="1:65" s="14" customFormat="1">
      <c r="B517" s="209"/>
      <c r="C517" s="210"/>
      <c r="D517" s="200" t="s">
        <v>157</v>
      </c>
      <c r="E517" s="211" t="s">
        <v>19</v>
      </c>
      <c r="F517" s="212" t="s">
        <v>1093</v>
      </c>
      <c r="G517" s="210"/>
      <c r="H517" s="213">
        <v>0.19500000000000001</v>
      </c>
      <c r="I517" s="214"/>
      <c r="J517" s="210"/>
      <c r="K517" s="210"/>
      <c r="L517" s="215"/>
      <c r="M517" s="216"/>
      <c r="N517" s="217"/>
      <c r="O517" s="217"/>
      <c r="P517" s="217"/>
      <c r="Q517" s="217"/>
      <c r="R517" s="217"/>
      <c r="S517" s="217"/>
      <c r="T517" s="218"/>
      <c r="AT517" s="219" t="s">
        <v>157</v>
      </c>
      <c r="AU517" s="219" t="s">
        <v>82</v>
      </c>
      <c r="AV517" s="14" t="s">
        <v>82</v>
      </c>
      <c r="AW517" s="14" t="s">
        <v>33</v>
      </c>
      <c r="AX517" s="14" t="s">
        <v>72</v>
      </c>
      <c r="AY517" s="219" t="s">
        <v>146</v>
      </c>
    </row>
    <row r="518" spans="1:65" s="14" customFormat="1">
      <c r="B518" s="209"/>
      <c r="C518" s="210"/>
      <c r="D518" s="200" t="s">
        <v>157</v>
      </c>
      <c r="E518" s="211" t="s">
        <v>19</v>
      </c>
      <c r="F518" s="212" t="s">
        <v>1094</v>
      </c>
      <c r="G518" s="210"/>
      <c r="H518" s="213">
        <v>0.26</v>
      </c>
      <c r="I518" s="214"/>
      <c r="J518" s="210"/>
      <c r="K518" s="210"/>
      <c r="L518" s="215"/>
      <c r="M518" s="216"/>
      <c r="N518" s="217"/>
      <c r="O518" s="217"/>
      <c r="P518" s="217"/>
      <c r="Q518" s="217"/>
      <c r="R518" s="217"/>
      <c r="S518" s="217"/>
      <c r="T518" s="218"/>
      <c r="AT518" s="219" t="s">
        <v>157</v>
      </c>
      <c r="AU518" s="219" t="s">
        <v>82</v>
      </c>
      <c r="AV518" s="14" t="s">
        <v>82</v>
      </c>
      <c r="AW518" s="14" t="s">
        <v>33</v>
      </c>
      <c r="AX518" s="14" t="s">
        <v>72</v>
      </c>
      <c r="AY518" s="219" t="s">
        <v>146</v>
      </c>
    </row>
    <row r="519" spans="1:65" s="15" customFormat="1">
      <c r="B519" s="220"/>
      <c r="C519" s="221"/>
      <c r="D519" s="200" t="s">
        <v>157</v>
      </c>
      <c r="E519" s="222" t="s">
        <v>19</v>
      </c>
      <c r="F519" s="223" t="s">
        <v>161</v>
      </c>
      <c r="G519" s="221"/>
      <c r="H519" s="224">
        <v>34.734999999999999</v>
      </c>
      <c r="I519" s="225"/>
      <c r="J519" s="221"/>
      <c r="K519" s="221"/>
      <c r="L519" s="226"/>
      <c r="M519" s="227"/>
      <c r="N519" s="228"/>
      <c r="O519" s="228"/>
      <c r="P519" s="228"/>
      <c r="Q519" s="228"/>
      <c r="R519" s="228"/>
      <c r="S519" s="228"/>
      <c r="T519" s="229"/>
      <c r="AT519" s="230" t="s">
        <v>157</v>
      </c>
      <c r="AU519" s="230" t="s">
        <v>82</v>
      </c>
      <c r="AV519" s="15" t="s">
        <v>147</v>
      </c>
      <c r="AW519" s="15" t="s">
        <v>33</v>
      </c>
      <c r="AX519" s="15" t="s">
        <v>80</v>
      </c>
      <c r="AY519" s="230" t="s">
        <v>146</v>
      </c>
    </row>
    <row r="520" spans="1:65" s="2" customFormat="1" ht="16.5" customHeight="1">
      <c r="A520" s="36"/>
      <c r="B520" s="37"/>
      <c r="C520" s="180" t="s">
        <v>312</v>
      </c>
      <c r="D520" s="180" t="s">
        <v>149</v>
      </c>
      <c r="E520" s="181" t="s">
        <v>1095</v>
      </c>
      <c r="F520" s="182" t="s">
        <v>1096</v>
      </c>
      <c r="G520" s="183" t="s">
        <v>152</v>
      </c>
      <c r="H520" s="184">
        <v>13</v>
      </c>
      <c r="I520" s="185"/>
      <c r="J520" s="186">
        <f>ROUND(I520*H520,2)</f>
        <v>0</v>
      </c>
      <c r="K520" s="182" t="s">
        <v>362</v>
      </c>
      <c r="L520" s="41"/>
      <c r="M520" s="187" t="s">
        <v>19</v>
      </c>
      <c r="N520" s="188" t="s">
        <v>43</v>
      </c>
      <c r="O520" s="66"/>
      <c r="P520" s="189">
        <f>O520*H520</f>
        <v>0</v>
      </c>
      <c r="Q520" s="189">
        <v>0</v>
      </c>
      <c r="R520" s="189">
        <f>Q520*H520</f>
        <v>0</v>
      </c>
      <c r="S520" s="189">
        <v>0.55800000000000005</v>
      </c>
      <c r="T520" s="190">
        <f>S520*H520</f>
        <v>7.2540000000000004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147</v>
      </c>
      <c r="AT520" s="191" t="s">
        <v>149</v>
      </c>
      <c r="AU520" s="191" t="s">
        <v>82</v>
      </c>
      <c r="AY520" s="19" t="s">
        <v>146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9" t="s">
        <v>80</v>
      </c>
      <c r="BK520" s="192">
        <f>ROUND(I520*H520,2)</f>
        <v>0</v>
      </c>
      <c r="BL520" s="19" t="s">
        <v>147</v>
      </c>
      <c r="BM520" s="191" t="s">
        <v>1097</v>
      </c>
    </row>
    <row r="521" spans="1:65" s="2" customFormat="1">
      <c r="A521" s="36"/>
      <c r="B521" s="37"/>
      <c r="C521" s="38"/>
      <c r="D521" s="193" t="s">
        <v>155</v>
      </c>
      <c r="E521" s="38"/>
      <c r="F521" s="194" t="s">
        <v>1098</v>
      </c>
      <c r="G521" s="38"/>
      <c r="H521" s="38"/>
      <c r="I521" s="195"/>
      <c r="J521" s="38"/>
      <c r="K521" s="38"/>
      <c r="L521" s="41"/>
      <c r="M521" s="196"/>
      <c r="N521" s="197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155</v>
      </c>
      <c r="AU521" s="19" t="s">
        <v>82</v>
      </c>
    </row>
    <row r="522" spans="1:65" s="13" customFormat="1">
      <c r="B522" s="198"/>
      <c r="C522" s="199"/>
      <c r="D522" s="200" t="s">
        <v>157</v>
      </c>
      <c r="E522" s="201" t="s">
        <v>19</v>
      </c>
      <c r="F522" s="202" t="s">
        <v>1099</v>
      </c>
      <c r="G522" s="199"/>
      <c r="H522" s="201" t="s">
        <v>19</v>
      </c>
      <c r="I522" s="203"/>
      <c r="J522" s="199"/>
      <c r="K522" s="199"/>
      <c r="L522" s="204"/>
      <c r="M522" s="205"/>
      <c r="N522" s="206"/>
      <c r="O522" s="206"/>
      <c r="P522" s="206"/>
      <c r="Q522" s="206"/>
      <c r="R522" s="206"/>
      <c r="S522" s="206"/>
      <c r="T522" s="207"/>
      <c r="AT522" s="208" t="s">
        <v>157</v>
      </c>
      <c r="AU522" s="208" t="s">
        <v>82</v>
      </c>
      <c r="AV522" s="13" t="s">
        <v>80</v>
      </c>
      <c r="AW522" s="13" t="s">
        <v>33</v>
      </c>
      <c r="AX522" s="13" t="s">
        <v>72</v>
      </c>
      <c r="AY522" s="208" t="s">
        <v>146</v>
      </c>
    </row>
    <row r="523" spans="1:65" s="14" customFormat="1">
      <c r="B523" s="209"/>
      <c r="C523" s="210"/>
      <c r="D523" s="200" t="s">
        <v>157</v>
      </c>
      <c r="E523" s="211" t="s">
        <v>19</v>
      </c>
      <c r="F523" s="212" t="s">
        <v>1100</v>
      </c>
      <c r="G523" s="210"/>
      <c r="H523" s="213">
        <v>13</v>
      </c>
      <c r="I523" s="214"/>
      <c r="J523" s="210"/>
      <c r="K523" s="210"/>
      <c r="L523" s="215"/>
      <c r="M523" s="216"/>
      <c r="N523" s="217"/>
      <c r="O523" s="217"/>
      <c r="P523" s="217"/>
      <c r="Q523" s="217"/>
      <c r="R523" s="217"/>
      <c r="S523" s="217"/>
      <c r="T523" s="218"/>
      <c r="AT523" s="219" t="s">
        <v>157</v>
      </c>
      <c r="AU523" s="219" t="s">
        <v>82</v>
      </c>
      <c r="AV523" s="14" t="s">
        <v>82</v>
      </c>
      <c r="AW523" s="14" t="s">
        <v>33</v>
      </c>
      <c r="AX523" s="14" t="s">
        <v>80</v>
      </c>
      <c r="AY523" s="219" t="s">
        <v>146</v>
      </c>
    </row>
    <row r="524" spans="1:65" s="2" customFormat="1" ht="16.5" customHeight="1">
      <c r="A524" s="36"/>
      <c r="B524" s="37"/>
      <c r="C524" s="180" t="s">
        <v>316</v>
      </c>
      <c r="D524" s="180" t="s">
        <v>149</v>
      </c>
      <c r="E524" s="181" t="s">
        <v>1101</v>
      </c>
      <c r="F524" s="182" t="s">
        <v>1102</v>
      </c>
      <c r="G524" s="183" t="s">
        <v>184</v>
      </c>
      <c r="H524" s="184">
        <v>26.888000000000002</v>
      </c>
      <c r="I524" s="185"/>
      <c r="J524" s="186">
        <f>ROUND(I524*H524,2)</f>
        <v>0</v>
      </c>
      <c r="K524" s="182" t="s">
        <v>362</v>
      </c>
      <c r="L524" s="41"/>
      <c r="M524" s="187" t="s">
        <v>19</v>
      </c>
      <c r="N524" s="188" t="s">
        <v>43</v>
      </c>
      <c r="O524" s="66"/>
      <c r="P524" s="189">
        <f>O524*H524</f>
        <v>0</v>
      </c>
      <c r="Q524" s="189">
        <v>0</v>
      </c>
      <c r="R524" s="189">
        <f>Q524*H524</f>
        <v>0</v>
      </c>
      <c r="S524" s="189">
        <v>2.2000000000000002</v>
      </c>
      <c r="T524" s="190">
        <f>S524*H524</f>
        <v>59.153600000000012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147</v>
      </c>
      <c r="AT524" s="191" t="s">
        <v>149</v>
      </c>
      <c r="AU524" s="191" t="s">
        <v>82</v>
      </c>
      <c r="AY524" s="19" t="s">
        <v>146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9" t="s">
        <v>80</v>
      </c>
      <c r="BK524" s="192">
        <f>ROUND(I524*H524,2)</f>
        <v>0</v>
      </c>
      <c r="BL524" s="19" t="s">
        <v>147</v>
      </c>
      <c r="BM524" s="191" t="s">
        <v>1103</v>
      </c>
    </row>
    <row r="525" spans="1:65" s="2" customFormat="1">
      <c r="A525" s="36"/>
      <c r="B525" s="37"/>
      <c r="C525" s="38"/>
      <c r="D525" s="193" t="s">
        <v>155</v>
      </c>
      <c r="E525" s="38"/>
      <c r="F525" s="194" t="s">
        <v>1104</v>
      </c>
      <c r="G525" s="38"/>
      <c r="H525" s="38"/>
      <c r="I525" s="195"/>
      <c r="J525" s="38"/>
      <c r="K525" s="38"/>
      <c r="L525" s="41"/>
      <c r="M525" s="196"/>
      <c r="N525" s="197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155</v>
      </c>
      <c r="AU525" s="19" t="s">
        <v>82</v>
      </c>
    </row>
    <row r="526" spans="1:65" s="13" customFormat="1">
      <c r="B526" s="198"/>
      <c r="C526" s="199"/>
      <c r="D526" s="200" t="s">
        <v>157</v>
      </c>
      <c r="E526" s="201" t="s">
        <v>19</v>
      </c>
      <c r="F526" s="202" t="s">
        <v>1105</v>
      </c>
      <c r="G526" s="199"/>
      <c r="H526" s="201" t="s">
        <v>19</v>
      </c>
      <c r="I526" s="203"/>
      <c r="J526" s="199"/>
      <c r="K526" s="199"/>
      <c r="L526" s="204"/>
      <c r="M526" s="205"/>
      <c r="N526" s="206"/>
      <c r="O526" s="206"/>
      <c r="P526" s="206"/>
      <c r="Q526" s="206"/>
      <c r="R526" s="206"/>
      <c r="S526" s="206"/>
      <c r="T526" s="207"/>
      <c r="AT526" s="208" t="s">
        <v>157</v>
      </c>
      <c r="AU526" s="208" t="s">
        <v>82</v>
      </c>
      <c r="AV526" s="13" t="s">
        <v>80</v>
      </c>
      <c r="AW526" s="13" t="s">
        <v>33</v>
      </c>
      <c r="AX526" s="13" t="s">
        <v>72</v>
      </c>
      <c r="AY526" s="208" t="s">
        <v>146</v>
      </c>
    </row>
    <row r="527" spans="1:65" s="13" customFormat="1">
      <c r="B527" s="198"/>
      <c r="C527" s="199"/>
      <c r="D527" s="200" t="s">
        <v>157</v>
      </c>
      <c r="E527" s="201" t="s">
        <v>19</v>
      </c>
      <c r="F527" s="202" t="s">
        <v>514</v>
      </c>
      <c r="G527" s="199"/>
      <c r="H527" s="201" t="s">
        <v>19</v>
      </c>
      <c r="I527" s="203"/>
      <c r="J527" s="199"/>
      <c r="K527" s="199"/>
      <c r="L527" s="204"/>
      <c r="M527" s="205"/>
      <c r="N527" s="206"/>
      <c r="O527" s="206"/>
      <c r="P527" s="206"/>
      <c r="Q527" s="206"/>
      <c r="R527" s="206"/>
      <c r="S527" s="206"/>
      <c r="T527" s="207"/>
      <c r="AT527" s="208" t="s">
        <v>157</v>
      </c>
      <c r="AU527" s="208" t="s">
        <v>82</v>
      </c>
      <c r="AV527" s="13" t="s">
        <v>80</v>
      </c>
      <c r="AW527" s="13" t="s">
        <v>33</v>
      </c>
      <c r="AX527" s="13" t="s">
        <v>72</v>
      </c>
      <c r="AY527" s="208" t="s">
        <v>146</v>
      </c>
    </row>
    <row r="528" spans="1:65" s="14" customFormat="1">
      <c r="B528" s="209"/>
      <c r="C528" s="210"/>
      <c r="D528" s="200" t="s">
        <v>157</v>
      </c>
      <c r="E528" s="211" t="s">
        <v>19</v>
      </c>
      <c r="F528" s="212" t="s">
        <v>1106</v>
      </c>
      <c r="G528" s="210"/>
      <c r="H528" s="213">
        <v>2.4300000000000002</v>
      </c>
      <c r="I528" s="214"/>
      <c r="J528" s="210"/>
      <c r="K528" s="210"/>
      <c r="L528" s="215"/>
      <c r="M528" s="216"/>
      <c r="N528" s="217"/>
      <c r="O528" s="217"/>
      <c r="P528" s="217"/>
      <c r="Q528" s="217"/>
      <c r="R528" s="217"/>
      <c r="S528" s="217"/>
      <c r="T528" s="218"/>
      <c r="AT528" s="219" t="s">
        <v>157</v>
      </c>
      <c r="AU528" s="219" t="s">
        <v>82</v>
      </c>
      <c r="AV528" s="14" t="s">
        <v>82</v>
      </c>
      <c r="AW528" s="14" t="s">
        <v>33</v>
      </c>
      <c r="AX528" s="14" t="s">
        <v>72</v>
      </c>
      <c r="AY528" s="219" t="s">
        <v>146</v>
      </c>
    </row>
    <row r="529" spans="2:51" s="13" customFormat="1">
      <c r="B529" s="198"/>
      <c r="C529" s="199"/>
      <c r="D529" s="200" t="s">
        <v>157</v>
      </c>
      <c r="E529" s="201" t="s">
        <v>19</v>
      </c>
      <c r="F529" s="202" t="s">
        <v>516</v>
      </c>
      <c r="G529" s="199"/>
      <c r="H529" s="201" t="s">
        <v>19</v>
      </c>
      <c r="I529" s="203"/>
      <c r="J529" s="199"/>
      <c r="K529" s="199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157</v>
      </c>
      <c r="AU529" s="208" t="s">
        <v>82</v>
      </c>
      <c r="AV529" s="13" t="s">
        <v>80</v>
      </c>
      <c r="AW529" s="13" t="s">
        <v>33</v>
      </c>
      <c r="AX529" s="13" t="s">
        <v>72</v>
      </c>
      <c r="AY529" s="208" t="s">
        <v>146</v>
      </c>
    </row>
    <row r="530" spans="2:51" s="14" customFormat="1">
      <c r="B530" s="209"/>
      <c r="C530" s="210"/>
      <c r="D530" s="200" t="s">
        <v>157</v>
      </c>
      <c r="E530" s="211" t="s">
        <v>19</v>
      </c>
      <c r="F530" s="212" t="s">
        <v>1107</v>
      </c>
      <c r="G530" s="210"/>
      <c r="H530" s="213">
        <v>4.2949999999999999</v>
      </c>
      <c r="I530" s="214"/>
      <c r="J530" s="210"/>
      <c r="K530" s="210"/>
      <c r="L530" s="215"/>
      <c r="M530" s="216"/>
      <c r="N530" s="217"/>
      <c r="O530" s="217"/>
      <c r="P530" s="217"/>
      <c r="Q530" s="217"/>
      <c r="R530" s="217"/>
      <c r="S530" s="217"/>
      <c r="T530" s="218"/>
      <c r="AT530" s="219" t="s">
        <v>157</v>
      </c>
      <c r="AU530" s="219" t="s">
        <v>82</v>
      </c>
      <c r="AV530" s="14" t="s">
        <v>82</v>
      </c>
      <c r="AW530" s="14" t="s">
        <v>33</v>
      </c>
      <c r="AX530" s="14" t="s">
        <v>72</v>
      </c>
      <c r="AY530" s="219" t="s">
        <v>146</v>
      </c>
    </row>
    <row r="531" spans="2:51" s="13" customFormat="1">
      <c r="B531" s="198"/>
      <c r="C531" s="199"/>
      <c r="D531" s="200" t="s">
        <v>157</v>
      </c>
      <c r="E531" s="201" t="s">
        <v>19</v>
      </c>
      <c r="F531" s="202" t="s">
        <v>518</v>
      </c>
      <c r="G531" s="199"/>
      <c r="H531" s="201" t="s">
        <v>19</v>
      </c>
      <c r="I531" s="203"/>
      <c r="J531" s="199"/>
      <c r="K531" s="199"/>
      <c r="L531" s="204"/>
      <c r="M531" s="205"/>
      <c r="N531" s="206"/>
      <c r="O531" s="206"/>
      <c r="P531" s="206"/>
      <c r="Q531" s="206"/>
      <c r="R531" s="206"/>
      <c r="S531" s="206"/>
      <c r="T531" s="207"/>
      <c r="AT531" s="208" t="s">
        <v>157</v>
      </c>
      <c r="AU531" s="208" t="s">
        <v>82</v>
      </c>
      <c r="AV531" s="13" t="s">
        <v>80</v>
      </c>
      <c r="AW531" s="13" t="s">
        <v>33</v>
      </c>
      <c r="AX531" s="13" t="s">
        <v>72</v>
      </c>
      <c r="AY531" s="208" t="s">
        <v>146</v>
      </c>
    </row>
    <row r="532" spans="2:51" s="14" customFormat="1">
      <c r="B532" s="209"/>
      <c r="C532" s="210"/>
      <c r="D532" s="200" t="s">
        <v>157</v>
      </c>
      <c r="E532" s="211" t="s">
        <v>19</v>
      </c>
      <c r="F532" s="212" t="s">
        <v>1108</v>
      </c>
      <c r="G532" s="210"/>
      <c r="H532" s="213">
        <v>2.9910000000000001</v>
      </c>
      <c r="I532" s="214"/>
      <c r="J532" s="210"/>
      <c r="K532" s="210"/>
      <c r="L532" s="215"/>
      <c r="M532" s="216"/>
      <c r="N532" s="217"/>
      <c r="O532" s="217"/>
      <c r="P532" s="217"/>
      <c r="Q532" s="217"/>
      <c r="R532" s="217"/>
      <c r="S532" s="217"/>
      <c r="T532" s="218"/>
      <c r="AT532" s="219" t="s">
        <v>157</v>
      </c>
      <c r="AU532" s="219" t="s">
        <v>82</v>
      </c>
      <c r="AV532" s="14" t="s">
        <v>82</v>
      </c>
      <c r="AW532" s="14" t="s">
        <v>33</v>
      </c>
      <c r="AX532" s="14" t="s">
        <v>72</v>
      </c>
      <c r="AY532" s="219" t="s">
        <v>146</v>
      </c>
    </row>
    <row r="533" spans="2:51" s="13" customFormat="1">
      <c r="B533" s="198"/>
      <c r="C533" s="199"/>
      <c r="D533" s="200" t="s">
        <v>157</v>
      </c>
      <c r="E533" s="201" t="s">
        <v>19</v>
      </c>
      <c r="F533" s="202" t="s">
        <v>520</v>
      </c>
      <c r="G533" s="199"/>
      <c r="H533" s="201" t="s">
        <v>19</v>
      </c>
      <c r="I533" s="203"/>
      <c r="J533" s="199"/>
      <c r="K533" s="199"/>
      <c r="L533" s="204"/>
      <c r="M533" s="205"/>
      <c r="N533" s="206"/>
      <c r="O533" s="206"/>
      <c r="P533" s="206"/>
      <c r="Q533" s="206"/>
      <c r="R533" s="206"/>
      <c r="S533" s="206"/>
      <c r="T533" s="207"/>
      <c r="AT533" s="208" t="s">
        <v>157</v>
      </c>
      <c r="AU533" s="208" t="s">
        <v>82</v>
      </c>
      <c r="AV533" s="13" t="s">
        <v>80</v>
      </c>
      <c r="AW533" s="13" t="s">
        <v>33</v>
      </c>
      <c r="AX533" s="13" t="s">
        <v>72</v>
      </c>
      <c r="AY533" s="208" t="s">
        <v>146</v>
      </c>
    </row>
    <row r="534" spans="2:51" s="14" customFormat="1">
      <c r="B534" s="209"/>
      <c r="C534" s="210"/>
      <c r="D534" s="200" t="s">
        <v>157</v>
      </c>
      <c r="E534" s="211" t="s">
        <v>19</v>
      </c>
      <c r="F534" s="212" t="s">
        <v>1109</v>
      </c>
      <c r="G534" s="210"/>
      <c r="H534" s="213">
        <v>0.81799999999999995</v>
      </c>
      <c r="I534" s="214"/>
      <c r="J534" s="210"/>
      <c r="K534" s="210"/>
      <c r="L534" s="215"/>
      <c r="M534" s="216"/>
      <c r="N534" s="217"/>
      <c r="O534" s="217"/>
      <c r="P534" s="217"/>
      <c r="Q534" s="217"/>
      <c r="R534" s="217"/>
      <c r="S534" s="217"/>
      <c r="T534" s="218"/>
      <c r="AT534" s="219" t="s">
        <v>157</v>
      </c>
      <c r="AU534" s="219" t="s">
        <v>82</v>
      </c>
      <c r="AV534" s="14" t="s">
        <v>82</v>
      </c>
      <c r="AW534" s="14" t="s">
        <v>33</v>
      </c>
      <c r="AX534" s="14" t="s">
        <v>72</v>
      </c>
      <c r="AY534" s="219" t="s">
        <v>146</v>
      </c>
    </row>
    <row r="535" spans="2:51" s="13" customFormat="1">
      <c r="B535" s="198"/>
      <c r="C535" s="199"/>
      <c r="D535" s="200" t="s">
        <v>157</v>
      </c>
      <c r="E535" s="201" t="s">
        <v>19</v>
      </c>
      <c r="F535" s="202" t="s">
        <v>522</v>
      </c>
      <c r="G535" s="199"/>
      <c r="H535" s="201" t="s">
        <v>19</v>
      </c>
      <c r="I535" s="203"/>
      <c r="J535" s="199"/>
      <c r="K535" s="199"/>
      <c r="L535" s="204"/>
      <c r="M535" s="205"/>
      <c r="N535" s="206"/>
      <c r="O535" s="206"/>
      <c r="P535" s="206"/>
      <c r="Q535" s="206"/>
      <c r="R535" s="206"/>
      <c r="S535" s="206"/>
      <c r="T535" s="207"/>
      <c r="AT535" s="208" t="s">
        <v>157</v>
      </c>
      <c r="AU535" s="208" t="s">
        <v>82</v>
      </c>
      <c r="AV535" s="13" t="s">
        <v>80</v>
      </c>
      <c r="AW535" s="13" t="s">
        <v>33</v>
      </c>
      <c r="AX535" s="13" t="s">
        <v>72</v>
      </c>
      <c r="AY535" s="208" t="s">
        <v>146</v>
      </c>
    </row>
    <row r="536" spans="2:51" s="14" customFormat="1">
      <c r="B536" s="209"/>
      <c r="C536" s="210"/>
      <c r="D536" s="200" t="s">
        <v>157</v>
      </c>
      <c r="E536" s="211" t="s">
        <v>19</v>
      </c>
      <c r="F536" s="212" t="s">
        <v>1110</v>
      </c>
      <c r="G536" s="210"/>
      <c r="H536" s="213">
        <v>0.93600000000000005</v>
      </c>
      <c r="I536" s="214"/>
      <c r="J536" s="210"/>
      <c r="K536" s="210"/>
      <c r="L536" s="215"/>
      <c r="M536" s="216"/>
      <c r="N536" s="217"/>
      <c r="O536" s="217"/>
      <c r="P536" s="217"/>
      <c r="Q536" s="217"/>
      <c r="R536" s="217"/>
      <c r="S536" s="217"/>
      <c r="T536" s="218"/>
      <c r="AT536" s="219" t="s">
        <v>157</v>
      </c>
      <c r="AU536" s="219" t="s">
        <v>82</v>
      </c>
      <c r="AV536" s="14" t="s">
        <v>82</v>
      </c>
      <c r="AW536" s="14" t="s">
        <v>33</v>
      </c>
      <c r="AX536" s="14" t="s">
        <v>72</v>
      </c>
      <c r="AY536" s="219" t="s">
        <v>146</v>
      </c>
    </row>
    <row r="537" spans="2:51" s="13" customFormat="1">
      <c r="B537" s="198"/>
      <c r="C537" s="199"/>
      <c r="D537" s="200" t="s">
        <v>157</v>
      </c>
      <c r="E537" s="201" t="s">
        <v>19</v>
      </c>
      <c r="F537" s="202" t="s">
        <v>524</v>
      </c>
      <c r="G537" s="199"/>
      <c r="H537" s="201" t="s">
        <v>19</v>
      </c>
      <c r="I537" s="203"/>
      <c r="J537" s="199"/>
      <c r="K537" s="199"/>
      <c r="L537" s="204"/>
      <c r="M537" s="205"/>
      <c r="N537" s="206"/>
      <c r="O537" s="206"/>
      <c r="P537" s="206"/>
      <c r="Q537" s="206"/>
      <c r="R537" s="206"/>
      <c r="S537" s="206"/>
      <c r="T537" s="207"/>
      <c r="AT537" s="208" t="s">
        <v>157</v>
      </c>
      <c r="AU537" s="208" t="s">
        <v>82</v>
      </c>
      <c r="AV537" s="13" t="s">
        <v>80</v>
      </c>
      <c r="AW537" s="13" t="s">
        <v>33</v>
      </c>
      <c r="AX537" s="13" t="s">
        <v>72</v>
      </c>
      <c r="AY537" s="208" t="s">
        <v>146</v>
      </c>
    </row>
    <row r="538" spans="2:51" s="14" customFormat="1">
      <c r="B538" s="209"/>
      <c r="C538" s="210"/>
      <c r="D538" s="200" t="s">
        <v>157</v>
      </c>
      <c r="E538" s="211" t="s">
        <v>19</v>
      </c>
      <c r="F538" s="212" t="s">
        <v>1111</v>
      </c>
      <c r="G538" s="210"/>
      <c r="H538" s="213">
        <v>0.252</v>
      </c>
      <c r="I538" s="214"/>
      <c r="J538" s="210"/>
      <c r="K538" s="210"/>
      <c r="L538" s="215"/>
      <c r="M538" s="216"/>
      <c r="N538" s="217"/>
      <c r="O538" s="217"/>
      <c r="P538" s="217"/>
      <c r="Q538" s="217"/>
      <c r="R538" s="217"/>
      <c r="S538" s="217"/>
      <c r="T538" s="218"/>
      <c r="AT538" s="219" t="s">
        <v>157</v>
      </c>
      <c r="AU538" s="219" t="s">
        <v>82</v>
      </c>
      <c r="AV538" s="14" t="s">
        <v>82</v>
      </c>
      <c r="AW538" s="14" t="s">
        <v>33</v>
      </c>
      <c r="AX538" s="14" t="s">
        <v>72</v>
      </c>
      <c r="AY538" s="219" t="s">
        <v>146</v>
      </c>
    </row>
    <row r="539" spans="2:51" s="13" customFormat="1">
      <c r="B539" s="198"/>
      <c r="C539" s="199"/>
      <c r="D539" s="200" t="s">
        <v>157</v>
      </c>
      <c r="E539" s="201" t="s">
        <v>19</v>
      </c>
      <c r="F539" s="202" t="s">
        <v>526</v>
      </c>
      <c r="G539" s="199"/>
      <c r="H539" s="201" t="s">
        <v>19</v>
      </c>
      <c r="I539" s="203"/>
      <c r="J539" s="199"/>
      <c r="K539" s="199"/>
      <c r="L539" s="204"/>
      <c r="M539" s="205"/>
      <c r="N539" s="206"/>
      <c r="O539" s="206"/>
      <c r="P539" s="206"/>
      <c r="Q539" s="206"/>
      <c r="R539" s="206"/>
      <c r="S539" s="206"/>
      <c r="T539" s="207"/>
      <c r="AT539" s="208" t="s">
        <v>157</v>
      </c>
      <c r="AU539" s="208" t="s">
        <v>82</v>
      </c>
      <c r="AV539" s="13" t="s">
        <v>80</v>
      </c>
      <c r="AW539" s="13" t="s">
        <v>33</v>
      </c>
      <c r="AX539" s="13" t="s">
        <v>72</v>
      </c>
      <c r="AY539" s="208" t="s">
        <v>146</v>
      </c>
    </row>
    <row r="540" spans="2:51" s="14" customFormat="1">
      <c r="B540" s="209"/>
      <c r="C540" s="210"/>
      <c r="D540" s="200" t="s">
        <v>157</v>
      </c>
      <c r="E540" s="211" t="s">
        <v>19</v>
      </c>
      <c r="F540" s="212" t="s">
        <v>1112</v>
      </c>
      <c r="G540" s="210"/>
      <c r="H540" s="213">
        <v>0.51</v>
      </c>
      <c r="I540" s="214"/>
      <c r="J540" s="210"/>
      <c r="K540" s="210"/>
      <c r="L540" s="215"/>
      <c r="M540" s="216"/>
      <c r="N540" s="217"/>
      <c r="O540" s="217"/>
      <c r="P540" s="217"/>
      <c r="Q540" s="217"/>
      <c r="R540" s="217"/>
      <c r="S540" s="217"/>
      <c r="T540" s="218"/>
      <c r="AT540" s="219" t="s">
        <v>157</v>
      </c>
      <c r="AU540" s="219" t="s">
        <v>82</v>
      </c>
      <c r="AV540" s="14" t="s">
        <v>82</v>
      </c>
      <c r="AW540" s="14" t="s">
        <v>33</v>
      </c>
      <c r="AX540" s="14" t="s">
        <v>72</v>
      </c>
      <c r="AY540" s="219" t="s">
        <v>146</v>
      </c>
    </row>
    <row r="541" spans="2:51" s="13" customFormat="1">
      <c r="B541" s="198"/>
      <c r="C541" s="199"/>
      <c r="D541" s="200" t="s">
        <v>157</v>
      </c>
      <c r="E541" s="201" t="s">
        <v>19</v>
      </c>
      <c r="F541" s="202" t="s">
        <v>964</v>
      </c>
      <c r="G541" s="199"/>
      <c r="H541" s="201" t="s">
        <v>19</v>
      </c>
      <c r="I541" s="203"/>
      <c r="J541" s="199"/>
      <c r="K541" s="199"/>
      <c r="L541" s="204"/>
      <c r="M541" s="205"/>
      <c r="N541" s="206"/>
      <c r="O541" s="206"/>
      <c r="P541" s="206"/>
      <c r="Q541" s="206"/>
      <c r="R541" s="206"/>
      <c r="S541" s="206"/>
      <c r="T541" s="207"/>
      <c r="AT541" s="208" t="s">
        <v>157</v>
      </c>
      <c r="AU541" s="208" t="s">
        <v>82</v>
      </c>
      <c r="AV541" s="13" t="s">
        <v>80</v>
      </c>
      <c r="AW541" s="13" t="s">
        <v>33</v>
      </c>
      <c r="AX541" s="13" t="s">
        <v>72</v>
      </c>
      <c r="AY541" s="208" t="s">
        <v>146</v>
      </c>
    </row>
    <row r="542" spans="2:51" s="14" customFormat="1">
      <c r="B542" s="209"/>
      <c r="C542" s="210"/>
      <c r="D542" s="200" t="s">
        <v>157</v>
      </c>
      <c r="E542" s="211" t="s">
        <v>19</v>
      </c>
      <c r="F542" s="212" t="s">
        <v>1113</v>
      </c>
      <c r="G542" s="210"/>
      <c r="H542" s="213">
        <v>0.26</v>
      </c>
      <c r="I542" s="214"/>
      <c r="J542" s="210"/>
      <c r="K542" s="210"/>
      <c r="L542" s="215"/>
      <c r="M542" s="216"/>
      <c r="N542" s="217"/>
      <c r="O542" s="217"/>
      <c r="P542" s="217"/>
      <c r="Q542" s="217"/>
      <c r="R542" s="217"/>
      <c r="S542" s="217"/>
      <c r="T542" s="218"/>
      <c r="AT542" s="219" t="s">
        <v>157</v>
      </c>
      <c r="AU542" s="219" t="s">
        <v>82</v>
      </c>
      <c r="AV542" s="14" t="s">
        <v>82</v>
      </c>
      <c r="AW542" s="14" t="s">
        <v>33</v>
      </c>
      <c r="AX542" s="14" t="s">
        <v>72</v>
      </c>
      <c r="AY542" s="219" t="s">
        <v>146</v>
      </c>
    </row>
    <row r="543" spans="2:51" s="13" customFormat="1">
      <c r="B543" s="198"/>
      <c r="C543" s="199"/>
      <c r="D543" s="200" t="s">
        <v>157</v>
      </c>
      <c r="E543" s="201" t="s">
        <v>19</v>
      </c>
      <c r="F543" s="202" t="s">
        <v>528</v>
      </c>
      <c r="G543" s="199"/>
      <c r="H543" s="201" t="s">
        <v>19</v>
      </c>
      <c r="I543" s="203"/>
      <c r="J543" s="199"/>
      <c r="K543" s="199"/>
      <c r="L543" s="204"/>
      <c r="M543" s="205"/>
      <c r="N543" s="206"/>
      <c r="O543" s="206"/>
      <c r="P543" s="206"/>
      <c r="Q543" s="206"/>
      <c r="R543" s="206"/>
      <c r="S543" s="206"/>
      <c r="T543" s="207"/>
      <c r="AT543" s="208" t="s">
        <v>157</v>
      </c>
      <c r="AU543" s="208" t="s">
        <v>82</v>
      </c>
      <c r="AV543" s="13" t="s">
        <v>80</v>
      </c>
      <c r="AW543" s="13" t="s">
        <v>33</v>
      </c>
      <c r="AX543" s="13" t="s">
        <v>72</v>
      </c>
      <c r="AY543" s="208" t="s">
        <v>146</v>
      </c>
    </row>
    <row r="544" spans="2:51" s="14" customFormat="1">
      <c r="B544" s="209"/>
      <c r="C544" s="210"/>
      <c r="D544" s="200" t="s">
        <v>157</v>
      </c>
      <c r="E544" s="211" t="s">
        <v>19</v>
      </c>
      <c r="F544" s="212" t="s">
        <v>1114</v>
      </c>
      <c r="G544" s="210"/>
      <c r="H544" s="213">
        <v>1.76</v>
      </c>
      <c r="I544" s="214"/>
      <c r="J544" s="210"/>
      <c r="K544" s="210"/>
      <c r="L544" s="215"/>
      <c r="M544" s="216"/>
      <c r="N544" s="217"/>
      <c r="O544" s="217"/>
      <c r="P544" s="217"/>
      <c r="Q544" s="217"/>
      <c r="R544" s="217"/>
      <c r="S544" s="217"/>
      <c r="T544" s="218"/>
      <c r="AT544" s="219" t="s">
        <v>157</v>
      </c>
      <c r="AU544" s="219" t="s">
        <v>82</v>
      </c>
      <c r="AV544" s="14" t="s">
        <v>82</v>
      </c>
      <c r="AW544" s="14" t="s">
        <v>33</v>
      </c>
      <c r="AX544" s="14" t="s">
        <v>72</v>
      </c>
      <c r="AY544" s="219" t="s">
        <v>146</v>
      </c>
    </row>
    <row r="545" spans="1:65" s="13" customFormat="1">
      <c r="B545" s="198"/>
      <c r="C545" s="199"/>
      <c r="D545" s="200" t="s">
        <v>157</v>
      </c>
      <c r="E545" s="201" t="s">
        <v>19</v>
      </c>
      <c r="F545" s="202" t="s">
        <v>933</v>
      </c>
      <c r="G545" s="199"/>
      <c r="H545" s="201" t="s">
        <v>19</v>
      </c>
      <c r="I545" s="203"/>
      <c r="J545" s="199"/>
      <c r="K545" s="199"/>
      <c r="L545" s="204"/>
      <c r="M545" s="205"/>
      <c r="N545" s="206"/>
      <c r="O545" s="206"/>
      <c r="P545" s="206"/>
      <c r="Q545" s="206"/>
      <c r="R545" s="206"/>
      <c r="S545" s="206"/>
      <c r="T545" s="207"/>
      <c r="AT545" s="208" t="s">
        <v>157</v>
      </c>
      <c r="AU545" s="208" t="s">
        <v>82</v>
      </c>
      <c r="AV545" s="13" t="s">
        <v>80</v>
      </c>
      <c r="AW545" s="13" t="s">
        <v>33</v>
      </c>
      <c r="AX545" s="13" t="s">
        <v>72</v>
      </c>
      <c r="AY545" s="208" t="s">
        <v>146</v>
      </c>
    </row>
    <row r="546" spans="1:65" s="14" customFormat="1">
      <c r="B546" s="209"/>
      <c r="C546" s="210"/>
      <c r="D546" s="200" t="s">
        <v>157</v>
      </c>
      <c r="E546" s="211" t="s">
        <v>19</v>
      </c>
      <c r="F546" s="212" t="s">
        <v>1115</v>
      </c>
      <c r="G546" s="210"/>
      <c r="H546" s="213">
        <v>1.419</v>
      </c>
      <c r="I546" s="214"/>
      <c r="J546" s="210"/>
      <c r="K546" s="210"/>
      <c r="L546" s="215"/>
      <c r="M546" s="216"/>
      <c r="N546" s="217"/>
      <c r="O546" s="217"/>
      <c r="P546" s="217"/>
      <c r="Q546" s="217"/>
      <c r="R546" s="217"/>
      <c r="S546" s="217"/>
      <c r="T546" s="218"/>
      <c r="AT546" s="219" t="s">
        <v>157</v>
      </c>
      <c r="AU546" s="219" t="s">
        <v>82</v>
      </c>
      <c r="AV546" s="14" t="s">
        <v>82</v>
      </c>
      <c r="AW546" s="14" t="s">
        <v>33</v>
      </c>
      <c r="AX546" s="14" t="s">
        <v>72</v>
      </c>
      <c r="AY546" s="219" t="s">
        <v>146</v>
      </c>
    </row>
    <row r="547" spans="1:65" s="13" customFormat="1">
      <c r="B547" s="198"/>
      <c r="C547" s="199"/>
      <c r="D547" s="200" t="s">
        <v>157</v>
      </c>
      <c r="E547" s="201" t="s">
        <v>19</v>
      </c>
      <c r="F547" s="202" t="s">
        <v>935</v>
      </c>
      <c r="G547" s="199"/>
      <c r="H547" s="201" t="s">
        <v>19</v>
      </c>
      <c r="I547" s="203"/>
      <c r="J547" s="199"/>
      <c r="K547" s="199"/>
      <c r="L547" s="204"/>
      <c r="M547" s="205"/>
      <c r="N547" s="206"/>
      <c r="O547" s="206"/>
      <c r="P547" s="206"/>
      <c r="Q547" s="206"/>
      <c r="R547" s="206"/>
      <c r="S547" s="206"/>
      <c r="T547" s="207"/>
      <c r="AT547" s="208" t="s">
        <v>157</v>
      </c>
      <c r="AU547" s="208" t="s">
        <v>82</v>
      </c>
      <c r="AV547" s="13" t="s">
        <v>80</v>
      </c>
      <c r="AW547" s="13" t="s">
        <v>33</v>
      </c>
      <c r="AX547" s="13" t="s">
        <v>72</v>
      </c>
      <c r="AY547" s="208" t="s">
        <v>146</v>
      </c>
    </row>
    <row r="548" spans="1:65" s="14" customFormat="1">
      <c r="B548" s="209"/>
      <c r="C548" s="210"/>
      <c r="D548" s="200" t="s">
        <v>157</v>
      </c>
      <c r="E548" s="211" t="s">
        <v>19</v>
      </c>
      <c r="F548" s="212" t="s">
        <v>1116</v>
      </c>
      <c r="G548" s="210"/>
      <c r="H548" s="213">
        <v>1.2529999999999999</v>
      </c>
      <c r="I548" s="214"/>
      <c r="J548" s="210"/>
      <c r="K548" s="210"/>
      <c r="L548" s="215"/>
      <c r="M548" s="216"/>
      <c r="N548" s="217"/>
      <c r="O548" s="217"/>
      <c r="P548" s="217"/>
      <c r="Q548" s="217"/>
      <c r="R548" s="217"/>
      <c r="S548" s="217"/>
      <c r="T548" s="218"/>
      <c r="AT548" s="219" t="s">
        <v>157</v>
      </c>
      <c r="AU548" s="219" t="s">
        <v>82</v>
      </c>
      <c r="AV548" s="14" t="s">
        <v>82</v>
      </c>
      <c r="AW548" s="14" t="s">
        <v>33</v>
      </c>
      <c r="AX548" s="14" t="s">
        <v>72</v>
      </c>
      <c r="AY548" s="219" t="s">
        <v>146</v>
      </c>
    </row>
    <row r="549" spans="1:65" s="13" customFormat="1">
      <c r="B549" s="198"/>
      <c r="C549" s="199"/>
      <c r="D549" s="200" t="s">
        <v>157</v>
      </c>
      <c r="E549" s="201" t="s">
        <v>19</v>
      </c>
      <c r="F549" s="202" t="s">
        <v>937</v>
      </c>
      <c r="G549" s="199"/>
      <c r="H549" s="201" t="s">
        <v>19</v>
      </c>
      <c r="I549" s="203"/>
      <c r="J549" s="199"/>
      <c r="K549" s="199"/>
      <c r="L549" s="204"/>
      <c r="M549" s="205"/>
      <c r="N549" s="206"/>
      <c r="O549" s="206"/>
      <c r="P549" s="206"/>
      <c r="Q549" s="206"/>
      <c r="R549" s="206"/>
      <c r="S549" s="206"/>
      <c r="T549" s="207"/>
      <c r="AT549" s="208" t="s">
        <v>157</v>
      </c>
      <c r="AU549" s="208" t="s">
        <v>82</v>
      </c>
      <c r="AV549" s="13" t="s">
        <v>80</v>
      </c>
      <c r="AW549" s="13" t="s">
        <v>33</v>
      </c>
      <c r="AX549" s="13" t="s">
        <v>72</v>
      </c>
      <c r="AY549" s="208" t="s">
        <v>146</v>
      </c>
    </row>
    <row r="550" spans="1:65" s="14" customFormat="1">
      <c r="B550" s="209"/>
      <c r="C550" s="210"/>
      <c r="D550" s="200" t="s">
        <v>157</v>
      </c>
      <c r="E550" s="211" t="s">
        <v>19</v>
      </c>
      <c r="F550" s="212" t="s">
        <v>1117</v>
      </c>
      <c r="G550" s="210"/>
      <c r="H550" s="213">
        <v>3.222</v>
      </c>
      <c r="I550" s="214"/>
      <c r="J550" s="210"/>
      <c r="K550" s="210"/>
      <c r="L550" s="215"/>
      <c r="M550" s="216"/>
      <c r="N550" s="217"/>
      <c r="O550" s="217"/>
      <c r="P550" s="217"/>
      <c r="Q550" s="217"/>
      <c r="R550" s="217"/>
      <c r="S550" s="217"/>
      <c r="T550" s="218"/>
      <c r="AT550" s="219" t="s">
        <v>157</v>
      </c>
      <c r="AU550" s="219" t="s">
        <v>82</v>
      </c>
      <c r="AV550" s="14" t="s">
        <v>82</v>
      </c>
      <c r="AW550" s="14" t="s">
        <v>33</v>
      </c>
      <c r="AX550" s="14" t="s">
        <v>72</v>
      </c>
      <c r="AY550" s="219" t="s">
        <v>146</v>
      </c>
    </row>
    <row r="551" spans="1:65" s="13" customFormat="1">
      <c r="B551" s="198"/>
      <c r="C551" s="199"/>
      <c r="D551" s="200" t="s">
        <v>157</v>
      </c>
      <c r="E551" s="201" t="s">
        <v>19</v>
      </c>
      <c r="F551" s="202" t="s">
        <v>939</v>
      </c>
      <c r="G551" s="199"/>
      <c r="H551" s="201" t="s">
        <v>19</v>
      </c>
      <c r="I551" s="203"/>
      <c r="J551" s="199"/>
      <c r="K551" s="199"/>
      <c r="L551" s="204"/>
      <c r="M551" s="205"/>
      <c r="N551" s="206"/>
      <c r="O551" s="206"/>
      <c r="P551" s="206"/>
      <c r="Q551" s="206"/>
      <c r="R551" s="206"/>
      <c r="S551" s="206"/>
      <c r="T551" s="207"/>
      <c r="AT551" s="208" t="s">
        <v>157</v>
      </c>
      <c r="AU551" s="208" t="s">
        <v>82</v>
      </c>
      <c r="AV551" s="13" t="s">
        <v>80</v>
      </c>
      <c r="AW551" s="13" t="s">
        <v>33</v>
      </c>
      <c r="AX551" s="13" t="s">
        <v>72</v>
      </c>
      <c r="AY551" s="208" t="s">
        <v>146</v>
      </c>
    </row>
    <row r="552" spans="1:65" s="14" customFormat="1">
      <c r="B552" s="209"/>
      <c r="C552" s="210"/>
      <c r="D552" s="200" t="s">
        <v>157</v>
      </c>
      <c r="E552" s="211" t="s">
        <v>19</v>
      </c>
      <c r="F552" s="212" t="s">
        <v>1118</v>
      </c>
      <c r="G552" s="210"/>
      <c r="H552" s="213">
        <v>1.6919999999999999</v>
      </c>
      <c r="I552" s="214"/>
      <c r="J552" s="210"/>
      <c r="K552" s="210"/>
      <c r="L552" s="215"/>
      <c r="M552" s="216"/>
      <c r="N552" s="217"/>
      <c r="O552" s="217"/>
      <c r="P552" s="217"/>
      <c r="Q552" s="217"/>
      <c r="R552" s="217"/>
      <c r="S552" s="217"/>
      <c r="T552" s="218"/>
      <c r="AT552" s="219" t="s">
        <v>157</v>
      </c>
      <c r="AU552" s="219" t="s">
        <v>82</v>
      </c>
      <c r="AV552" s="14" t="s">
        <v>82</v>
      </c>
      <c r="AW552" s="14" t="s">
        <v>33</v>
      </c>
      <c r="AX552" s="14" t="s">
        <v>72</v>
      </c>
      <c r="AY552" s="219" t="s">
        <v>146</v>
      </c>
    </row>
    <row r="553" spans="1:65" s="13" customFormat="1">
      <c r="B553" s="198"/>
      <c r="C553" s="199"/>
      <c r="D553" s="200" t="s">
        <v>157</v>
      </c>
      <c r="E553" s="201" t="s">
        <v>19</v>
      </c>
      <c r="F553" s="202" t="s">
        <v>941</v>
      </c>
      <c r="G553" s="199"/>
      <c r="H553" s="201" t="s">
        <v>19</v>
      </c>
      <c r="I553" s="203"/>
      <c r="J553" s="199"/>
      <c r="K553" s="199"/>
      <c r="L553" s="204"/>
      <c r="M553" s="205"/>
      <c r="N553" s="206"/>
      <c r="O553" s="206"/>
      <c r="P553" s="206"/>
      <c r="Q553" s="206"/>
      <c r="R553" s="206"/>
      <c r="S553" s="206"/>
      <c r="T553" s="207"/>
      <c r="AT553" s="208" t="s">
        <v>157</v>
      </c>
      <c r="AU553" s="208" t="s">
        <v>82</v>
      </c>
      <c r="AV553" s="13" t="s">
        <v>80</v>
      </c>
      <c r="AW553" s="13" t="s">
        <v>33</v>
      </c>
      <c r="AX553" s="13" t="s">
        <v>72</v>
      </c>
      <c r="AY553" s="208" t="s">
        <v>146</v>
      </c>
    </row>
    <row r="554" spans="1:65" s="14" customFormat="1">
      <c r="B554" s="209"/>
      <c r="C554" s="210"/>
      <c r="D554" s="200" t="s">
        <v>157</v>
      </c>
      <c r="E554" s="211" t="s">
        <v>19</v>
      </c>
      <c r="F554" s="212" t="s">
        <v>1119</v>
      </c>
      <c r="G554" s="210"/>
      <c r="H554" s="213">
        <v>1.2589999999999999</v>
      </c>
      <c r="I554" s="214"/>
      <c r="J554" s="210"/>
      <c r="K554" s="210"/>
      <c r="L554" s="215"/>
      <c r="M554" s="216"/>
      <c r="N554" s="217"/>
      <c r="O554" s="217"/>
      <c r="P554" s="217"/>
      <c r="Q554" s="217"/>
      <c r="R554" s="217"/>
      <c r="S554" s="217"/>
      <c r="T554" s="218"/>
      <c r="AT554" s="219" t="s">
        <v>157</v>
      </c>
      <c r="AU554" s="219" t="s">
        <v>82</v>
      </c>
      <c r="AV554" s="14" t="s">
        <v>82</v>
      </c>
      <c r="AW554" s="14" t="s">
        <v>33</v>
      </c>
      <c r="AX554" s="14" t="s">
        <v>72</v>
      </c>
      <c r="AY554" s="219" t="s">
        <v>146</v>
      </c>
    </row>
    <row r="555" spans="1:65" s="13" customFormat="1">
      <c r="B555" s="198"/>
      <c r="C555" s="199"/>
      <c r="D555" s="200" t="s">
        <v>157</v>
      </c>
      <c r="E555" s="201" t="s">
        <v>19</v>
      </c>
      <c r="F555" s="202" t="s">
        <v>943</v>
      </c>
      <c r="G555" s="199"/>
      <c r="H555" s="201" t="s">
        <v>19</v>
      </c>
      <c r="I555" s="203"/>
      <c r="J555" s="199"/>
      <c r="K555" s="199"/>
      <c r="L555" s="204"/>
      <c r="M555" s="205"/>
      <c r="N555" s="206"/>
      <c r="O555" s="206"/>
      <c r="P555" s="206"/>
      <c r="Q555" s="206"/>
      <c r="R555" s="206"/>
      <c r="S555" s="206"/>
      <c r="T555" s="207"/>
      <c r="AT555" s="208" t="s">
        <v>157</v>
      </c>
      <c r="AU555" s="208" t="s">
        <v>82</v>
      </c>
      <c r="AV555" s="13" t="s">
        <v>80</v>
      </c>
      <c r="AW555" s="13" t="s">
        <v>33</v>
      </c>
      <c r="AX555" s="13" t="s">
        <v>72</v>
      </c>
      <c r="AY555" s="208" t="s">
        <v>146</v>
      </c>
    </row>
    <row r="556" spans="1:65" s="14" customFormat="1">
      <c r="B556" s="209"/>
      <c r="C556" s="210"/>
      <c r="D556" s="200" t="s">
        <v>157</v>
      </c>
      <c r="E556" s="211" t="s">
        <v>19</v>
      </c>
      <c r="F556" s="212" t="s">
        <v>1120</v>
      </c>
      <c r="G556" s="210"/>
      <c r="H556" s="213">
        <v>3.4319999999999999</v>
      </c>
      <c r="I556" s="214"/>
      <c r="J556" s="210"/>
      <c r="K556" s="210"/>
      <c r="L556" s="215"/>
      <c r="M556" s="216"/>
      <c r="N556" s="217"/>
      <c r="O556" s="217"/>
      <c r="P556" s="217"/>
      <c r="Q556" s="217"/>
      <c r="R556" s="217"/>
      <c r="S556" s="217"/>
      <c r="T556" s="218"/>
      <c r="AT556" s="219" t="s">
        <v>157</v>
      </c>
      <c r="AU556" s="219" t="s">
        <v>82</v>
      </c>
      <c r="AV556" s="14" t="s">
        <v>82</v>
      </c>
      <c r="AW556" s="14" t="s">
        <v>33</v>
      </c>
      <c r="AX556" s="14" t="s">
        <v>72</v>
      </c>
      <c r="AY556" s="219" t="s">
        <v>146</v>
      </c>
    </row>
    <row r="557" spans="1:65" s="13" customFormat="1">
      <c r="B557" s="198"/>
      <c r="C557" s="199"/>
      <c r="D557" s="200" t="s">
        <v>157</v>
      </c>
      <c r="E557" s="201" t="s">
        <v>19</v>
      </c>
      <c r="F557" s="202" t="s">
        <v>1005</v>
      </c>
      <c r="G557" s="199"/>
      <c r="H557" s="201" t="s">
        <v>19</v>
      </c>
      <c r="I557" s="203"/>
      <c r="J557" s="199"/>
      <c r="K557" s="199"/>
      <c r="L557" s="204"/>
      <c r="M557" s="205"/>
      <c r="N557" s="206"/>
      <c r="O557" s="206"/>
      <c r="P557" s="206"/>
      <c r="Q557" s="206"/>
      <c r="R557" s="206"/>
      <c r="S557" s="206"/>
      <c r="T557" s="207"/>
      <c r="AT557" s="208" t="s">
        <v>157</v>
      </c>
      <c r="AU557" s="208" t="s">
        <v>82</v>
      </c>
      <c r="AV557" s="13" t="s">
        <v>80</v>
      </c>
      <c r="AW557" s="13" t="s">
        <v>33</v>
      </c>
      <c r="AX557" s="13" t="s">
        <v>72</v>
      </c>
      <c r="AY557" s="208" t="s">
        <v>146</v>
      </c>
    </row>
    <row r="558" spans="1:65" s="14" customFormat="1">
      <c r="B558" s="209"/>
      <c r="C558" s="210"/>
      <c r="D558" s="200" t="s">
        <v>157</v>
      </c>
      <c r="E558" s="211" t="s">
        <v>19</v>
      </c>
      <c r="F558" s="212" t="s">
        <v>1121</v>
      </c>
      <c r="G558" s="210"/>
      <c r="H558" s="213">
        <v>0.35899999999999999</v>
      </c>
      <c r="I558" s="214"/>
      <c r="J558" s="210"/>
      <c r="K558" s="210"/>
      <c r="L558" s="215"/>
      <c r="M558" s="216"/>
      <c r="N558" s="217"/>
      <c r="O558" s="217"/>
      <c r="P558" s="217"/>
      <c r="Q558" s="217"/>
      <c r="R558" s="217"/>
      <c r="S558" s="217"/>
      <c r="T558" s="218"/>
      <c r="AT558" s="219" t="s">
        <v>157</v>
      </c>
      <c r="AU558" s="219" t="s">
        <v>82</v>
      </c>
      <c r="AV558" s="14" t="s">
        <v>82</v>
      </c>
      <c r="AW558" s="14" t="s">
        <v>33</v>
      </c>
      <c r="AX558" s="14" t="s">
        <v>72</v>
      </c>
      <c r="AY558" s="219" t="s">
        <v>146</v>
      </c>
    </row>
    <row r="559" spans="1:65" s="15" customFormat="1">
      <c r="B559" s="220"/>
      <c r="C559" s="221"/>
      <c r="D559" s="200" t="s">
        <v>157</v>
      </c>
      <c r="E559" s="222" t="s">
        <v>19</v>
      </c>
      <c r="F559" s="223" t="s">
        <v>161</v>
      </c>
      <c r="G559" s="221"/>
      <c r="H559" s="224">
        <v>26.888000000000002</v>
      </c>
      <c r="I559" s="225"/>
      <c r="J559" s="221"/>
      <c r="K559" s="221"/>
      <c r="L559" s="226"/>
      <c r="M559" s="227"/>
      <c r="N559" s="228"/>
      <c r="O559" s="228"/>
      <c r="P559" s="228"/>
      <c r="Q559" s="228"/>
      <c r="R559" s="228"/>
      <c r="S559" s="228"/>
      <c r="T559" s="229"/>
      <c r="AT559" s="230" t="s">
        <v>157</v>
      </c>
      <c r="AU559" s="230" t="s">
        <v>82</v>
      </c>
      <c r="AV559" s="15" t="s">
        <v>147</v>
      </c>
      <c r="AW559" s="15" t="s">
        <v>33</v>
      </c>
      <c r="AX559" s="15" t="s">
        <v>80</v>
      </c>
      <c r="AY559" s="230" t="s">
        <v>146</v>
      </c>
    </row>
    <row r="560" spans="1:65" s="2" customFormat="1" ht="24.2" customHeight="1">
      <c r="A560" s="36"/>
      <c r="B560" s="37"/>
      <c r="C560" s="180" t="s">
        <v>320</v>
      </c>
      <c r="D560" s="180" t="s">
        <v>149</v>
      </c>
      <c r="E560" s="181" t="s">
        <v>1122</v>
      </c>
      <c r="F560" s="182" t="s">
        <v>1123</v>
      </c>
      <c r="G560" s="183" t="s">
        <v>152</v>
      </c>
      <c r="H560" s="184">
        <v>16.131</v>
      </c>
      <c r="I560" s="185"/>
      <c r="J560" s="186">
        <f>ROUND(I560*H560,2)</f>
        <v>0</v>
      </c>
      <c r="K560" s="182" t="s">
        <v>362</v>
      </c>
      <c r="L560" s="41"/>
      <c r="M560" s="187" t="s">
        <v>19</v>
      </c>
      <c r="N560" s="188" t="s">
        <v>43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6.0999999999999999E-2</v>
      </c>
      <c r="T560" s="190">
        <f>S560*H560</f>
        <v>0.98399099999999995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147</v>
      </c>
      <c r="AT560" s="191" t="s">
        <v>149</v>
      </c>
      <c r="AU560" s="191" t="s">
        <v>82</v>
      </c>
      <c r="AY560" s="19" t="s">
        <v>146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80</v>
      </c>
      <c r="BK560" s="192">
        <f>ROUND(I560*H560,2)</f>
        <v>0</v>
      </c>
      <c r="BL560" s="19" t="s">
        <v>147</v>
      </c>
      <c r="BM560" s="191" t="s">
        <v>1124</v>
      </c>
    </row>
    <row r="561" spans="1:65" s="2" customFormat="1">
      <c r="A561" s="36"/>
      <c r="B561" s="37"/>
      <c r="C561" s="38"/>
      <c r="D561" s="193" t="s">
        <v>155</v>
      </c>
      <c r="E561" s="38"/>
      <c r="F561" s="194" t="s">
        <v>1125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155</v>
      </c>
      <c r="AU561" s="19" t="s">
        <v>82</v>
      </c>
    </row>
    <row r="562" spans="1:65" s="13" customFormat="1">
      <c r="B562" s="198"/>
      <c r="C562" s="199"/>
      <c r="D562" s="200" t="s">
        <v>157</v>
      </c>
      <c r="E562" s="201" t="s">
        <v>19</v>
      </c>
      <c r="F562" s="202" t="s">
        <v>1091</v>
      </c>
      <c r="G562" s="199"/>
      <c r="H562" s="201" t="s">
        <v>19</v>
      </c>
      <c r="I562" s="203"/>
      <c r="J562" s="199"/>
      <c r="K562" s="199"/>
      <c r="L562" s="204"/>
      <c r="M562" s="205"/>
      <c r="N562" s="206"/>
      <c r="O562" s="206"/>
      <c r="P562" s="206"/>
      <c r="Q562" s="206"/>
      <c r="R562" s="206"/>
      <c r="S562" s="206"/>
      <c r="T562" s="207"/>
      <c r="AT562" s="208" t="s">
        <v>157</v>
      </c>
      <c r="AU562" s="208" t="s">
        <v>82</v>
      </c>
      <c r="AV562" s="13" t="s">
        <v>80</v>
      </c>
      <c r="AW562" s="13" t="s">
        <v>33</v>
      </c>
      <c r="AX562" s="13" t="s">
        <v>72</v>
      </c>
      <c r="AY562" s="208" t="s">
        <v>146</v>
      </c>
    </row>
    <row r="563" spans="1:65" s="14" customFormat="1">
      <c r="B563" s="209"/>
      <c r="C563" s="210"/>
      <c r="D563" s="200" t="s">
        <v>157</v>
      </c>
      <c r="E563" s="211" t="s">
        <v>19</v>
      </c>
      <c r="F563" s="212" t="s">
        <v>1126</v>
      </c>
      <c r="G563" s="210"/>
      <c r="H563" s="213">
        <v>1.6020000000000001</v>
      </c>
      <c r="I563" s="214"/>
      <c r="J563" s="210"/>
      <c r="K563" s="210"/>
      <c r="L563" s="215"/>
      <c r="M563" s="216"/>
      <c r="N563" s="217"/>
      <c r="O563" s="217"/>
      <c r="P563" s="217"/>
      <c r="Q563" s="217"/>
      <c r="R563" s="217"/>
      <c r="S563" s="217"/>
      <c r="T563" s="218"/>
      <c r="AT563" s="219" t="s">
        <v>157</v>
      </c>
      <c r="AU563" s="219" t="s">
        <v>82</v>
      </c>
      <c r="AV563" s="14" t="s">
        <v>82</v>
      </c>
      <c r="AW563" s="14" t="s">
        <v>33</v>
      </c>
      <c r="AX563" s="14" t="s">
        <v>72</v>
      </c>
      <c r="AY563" s="219" t="s">
        <v>146</v>
      </c>
    </row>
    <row r="564" spans="1:65" s="14" customFormat="1">
      <c r="B564" s="209"/>
      <c r="C564" s="210"/>
      <c r="D564" s="200" t="s">
        <v>157</v>
      </c>
      <c r="E564" s="211" t="s">
        <v>19</v>
      </c>
      <c r="F564" s="212" t="s">
        <v>1127</v>
      </c>
      <c r="G564" s="210"/>
      <c r="H564" s="213">
        <v>4.5780000000000003</v>
      </c>
      <c r="I564" s="214"/>
      <c r="J564" s="210"/>
      <c r="K564" s="210"/>
      <c r="L564" s="215"/>
      <c r="M564" s="216"/>
      <c r="N564" s="217"/>
      <c r="O564" s="217"/>
      <c r="P564" s="217"/>
      <c r="Q564" s="217"/>
      <c r="R564" s="217"/>
      <c r="S564" s="217"/>
      <c r="T564" s="218"/>
      <c r="AT564" s="219" t="s">
        <v>157</v>
      </c>
      <c r="AU564" s="219" t="s">
        <v>82</v>
      </c>
      <c r="AV564" s="14" t="s">
        <v>82</v>
      </c>
      <c r="AW564" s="14" t="s">
        <v>33</v>
      </c>
      <c r="AX564" s="14" t="s">
        <v>72</v>
      </c>
      <c r="AY564" s="219" t="s">
        <v>146</v>
      </c>
    </row>
    <row r="565" spans="1:65" s="13" customFormat="1">
      <c r="B565" s="198"/>
      <c r="C565" s="199"/>
      <c r="D565" s="200" t="s">
        <v>157</v>
      </c>
      <c r="E565" s="201" t="s">
        <v>19</v>
      </c>
      <c r="F565" s="202" t="s">
        <v>1128</v>
      </c>
      <c r="G565" s="199"/>
      <c r="H565" s="201" t="s">
        <v>19</v>
      </c>
      <c r="I565" s="203"/>
      <c r="J565" s="199"/>
      <c r="K565" s="199"/>
      <c r="L565" s="204"/>
      <c r="M565" s="205"/>
      <c r="N565" s="206"/>
      <c r="O565" s="206"/>
      <c r="P565" s="206"/>
      <c r="Q565" s="206"/>
      <c r="R565" s="206"/>
      <c r="S565" s="206"/>
      <c r="T565" s="207"/>
      <c r="AT565" s="208" t="s">
        <v>157</v>
      </c>
      <c r="AU565" s="208" t="s">
        <v>82</v>
      </c>
      <c r="AV565" s="13" t="s">
        <v>80</v>
      </c>
      <c r="AW565" s="13" t="s">
        <v>33</v>
      </c>
      <c r="AX565" s="13" t="s">
        <v>72</v>
      </c>
      <c r="AY565" s="208" t="s">
        <v>146</v>
      </c>
    </row>
    <row r="566" spans="1:65" s="14" customFormat="1">
      <c r="B566" s="209"/>
      <c r="C566" s="210"/>
      <c r="D566" s="200" t="s">
        <v>157</v>
      </c>
      <c r="E566" s="211" t="s">
        <v>19</v>
      </c>
      <c r="F566" s="212" t="s">
        <v>1129</v>
      </c>
      <c r="G566" s="210"/>
      <c r="H566" s="213">
        <v>4.3499999999999996</v>
      </c>
      <c r="I566" s="214"/>
      <c r="J566" s="210"/>
      <c r="K566" s="210"/>
      <c r="L566" s="215"/>
      <c r="M566" s="216"/>
      <c r="N566" s="217"/>
      <c r="O566" s="217"/>
      <c r="P566" s="217"/>
      <c r="Q566" s="217"/>
      <c r="R566" s="217"/>
      <c r="S566" s="217"/>
      <c r="T566" s="218"/>
      <c r="AT566" s="219" t="s">
        <v>157</v>
      </c>
      <c r="AU566" s="219" t="s">
        <v>82</v>
      </c>
      <c r="AV566" s="14" t="s">
        <v>82</v>
      </c>
      <c r="AW566" s="14" t="s">
        <v>33</v>
      </c>
      <c r="AX566" s="14" t="s">
        <v>72</v>
      </c>
      <c r="AY566" s="219" t="s">
        <v>146</v>
      </c>
    </row>
    <row r="567" spans="1:65" s="14" customFormat="1">
      <c r="B567" s="209"/>
      <c r="C567" s="210"/>
      <c r="D567" s="200" t="s">
        <v>157</v>
      </c>
      <c r="E567" s="211" t="s">
        <v>19</v>
      </c>
      <c r="F567" s="212" t="s">
        <v>1130</v>
      </c>
      <c r="G567" s="210"/>
      <c r="H567" s="213">
        <v>5.601</v>
      </c>
      <c r="I567" s="214"/>
      <c r="J567" s="210"/>
      <c r="K567" s="210"/>
      <c r="L567" s="215"/>
      <c r="M567" s="216"/>
      <c r="N567" s="217"/>
      <c r="O567" s="217"/>
      <c r="P567" s="217"/>
      <c r="Q567" s="217"/>
      <c r="R567" s="217"/>
      <c r="S567" s="217"/>
      <c r="T567" s="218"/>
      <c r="AT567" s="219" t="s">
        <v>157</v>
      </c>
      <c r="AU567" s="219" t="s">
        <v>82</v>
      </c>
      <c r="AV567" s="14" t="s">
        <v>82</v>
      </c>
      <c r="AW567" s="14" t="s">
        <v>33</v>
      </c>
      <c r="AX567" s="14" t="s">
        <v>72</v>
      </c>
      <c r="AY567" s="219" t="s">
        <v>146</v>
      </c>
    </row>
    <row r="568" spans="1:65" s="15" customFormat="1">
      <c r="B568" s="220"/>
      <c r="C568" s="221"/>
      <c r="D568" s="200" t="s">
        <v>157</v>
      </c>
      <c r="E568" s="222" t="s">
        <v>19</v>
      </c>
      <c r="F568" s="223" t="s">
        <v>161</v>
      </c>
      <c r="G568" s="221"/>
      <c r="H568" s="224">
        <v>16.131</v>
      </c>
      <c r="I568" s="225"/>
      <c r="J568" s="221"/>
      <c r="K568" s="221"/>
      <c r="L568" s="226"/>
      <c r="M568" s="227"/>
      <c r="N568" s="228"/>
      <c r="O568" s="228"/>
      <c r="P568" s="228"/>
      <c r="Q568" s="228"/>
      <c r="R568" s="228"/>
      <c r="S568" s="228"/>
      <c r="T568" s="229"/>
      <c r="AT568" s="230" t="s">
        <v>157</v>
      </c>
      <c r="AU568" s="230" t="s">
        <v>82</v>
      </c>
      <c r="AV568" s="15" t="s">
        <v>147</v>
      </c>
      <c r="AW568" s="15" t="s">
        <v>33</v>
      </c>
      <c r="AX568" s="15" t="s">
        <v>80</v>
      </c>
      <c r="AY568" s="230" t="s">
        <v>146</v>
      </c>
    </row>
    <row r="569" spans="1:65" s="2" customFormat="1" ht="24.2" customHeight="1">
      <c r="A569" s="36"/>
      <c r="B569" s="37"/>
      <c r="C569" s="180" t="s">
        <v>326</v>
      </c>
      <c r="D569" s="180" t="s">
        <v>149</v>
      </c>
      <c r="E569" s="181" t="s">
        <v>1131</v>
      </c>
      <c r="F569" s="182" t="s">
        <v>1132</v>
      </c>
      <c r="G569" s="183" t="s">
        <v>152</v>
      </c>
      <c r="H569" s="184">
        <v>11.394</v>
      </c>
      <c r="I569" s="185"/>
      <c r="J569" s="186">
        <f>ROUND(I569*H569,2)</f>
        <v>0</v>
      </c>
      <c r="K569" s="182" t="s">
        <v>362</v>
      </c>
      <c r="L569" s="41"/>
      <c r="M569" s="187" t="s">
        <v>19</v>
      </c>
      <c r="N569" s="188" t="s">
        <v>43</v>
      </c>
      <c r="O569" s="66"/>
      <c r="P569" s="189">
        <f>O569*H569</f>
        <v>0</v>
      </c>
      <c r="Q569" s="189">
        <v>0</v>
      </c>
      <c r="R569" s="189">
        <f>Q569*H569</f>
        <v>0</v>
      </c>
      <c r="S569" s="189">
        <v>5.2999999999999999E-2</v>
      </c>
      <c r="T569" s="190">
        <f>S569*H569</f>
        <v>0.60388200000000003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147</v>
      </c>
      <c r="AT569" s="191" t="s">
        <v>149</v>
      </c>
      <c r="AU569" s="191" t="s">
        <v>82</v>
      </c>
      <c r="AY569" s="19" t="s">
        <v>146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9" t="s">
        <v>80</v>
      </c>
      <c r="BK569" s="192">
        <f>ROUND(I569*H569,2)</f>
        <v>0</v>
      </c>
      <c r="BL569" s="19" t="s">
        <v>147</v>
      </c>
      <c r="BM569" s="191" t="s">
        <v>1133</v>
      </c>
    </row>
    <row r="570" spans="1:65" s="2" customFormat="1">
      <c r="A570" s="36"/>
      <c r="B570" s="37"/>
      <c r="C570" s="38"/>
      <c r="D570" s="193" t="s">
        <v>155</v>
      </c>
      <c r="E570" s="38"/>
      <c r="F570" s="194" t="s">
        <v>1134</v>
      </c>
      <c r="G570" s="38"/>
      <c r="H570" s="38"/>
      <c r="I570" s="195"/>
      <c r="J570" s="38"/>
      <c r="K570" s="38"/>
      <c r="L570" s="41"/>
      <c r="M570" s="196"/>
      <c r="N570" s="197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155</v>
      </c>
      <c r="AU570" s="19" t="s">
        <v>82</v>
      </c>
    </row>
    <row r="571" spans="1:65" s="13" customFormat="1">
      <c r="B571" s="198"/>
      <c r="C571" s="199"/>
      <c r="D571" s="200" t="s">
        <v>157</v>
      </c>
      <c r="E571" s="201" t="s">
        <v>19</v>
      </c>
      <c r="F571" s="202" t="s">
        <v>1091</v>
      </c>
      <c r="G571" s="199"/>
      <c r="H571" s="201" t="s">
        <v>19</v>
      </c>
      <c r="I571" s="203"/>
      <c r="J571" s="199"/>
      <c r="K571" s="199"/>
      <c r="L571" s="204"/>
      <c r="M571" s="205"/>
      <c r="N571" s="206"/>
      <c r="O571" s="206"/>
      <c r="P571" s="206"/>
      <c r="Q571" s="206"/>
      <c r="R571" s="206"/>
      <c r="S571" s="206"/>
      <c r="T571" s="207"/>
      <c r="AT571" s="208" t="s">
        <v>157</v>
      </c>
      <c r="AU571" s="208" t="s">
        <v>82</v>
      </c>
      <c r="AV571" s="13" t="s">
        <v>80</v>
      </c>
      <c r="AW571" s="13" t="s">
        <v>33</v>
      </c>
      <c r="AX571" s="13" t="s">
        <v>72</v>
      </c>
      <c r="AY571" s="208" t="s">
        <v>146</v>
      </c>
    </row>
    <row r="572" spans="1:65" s="14" customFormat="1">
      <c r="B572" s="209"/>
      <c r="C572" s="210"/>
      <c r="D572" s="200" t="s">
        <v>157</v>
      </c>
      <c r="E572" s="211" t="s">
        <v>19</v>
      </c>
      <c r="F572" s="212" t="s">
        <v>1135</v>
      </c>
      <c r="G572" s="210"/>
      <c r="H572" s="213">
        <v>6.7720000000000002</v>
      </c>
      <c r="I572" s="214"/>
      <c r="J572" s="210"/>
      <c r="K572" s="210"/>
      <c r="L572" s="215"/>
      <c r="M572" s="216"/>
      <c r="N572" s="217"/>
      <c r="O572" s="217"/>
      <c r="P572" s="217"/>
      <c r="Q572" s="217"/>
      <c r="R572" s="217"/>
      <c r="S572" s="217"/>
      <c r="T572" s="218"/>
      <c r="AT572" s="219" t="s">
        <v>157</v>
      </c>
      <c r="AU572" s="219" t="s">
        <v>82</v>
      </c>
      <c r="AV572" s="14" t="s">
        <v>82</v>
      </c>
      <c r="AW572" s="14" t="s">
        <v>33</v>
      </c>
      <c r="AX572" s="14" t="s">
        <v>72</v>
      </c>
      <c r="AY572" s="219" t="s">
        <v>146</v>
      </c>
    </row>
    <row r="573" spans="1:65" s="14" customFormat="1">
      <c r="B573" s="209"/>
      <c r="C573" s="210"/>
      <c r="D573" s="200" t="s">
        <v>157</v>
      </c>
      <c r="E573" s="211" t="s">
        <v>19</v>
      </c>
      <c r="F573" s="212" t="s">
        <v>1136</v>
      </c>
      <c r="G573" s="210"/>
      <c r="H573" s="213">
        <v>2.5739999999999998</v>
      </c>
      <c r="I573" s="214"/>
      <c r="J573" s="210"/>
      <c r="K573" s="210"/>
      <c r="L573" s="215"/>
      <c r="M573" s="216"/>
      <c r="N573" s="217"/>
      <c r="O573" s="217"/>
      <c r="P573" s="217"/>
      <c r="Q573" s="217"/>
      <c r="R573" s="217"/>
      <c r="S573" s="217"/>
      <c r="T573" s="218"/>
      <c r="AT573" s="219" t="s">
        <v>157</v>
      </c>
      <c r="AU573" s="219" t="s">
        <v>82</v>
      </c>
      <c r="AV573" s="14" t="s">
        <v>82</v>
      </c>
      <c r="AW573" s="14" t="s">
        <v>33</v>
      </c>
      <c r="AX573" s="14" t="s">
        <v>72</v>
      </c>
      <c r="AY573" s="219" t="s">
        <v>146</v>
      </c>
    </row>
    <row r="574" spans="1:65" s="13" customFormat="1">
      <c r="B574" s="198"/>
      <c r="C574" s="199"/>
      <c r="D574" s="200" t="s">
        <v>157</v>
      </c>
      <c r="E574" s="201" t="s">
        <v>19</v>
      </c>
      <c r="F574" s="202" t="s">
        <v>1058</v>
      </c>
      <c r="G574" s="199"/>
      <c r="H574" s="201" t="s">
        <v>19</v>
      </c>
      <c r="I574" s="203"/>
      <c r="J574" s="199"/>
      <c r="K574" s="199"/>
      <c r="L574" s="204"/>
      <c r="M574" s="205"/>
      <c r="N574" s="206"/>
      <c r="O574" s="206"/>
      <c r="P574" s="206"/>
      <c r="Q574" s="206"/>
      <c r="R574" s="206"/>
      <c r="S574" s="206"/>
      <c r="T574" s="207"/>
      <c r="AT574" s="208" t="s">
        <v>157</v>
      </c>
      <c r="AU574" s="208" t="s">
        <v>82</v>
      </c>
      <c r="AV574" s="13" t="s">
        <v>80</v>
      </c>
      <c r="AW574" s="13" t="s">
        <v>33</v>
      </c>
      <c r="AX574" s="13" t="s">
        <v>72</v>
      </c>
      <c r="AY574" s="208" t="s">
        <v>146</v>
      </c>
    </row>
    <row r="575" spans="1:65" s="14" customFormat="1">
      <c r="B575" s="209"/>
      <c r="C575" s="210"/>
      <c r="D575" s="200" t="s">
        <v>157</v>
      </c>
      <c r="E575" s="211" t="s">
        <v>19</v>
      </c>
      <c r="F575" s="212" t="s">
        <v>1137</v>
      </c>
      <c r="G575" s="210"/>
      <c r="H575" s="213">
        <v>2.048</v>
      </c>
      <c r="I575" s="214"/>
      <c r="J575" s="210"/>
      <c r="K575" s="210"/>
      <c r="L575" s="215"/>
      <c r="M575" s="216"/>
      <c r="N575" s="217"/>
      <c r="O575" s="217"/>
      <c r="P575" s="217"/>
      <c r="Q575" s="217"/>
      <c r="R575" s="217"/>
      <c r="S575" s="217"/>
      <c r="T575" s="218"/>
      <c r="AT575" s="219" t="s">
        <v>157</v>
      </c>
      <c r="AU575" s="219" t="s">
        <v>82</v>
      </c>
      <c r="AV575" s="14" t="s">
        <v>82</v>
      </c>
      <c r="AW575" s="14" t="s">
        <v>33</v>
      </c>
      <c r="AX575" s="14" t="s">
        <v>72</v>
      </c>
      <c r="AY575" s="219" t="s">
        <v>146</v>
      </c>
    </row>
    <row r="576" spans="1:65" s="15" customFormat="1">
      <c r="B576" s="220"/>
      <c r="C576" s="221"/>
      <c r="D576" s="200" t="s">
        <v>157</v>
      </c>
      <c r="E576" s="222" t="s">
        <v>19</v>
      </c>
      <c r="F576" s="223" t="s">
        <v>161</v>
      </c>
      <c r="G576" s="221"/>
      <c r="H576" s="224">
        <v>11.394</v>
      </c>
      <c r="I576" s="225"/>
      <c r="J576" s="221"/>
      <c r="K576" s="221"/>
      <c r="L576" s="226"/>
      <c r="M576" s="227"/>
      <c r="N576" s="228"/>
      <c r="O576" s="228"/>
      <c r="P576" s="228"/>
      <c r="Q576" s="228"/>
      <c r="R576" s="228"/>
      <c r="S576" s="228"/>
      <c r="T576" s="229"/>
      <c r="AT576" s="230" t="s">
        <v>157</v>
      </c>
      <c r="AU576" s="230" t="s">
        <v>82</v>
      </c>
      <c r="AV576" s="15" t="s">
        <v>147</v>
      </c>
      <c r="AW576" s="15" t="s">
        <v>33</v>
      </c>
      <c r="AX576" s="15" t="s">
        <v>80</v>
      </c>
      <c r="AY576" s="230" t="s">
        <v>146</v>
      </c>
    </row>
    <row r="577" spans="1:65" s="2" customFormat="1" ht="24.2" customHeight="1">
      <c r="A577" s="36"/>
      <c r="B577" s="37"/>
      <c r="C577" s="180" t="s">
        <v>335</v>
      </c>
      <c r="D577" s="180" t="s">
        <v>149</v>
      </c>
      <c r="E577" s="181" t="s">
        <v>1138</v>
      </c>
      <c r="F577" s="182" t="s">
        <v>1139</v>
      </c>
      <c r="G577" s="183" t="s">
        <v>152</v>
      </c>
      <c r="H577" s="184">
        <v>10.791</v>
      </c>
      <c r="I577" s="185"/>
      <c r="J577" s="186">
        <f>ROUND(I577*H577,2)</f>
        <v>0</v>
      </c>
      <c r="K577" s="182" t="s">
        <v>362</v>
      </c>
      <c r="L577" s="41"/>
      <c r="M577" s="187" t="s">
        <v>19</v>
      </c>
      <c r="N577" s="188" t="s">
        <v>43</v>
      </c>
      <c r="O577" s="66"/>
      <c r="P577" s="189">
        <f>O577*H577</f>
        <v>0</v>
      </c>
      <c r="Q577" s="189">
        <v>0</v>
      </c>
      <c r="R577" s="189">
        <f>Q577*H577</f>
        <v>0</v>
      </c>
      <c r="S577" s="189">
        <v>0.05</v>
      </c>
      <c r="T577" s="190">
        <f>S577*H577</f>
        <v>0.53955000000000009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91" t="s">
        <v>147</v>
      </c>
      <c r="AT577" s="191" t="s">
        <v>149</v>
      </c>
      <c r="AU577" s="191" t="s">
        <v>82</v>
      </c>
      <c r="AY577" s="19" t="s">
        <v>146</v>
      </c>
      <c r="BE577" s="192">
        <f>IF(N577="základní",J577,0)</f>
        <v>0</v>
      </c>
      <c r="BF577" s="192">
        <f>IF(N577="snížená",J577,0)</f>
        <v>0</v>
      </c>
      <c r="BG577" s="192">
        <f>IF(N577="zákl. přenesená",J577,0)</f>
        <v>0</v>
      </c>
      <c r="BH577" s="192">
        <f>IF(N577="sníž. přenesená",J577,0)</f>
        <v>0</v>
      </c>
      <c r="BI577" s="192">
        <f>IF(N577="nulová",J577,0)</f>
        <v>0</v>
      </c>
      <c r="BJ577" s="19" t="s">
        <v>80</v>
      </c>
      <c r="BK577" s="192">
        <f>ROUND(I577*H577,2)</f>
        <v>0</v>
      </c>
      <c r="BL577" s="19" t="s">
        <v>147</v>
      </c>
      <c r="BM577" s="191" t="s">
        <v>1140</v>
      </c>
    </row>
    <row r="578" spans="1:65" s="2" customFormat="1">
      <c r="A578" s="36"/>
      <c r="B578" s="37"/>
      <c r="C578" s="38"/>
      <c r="D578" s="193" t="s">
        <v>155</v>
      </c>
      <c r="E578" s="38"/>
      <c r="F578" s="194" t="s">
        <v>1141</v>
      </c>
      <c r="G578" s="38"/>
      <c r="H578" s="38"/>
      <c r="I578" s="195"/>
      <c r="J578" s="38"/>
      <c r="K578" s="38"/>
      <c r="L578" s="41"/>
      <c r="M578" s="196"/>
      <c r="N578" s="197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155</v>
      </c>
      <c r="AU578" s="19" t="s">
        <v>82</v>
      </c>
    </row>
    <row r="579" spans="1:65" s="13" customFormat="1">
      <c r="B579" s="198"/>
      <c r="C579" s="199"/>
      <c r="D579" s="200" t="s">
        <v>157</v>
      </c>
      <c r="E579" s="201" t="s">
        <v>19</v>
      </c>
      <c r="F579" s="202" t="s">
        <v>1058</v>
      </c>
      <c r="G579" s="199"/>
      <c r="H579" s="201" t="s">
        <v>19</v>
      </c>
      <c r="I579" s="203"/>
      <c r="J579" s="199"/>
      <c r="K579" s="199"/>
      <c r="L579" s="204"/>
      <c r="M579" s="205"/>
      <c r="N579" s="206"/>
      <c r="O579" s="206"/>
      <c r="P579" s="206"/>
      <c r="Q579" s="206"/>
      <c r="R579" s="206"/>
      <c r="S579" s="206"/>
      <c r="T579" s="207"/>
      <c r="AT579" s="208" t="s">
        <v>157</v>
      </c>
      <c r="AU579" s="208" t="s">
        <v>82</v>
      </c>
      <c r="AV579" s="13" t="s">
        <v>80</v>
      </c>
      <c r="AW579" s="13" t="s">
        <v>33</v>
      </c>
      <c r="AX579" s="13" t="s">
        <v>72</v>
      </c>
      <c r="AY579" s="208" t="s">
        <v>146</v>
      </c>
    </row>
    <row r="580" spans="1:65" s="14" customFormat="1">
      <c r="B580" s="209"/>
      <c r="C580" s="210"/>
      <c r="D580" s="200" t="s">
        <v>157</v>
      </c>
      <c r="E580" s="211" t="s">
        <v>19</v>
      </c>
      <c r="F580" s="212" t="s">
        <v>1142</v>
      </c>
      <c r="G580" s="210"/>
      <c r="H580" s="213">
        <v>10.791</v>
      </c>
      <c r="I580" s="214"/>
      <c r="J580" s="210"/>
      <c r="K580" s="210"/>
      <c r="L580" s="215"/>
      <c r="M580" s="216"/>
      <c r="N580" s="217"/>
      <c r="O580" s="217"/>
      <c r="P580" s="217"/>
      <c r="Q580" s="217"/>
      <c r="R580" s="217"/>
      <c r="S580" s="217"/>
      <c r="T580" s="218"/>
      <c r="AT580" s="219" t="s">
        <v>157</v>
      </c>
      <c r="AU580" s="219" t="s">
        <v>82</v>
      </c>
      <c r="AV580" s="14" t="s">
        <v>82</v>
      </c>
      <c r="AW580" s="14" t="s">
        <v>33</v>
      </c>
      <c r="AX580" s="14" t="s">
        <v>80</v>
      </c>
      <c r="AY580" s="219" t="s">
        <v>146</v>
      </c>
    </row>
    <row r="581" spans="1:65" s="2" customFormat="1" ht="24.2" customHeight="1">
      <c r="A581" s="36"/>
      <c r="B581" s="37"/>
      <c r="C581" s="180" t="s">
        <v>340</v>
      </c>
      <c r="D581" s="180" t="s">
        <v>149</v>
      </c>
      <c r="E581" s="181" t="s">
        <v>1143</v>
      </c>
      <c r="F581" s="182" t="s">
        <v>1144</v>
      </c>
      <c r="G581" s="183" t="s">
        <v>152</v>
      </c>
      <c r="H581" s="184">
        <v>24.481999999999999</v>
      </c>
      <c r="I581" s="185"/>
      <c r="J581" s="186">
        <f>ROUND(I581*H581,2)</f>
        <v>0</v>
      </c>
      <c r="K581" s="182" t="s">
        <v>362</v>
      </c>
      <c r="L581" s="41"/>
      <c r="M581" s="187" t="s">
        <v>19</v>
      </c>
      <c r="N581" s="188" t="s">
        <v>43</v>
      </c>
      <c r="O581" s="66"/>
      <c r="P581" s="189">
        <f>O581*H581</f>
        <v>0</v>
      </c>
      <c r="Q581" s="189">
        <v>0</v>
      </c>
      <c r="R581" s="189">
        <f>Q581*H581</f>
        <v>0</v>
      </c>
      <c r="S581" s="189">
        <v>7.5999999999999998E-2</v>
      </c>
      <c r="T581" s="190">
        <f>S581*H581</f>
        <v>1.8606319999999998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147</v>
      </c>
      <c r="AT581" s="191" t="s">
        <v>149</v>
      </c>
      <c r="AU581" s="191" t="s">
        <v>82</v>
      </c>
      <c r="AY581" s="19" t="s">
        <v>146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9" t="s">
        <v>80</v>
      </c>
      <c r="BK581" s="192">
        <f>ROUND(I581*H581,2)</f>
        <v>0</v>
      </c>
      <c r="BL581" s="19" t="s">
        <v>147</v>
      </c>
      <c r="BM581" s="191" t="s">
        <v>1145</v>
      </c>
    </row>
    <row r="582" spans="1:65" s="2" customFormat="1">
      <c r="A582" s="36"/>
      <c r="B582" s="37"/>
      <c r="C582" s="38"/>
      <c r="D582" s="193" t="s">
        <v>155</v>
      </c>
      <c r="E582" s="38"/>
      <c r="F582" s="194" t="s">
        <v>1146</v>
      </c>
      <c r="G582" s="38"/>
      <c r="H582" s="38"/>
      <c r="I582" s="195"/>
      <c r="J582" s="38"/>
      <c r="K582" s="38"/>
      <c r="L582" s="41"/>
      <c r="M582" s="196"/>
      <c r="N582" s="197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155</v>
      </c>
      <c r="AU582" s="19" t="s">
        <v>82</v>
      </c>
    </row>
    <row r="583" spans="1:65" s="13" customFormat="1">
      <c r="B583" s="198"/>
      <c r="C583" s="199"/>
      <c r="D583" s="200" t="s">
        <v>157</v>
      </c>
      <c r="E583" s="201" t="s">
        <v>19</v>
      </c>
      <c r="F583" s="202" t="s">
        <v>1091</v>
      </c>
      <c r="G583" s="199"/>
      <c r="H583" s="201" t="s">
        <v>19</v>
      </c>
      <c r="I583" s="203"/>
      <c r="J583" s="199"/>
      <c r="K583" s="199"/>
      <c r="L583" s="204"/>
      <c r="M583" s="205"/>
      <c r="N583" s="206"/>
      <c r="O583" s="206"/>
      <c r="P583" s="206"/>
      <c r="Q583" s="206"/>
      <c r="R583" s="206"/>
      <c r="S583" s="206"/>
      <c r="T583" s="207"/>
      <c r="AT583" s="208" t="s">
        <v>157</v>
      </c>
      <c r="AU583" s="208" t="s">
        <v>82</v>
      </c>
      <c r="AV583" s="13" t="s">
        <v>80</v>
      </c>
      <c r="AW583" s="13" t="s">
        <v>33</v>
      </c>
      <c r="AX583" s="13" t="s">
        <v>72</v>
      </c>
      <c r="AY583" s="208" t="s">
        <v>146</v>
      </c>
    </row>
    <row r="584" spans="1:65" s="14" customFormat="1">
      <c r="B584" s="209"/>
      <c r="C584" s="210"/>
      <c r="D584" s="200" t="s">
        <v>157</v>
      </c>
      <c r="E584" s="211" t="s">
        <v>19</v>
      </c>
      <c r="F584" s="212" t="s">
        <v>1147</v>
      </c>
      <c r="G584" s="210"/>
      <c r="H584" s="213">
        <v>1.8</v>
      </c>
      <c r="I584" s="214"/>
      <c r="J584" s="210"/>
      <c r="K584" s="210"/>
      <c r="L584" s="215"/>
      <c r="M584" s="216"/>
      <c r="N584" s="217"/>
      <c r="O584" s="217"/>
      <c r="P584" s="217"/>
      <c r="Q584" s="217"/>
      <c r="R584" s="217"/>
      <c r="S584" s="217"/>
      <c r="T584" s="218"/>
      <c r="AT584" s="219" t="s">
        <v>157</v>
      </c>
      <c r="AU584" s="219" t="s">
        <v>82</v>
      </c>
      <c r="AV584" s="14" t="s">
        <v>82</v>
      </c>
      <c r="AW584" s="14" t="s">
        <v>33</v>
      </c>
      <c r="AX584" s="14" t="s">
        <v>72</v>
      </c>
      <c r="AY584" s="219" t="s">
        <v>146</v>
      </c>
    </row>
    <row r="585" spans="1:65" s="14" customFormat="1">
      <c r="B585" s="209"/>
      <c r="C585" s="210"/>
      <c r="D585" s="200" t="s">
        <v>157</v>
      </c>
      <c r="E585" s="211" t="s">
        <v>19</v>
      </c>
      <c r="F585" s="212" t="s">
        <v>1147</v>
      </c>
      <c r="G585" s="210"/>
      <c r="H585" s="213">
        <v>1.8</v>
      </c>
      <c r="I585" s="214"/>
      <c r="J585" s="210"/>
      <c r="K585" s="210"/>
      <c r="L585" s="215"/>
      <c r="M585" s="216"/>
      <c r="N585" s="217"/>
      <c r="O585" s="217"/>
      <c r="P585" s="217"/>
      <c r="Q585" s="217"/>
      <c r="R585" s="217"/>
      <c r="S585" s="217"/>
      <c r="T585" s="218"/>
      <c r="AT585" s="219" t="s">
        <v>157</v>
      </c>
      <c r="AU585" s="219" t="s">
        <v>82</v>
      </c>
      <c r="AV585" s="14" t="s">
        <v>82</v>
      </c>
      <c r="AW585" s="14" t="s">
        <v>33</v>
      </c>
      <c r="AX585" s="14" t="s">
        <v>72</v>
      </c>
      <c r="AY585" s="219" t="s">
        <v>146</v>
      </c>
    </row>
    <row r="586" spans="1:65" s="14" customFormat="1">
      <c r="B586" s="209"/>
      <c r="C586" s="210"/>
      <c r="D586" s="200" t="s">
        <v>157</v>
      </c>
      <c r="E586" s="211" t="s">
        <v>19</v>
      </c>
      <c r="F586" s="212" t="s">
        <v>1148</v>
      </c>
      <c r="G586" s="210"/>
      <c r="H586" s="213">
        <v>6.3040000000000003</v>
      </c>
      <c r="I586" s="214"/>
      <c r="J586" s="210"/>
      <c r="K586" s="210"/>
      <c r="L586" s="215"/>
      <c r="M586" s="216"/>
      <c r="N586" s="217"/>
      <c r="O586" s="217"/>
      <c r="P586" s="217"/>
      <c r="Q586" s="217"/>
      <c r="R586" s="217"/>
      <c r="S586" s="217"/>
      <c r="T586" s="218"/>
      <c r="AT586" s="219" t="s">
        <v>157</v>
      </c>
      <c r="AU586" s="219" t="s">
        <v>82</v>
      </c>
      <c r="AV586" s="14" t="s">
        <v>82</v>
      </c>
      <c r="AW586" s="14" t="s">
        <v>33</v>
      </c>
      <c r="AX586" s="14" t="s">
        <v>72</v>
      </c>
      <c r="AY586" s="219" t="s">
        <v>146</v>
      </c>
    </row>
    <row r="587" spans="1:65" s="14" customFormat="1">
      <c r="B587" s="209"/>
      <c r="C587" s="210"/>
      <c r="D587" s="200" t="s">
        <v>157</v>
      </c>
      <c r="E587" s="211" t="s">
        <v>19</v>
      </c>
      <c r="F587" s="212" t="s">
        <v>1149</v>
      </c>
      <c r="G587" s="210"/>
      <c r="H587" s="213">
        <v>3.5459999999999998</v>
      </c>
      <c r="I587" s="214"/>
      <c r="J587" s="210"/>
      <c r="K587" s="210"/>
      <c r="L587" s="215"/>
      <c r="M587" s="216"/>
      <c r="N587" s="217"/>
      <c r="O587" s="217"/>
      <c r="P587" s="217"/>
      <c r="Q587" s="217"/>
      <c r="R587" s="217"/>
      <c r="S587" s="217"/>
      <c r="T587" s="218"/>
      <c r="AT587" s="219" t="s">
        <v>157</v>
      </c>
      <c r="AU587" s="219" t="s">
        <v>82</v>
      </c>
      <c r="AV587" s="14" t="s">
        <v>82</v>
      </c>
      <c r="AW587" s="14" t="s">
        <v>33</v>
      </c>
      <c r="AX587" s="14" t="s">
        <v>72</v>
      </c>
      <c r="AY587" s="219" t="s">
        <v>146</v>
      </c>
    </row>
    <row r="588" spans="1:65" s="13" customFormat="1">
      <c r="B588" s="198"/>
      <c r="C588" s="199"/>
      <c r="D588" s="200" t="s">
        <v>157</v>
      </c>
      <c r="E588" s="201" t="s">
        <v>19</v>
      </c>
      <c r="F588" s="202" t="s">
        <v>1058</v>
      </c>
      <c r="G588" s="199"/>
      <c r="H588" s="201" t="s">
        <v>19</v>
      </c>
      <c r="I588" s="203"/>
      <c r="J588" s="199"/>
      <c r="K588" s="199"/>
      <c r="L588" s="204"/>
      <c r="M588" s="205"/>
      <c r="N588" s="206"/>
      <c r="O588" s="206"/>
      <c r="P588" s="206"/>
      <c r="Q588" s="206"/>
      <c r="R588" s="206"/>
      <c r="S588" s="206"/>
      <c r="T588" s="207"/>
      <c r="AT588" s="208" t="s">
        <v>157</v>
      </c>
      <c r="AU588" s="208" t="s">
        <v>82</v>
      </c>
      <c r="AV588" s="13" t="s">
        <v>80</v>
      </c>
      <c r="AW588" s="13" t="s">
        <v>33</v>
      </c>
      <c r="AX588" s="13" t="s">
        <v>72</v>
      </c>
      <c r="AY588" s="208" t="s">
        <v>146</v>
      </c>
    </row>
    <row r="589" spans="1:65" s="14" customFormat="1">
      <c r="B589" s="209"/>
      <c r="C589" s="210"/>
      <c r="D589" s="200" t="s">
        <v>157</v>
      </c>
      <c r="E589" s="211" t="s">
        <v>19</v>
      </c>
      <c r="F589" s="212" t="s">
        <v>1150</v>
      </c>
      <c r="G589" s="210"/>
      <c r="H589" s="213">
        <v>11.032</v>
      </c>
      <c r="I589" s="214"/>
      <c r="J589" s="210"/>
      <c r="K589" s="210"/>
      <c r="L589" s="215"/>
      <c r="M589" s="216"/>
      <c r="N589" s="217"/>
      <c r="O589" s="217"/>
      <c r="P589" s="217"/>
      <c r="Q589" s="217"/>
      <c r="R589" s="217"/>
      <c r="S589" s="217"/>
      <c r="T589" s="218"/>
      <c r="AT589" s="219" t="s">
        <v>157</v>
      </c>
      <c r="AU589" s="219" t="s">
        <v>82</v>
      </c>
      <c r="AV589" s="14" t="s">
        <v>82</v>
      </c>
      <c r="AW589" s="14" t="s">
        <v>33</v>
      </c>
      <c r="AX589" s="14" t="s">
        <v>72</v>
      </c>
      <c r="AY589" s="219" t="s">
        <v>146</v>
      </c>
    </row>
    <row r="590" spans="1:65" s="15" customFormat="1">
      <c r="B590" s="220"/>
      <c r="C590" s="221"/>
      <c r="D590" s="200" t="s">
        <v>157</v>
      </c>
      <c r="E590" s="222" t="s">
        <v>19</v>
      </c>
      <c r="F590" s="223" t="s">
        <v>161</v>
      </c>
      <c r="G590" s="221"/>
      <c r="H590" s="224">
        <v>24.481999999999999</v>
      </c>
      <c r="I590" s="225"/>
      <c r="J590" s="221"/>
      <c r="K590" s="221"/>
      <c r="L590" s="226"/>
      <c r="M590" s="227"/>
      <c r="N590" s="228"/>
      <c r="O590" s="228"/>
      <c r="P590" s="228"/>
      <c r="Q590" s="228"/>
      <c r="R590" s="228"/>
      <c r="S590" s="228"/>
      <c r="T590" s="229"/>
      <c r="AT590" s="230" t="s">
        <v>157</v>
      </c>
      <c r="AU590" s="230" t="s">
        <v>82</v>
      </c>
      <c r="AV590" s="15" t="s">
        <v>147</v>
      </c>
      <c r="AW590" s="15" t="s">
        <v>33</v>
      </c>
      <c r="AX590" s="15" t="s">
        <v>80</v>
      </c>
      <c r="AY590" s="230" t="s">
        <v>146</v>
      </c>
    </row>
    <row r="591" spans="1:65" s="2" customFormat="1" ht="21.75" customHeight="1">
      <c r="A591" s="36"/>
      <c r="B591" s="37"/>
      <c r="C591" s="180" t="s">
        <v>346</v>
      </c>
      <c r="D591" s="180" t="s">
        <v>149</v>
      </c>
      <c r="E591" s="181" t="s">
        <v>1151</v>
      </c>
      <c r="F591" s="182" t="s">
        <v>1152</v>
      </c>
      <c r="G591" s="183" t="s">
        <v>785</v>
      </c>
      <c r="H591" s="184">
        <v>150</v>
      </c>
      <c r="I591" s="185"/>
      <c r="J591" s="186">
        <f>ROUND(I591*H591,2)</f>
        <v>0</v>
      </c>
      <c r="K591" s="182" t="s">
        <v>19</v>
      </c>
      <c r="L591" s="41"/>
      <c r="M591" s="187" t="s">
        <v>19</v>
      </c>
      <c r="N591" s="188" t="s">
        <v>43</v>
      </c>
      <c r="O591" s="66"/>
      <c r="P591" s="189">
        <f>O591*H591</f>
        <v>0</v>
      </c>
      <c r="Q591" s="189">
        <v>0</v>
      </c>
      <c r="R591" s="189">
        <f>Q591*H591</f>
        <v>0</v>
      </c>
      <c r="S591" s="189">
        <v>1E-3</v>
      </c>
      <c r="T591" s="190">
        <f>S591*H591</f>
        <v>0.15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147</v>
      </c>
      <c r="AT591" s="191" t="s">
        <v>149</v>
      </c>
      <c r="AU591" s="191" t="s">
        <v>82</v>
      </c>
      <c r="AY591" s="19" t="s">
        <v>146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9" t="s">
        <v>80</v>
      </c>
      <c r="BK591" s="192">
        <f>ROUND(I591*H591,2)</f>
        <v>0</v>
      </c>
      <c r="BL591" s="19" t="s">
        <v>147</v>
      </c>
      <c r="BM591" s="191" t="s">
        <v>1153</v>
      </c>
    </row>
    <row r="592" spans="1:65" s="2" customFormat="1" ht="24.2" customHeight="1">
      <c r="A592" s="36"/>
      <c r="B592" s="37"/>
      <c r="C592" s="180" t="s">
        <v>352</v>
      </c>
      <c r="D592" s="180" t="s">
        <v>149</v>
      </c>
      <c r="E592" s="181" t="s">
        <v>1154</v>
      </c>
      <c r="F592" s="182" t="s">
        <v>1155</v>
      </c>
      <c r="G592" s="183" t="s">
        <v>297</v>
      </c>
      <c r="H592" s="184">
        <v>500</v>
      </c>
      <c r="I592" s="185"/>
      <c r="J592" s="186">
        <f>ROUND(I592*H592,2)</f>
        <v>0</v>
      </c>
      <c r="K592" s="182" t="s">
        <v>19</v>
      </c>
      <c r="L592" s="41"/>
      <c r="M592" s="187" t="s">
        <v>19</v>
      </c>
      <c r="N592" s="188" t="s">
        <v>43</v>
      </c>
      <c r="O592" s="66"/>
      <c r="P592" s="189">
        <f>O592*H592</f>
        <v>0</v>
      </c>
      <c r="Q592" s="189">
        <v>0</v>
      </c>
      <c r="R592" s="189">
        <f>Q592*H592</f>
        <v>0</v>
      </c>
      <c r="S592" s="189">
        <v>1E-3</v>
      </c>
      <c r="T592" s="190">
        <f>S592*H592</f>
        <v>0.5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147</v>
      </c>
      <c r="AT592" s="191" t="s">
        <v>149</v>
      </c>
      <c r="AU592" s="191" t="s">
        <v>82</v>
      </c>
      <c r="AY592" s="19" t="s">
        <v>146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9" t="s">
        <v>80</v>
      </c>
      <c r="BK592" s="192">
        <f>ROUND(I592*H592,2)</f>
        <v>0</v>
      </c>
      <c r="BL592" s="19" t="s">
        <v>147</v>
      </c>
      <c r="BM592" s="191" t="s">
        <v>1156</v>
      </c>
    </row>
    <row r="593" spans="1:65" s="2" customFormat="1" ht="24.2" customHeight="1">
      <c r="A593" s="36"/>
      <c r="B593" s="37"/>
      <c r="C593" s="180" t="s">
        <v>614</v>
      </c>
      <c r="D593" s="180" t="s">
        <v>149</v>
      </c>
      <c r="E593" s="181" t="s">
        <v>1157</v>
      </c>
      <c r="F593" s="182" t="s">
        <v>1158</v>
      </c>
      <c r="G593" s="183" t="s">
        <v>297</v>
      </c>
      <c r="H593" s="184">
        <v>20</v>
      </c>
      <c r="I593" s="185"/>
      <c r="J593" s="186">
        <f>ROUND(I593*H593,2)</f>
        <v>0</v>
      </c>
      <c r="K593" s="182" t="s">
        <v>362</v>
      </c>
      <c r="L593" s="41"/>
      <c r="M593" s="187" t="s">
        <v>19</v>
      </c>
      <c r="N593" s="188" t="s">
        <v>43</v>
      </c>
      <c r="O593" s="66"/>
      <c r="P593" s="189">
        <f>O593*H593</f>
        <v>0</v>
      </c>
      <c r="Q593" s="189">
        <v>0</v>
      </c>
      <c r="R593" s="189">
        <f>Q593*H593</f>
        <v>0</v>
      </c>
      <c r="S593" s="189">
        <v>4.4999999999999998E-2</v>
      </c>
      <c r="T593" s="190">
        <f>S593*H593</f>
        <v>0.89999999999999991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147</v>
      </c>
      <c r="AT593" s="191" t="s">
        <v>149</v>
      </c>
      <c r="AU593" s="191" t="s">
        <v>82</v>
      </c>
      <c r="AY593" s="19" t="s">
        <v>146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9" t="s">
        <v>80</v>
      </c>
      <c r="BK593" s="192">
        <f>ROUND(I593*H593,2)</f>
        <v>0</v>
      </c>
      <c r="BL593" s="19" t="s">
        <v>147</v>
      </c>
      <c r="BM593" s="191" t="s">
        <v>1159</v>
      </c>
    </row>
    <row r="594" spans="1:65" s="2" customFormat="1">
      <c r="A594" s="36"/>
      <c r="B594" s="37"/>
      <c r="C594" s="38"/>
      <c r="D594" s="193" t="s">
        <v>155</v>
      </c>
      <c r="E594" s="38"/>
      <c r="F594" s="194" t="s">
        <v>1160</v>
      </c>
      <c r="G594" s="38"/>
      <c r="H594" s="38"/>
      <c r="I594" s="195"/>
      <c r="J594" s="38"/>
      <c r="K594" s="38"/>
      <c r="L594" s="41"/>
      <c r="M594" s="196"/>
      <c r="N594" s="197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155</v>
      </c>
      <c r="AU594" s="19" t="s">
        <v>82</v>
      </c>
    </row>
    <row r="595" spans="1:65" s="14" customFormat="1">
      <c r="B595" s="209"/>
      <c r="C595" s="210"/>
      <c r="D595" s="200" t="s">
        <v>157</v>
      </c>
      <c r="E595" s="211" t="s">
        <v>19</v>
      </c>
      <c r="F595" s="212" t="s">
        <v>261</v>
      </c>
      <c r="G595" s="210"/>
      <c r="H595" s="213">
        <v>20</v>
      </c>
      <c r="I595" s="214"/>
      <c r="J595" s="210"/>
      <c r="K595" s="210"/>
      <c r="L595" s="215"/>
      <c r="M595" s="216"/>
      <c r="N595" s="217"/>
      <c r="O595" s="217"/>
      <c r="P595" s="217"/>
      <c r="Q595" s="217"/>
      <c r="R595" s="217"/>
      <c r="S595" s="217"/>
      <c r="T595" s="218"/>
      <c r="AT595" s="219" t="s">
        <v>157</v>
      </c>
      <c r="AU595" s="219" t="s">
        <v>82</v>
      </c>
      <c r="AV595" s="14" t="s">
        <v>82</v>
      </c>
      <c r="AW595" s="14" t="s">
        <v>33</v>
      </c>
      <c r="AX595" s="14" t="s">
        <v>80</v>
      </c>
      <c r="AY595" s="219" t="s">
        <v>146</v>
      </c>
    </row>
    <row r="596" spans="1:65" s="2" customFormat="1" ht="24.2" customHeight="1">
      <c r="A596" s="36"/>
      <c r="B596" s="37"/>
      <c r="C596" s="180" t="s">
        <v>619</v>
      </c>
      <c r="D596" s="180" t="s">
        <v>149</v>
      </c>
      <c r="E596" s="181" t="s">
        <v>1161</v>
      </c>
      <c r="F596" s="182" t="s">
        <v>1162</v>
      </c>
      <c r="G596" s="183" t="s">
        <v>297</v>
      </c>
      <c r="H596" s="184">
        <v>4.7</v>
      </c>
      <c r="I596" s="185"/>
      <c r="J596" s="186">
        <f>ROUND(I596*H596,2)</f>
        <v>0</v>
      </c>
      <c r="K596" s="182" t="s">
        <v>362</v>
      </c>
      <c r="L596" s="41"/>
      <c r="M596" s="187" t="s">
        <v>19</v>
      </c>
      <c r="N596" s="188" t="s">
        <v>43</v>
      </c>
      <c r="O596" s="66"/>
      <c r="P596" s="189">
        <f>O596*H596</f>
        <v>0</v>
      </c>
      <c r="Q596" s="189">
        <v>6.6170000000000007E-2</v>
      </c>
      <c r="R596" s="189">
        <f>Q596*H596</f>
        <v>0.31099900000000003</v>
      </c>
      <c r="S596" s="189">
        <v>0</v>
      </c>
      <c r="T596" s="190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147</v>
      </c>
      <c r="AT596" s="191" t="s">
        <v>149</v>
      </c>
      <c r="AU596" s="191" t="s">
        <v>82</v>
      </c>
      <c r="AY596" s="19" t="s">
        <v>146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9" t="s">
        <v>80</v>
      </c>
      <c r="BK596" s="192">
        <f>ROUND(I596*H596,2)</f>
        <v>0</v>
      </c>
      <c r="BL596" s="19" t="s">
        <v>147</v>
      </c>
      <c r="BM596" s="191" t="s">
        <v>1163</v>
      </c>
    </row>
    <row r="597" spans="1:65" s="2" customFormat="1">
      <c r="A597" s="36"/>
      <c r="B597" s="37"/>
      <c r="C597" s="38"/>
      <c r="D597" s="193" t="s">
        <v>155</v>
      </c>
      <c r="E597" s="38"/>
      <c r="F597" s="194" t="s">
        <v>1164</v>
      </c>
      <c r="G597" s="38"/>
      <c r="H597" s="38"/>
      <c r="I597" s="195"/>
      <c r="J597" s="38"/>
      <c r="K597" s="38"/>
      <c r="L597" s="41"/>
      <c r="M597" s="196"/>
      <c r="N597" s="197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155</v>
      </c>
      <c r="AU597" s="19" t="s">
        <v>82</v>
      </c>
    </row>
    <row r="598" spans="1:65" s="14" customFormat="1">
      <c r="B598" s="209"/>
      <c r="C598" s="210"/>
      <c r="D598" s="200" t="s">
        <v>157</v>
      </c>
      <c r="E598" s="211" t="s">
        <v>19</v>
      </c>
      <c r="F598" s="212" t="s">
        <v>1165</v>
      </c>
      <c r="G598" s="210"/>
      <c r="H598" s="213">
        <v>1.2</v>
      </c>
      <c r="I598" s="214"/>
      <c r="J598" s="210"/>
      <c r="K598" s="210"/>
      <c r="L598" s="215"/>
      <c r="M598" s="216"/>
      <c r="N598" s="217"/>
      <c r="O598" s="217"/>
      <c r="P598" s="217"/>
      <c r="Q598" s="217"/>
      <c r="R598" s="217"/>
      <c r="S598" s="217"/>
      <c r="T598" s="218"/>
      <c r="AT598" s="219" t="s">
        <v>157</v>
      </c>
      <c r="AU598" s="219" t="s">
        <v>82</v>
      </c>
      <c r="AV598" s="14" t="s">
        <v>82</v>
      </c>
      <c r="AW598" s="14" t="s">
        <v>33</v>
      </c>
      <c r="AX598" s="14" t="s">
        <v>72</v>
      </c>
      <c r="AY598" s="219" t="s">
        <v>146</v>
      </c>
    </row>
    <row r="599" spans="1:65" s="14" customFormat="1">
      <c r="B599" s="209"/>
      <c r="C599" s="210"/>
      <c r="D599" s="200" t="s">
        <v>157</v>
      </c>
      <c r="E599" s="211" t="s">
        <v>19</v>
      </c>
      <c r="F599" s="212" t="s">
        <v>1166</v>
      </c>
      <c r="G599" s="210"/>
      <c r="H599" s="213">
        <v>1.5</v>
      </c>
      <c r="I599" s="214"/>
      <c r="J599" s="210"/>
      <c r="K599" s="210"/>
      <c r="L599" s="215"/>
      <c r="M599" s="216"/>
      <c r="N599" s="217"/>
      <c r="O599" s="217"/>
      <c r="P599" s="217"/>
      <c r="Q599" s="217"/>
      <c r="R599" s="217"/>
      <c r="S599" s="217"/>
      <c r="T599" s="218"/>
      <c r="AT599" s="219" t="s">
        <v>157</v>
      </c>
      <c r="AU599" s="219" t="s">
        <v>82</v>
      </c>
      <c r="AV599" s="14" t="s">
        <v>82</v>
      </c>
      <c r="AW599" s="14" t="s">
        <v>33</v>
      </c>
      <c r="AX599" s="14" t="s">
        <v>72</v>
      </c>
      <c r="AY599" s="219" t="s">
        <v>146</v>
      </c>
    </row>
    <row r="600" spans="1:65" s="14" customFormat="1">
      <c r="B600" s="209"/>
      <c r="C600" s="210"/>
      <c r="D600" s="200" t="s">
        <v>157</v>
      </c>
      <c r="E600" s="211" t="s">
        <v>19</v>
      </c>
      <c r="F600" s="212" t="s">
        <v>82</v>
      </c>
      <c r="G600" s="210"/>
      <c r="H600" s="213">
        <v>2</v>
      </c>
      <c r="I600" s="214"/>
      <c r="J600" s="210"/>
      <c r="K600" s="210"/>
      <c r="L600" s="215"/>
      <c r="M600" s="216"/>
      <c r="N600" s="217"/>
      <c r="O600" s="217"/>
      <c r="P600" s="217"/>
      <c r="Q600" s="217"/>
      <c r="R600" s="217"/>
      <c r="S600" s="217"/>
      <c r="T600" s="218"/>
      <c r="AT600" s="219" t="s">
        <v>157</v>
      </c>
      <c r="AU600" s="219" t="s">
        <v>82</v>
      </c>
      <c r="AV600" s="14" t="s">
        <v>82</v>
      </c>
      <c r="AW600" s="14" t="s">
        <v>33</v>
      </c>
      <c r="AX600" s="14" t="s">
        <v>72</v>
      </c>
      <c r="AY600" s="219" t="s">
        <v>146</v>
      </c>
    </row>
    <row r="601" spans="1:65" s="15" customFormat="1">
      <c r="B601" s="220"/>
      <c r="C601" s="221"/>
      <c r="D601" s="200" t="s">
        <v>157</v>
      </c>
      <c r="E601" s="222" t="s">
        <v>19</v>
      </c>
      <c r="F601" s="223" t="s">
        <v>161</v>
      </c>
      <c r="G601" s="221"/>
      <c r="H601" s="224">
        <v>4.7</v>
      </c>
      <c r="I601" s="225"/>
      <c r="J601" s="221"/>
      <c r="K601" s="221"/>
      <c r="L601" s="226"/>
      <c r="M601" s="227"/>
      <c r="N601" s="228"/>
      <c r="O601" s="228"/>
      <c r="P601" s="228"/>
      <c r="Q601" s="228"/>
      <c r="R601" s="228"/>
      <c r="S601" s="228"/>
      <c r="T601" s="229"/>
      <c r="AT601" s="230" t="s">
        <v>157</v>
      </c>
      <c r="AU601" s="230" t="s">
        <v>82</v>
      </c>
      <c r="AV601" s="15" t="s">
        <v>147</v>
      </c>
      <c r="AW601" s="15" t="s">
        <v>33</v>
      </c>
      <c r="AX601" s="15" t="s">
        <v>80</v>
      </c>
      <c r="AY601" s="230" t="s">
        <v>146</v>
      </c>
    </row>
    <row r="602" spans="1:65" s="2" customFormat="1" ht="24.2" customHeight="1">
      <c r="A602" s="36"/>
      <c r="B602" s="37"/>
      <c r="C602" s="180" t="s">
        <v>624</v>
      </c>
      <c r="D602" s="180" t="s">
        <v>149</v>
      </c>
      <c r="E602" s="181" t="s">
        <v>1167</v>
      </c>
      <c r="F602" s="182" t="s">
        <v>1168</v>
      </c>
      <c r="G602" s="183" t="s">
        <v>297</v>
      </c>
      <c r="H602" s="184">
        <v>5</v>
      </c>
      <c r="I602" s="185"/>
      <c r="J602" s="186">
        <f>ROUND(I602*H602,2)</f>
        <v>0</v>
      </c>
      <c r="K602" s="182" t="s">
        <v>19</v>
      </c>
      <c r="L602" s="41"/>
      <c r="M602" s="187" t="s">
        <v>19</v>
      </c>
      <c r="N602" s="188" t="s">
        <v>43</v>
      </c>
      <c r="O602" s="66"/>
      <c r="P602" s="189">
        <f>O602*H602</f>
        <v>0</v>
      </c>
      <c r="Q602" s="189">
        <v>7.6000000000000004E-4</v>
      </c>
      <c r="R602" s="189">
        <f>Q602*H602</f>
        <v>3.8000000000000004E-3</v>
      </c>
      <c r="S602" s="189">
        <v>2.0999999999999999E-3</v>
      </c>
      <c r="T602" s="190">
        <f>S602*H602</f>
        <v>1.0499999999999999E-2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91" t="s">
        <v>147</v>
      </c>
      <c r="AT602" s="191" t="s">
        <v>149</v>
      </c>
      <c r="AU602" s="191" t="s">
        <v>82</v>
      </c>
      <c r="AY602" s="19" t="s">
        <v>146</v>
      </c>
      <c r="BE602" s="192">
        <f>IF(N602="základní",J602,0)</f>
        <v>0</v>
      </c>
      <c r="BF602" s="192">
        <f>IF(N602="snížená",J602,0)</f>
        <v>0</v>
      </c>
      <c r="BG602" s="192">
        <f>IF(N602="zákl. přenesená",J602,0)</f>
        <v>0</v>
      </c>
      <c r="BH602" s="192">
        <f>IF(N602="sníž. přenesená",J602,0)</f>
        <v>0</v>
      </c>
      <c r="BI602" s="192">
        <f>IF(N602="nulová",J602,0)</f>
        <v>0</v>
      </c>
      <c r="BJ602" s="19" t="s">
        <v>80</v>
      </c>
      <c r="BK602" s="192">
        <f>ROUND(I602*H602,2)</f>
        <v>0</v>
      </c>
      <c r="BL602" s="19" t="s">
        <v>147</v>
      </c>
      <c r="BM602" s="191" t="s">
        <v>1169</v>
      </c>
    </row>
    <row r="603" spans="1:65" s="2" customFormat="1" ht="24.2" customHeight="1">
      <c r="A603" s="36"/>
      <c r="B603" s="37"/>
      <c r="C603" s="180" t="s">
        <v>734</v>
      </c>
      <c r="D603" s="180" t="s">
        <v>149</v>
      </c>
      <c r="E603" s="181" t="s">
        <v>1170</v>
      </c>
      <c r="F603" s="182" t="s">
        <v>1171</v>
      </c>
      <c r="G603" s="183" t="s">
        <v>297</v>
      </c>
      <c r="H603" s="184">
        <v>3</v>
      </c>
      <c r="I603" s="185"/>
      <c r="J603" s="186">
        <f>ROUND(I603*H603,2)</f>
        <v>0</v>
      </c>
      <c r="K603" s="182" t="s">
        <v>19</v>
      </c>
      <c r="L603" s="41"/>
      <c r="M603" s="187" t="s">
        <v>19</v>
      </c>
      <c r="N603" s="188" t="s">
        <v>43</v>
      </c>
      <c r="O603" s="66"/>
      <c r="P603" s="189">
        <f>O603*H603</f>
        <v>0</v>
      </c>
      <c r="Q603" s="189">
        <v>1.3699999999999999E-3</v>
      </c>
      <c r="R603" s="189">
        <f>Q603*H603</f>
        <v>4.1099999999999999E-3</v>
      </c>
      <c r="S603" s="189">
        <v>2.9000000000000001E-2</v>
      </c>
      <c r="T603" s="190">
        <f>S603*H603</f>
        <v>8.7000000000000008E-2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147</v>
      </c>
      <c r="AT603" s="191" t="s">
        <v>149</v>
      </c>
      <c r="AU603" s="191" t="s">
        <v>82</v>
      </c>
      <c r="AY603" s="19" t="s">
        <v>146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9" t="s">
        <v>80</v>
      </c>
      <c r="BK603" s="192">
        <f>ROUND(I603*H603,2)</f>
        <v>0</v>
      </c>
      <c r="BL603" s="19" t="s">
        <v>147</v>
      </c>
      <c r="BM603" s="191" t="s">
        <v>1172</v>
      </c>
    </row>
    <row r="604" spans="1:65" s="2" customFormat="1" ht="24.2" customHeight="1">
      <c r="A604" s="36"/>
      <c r="B604" s="37"/>
      <c r="C604" s="180" t="s">
        <v>845</v>
      </c>
      <c r="D604" s="180" t="s">
        <v>149</v>
      </c>
      <c r="E604" s="181" t="s">
        <v>1173</v>
      </c>
      <c r="F604" s="182" t="s">
        <v>1174</v>
      </c>
      <c r="G604" s="183" t="s">
        <v>152</v>
      </c>
      <c r="H604" s="184">
        <v>15.95</v>
      </c>
      <c r="I604" s="185"/>
      <c r="J604" s="186">
        <f>ROUND(I604*H604,2)</f>
        <v>0</v>
      </c>
      <c r="K604" s="182" t="s">
        <v>362</v>
      </c>
      <c r="L604" s="41"/>
      <c r="M604" s="187" t="s">
        <v>19</v>
      </c>
      <c r="N604" s="188" t="s">
        <v>43</v>
      </c>
      <c r="O604" s="66"/>
      <c r="P604" s="189">
        <f>O604*H604</f>
        <v>0</v>
      </c>
      <c r="Q604" s="189">
        <v>0</v>
      </c>
      <c r="R604" s="189">
        <f>Q604*H604</f>
        <v>0</v>
      </c>
      <c r="S604" s="189">
        <v>0.05</v>
      </c>
      <c r="T604" s="190">
        <f>S604*H604</f>
        <v>0.79749999999999999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147</v>
      </c>
      <c r="AT604" s="191" t="s">
        <v>149</v>
      </c>
      <c r="AU604" s="191" t="s">
        <v>82</v>
      </c>
      <c r="AY604" s="19" t="s">
        <v>146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9" t="s">
        <v>80</v>
      </c>
      <c r="BK604" s="192">
        <f>ROUND(I604*H604,2)</f>
        <v>0</v>
      </c>
      <c r="BL604" s="19" t="s">
        <v>147</v>
      </c>
      <c r="BM604" s="191" t="s">
        <v>1175</v>
      </c>
    </row>
    <row r="605" spans="1:65" s="2" customFormat="1">
      <c r="A605" s="36"/>
      <c r="B605" s="37"/>
      <c r="C605" s="38"/>
      <c r="D605" s="193" t="s">
        <v>155</v>
      </c>
      <c r="E605" s="38"/>
      <c r="F605" s="194" t="s">
        <v>1176</v>
      </c>
      <c r="G605" s="38"/>
      <c r="H605" s="38"/>
      <c r="I605" s="195"/>
      <c r="J605" s="38"/>
      <c r="K605" s="38"/>
      <c r="L605" s="41"/>
      <c r="M605" s="196"/>
      <c r="N605" s="197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155</v>
      </c>
      <c r="AU605" s="19" t="s">
        <v>82</v>
      </c>
    </row>
    <row r="606" spans="1:65" s="13" customFormat="1">
      <c r="B606" s="198"/>
      <c r="C606" s="199"/>
      <c r="D606" s="200" t="s">
        <v>157</v>
      </c>
      <c r="E606" s="201" t="s">
        <v>19</v>
      </c>
      <c r="F606" s="202" t="s">
        <v>1177</v>
      </c>
      <c r="G606" s="199"/>
      <c r="H606" s="201" t="s">
        <v>19</v>
      </c>
      <c r="I606" s="203"/>
      <c r="J606" s="199"/>
      <c r="K606" s="199"/>
      <c r="L606" s="204"/>
      <c r="M606" s="205"/>
      <c r="N606" s="206"/>
      <c r="O606" s="206"/>
      <c r="P606" s="206"/>
      <c r="Q606" s="206"/>
      <c r="R606" s="206"/>
      <c r="S606" s="206"/>
      <c r="T606" s="207"/>
      <c r="AT606" s="208" t="s">
        <v>157</v>
      </c>
      <c r="AU606" s="208" t="s">
        <v>82</v>
      </c>
      <c r="AV606" s="13" t="s">
        <v>80</v>
      </c>
      <c r="AW606" s="13" t="s">
        <v>33</v>
      </c>
      <c r="AX606" s="13" t="s">
        <v>72</v>
      </c>
      <c r="AY606" s="208" t="s">
        <v>146</v>
      </c>
    </row>
    <row r="607" spans="1:65" s="14" customFormat="1">
      <c r="B607" s="209"/>
      <c r="C607" s="210"/>
      <c r="D607" s="200" t="s">
        <v>157</v>
      </c>
      <c r="E607" s="211" t="s">
        <v>19</v>
      </c>
      <c r="F607" s="212" t="s">
        <v>1178</v>
      </c>
      <c r="G607" s="210"/>
      <c r="H607" s="213">
        <v>15.95</v>
      </c>
      <c r="I607" s="214"/>
      <c r="J607" s="210"/>
      <c r="K607" s="210"/>
      <c r="L607" s="215"/>
      <c r="M607" s="216"/>
      <c r="N607" s="217"/>
      <c r="O607" s="217"/>
      <c r="P607" s="217"/>
      <c r="Q607" s="217"/>
      <c r="R607" s="217"/>
      <c r="S607" s="217"/>
      <c r="T607" s="218"/>
      <c r="AT607" s="219" t="s">
        <v>157</v>
      </c>
      <c r="AU607" s="219" t="s">
        <v>82</v>
      </c>
      <c r="AV607" s="14" t="s">
        <v>82</v>
      </c>
      <c r="AW607" s="14" t="s">
        <v>33</v>
      </c>
      <c r="AX607" s="14" t="s">
        <v>80</v>
      </c>
      <c r="AY607" s="219" t="s">
        <v>146</v>
      </c>
    </row>
    <row r="608" spans="1:65" s="2" customFormat="1" ht="21.75" customHeight="1">
      <c r="A608" s="36"/>
      <c r="B608" s="37"/>
      <c r="C608" s="180" t="s">
        <v>853</v>
      </c>
      <c r="D608" s="180" t="s">
        <v>149</v>
      </c>
      <c r="E608" s="181" t="s">
        <v>1179</v>
      </c>
      <c r="F608" s="182" t="s">
        <v>1180</v>
      </c>
      <c r="G608" s="183" t="s">
        <v>152</v>
      </c>
      <c r="H608" s="184">
        <v>711.82</v>
      </c>
      <c r="I608" s="185"/>
      <c r="J608" s="186">
        <f>ROUND(I608*H608,2)</f>
        <v>0</v>
      </c>
      <c r="K608" s="182" t="s">
        <v>362</v>
      </c>
      <c r="L608" s="41"/>
      <c r="M608" s="187" t="s">
        <v>19</v>
      </c>
      <c r="N608" s="188" t="s">
        <v>43</v>
      </c>
      <c r="O608" s="66"/>
      <c r="P608" s="189">
        <f>O608*H608</f>
        <v>0</v>
      </c>
      <c r="Q608" s="189">
        <v>0</v>
      </c>
      <c r="R608" s="189">
        <f>Q608*H608</f>
        <v>0</v>
      </c>
      <c r="S608" s="189">
        <v>2.5999999999999999E-3</v>
      </c>
      <c r="T608" s="190">
        <f>S608*H608</f>
        <v>1.850732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147</v>
      </c>
      <c r="AT608" s="191" t="s">
        <v>149</v>
      </c>
      <c r="AU608" s="191" t="s">
        <v>82</v>
      </c>
      <c r="AY608" s="19" t="s">
        <v>146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9" t="s">
        <v>80</v>
      </c>
      <c r="BK608" s="192">
        <f>ROUND(I608*H608,2)</f>
        <v>0</v>
      </c>
      <c r="BL608" s="19" t="s">
        <v>147</v>
      </c>
      <c r="BM608" s="191" t="s">
        <v>1181</v>
      </c>
    </row>
    <row r="609" spans="1:51" s="2" customFormat="1">
      <c r="A609" s="36"/>
      <c r="B609" s="37"/>
      <c r="C609" s="38"/>
      <c r="D609" s="193" t="s">
        <v>155</v>
      </c>
      <c r="E609" s="38"/>
      <c r="F609" s="194" t="s">
        <v>1182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155</v>
      </c>
      <c r="AU609" s="19" t="s">
        <v>82</v>
      </c>
    </row>
    <row r="610" spans="1:51" s="13" customFormat="1">
      <c r="B610" s="198"/>
      <c r="C610" s="199"/>
      <c r="D610" s="200" t="s">
        <v>157</v>
      </c>
      <c r="E610" s="201" t="s">
        <v>19</v>
      </c>
      <c r="F610" s="202" t="s">
        <v>1183</v>
      </c>
      <c r="G610" s="199"/>
      <c r="H610" s="201" t="s">
        <v>19</v>
      </c>
      <c r="I610" s="203"/>
      <c r="J610" s="199"/>
      <c r="K610" s="199"/>
      <c r="L610" s="204"/>
      <c r="M610" s="205"/>
      <c r="N610" s="206"/>
      <c r="O610" s="206"/>
      <c r="P610" s="206"/>
      <c r="Q610" s="206"/>
      <c r="R610" s="206"/>
      <c r="S610" s="206"/>
      <c r="T610" s="207"/>
      <c r="AT610" s="208" t="s">
        <v>157</v>
      </c>
      <c r="AU610" s="208" t="s">
        <v>82</v>
      </c>
      <c r="AV610" s="13" t="s">
        <v>80</v>
      </c>
      <c r="AW610" s="13" t="s">
        <v>33</v>
      </c>
      <c r="AX610" s="13" t="s">
        <v>72</v>
      </c>
      <c r="AY610" s="208" t="s">
        <v>146</v>
      </c>
    </row>
    <row r="611" spans="1:51" s="13" customFormat="1">
      <c r="B611" s="198"/>
      <c r="C611" s="199"/>
      <c r="D611" s="200" t="s">
        <v>157</v>
      </c>
      <c r="E611" s="201" t="s">
        <v>19</v>
      </c>
      <c r="F611" s="202" t="s">
        <v>514</v>
      </c>
      <c r="G611" s="199"/>
      <c r="H611" s="201" t="s">
        <v>19</v>
      </c>
      <c r="I611" s="203"/>
      <c r="J611" s="199"/>
      <c r="K611" s="199"/>
      <c r="L611" s="204"/>
      <c r="M611" s="205"/>
      <c r="N611" s="206"/>
      <c r="O611" s="206"/>
      <c r="P611" s="206"/>
      <c r="Q611" s="206"/>
      <c r="R611" s="206"/>
      <c r="S611" s="206"/>
      <c r="T611" s="207"/>
      <c r="AT611" s="208" t="s">
        <v>157</v>
      </c>
      <c r="AU611" s="208" t="s">
        <v>82</v>
      </c>
      <c r="AV611" s="13" t="s">
        <v>80</v>
      </c>
      <c r="AW611" s="13" t="s">
        <v>33</v>
      </c>
      <c r="AX611" s="13" t="s">
        <v>72</v>
      </c>
      <c r="AY611" s="208" t="s">
        <v>146</v>
      </c>
    </row>
    <row r="612" spans="1:51" s="14" customFormat="1">
      <c r="B612" s="209"/>
      <c r="C612" s="210"/>
      <c r="D612" s="200" t="s">
        <v>157</v>
      </c>
      <c r="E612" s="211" t="s">
        <v>19</v>
      </c>
      <c r="F612" s="212" t="s">
        <v>1184</v>
      </c>
      <c r="G612" s="210"/>
      <c r="H612" s="213">
        <v>68.099999999999994</v>
      </c>
      <c r="I612" s="214"/>
      <c r="J612" s="210"/>
      <c r="K612" s="210"/>
      <c r="L612" s="215"/>
      <c r="M612" s="216"/>
      <c r="N612" s="217"/>
      <c r="O612" s="217"/>
      <c r="P612" s="217"/>
      <c r="Q612" s="217"/>
      <c r="R612" s="217"/>
      <c r="S612" s="217"/>
      <c r="T612" s="218"/>
      <c r="AT612" s="219" t="s">
        <v>157</v>
      </c>
      <c r="AU612" s="219" t="s">
        <v>82</v>
      </c>
      <c r="AV612" s="14" t="s">
        <v>82</v>
      </c>
      <c r="AW612" s="14" t="s">
        <v>33</v>
      </c>
      <c r="AX612" s="14" t="s">
        <v>72</v>
      </c>
      <c r="AY612" s="219" t="s">
        <v>146</v>
      </c>
    </row>
    <row r="613" spans="1:51" s="13" customFormat="1">
      <c r="B613" s="198"/>
      <c r="C613" s="199"/>
      <c r="D613" s="200" t="s">
        <v>157</v>
      </c>
      <c r="E613" s="201" t="s">
        <v>19</v>
      </c>
      <c r="F613" s="202" t="s">
        <v>516</v>
      </c>
      <c r="G613" s="199"/>
      <c r="H613" s="201" t="s">
        <v>19</v>
      </c>
      <c r="I613" s="203"/>
      <c r="J613" s="199"/>
      <c r="K613" s="199"/>
      <c r="L613" s="204"/>
      <c r="M613" s="205"/>
      <c r="N613" s="206"/>
      <c r="O613" s="206"/>
      <c r="P613" s="206"/>
      <c r="Q613" s="206"/>
      <c r="R613" s="206"/>
      <c r="S613" s="206"/>
      <c r="T613" s="207"/>
      <c r="AT613" s="208" t="s">
        <v>157</v>
      </c>
      <c r="AU613" s="208" t="s">
        <v>82</v>
      </c>
      <c r="AV613" s="13" t="s">
        <v>80</v>
      </c>
      <c r="AW613" s="13" t="s">
        <v>33</v>
      </c>
      <c r="AX613" s="13" t="s">
        <v>72</v>
      </c>
      <c r="AY613" s="208" t="s">
        <v>146</v>
      </c>
    </row>
    <row r="614" spans="1:51" s="14" customFormat="1">
      <c r="B614" s="209"/>
      <c r="C614" s="210"/>
      <c r="D614" s="200" t="s">
        <v>157</v>
      </c>
      <c r="E614" s="211" t="s">
        <v>19</v>
      </c>
      <c r="F614" s="212" t="s">
        <v>1185</v>
      </c>
      <c r="G614" s="210"/>
      <c r="H614" s="213">
        <v>64.5</v>
      </c>
      <c r="I614" s="214"/>
      <c r="J614" s="210"/>
      <c r="K614" s="210"/>
      <c r="L614" s="215"/>
      <c r="M614" s="216"/>
      <c r="N614" s="217"/>
      <c r="O614" s="217"/>
      <c r="P614" s="217"/>
      <c r="Q614" s="217"/>
      <c r="R614" s="217"/>
      <c r="S614" s="217"/>
      <c r="T614" s="218"/>
      <c r="AT614" s="219" t="s">
        <v>157</v>
      </c>
      <c r="AU614" s="219" t="s">
        <v>82</v>
      </c>
      <c r="AV614" s="14" t="s">
        <v>82</v>
      </c>
      <c r="AW614" s="14" t="s">
        <v>33</v>
      </c>
      <c r="AX614" s="14" t="s">
        <v>72</v>
      </c>
      <c r="AY614" s="219" t="s">
        <v>146</v>
      </c>
    </row>
    <row r="615" spans="1:51" s="13" customFormat="1">
      <c r="B615" s="198"/>
      <c r="C615" s="199"/>
      <c r="D615" s="200" t="s">
        <v>157</v>
      </c>
      <c r="E615" s="201" t="s">
        <v>19</v>
      </c>
      <c r="F615" s="202" t="s">
        <v>518</v>
      </c>
      <c r="G615" s="199"/>
      <c r="H615" s="201" t="s">
        <v>19</v>
      </c>
      <c r="I615" s="203"/>
      <c r="J615" s="199"/>
      <c r="K615" s="199"/>
      <c r="L615" s="204"/>
      <c r="M615" s="205"/>
      <c r="N615" s="206"/>
      <c r="O615" s="206"/>
      <c r="P615" s="206"/>
      <c r="Q615" s="206"/>
      <c r="R615" s="206"/>
      <c r="S615" s="206"/>
      <c r="T615" s="207"/>
      <c r="AT615" s="208" t="s">
        <v>157</v>
      </c>
      <c r="AU615" s="208" t="s">
        <v>82</v>
      </c>
      <c r="AV615" s="13" t="s">
        <v>80</v>
      </c>
      <c r="AW615" s="13" t="s">
        <v>33</v>
      </c>
      <c r="AX615" s="13" t="s">
        <v>72</v>
      </c>
      <c r="AY615" s="208" t="s">
        <v>146</v>
      </c>
    </row>
    <row r="616" spans="1:51" s="14" customFormat="1">
      <c r="B616" s="209"/>
      <c r="C616" s="210"/>
      <c r="D616" s="200" t="s">
        <v>157</v>
      </c>
      <c r="E616" s="211" t="s">
        <v>19</v>
      </c>
      <c r="F616" s="212" t="s">
        <v>1186</v>
      </c>
      <c r="G616" s="210"/>
      <c r="H616" s="213">
        <v>52.38</v>
      </c>
      <c r="I616" s="214"/>
      <c r="J616" s="210"/>
      <c r="K616" s="210"/>
      <c r="L616" s="215"/>
      <c r="M616" s="216"/>
      <c r="N616" s="217"/>
      <c r="O616" s="217"/>
      <c r="P616" s="217"/>
      <c r="Q616" s="217"/>
      <c r="R616" s="217"/>
      <c r="S616" s="217"/>
      <c r="T616" s="218"/>
      <c r="AT616" s="219" t="s">
        <v>157</v>
      </c>
      <c r="AU616" s="219" t="s">
        <v>82</v>
      </c>
      <c r="AV616" s="14" t="s">
        <v>82</v>
      </c>
      <c r="AW616" s="14" t="s">
        <v>33</v>
      </c>
      <c r="AX616" s="14" t="s">
        <v>72</v>
      </c>
      <c r="AY616" s="219" t="s">
        <v>146</v>
      </c>
    </row>
    <row r="617" spans="1:51" s="13" customFormat="1">
      <c r="B617" s="198"/>
      <c r="C617" s="199"/>
      <c r="D617" s="200" t="s">
        <v>157</v>
      </c>
      <c r="E617" s="201" t="s">
        <v>19</v>
      </c>
      <c r="F617" s="202" t="s">
        <v>520</v>
      </c>
      <c r="G617" s="199"/>
      <c r="H617" s="201" t="s">
        <v>19</v>
      </c>
      <c r="I617" s="203"/>
      <c r="J617" s="199"/>
      <c r="K617" s="199"/>
      <c r="L617" s="204"/>
      <c r="M617" s="205"/>
      <c r="N617" s="206"/>
      <c r="O617" s="206"/>
      <c r="P617" s="206"/>
      <c r="Q617" s="206"/>
      <c r="R617" s="206"/>
      <c r="S617" s="206"/>
      <c r="T617" s="207"/>
      <c r="AT617" s="208" t="s">
        <v>157</v>
      </c>
      <c r="AU617" s="208" t="s">
        <v>82</v>
      </c>
      <c r="AV617" s="13" t="s">
        <v>80</v>
      </c>
      <c r="AW617" s="13" t="s">
        <v>33</v>
      </c>
      <c r="AX617" s="13" t="s">
        <v>72</v>
      </c>
      <c r="AY617" s="208" t="s">
        <v>146</v>
      </c>
    </row>
    <row r="618" spans="1:51" s="14" customFormat="1">
      <c r="B618" s="209"/>
      <c r="C618" s="210"/>
      <c r="D618" s="200" t="s">
        <v>157</v>
      </c>
      <c r="E618" s="211" t="s">
        <v>19</v>
      </c>
      <c r="F618" s="212" t="s">
        <v>1187</v>
      </c>
      <c r="G618" s="210"/>
      <c r="H618" s="213">
        <v>32.130000000000003</v>
      </c>
      <c r="I618" s="214"/>
      <c r="J618" s="210"/>
      <c r="K618" s="210"/>
      <c r="L618" s="215"/>
      <c r="M618" s="216"/>
      <c r="N618" s="217"/>
      <c r="O618" s="217"/>
      <c r="P618" s="217"/>
      <c r="Q618" s="217"/>
      <c r="R618" s="217"/>
      <c r="S618" s="217"/>
      <c r="T618" s="218"/>
      <c r="AT618" s="219" t="s">
        <v>157</v>
      </c>
      <c r="AU618" s="219" t="s">
        <v>82</v>
      </c>
      <c r="AV618" s="14" t="s">
        <v>82</v>
      </c>
      <c r="AW618" s="14" t="s">
        <v>33</v>
      </c>
      <c r="AX618" s="14" t="s">
        <v>72</v>
      </c>
      <c r="AY618" s="219" t="s">
        <v>146</v>
      </c>
    </row>
    <row r="619" spans="1:51" s="13" customFormat="1">
      <c r="B619" s="198"/>
      <c r="C619" s="199"/>
      <c r="D619" s="200" t="s">
        <v>157</v>
      </c>
      <c r="E619" s="201" t="s">
        <v>19</v>
      </c>
      <c r="F619" s="202" t="s">
        <v>528</v>
      </c>
      <c r="G619" s="199"/>
      <c r="H619" s="201" t="s">
        <v>19</v>
      </c>
      <c r="I619" s="203"/>
      <c r="J619" s="199"/>
      <c r="K619" s="199"/>
      <c r="L619" s="204"/>
      <c r="M619" s="205"/>
      <c r="N619" s="206"/>
      <c r="O619" s="206"/>
      <c r="P619" s="206"/>
      <c r="Q619" s="206"/>
      <c r="R619" s="206"/>
      <c r="S619" s="206"/>
      <c r="T619" s="207"/>
      <c r="AT619" s="208" t="s">
        <v>157</v>
      </c>
      <c r="AU619" s="208" t="s">
        <v>82</v>
      </c>
      <c r="AV619" s="13" t="s">
        <v>80</v>
      </c>
      <c r="AW619" s="13" t="s">
        <v>33</v>
      </c>
      <c r="AX619" s="13" t="s">
        <v>72</v>
      </c>
      <c r="AY619" s="208" t="s">
        <v>146</v>
      </c>
    </row>
    <row r="620" spans="1:51" s="14" customFormat="1">
      <c r="B620" s="209"/>
      <c r="C620" s="210"/>
      <c r="D620" s="200" t="s">
        <v>157</v>
      </c>
      <c r="E620" s="211" t="s">
        <v>19</v>
      </c>
      <c r="F620" s="212" t="s">
        <v>1188</v>
      </c>
      <c r="G620" s="210"/>
      <c r="H620" s="213">
        <v>44.7</v>
      </c>
      <c r="I620" s="214"/>
      <c r="J620" s="210"/>
      <c r="K620" s="210"/>
      <c r="L620" s="215"/>
      <c r="M620" s="216"/>
      <c r="N620" s="217"/>
      <c r="O620" s="217"/>
      <c r="P620" s="217"/>
      <c r="Q620" s="217"/>
      <c r="R620" s="217"/>
      <c r="S620" s="217"/>
      <c r="T620" s="218"/>
      <c r="AT620" s="219" t="s">
        <v>157</v>
      </c>
      <c r="AU620" s="219" t="s">
        <v>82</v>
      </c>
      <c r="AV620" s="14" t="s">
        <v>82</v>
      </c>
      <c r="AW620" s="14" t="s">
        <v>33</v>
      </c>
      <c r="AX620" s="14" t="s">
        <v>72</v>
      </c>
      <c r="AY620" s="219" t="s">
        <v>146</v>
      </c>
    </row>
    <row r="621" spans="1:51" s="13" customFormat="1">
      <c r="B621" s="198"/>
      <c r="C621" s="199"/>
      <c r="D621" s="200" t="s">
        <v>157</v>
      </c>
      <c r="E621" s="201" t="s">
        <v>19</v>
      </c>
      <c r="F621" s="202" t="s">
        <v>933</v>
      </c>
      <c r="G621" s="199"/>
      <c r="H621" s="201" t="s">
        <v>19</v>
      </c>
      <c r="I621" s="203"/>
      <c r="J621" s="199"/>
      <c r="K621" s="199"/>
      <c r="L621" s="204"/>
      <c r="M621" s="205"/>
      <c r="N621" s="206"/>
      <c r="O621" s="206"/>
      <c r="P621" s="206"/>
      <c r="Q621" s="206"/>
      <c r="R621" s="206"/>
      <c r="S621" s="206"/>
      <c r="T621" s="207"/>
      <c r="AT621" s="208" t="s">
        <v>157</v>
      </c>
      <c r="AU621" s="208" t="s">
        <v>82</v>
      </c>
      <c r="AV621" s="13" t="s">
        <v>80</v>
      </c>
      <c r="AW621" s="13" t="s">
        <v>33</v>
      </c>
      <c r="AX621" s="13" t="s">
        <v>72</v>
      </c>
      <c r="AY621" s="208" t="s">
        <v>146</v>
      </c>
    </row>
    <row r="622" spans="1:51" s="14" customFormat="1">
      <c r="B622" s="209"/>
      <c r="C622" s="210"/>
      <c r="D622" s="200" t="s">
        <v>157</v>
      </c>
      <c r="E622" s="211" t="s">
        <v>19</v>
      </c>
      <c r="F622" s="212" t="s">
        <v>1189</v>
      </c>
      <c r="G622" s="210"/>
      <c r="H622" s="213">
        <v>54.9</v>
      </c>
      <c r="I622" s="214"/>
      <c r="J622" s="210"/>
      <c r="K622" s="210"/>
      <c r="L622" s="215"/>
      <c r="M622" s="216"/>
      <c r="N622" s="217"/>
      <c r="O622" s="217"/>
      <c r="P622" s="217"/>
      <c r="Q622" s="217"/>
      <c r="R622" s="217"/>
      <c r="S622" s="217"/>
      <c r="T622" s="218"/>
      <c r="AT622" s="219" t="s">
        <v>157</v>
      </c>
      <c r="AU622" s="219" t="s">
        <v>82</v>
      </c>
      <c r="AV622" s="14" t="s">
        <v>82</v>
      </c>
      <c r="AW622" s="14" t="s">
        <v>33</v>
      </c>
      <c r="AX622" s="14" t="s">
        <v>72</v>
      </c>
      <c r="AY622" s="219" t="s">
        <v>146</v>
      </c>
    </row>
    <row r="623" spans="1:51" s="13" customFormat="1">
      <c r="B623" s="198"/>
      <c r="C623" s="199"/>
      <c r="D623" s="200" t="s">
        <v>157</v>
      </c>
      <c r="E623" s="201" t="s">
        <v>19</v>
      </c>
      <c r="F623" s="202" t="s">
        <v>935</v>
      </c>
      <c r="G623" s="199"/>
      <c r="H623" s="201" t="s">
        <v>19</v>
      </c>
      <c r="I623" s="203"/>
      <c r="J623" s="199"/>
      <c r="K623" s="199"/>
      <c r="L623" s="204"/>
      <c r="M623" s="205"/>
      <c r="N623" s="206"/>
      <c r="O623" s="206"/>
      <c r="P623" s="206"/>
      <c r="Q623" s="206"/>
      <c r="R623" s="206"/>
      <c r="S623" s="206"/>
      <c r="T623" s="207"/>
      <c r="AT623" s="208" t="s">
        <v>157</v>
      </c>
      <c r="AU623" s="208" t="s">
        <v>82</v>
      </c>
      <c r="AV623" s="13" t="s">
        <v>80</v>
      </c>
      <c r="AW623" s="13" t="s">
        <v>33</v>
      </c>
      <c r="AX623" s="13" t="s">
        <v>72</v>
      </c>
      <c r="AY623" s="208" t="s">
        <v>146</v>
      </c>
    </row>
    <row r="624" spans="1:51" s="14" customFormat="1">
      <c r="B624" s="209"/>
      <c r="C624" s="210"/>
      <c r="D624" s="200" t="s">
        <v>157</v>
      </c>
      <c r="E624" s="211" t="s">
        <v>19</v>
      </c>
      <c r="F624" s="212" t="s">
        <v>1190</v>
      </c>
      <c r="G624" s="210"/>
      <c r="H624" s="213">
        <v>27.6</v>
      </c>
      <c r="I624" s="214"/>
      <c r="J624" s="210"/>
      <c r="K624" s="210"/>
      <c r="L624" s="215"/>
      <c r="M624" s="216"/>
      <c r="N624" s="217"/>
      <c r="O624" s="217"/>
      <c r="P624" s="217"/>
      <c r="Q624" s="217"/>
      <c r="R624" s="217"/>
      <c r="S624" s="217"/>
      <c r="T624" s="218"/>
      <c r="AT624" s="219" t="s">
        <v>157</v>
      </c>
      <c r="AU624" s="219" t="s">
        <v>82</v>
      </c>
      <c r="AV624" s="14" t="s">
        <v>82</v>
      </c>
      <c r="AW624" s="14" t="s">
        <v>33</v>
      </c>
      <c r="AX624" s="14" t="s">
        <v>72</v>
      </c>
      <c r="AY624" s="219" t="s">
        <v>146</v>
      </c>
    </row>
    <row r="625" spans="2:51" s="13" customFormat="1">
      <c r="B625" s="198"/>
      <c r="C625" s="199"/>
      <c r="D625" s="200" t="s">
        <v>157</v>
      </c>
      <c r="E625" s="201" t="s">
        <v>19</v>
      </c>
      <c r="F625" s="202" t="s">
        <v>937</v>
      </c>
      <c r="G625" s="199"/>
      <c r="H625" s="201" t="s">
        <v>19</v>
      </c>
      <c r="I625" s="203"/>
      <c r="J625" s="199"/>
      <c r="K625" s="199"/>
      <c r="L625" s="204"/>
      <c r="M625" s="205"/>
      <c r="N625" s="206"/>
      <c r="O625" s="206"/>
      <c r="P625" s="206"/>
      <c r="Q625" s="206"/>
      <c r="R625" s="206"/>
      <c r="S625" s="206"/>
      <c r="T625" s="207"/>
      <c r="AT625" s="208" t="s">
        <v>157</v>
      </c>
      <c r="AU625" s="208" t="s">
        <v>82</v>
      </c>
      <c r="AV625" s="13" t="s">
        <v>80</v>
      </c>
      <c r="AW625" s="13" t="s">
        <v>33</v>
      </c>
      <c r="AX625" s="13" t="s">
        <v>72</v>
      </c>
      <c r="AY625" s="208" t="s">
        <v>146</v>
      </c>
    </row>
    <row r="626" spans="2:51" s="14" customFormat="1">
      <c r="B626" s="209"/>
      <c r="C626" s="210"/>
      <c r="D626" s="200" t="s">
        <v>157</v>
      </c>
      <c r="E626" s="211" t="s">
        <v>19</v>
      </c>
      <c r="F626" s="212" t="s">
        <v>1191</v>
      </c>
      <c r="G626" s="210"/>
      <c r="H626" s="213">
        <v>45.9</v>
      </c>
      <c r="I626" s="214"/>
      <c r="J626" s="210"/>
      <c r="K626" s="210"/>
      <c r="L626" s="215"/>
      <c r="M626" s="216"/>
      <c r="N626" s="217"/>
      <c r="O626" s="217"/>
      <c r="P626" s="217"/>
      <c r="Q626" s="217"/>
      <c r="R626" s="217"/>
      <c r="S626" s="217"/>
      <c r="T626" s="218"/>
      <c r="AT626" s="219" t="s">
        <v>157</v>
      </c>
      <c r="AU626" s="219" t="s">
        <v>82</v>
      </c>
      <c r="AV626" s="14" t="s">
        <v>82</v>
      </c>
      <c r="AW626" s="14" t="s">
        <v>33</v>
      </c>
      <c r="AX626" s="14" t="s">
        <v>72</v>
      </c>
      <c r="AY626" s="219" t="s">
        <v>146</v>
      </c>
    </row>
    <row r="627" spans="2:51" s="13" customFormat="1">
      <c r="B627" s="198"/>
      <c r="C627" s="199"/>
      <c r="D627" s="200" t="s">
        <v>157</v>
      </c>
      <c r="E627" s="201" t="s">
        <v>19</v>
      </c>
      <c r="F627" s="202" t="s">
        <v>939</v>
      </c>
      <c r="G627" s="199"/>
      <c r="H627" s="201" t="s">
        <v>19</v>
      </c>
      <c r="I627" s="203"/>
      <c r="J627" s="199"/>
      <c r="K627" s="199"/>
      <c r="L627" s="204"/>
      <c r="M627" s="205"/>
      <c r="N627" s="206"/>
      <c r="O627" s="206"/>
      <c r="P627" s="206"/>
      <c r="Q627" s="206"/>
      <c r="R627" s="206"/>
      <c r="S627" s="206"/>
      <c r="T627" s="207"/>
      <c r="AT627" s="208" t="s">
        <v>157</v>
      </c>
      <c r="AU627" s="208" t="s">
        <v>82</v>
      </c>
      <c r="AV627" s="13" t="s">
        <v>80</v>
      </c>
      <c r="AW627" s="13" t="s">
        <v>33</v>
      </c>
      <c r="AX627" s="13" t="s">
        <v>72</v>
      </c>
      <c r="AY627" s="208" t="s">
        <v>146</v>
      </c>
    </row>
    <row r="628" spans="2:51" s="14" customFormat="1">
      <c r="B628" s="209"/>
      <c r="C628" s="210"/>
      <c r="D628" s="200" t="s">
        <v>157</v>
      </c>
      <c r="E628" s="211" t="s">
        <v>19</v>
      </c>
      <c r="F628" s="212" t="s">
        <v>1192</v>
      </c>
      <c r="G628" s="210"/>
      <c r="H628" s="213">
        <v>61.02</v>
      </c>
      <c r="I628" s="214"/>
      <c r="J628" s="210"/>
      <c r="K628" s="210"/>
      <c r="L628" s="215"/>
      <c r="M628" s="216"/>
      <c r="N628" s="217"/>
      <c r="O628" s="217"/>
      <c r="P628" s="217"/>
      <c r="Q628" s="217"/>
      <c r="R628" s="217"/>
      <c r="S628" s="217"/>
      <c r="T628" s="218"/>
      <c r="AT628" s="219" t="s">
        <v>157</v>
      </c>
      <c r="AU628" s="219" t="s">
        <v>82</v>
      </c>
      <c r="AV628" s="14" t="s">
        <v>82</v>
      </c>
      <c r="AW628" s="14" t="s">
        <v>33</v>
      </c>
      <c r="AX628" s="14" t="s">
        <v>72</v>
      </c>
      <c r="AY628" s="219" t="s">
        <v>146</v>
      </c>
    </row>
    <row r="629" spans="2:51" s="13" customFormat="1">
      <c r="B629" s="198"/>
      <c r="C629" s="199"/>
      <c r="D629" s="200" t="s">
        <v>157</v>
      </c>
      <c r="E629" s="201" t="s">
        <v>19</v>
      </c>
      <c r="F629" s="202" t="s">
        <v>941</v>
      </c>
      <c r="G629" s="199"/>
      <c r="H629" s="201" t="s">
        <v>19</v>
      </c>
      <c r="I629" s="203"/>
      <c r="J629" s="199"/>
      <c r="K629" s="199"/>
      <c r="L629" s="204"/>
      <c r="M629" s="205"/>
      <c r="N629" s="206"/>
      <c r="O629" s="206"/>
      <c r="P629" s="206"/>
      <c r="Q629" s="206"/>
      <c r="R629" s="206"/>
      <c r="S629" s="206"/>
      <c r="T629" s="207"/>
      <c r="AT629" s="208" t="s">
        <v>157</v>
      </c>
      <c r="AU629" s="208" t="s">
        <v>82</v>
      </c>
      <c r="AV629" s="13" t="s">
        <v>80</v>
      </c>
      <c r="AW629" s="13" t="s">
        <v>33</v>
      </c>
      <c r="AX629" s="13" t="s">
        <v>72</v>
      </c>
      <c r="AY629" s="208" t="s">
        <v>146</v>
      </c>
    </row>
    <row r="630" spans="2:51" s="14" customFormat="1">
      <c r="B630" s="209"/>
      <c r="C630" s="210"/>
      <c r="D630" s="200" t="s">
        <v>157</v>
      </c>
      <c r="E630" s="211" t="s">
        <v>19</v>
      </c>
      <c r="F630" s="212" t="s">
        <v>1193</v>
      </c>
      <c r="G630" s="210"/>
      <c r="H630" s="213">
        <v>53.46</v>
      </c>
      <c r="I630" s="214"/>
      <c r="J630" s="210"/>
      <c r="K630" s="210"/>
      <c r="L630" s="215"/>
      <c r="M630" s="216"/>
      <c r="N630" s="217"/>
      <c r="O630" s="217"/>
      <c r="P630" s="217"/>
      <c r="Q630" s="217"/>
      <c r="R630" s="217"/>
      <c r="S630" s="217"/>
      <c r="T630" s="218"/>
      <c r="AT630" s="219" t="s">
        <v>157</v>
      </c>
      <c r="AU630" s="219" t="s">
        <v>82</v>
      </c>
      <c r="AV630" s="14" t="s">
        <v>82</v>
      </c>
      <c r="AW630" s="14" t="s">
        <v>33</v>
      </c>
      <c r="AX630" s="14" t="s">
        <v>72</v>
      </c>
      <c r="AY630" s="219" t="s">
        <v>146</v>
      </c>
    </row>
    <row r="631" spans="2:51" s="13" customFormat="1">
      <c r="B631" s="198"/>
      <c r="C631" s="199"/>
      <c r="D631" s="200" t="s">
        <v>157</v>
      </c>
      <c r="E631" s="201" t="s">
        <v>19</v>
      </c>
      <c r="F631" s="202" t="s">
        <v>943</v>
      </c>
      <c r="G631" s="199"/>
      <c r="H631" s="201" t="s">
        <v>19</v>
      </c>
      <c r="I631" s="203"/>
      <c r="J631" s="199"/>
      <c r="K631" s="199"/>
      <c r="L631" s="204"/>
      <c r="M631" s="205"/>
      <c r="N631" s="206"/>
      <c r="O631" s="206"/>
      <c r="P631" s="206"/>
      <c r="Q631" s="206"/>
      <c r="R631" s="206"/>
      <c r="S631" s="206"/>
      <c r="T631" s="207"/>
      <c r="AT631" s="208" t="s">
        <v>157</v>
      </c>
      <c r="AU631" s="208" t="s">
        <v>82</v>
      </c>
      <c r="AV631" s="13" t="s">
        <v>80</v>
      </c>
      <c r="AW631" s="13" t="s">
        <v>33</v>
      </c>
      <c r="AX631" s="13" t="s">
        <v>72</v>
      </c>
      <c r="AY631" s="208" t="s">
        <v>146</v>
      </c>
    </row>
    <row r="632" spans="2:51" s="14" customFormat="1">
      <c r="B632" s="209"/>
      <c r="C632" s="210"/>
      <c r="D632" s="200" t="s">
        <v>157</v>
      </c>
      <c r="E632" s="211" t="s">
        <v>19</v>
      </c>
      <c r="F632" s="212" t="s">
        <v>1194</v>
      </c>
      <c r="G632" s="210"/>
      <c r="H632" s="213">
        <v>27.9</v>
      </c>
      <c r="I632" s="214"/>
      <c r="J632" s="210"/>
      <c r="K632" s="210"/>
      <c r="L632" s="215"/>
      <c r="M632" s="216"/>
      <c r="N632" s="217"/>
      <c r="O632" s="217"/>
      <c r="P632" s="217"/>
      <c r="Q632" s="217"/>
      <c r="R632" s="217"/>
      <c r="S632" s="217"/>
      <c r="T632" s="218"/>
      <c r="AT632" s="219" t="s">
        <v>157</v>
      </c>
      <c r="AU632" s="219" t="s">
        <v>82</v>
      </c>
      <c r="AV632" s="14" t="s">
        <v>82</v>
      </c>
      <c r="AW632" s="14" t="s">
        <v>33</v>
      </c>
      <c r="AX632" s="14" t="s">
        <v>72</v>
      </c>
      <c r="AY632" s="219" t="s">
        <v>146</v>
      </c>
    </row>
    <row r="633" spans="2:51" s="13" customFormat="1">
      <c r="B633" s="198"/>
      <c r="C633" s="199"/>
      <c r="D633" s="200" t="s">
        <v>157</v>
      </c>
      <c r="E633" s="201" t="s">
        <v>19</v>
      </c>
      <c r="F633" s="202" t="s">
        <v>1195</v>
      </c>
      <c r="G633" s="199"/>
      <c r="H633" s="201" t="s">
        <v>19</v>
      </c>
      <c r="I633" s="203"/>
      <c r="J633" s="199"/>
      <c r="K633" s="199"/>
      <c r="L633" s="204"/>
      <c r="M633" s="205"/>
      <c r="N633" s="206"/>
      <c r="O633" s="206"/>
      <c r="P633" s="206"/>
      <c r="Q633" s="206"/>
      <c r="R633" s="206"/>
      <c r="S633" s="206"/>
      <c r="T633" s="207"/>
      <c r="AT633" s="208" t="s">
        <v>157</v>
      </c>
      <c r="AU633" s="208" t="s">
        <v>82</v>
      </c>
      <c r="AV633" s="13" t="s">
        <v>80</v>
      </c>
      <c r="AW633" s="13" t="s">
        <v>33</v>
      </c>
      <c r="AX633" s="13" t="s">
        <v>72</v>
      </c>
      <c r="AY633" s="208" t="s">
        <v>146</v>
      </c>
    </row>
    <row r="634" spans="2:51" s="13" customFormat="1">
      <c r="B634" s="198"/>
      <c r="C634" s="199"/>
      <c r="D634" s="200" t="s">
        <v>157</v>
      </c>
      <c r="E634" s="201" t="s">
        <v>19</v>
      </c>
      <c r="F634" s="202" t="s">
        <v>514</v>
      </c>
      <c r="G634" s="199"/>
      <c r="H634" s="201" t="s">
        <v>19</v>
      </c>
      <c r="I634" s="203"/>
      <c r="J634" s="199"/>
      <c r="K634" s="199"/>
      <c r="L634" s="204"/>
      <c r="M634" s="205"/>
      <c r="N634" s="206"/>
      <c r="O634" s="206"/>
      <c r="P634" s="206"/>
      <c r="Q634" s="206"/>
      <c r="R634" s="206"/>
      <c r="S634" s="206"/>
      <c r="T634" s="207"/>
      <c r="AT634" s="208" t="s">
        <v>157</v>
      </c>
      <c r="AU634" s="208" t="s">
        <v>82</v>
      </c>
      <c r="AV634" s="13" t="s">
        <v>80</v>
      </c>
      <c r="AW634" s="13" t="s">
        <v>33</v>
      </c>
      <c r="AX634" s="13" t="s">
        <v>72</v>
      </c>
      <c r="AY634" s="208" t="s">
        <v>146</v>
      </c>
    </row>
    <row r="635" spans="2:51" s="14" customFormat="1">
      <c r="B635" s="209"/>
      <c r="C635" s="210"/>
      <c r="D635" s="200" t="s">
        <v>157</v>
      </c>
      <c r="E635" s="211" t="s">
        <v>19</v>
      </c>
      <c r="F635" s="212" t="s">
        <v>1196</v>
      </c>
      <c r="G635" s="210"/>
      <c r="H635" s="213">
        <v>16.2</v>
      </c>
      <c r="I635" s="214"/>
      <c r="J635" s="210"/>
      <c r="K635" s="210"/>
      <c r="L635" s="215"/>
      <c r="M635" s="216"/>
      <c r="N635" s="217"/>
      <c r="O635" s="217"/>
      <c r="P635" s="217"/>
      <c r="Q635" s="217"/>
      <c r="R635" s="217"/>
      <c r="S635" s="217"/>
      <c r="T635" s="218"/>
      <c r="AT635" s="219" t="s">
        <v>157</v>
      </c>
      <c r="AU635" s="219" t="s">
        <v>82</v>
      </c>
      <c r="AV635" s="14" t="s">
        <v>82</v>
      </c>
      <c r="AW635" s="14" t="s">
        <v>33</v>
      </c>
      <c r="AX635" s="14" t="s">
        <v>72</v>
      </c>
      <c r="AY635" s="219" t="s">
        <v>146</v>
      </c>
    </row>
    <row r="636" spans="2:51" s="13" customFormat="1">
      <c r="B636" s="198"/>
      <c r="C636" s="199"/>
      <c r="D636" s="200" t="s">
        <v>157</v>
      </c>
      <c r="E636" s="201" t="s">
        <v>19</v>
      </c>
      <c r="F636" s="202" t="s">
        <v>516</v>
      </c>
      <c r="G636" s="199"/>
      <c r="H636" s="201" t="s">
        <v>19</v>
      </c>
      <c r="I636" s="203"/>
      <c r="J636" s="199"/>
      <c r="K636" s="199"/>
      <c r="L636" s="204"/>
      <c r="M636" s="205"/>
      <c r="N636" s="206"/>
      <c r="O636" s="206"/>
      <c r="P636" s="206"/>
      <c r="Q636" s="206"/>
      <c r="R636" s="206"/>
      <c r="S636" s="206"/>
      <c r="T636" s="207"/>
      <c r="AT636" s="208" t="s">
        <v>157</v>
      </c>
      <c r="AU636" s="208" t="s">
        <v>82</v>
      </c>
      <c r="AV636" s="13" t="s">
        <v>80</v>
      </c>
      <c r="AW636" s="13" t="s">
        <v>33</v>
      </c>
      <c r="AX636" s="13" t="s">
        <v>72</v>
      </c>
      <c r="AY636" s="208" t="s">
        <v>146</v>
      </c>
    </row>
    <row r="637" spans="2:51" s="14" customFormat="1">
      <c r="B637" s="209"/>
      <c r="C637" s="210"/>
      <c r="D637" s="200" t="s">
        <v>157</v>
      </c>
      <c r="E637" s="211" t="s">
        <v>19</v>
      </c>
      <c r="F637" s="212" t="s">
        <v>1197</v>
      </c>
      <c r="G637" s="210"/>
      <c r="H637" s="213">
        <v>28.63</v>
      </c>
      <c r="I637" s="214"/>
      <c r="J637" s="210"/>
      <c r="K637" s="210"/>
      <c r="L637" s="215"/>
      <c r="M637" s="216"/>
      <c r="N637" s="217"/>
      <c r="O637" s="217"/>
      <c r="P637" s="217"/>
      <c r="Q637" s="217"/>
      <c r="R637" s="217"/>
      <c r="S637" s="217"/>
      <c r="T637" s="218"/>
      <c r="AT637" s="219" t="s">
        <v>157</v>
      </c>
      <c r="AU637" s="219" t="s">
        <v>82</v>
      </c>
      <c r="AV637" s="14" t="s">
        <v>82</v>
      </c>
      <c r="AW637" s="14" t="s">
        <v>33</v>
      </c>
      <c r="AX637" s="14" t="s">
        <v>72</v>
      </c>
      <c r="AY637" s="219" t="s">
        <v>146</v>
      </c>
    </row>
    <row r="638" spans="2:51" s="13" customFormat="1">
      <c r="B638" s="198"/>
      <c r="C638" s="199"/>
      <c r="D638" s="200" t="s">
        <v>157</v>
      </c>
      <c r="E638" s="201" t="s">
        <v>19</v>
      </c>
      <c r="F638" s="202" t="s">
        <v>518</v>
      </c>
      <c r="G638" s="199"/>
      <c r="H638" s="201" t="s">
        <v>19</v>
      </c>
      <c r="I638" s="203"/>
      <c r="J638" s="199"/>
      <c r="K638" s="199"/>
      <c r="L638" s="204"/>
      <c r="M638" s="205"/>
      <c r="N638" s="206"/>
      <c r="O638" s="206"/>
      <c r="P638" s="206"/>
      <c r="Q638" s="206"/>
      <c r="R638" s="206"/>
      <c r="S638" s="206"/>
      <c r="T638" s="207"/>
      <c r="AT638" s="208" t="s">
        <v>157</v>
      </c>
      <c r="AU638" s="208" t="s">
        <v>82</v>
      </c>
      <c r="AV638" s="13" t="s">
        <v>80</v>
      </c>
      <c r="AW638" s="13" t="s">
        <v>33</v>
      </c>
      <c r="AX638" s="13" t="s">
        <v>72</v>
      </c>
      <c r="AY638" s="208" t="s">
        <v>146</v>
      </c>
    </row>
    <row r="639" spans="2:51" s="14" customFormat="1">
      <c r="B639" s="209"/>
      <c r="C639" s="210"/>
      <c r="D639" s="200" t="s">
        <v>157</v>
      </c>
      <c r="E639" s="211" t="s">
        <v>19</v>
      </c>
      <c r="F639" s="212" t="s">
        <v>1198</v>
      </c>
      <c r="G639" s="210"/>
      <c r="H639" s="213">
        <v>19.940000000000001</v>
      </c>
      <c r="I639" s="214"/>
      <c r="J639" s="210"/>
      <c r="K639" s="210"/>
      <c r="L639" s="215"/>
      <c r="M639" s="216"/>
      <c r="N639" s="217"/>
      <c r="O639" s="217"/>
      <c r="P639" s="217"/>
      <c r="Q639" s="217"/>
      <c r="R639" s="217"/>
      <c r="S639" s="217"/>
      <c r="T639" s="218"/>
      <c r="AT639" s="219" t="s">
        <v>157</v>
      </c>
      <c r="AU639" s="219" t="s">
        <v>82</v>
      </c>
      <c r="AV639" s="14" t="s">
        <v>82</v>
      </c>
      <c r="AW639" s="14" t="s">
        <v>33</v>
      </c>
      <c r="AX639" s="14" t="s">
        <v>72</v>
      </c>
      <c r="AY639" s="219" t="s">
        <v>146</v>
      </c>
    </row>
    <row r="640" spans="2:51" s="13" customFormat="1">
      <c r="B640" s="198"/>
      <c r="C640" s="199"/>
      <c r="D640" s="200" t="s">
        <v>157</v>
      </c>
      <c r="E640" s="201" t="s">
        <v>19</v>
      </c>
      <c r="F640" s="202" t="s">
        <v>520</v>
      </c>
      <c r="G640" s="199"/>
      <c r="H640" s="201" t="s">
        <v>19</v>
      </c>
      <c r="I640" s="203"/>
      <c r="J640" s="199"/>
      <c r="K640" s="199"/>
      <c r="L640" s="204"/>
      <c r="M640" s="205"/>
      <c r="N640" s="206"/>
      <c r="O640" s="206"/>
      <c r="P640" s="206"/>
      <c r="Q640" s="206"/>
      <c r="R640" s="206"/>
      <c r="S640" s="206"/>
      <c r="T640" s="207"/>
      <c r="AT640" s="208" t="s">
        <v>157</v>
      </c>
      <c r="AU640" s="208" t="s">
        <v>82</v>
      </c>
      <c r="AV640" s="13" t="s">
        <v>80</v>
      </c>
      <c r="AW640" s="13" t="s">
        <v>33</v>
      </c>
      <c r="AX640" s="13" t="s">
        <v>72</v>
      </c>
      <c r="AY640" s="208" t="s">
        <v>146</v>
      </c>
    </row>
    <row r="641" spans="2:51" s="14" customFormat="1">
      <c r="B641" s="209"/>
      <c r="C641" s="210"/>
      <c r="D641" s="200" t="s">
        <v>157</v>
      </c>
      <c r="E641" s="211" t="s">
        <v>19</v>
      </c>
      <c r="F641" s="212" t="s">
        <v>1199</v>
      </c>
      <c r="G641" s="210"/>
      <c r="H641" s="213">
        <v>5.45</v>
      </c>
      <c r="I641" s="214"/>
      <c r="J641" s="210"/>
      <c r="K641" s="210"/>
      <c r="L641" s="215"/>
      <c r="M641" s="216"/>
      <c r="N641" s="217"/>
      <c r="O641" s="217"/>
      <c r="P641" s="217"/>
      <c r="Q641" s="217"/>
      <c r="R641" s="217"/>
      <c r="S641" s="217"/>
      <c r="T641" s="218"/>
      <c r="AT641" s="219" t="s">
        <v>157</v>
      </c>
      <c r="AU641" s="219" t="s">
        <v>82</v>
      </c>
      <c r="AV641" s="14" t="s">
        <v>82</v>
      </c>
      <c r="AW641" s="14" t="s">
        <v>33</v>
      </c>
      <c r="AX641" s="14" t="s">
        <v>72</v>
      </c>
      <c r="AY641" s="219" t="s">
        <v>146</v>
      </c>
    </row>
    <row r="642" spans="2:51" s="13" customFormat="1">
      <c r="B642" s="198"/>
      <c r="C642" s="199"/>
      <c r="D642" s="200" t="s">
        <v>157</v>
      </c>
      <c r="E642" s="201" t="s">
        <v>19</v>
      </c>
      <c r="F642" s="202" t="s">
        <v>522</v>
      </c>
      <c r="G642" s="199"/>
      <c r="H642" s="201" t="s">
        <v>19</v>
      </c>
      <c r="I642" s="203"/>
      <c r="J642" s="199"/>
      <c r="K642" s="199"/>
      <c r="L642" s="204"/>
      <c r="M642" s="205"/>
      <c r="N642" s="206"/>
      <c r="O642" s="206"/>
      <c r="P642" s="206"/>
      <c r="Q642" s="206"/>
      <c r="R642" s="206"/>
      <c r="S642" s="206"/>
      <c r="T642" s="207"/>
      <c r="AT642" s="208" t="s">
        <v>157</v>
      </c>
      <c r="AU642" s="208" t="s">
        <v>82</v>
      </c>
      <c r="AV642" s="13" t="s">
        <v>80</v>
      </c>
      <c r="AW642" s="13" t="s">
        <v>33</v>
      </c>
      <c r="AX642" s="13" t="s">
        <v>72</v>
      </c>
      <c r="AY642" s="208" t="s">
        <v>146</v>
      </c>
    </row>
    <row r="643" spans="2:51" s="14" customFormat="1">
      <c r="B643" s="209"/>
      <c r="C643" s="210"/>
      <c r="D643" s="200" t="s">
        <v>157</v>
      </c>
      <c r="E643" s="211" t="s">
        <v>19</v>
      </c>
      <c r="F643" s="212" t="s">
        <v>1200</v>
      </c>
      <c r="G643" s="210"/>
      <c r="H643" s="213">
        <v>6.24</v>
      </c>
      <c r="I643" s="214"/>
      <c r="J643" s="210"/>
      <c r="K643" s="210"/>
      <c r="L643" s="215"/>
      <c r="M643" s="216"/>
      <c r="N643" s="217"/>
      <c r="O643" s="217"/>
      <c r="P643" s="217"/>
      <c r="Q643" s="217"/>
      <c r="R643" s="217"/>
      <c r="S643" s="217"/>
      <c r="T643" s="218"/>
      <c r="AT643" s="219" t="s">
        <v>157</v>
      </c>
      <c r="AU643" s="219" t="s">
        <v>82</v>
      </c>
      <c r="AV643" s="14" t="s">
        <v>82</v>
      </c>
      <c r="AW643" s="14" t="s">
        <v>33</v>
      </c>
      <c r="AX643" s="14" t="s">
        <v>72</v>
      </c>
      <c r="AY643" s="219" t="s">
        <v>146</v>
      </c>
    </row>
    <row r="644" spans="2:51" s="13" customFormat="1">
      <c r="B644" s="198"/>
      <c r="C644" s="199"/>
      <c r="D644" s="200" t="s">
        <v>157</v>
      </c>
      <c r="E644" s="201" t="s">
        <v>19</v>
      </c>
      <c r="F644" s="202" t="s">
        <v>524</v>
      </c>
      <c r="G644" s="199"/>
      <c r="H644" s="201" t="s">
        <v>19</v>
      </c>
      <c r="I644" s="203"/>
      <c r="J644" s="199"/>
      <c r="K644" s="199"/>
      <c r="L644" s="204"/>
      <c r="M644" s="205"/>
      <c r="N644" s="206"/>
      <c r="O644" s="206"/>
      <c r="P644" s="206"/>
      <c r="Q644" s="206"/>
      <c r="R644" s="206"/>
      <c r="S644" s="206"/>
      <c r="T644" s="207"/>
      <c r="AT644" s="208" t="s">
        <v>157</v>
      </c>
      <c r="AU644" s="208" t="s">
        <v>82</v>
      </c>
      <c r="AV644" s="13" t="s">
        <v>80</v>
      </c>
      <c r="AW644" s="13" t="s">
        <v>33</v>
      </c>
      <c r="AX644" s="13" t="s">
        <v>72</v>
      </c>
      <c r="AY644" s="208" t="s">
        <v>146</v>
      </c>
    </row>
    <row r="645" spans="2:51" s="14" customFormat="1">
      <c r="B645" s="209"/>
      <c r="C645" s="210"/>
      <c r="D645" s="200" t="s">
        <v>157</v>
      </c>
      <c r="E645" s="211" t="s">
        <v>19</v>
      </c>
      <c r="F645" s="212" t="s">
        <v>1201</v>
      </c>
      <c r="G645" s="210"/>
      <c r="H645" s="213">
        <v>1.68</v>
      </c>
      <c r="I645" s="214"/>
      <c r="J645" s="210"/>
      <c r="K645" s="210"/>
      <c r="L645" s="215"/>
      <c r="M645" s="216"/>
      <c r="N645" s="217"/>
      <c r="O645" s="217"/>
      <c r="P645" s="217"/>
      <c r="Q645" s="217"/>
      <c r="R645" s="217"/>
      <c r="S645" s="217"/>
      <c r="T645" s="218"/>
      <c r="AT645" s="219" t="s">
        <v>157</v>
      </c>
      <c r="AU645" s="219" t="s">
        <v>82</v>
      </c>
      <c r="AV645" s="14" t="s">
        <v>82</v>
      </c>
      <c r="AW645" s="14" t="s">
        <v>33</v>
      </c>
      <c r="AX645" s="14" t="s">
        <v>72</v>
      </c>
      <c r="AY645" s="219" t="s">
        <v>146</v>
      </c>
    </row>
    <row r="646" spans="2:51" s="13" customFormat="1">
      <c r="B646" s="198"/>
      <c r="C646" s="199"/>
      <c r="D646" s="200" t="s">
        <v>157</v>
      </c>
      <c r="E646" s="201" t="s">
        <v>19</v>
      </c>
      <c r="F646" s="202" t="s">
        <v>526</v>
      </c>
      <c r="G646" s="199"/>
      <c r="H646" s="201" t="s">
        <v>19</v>
      </c>
      <c r="I646" s="203"/>
      <c r="J646" s="199"/>
      <c r="K646" s="199"/>
      <c r="L646" s="204"/>
      <c r="M646" s="205"/>
      <c r="N646" s="206"/>
      <c r="O646" s="206"/>
      <c r="P646" s="206"/>
      <c r="Q646" s="206"/>
      <c r="R646" s="206"/>
      <c r="S646" s="206"/>
      <c r="T646" s="207"/>
      <c r="AT646" s="208" t="s">
        <v>157</v>
      </c>
      <c r="AU646" s="208" t="s">
        <v>82</v>
      </c>
      <c r="AV646" s="13" t="s">
        <v>80</v>
      </c>
      <c r="AW646" s="13" t="s">
        <v>33</v>
      </c>
      <c r="AX646" s="13" t="s">
        <v>72</v>
      </c>
      <c r="AY646" s="208" t="s">
        <v>146</v>
      </c>
    </row>
    <row r="647" spans="2:51" s="14" customFormat="1">
      <c r="B647" s="209"/>
      <c r="C647" s="210"/>
      <c r="D647" s="200" t="s">
        <v>157</v>
      </c>
      <c r="E647" s="211" t="s">
        <v>19</v>
      </c>
      <c r="F647" s="212" t="s">
        <v>1202</v>
      </c>
      <c r="G647" s="210"/>
      <c r="H647" s="213">
        <v>3.4</v>
      </c>
      <c r="I647" s="214"/>
      <c r="J647" s="210"/>
      <c r="K647" s="210"/>
      <c r="L647" s="215"/>
      <c r="M647" s="216"/>
      <c r="N647" s="217"/>
      <c r="O647" s="217"/>
      <c r="P647" s="217"/>
      <c r="Q647" s="217"/>
      <c r="R647" s="217"/>
      <c r="S647" s="217"/>
      <c r="T647" s="218"/>
      <c r="AT647" s="219" t="s">
        <v>157</v>
      </c>
      <c r="AU647" s="219" t="s">
        <v>82</v>
      </c>
      <c r="AV647" s="14" t="s">
        <v>82</v>
      </c>
      <c r="AW647" s="14" t="s">
        <v>33</v>
      </c>
      <c r="AX647" s="14" t="s">
        <v>72</v>
      </c>
      <c r="AY647" s="219" t="s">
        <v>146</v>
      </c>
    </row>
    <row r="648" spans="2:51" s="13" customFormat="1">
      <c r="B648" s="198"/>
      <c r="C648" s="199"/>
      <c r="D648" s="200" t="s">
        <v>157</v>
      </c>
      <c r="E648" s="201" t="s">
        <v>19</v>
      </c>
      <c r="F648" s="202" t="s">
        <v>964</v>
      </c>
      <c r="G648" s="199"/>
      <c r="H648" s="201" t="s">
        <v>19</v>
      </c>
      <c r="I648" s="203"/>
      <c r="J648" s="199"/>
      <c r="K648" s="199"/>
      <c r="L648" s="204"/>
      <c r="M648" s="205"/>
      <c r="N648" s="206"/>
      <c r="O648" s="206"/>
      <c r="P648" s="206"/>
      <c r="Q648" s="206"/>
      <c r="R648" s="206"/>
      <c r="S648" s="206"/>
      <c r="T648" s="207"/>
      <c r="AT648" s="208" t="s">
        <v>157</v>
      </c>
      <c r="AU648" s="208" t="s">
        <v>82</v>
      </c>
      <c r="AV648" s="13" t="s">
        <v>80</v>
      </c>
      <c r="AW648" s="13" t="s">
        <v>33</v>
      </c>
      <c r="AX648" s="13" t="s">
        <v>72</v>
      </c>
      <c r="AY648" s="208" t="s">
        <v>146</v>
      </c>
    </row>
    <row r="649" spans="2:51" s="14" customFormat="1">
      <c r="B649" s="209"/>
      <c r="C649" s="210"/>
      <c r="D649" s="200" t="s">
        <v>157</v>
      </c>
      <c r="E649" s="211" t="s">
        <v>19</v>
      </c>
      <c r="F649" s="212" t="s">
        <v>1203</v>
      </c>
      <c r="G649" s="210"/>
      <c r="H649" s="213">
        <v>1.73</v>
      </c>
      <c r="I649" s="214"/>
      <c r="J649" s="210"/>
      <c r="K649" s="210"/>
      <c r="L649" s="215"/>
      <c r="M649" s="216"/>
      <c r="N649" s="217"/>
      <c r="O649" s="217"/>
      <c r="P649" s="217"/>
      <c r="Q649" s="217"/>
      <c r="R649" s="217"/>
      <c r="S649" s="217"/>
      <c r="T649" s="218"/>
      <c r="AT649" s="219" t="s">
        <v>157</v>
      </c>
      <c r="AU649" s="219" t="s">
        <v>82</v>
      </c>
      <c r="AV649" s="14" t="s">
        <v>82</v>
      </c>
      <c r="AW649" s="14" t="s">
        <v>33</v>
      </c>
      <c r="AX649" s="14" t="s">
        <v>72</v>
      </c>
      <c r="AY649" s="219" t="s">
        <v>146</v>
      </c>
    </row>
    <row r="650" spans="2:51" s="13" customFormat="1">
      <c r="B650" s="198"/>
      <c r="C650" s="199"/>
      <c r="D650" s="200" t="s">
        <v>157</v>
      </c>
      <c r="E650" s="201" t="s">
        <v>19</v>
      </c>
      <c r="F650" s="202" t="s">
        <v>528</v>
      </c>
      <c r="G650" s="199"/>
      <c r="H650" s="201" t="s">
        <v>19</v>
      </c>
      <c r="I650" s="203"/>
      <c r="J650" s="199"/>
      <c r="K650" s="199"/>
      <c r="L650" s="204"/>
      <c r="M650" s="205"/>
      <c r="N650" s="206"/>
      <c r="O650" s="206"/>
      <c r="P650" s="206"/>
      <c r="Q650" s="206"/>
      <c r="R650" s="206"/>
      <c r="S650" s="206"/>
      <c r="T650" s="207"/>
      <c r="AT650" s="208" t="s">
        <v>157</v>
      </c>
      <c r="AU650" s="208" t="s">
        <v>82</v>
      </c>
      <c r="AV650" s="13" t="s">
        <v>80</v>
      </c>
      <c r="AW650" s="13" t="s">
        <v>33</v>
      </c>
      <c r="AX650" s="13" t="s">
        <v>72</v>
      </c>
      <c r="AY650" s="208" t="s">
        <v>146</v>
      </c>
    </row>
    <row r="651" spans="2:51" s="14" customFormat="1">
      <c r="B651" s="209"/>
      <c r="C651" s="210"/>
      <c r="D651" s="200" t="s">
        <v>157</v>
      </c>
      <c r="E651" s="211" t="s">
        <v>19</v>
      </c>
      <c r="F651" s="212" t="s">
        <v>1204</v>
      </c>
      <c r="G651" s="210"/>
      <c r="H651" s="213">
        <v>11.73</v>
      </c>
      <c r="I651" s="214"/>
      <c r="J651" s="210"/>
      <c r="K651" s="210"/>
      <c r="L651" s="215"/>
      <c r="M651" s="216"/>
      <c r="N651" s="217"/>
      <c r="O651" s="217"/>
      <c r="P651" s="217"/>
      <c r="Q651" s="217"/>
      <c r="R651" s="217"/>
      <c r="S651" s="217"/>
      <c r="T651" s="218"/>
      <c r="AT651" s="219" t="s">
        <v>157</v>
      </c>
      <c r="AU651" s="219" t="s">
        <v>82</v>
      </c>
      <c r="AV651" s="14" t="s">
        <v>82</v>
      </c>
      <c r="AW651" s="14" t="s">
        <v>33</v>
      </c>
      <c r="AX651" s="14" t="s">
        <v>72</v>
      </c>
      <c r="AY651" s="219" t="s">
        <v>146</v>
      </c>
    </row>
    <row r="652" spans="2:51" s="13" customFormat="1">
      <c r="B652" s="198"/>
      <c r="C652" s="199"/>
      <c r="D652" s="200" t="s">
        <v>157</v>
      </c>
      <c r="E652" s="201" t="s">
        <v>19</v>
      </c>
      <c r="F652" s="202" t="s">
        <v>933</v>
      </c>
      <c r="G652" s="199"/>
      <c r="H652" s="201" t="s">
        <v>19</v>
      </c>
      <c r="I652" s="203"/>
      <c r="J652" s="199"/>
      <c r="K652" s="199"/>
      <c r="L652" s="204"/>
      <c r="M652" s="205"/>
      <c r="N652" s="206"/>
      <c r="O652" s="206"/>
      <c r="P652" s="206"/>
      <c r="Q652" s="206"/>
      <c r="R652" s="206"/>
      <c r="S652" s="206"/>
      <c r="T652" s="207"/>
      <c r="AT652" s="208" t="s">
        <v>157</v>
      </c>
      <c r="AU652" s="208" t="s">
        <v>82</v>
      </c>
      <c r="AV652" s="13" t="s">
        <v>80</v>
      </c>
      <c r="AW652" s="13" t="s">
        <v>33</v>
      </c>
      <c r="AX652" s="13" t="s">
        <v>72</v>
      </c>
      <c r="AY652" s="208" t="s">
        <v>146</v>
      </c>
    </row>
    <row r="653" spans="2:51" s="14" customFormat="1">
      <c r="B653" s="209"/>
      <c r="C653" s="210"/>
      <c r="D653" s="200" t="s">
        <v>157</v>
      </c>
      <c r="E653" s="211" t="s">
        <v>19</v>
      </c>
      <c r="F653" s="212" t="s">
        <v>934</v>
      </c>
      <c r="G653" s="210"/>
      <c r="H653" s="213">
        <v>9.4600000000000009</v>
      </c>
      <c r="I653" s="214"/>
      <c r="J653" s="210"/>
      <c r="K653" s="210"/>
      <c r="L653" s="215"/>
      <c r="M653" s="216"/>
      <c r="N653" s="217"/>
      <c r="O653" s="217"/>
      <c r="P653" s="217"/>
      <c r="Q653" s="217"/>
      <c r="R653" s="217"/>
      <c r="S653" s="217"/>
      <c r="T653" s="218"/>
      <c r="AT653" s="219" t="s">
        <v>157</v>
      </c>
      <c r="AU653" s="219" t="s">
        <v>82</v>
      </c>
      <c r="AV653" s="14" t="s">
        <v>82</v>
      </c>
      <c r="AW653" s="14" t="s">
        <v>33</v>
      </c>
      <c r="AX653" s="14" t="s">
        <v>72</v>
      </c>
      <c r="AY653" s="219" t="s">
        <v>146</v>
      </c>
    </row>
    <row r="654" spans="2:51" s="13" customFormat="1">
      <c r="B654" s="198"/>
      <c r="C654" s="199"/>
      <c r="D654" s="200" t="s">
        <v>157</v>
      </c>
      <c r="E654" s="201" t="s">
        <v>19</v>
      </c>
      <c r="F654" s="202" t="s">
        <v>935</v>
      </c>
      <c r="G654" s="199"/>
      <c r="H654" s="201" t="s">
        <v>19</v>
      </c>
      <c r="I654" s="203"/>
      <c r="J654" s="199"/>
      <c r="K654" s="199"/>
      <c r="L654" s="204"/>
      <c r="M654" s="205"/>
      <c r="N654" s="206"/>
      <c r="O654" s="206"/>
      <c r="P654" s="206"/>
      <c r="Q654" s="206"/>
      <c r="R654" s="206"/>
      <c r="S654" s="206"/>
      <c r="T654" s="207"/>
      <c r="AT654" s="208" t="s">
        <v>157</v>
      </c>
      <c r="AU654" s="208" t="s">
        <v>82</v>
      </c>
      <c r="AV654" s="13" t="s">
        <v>80</v>
      </c>
      <c r="AW654" s="13" t="s">
        <v>33</v>
      </c>
      <c r="AX654" s="13" t="s">
        <v>72</v>
      </c>
      <c r="AY654" s="208" t="s">
        <v>146</v>
      </c>
    </row>
    <row r="655" spans="2:51" s="14" customFormat="1">
      <c r="B655" s="209"/>
      <c r="C655" s="210"/>
      <c r="D655" s="200" t="s">
        <v>157</v>
      </c>
      <c r="E655" s="211" t="s">
        <v>19</v>
      </c>
      <c r="F655" s="212" t="s">
        <v>936</v>
      </c>
      <c r="G655" s="210"/>
      <c r="H655" s="213">
        <v>8.35</v>
      </c>
      <c r="I655" s="214"/>
      <c r="J655" s="210"/>
      <c r="K655" s="210"/>
      <c r="L655" s="215"/>
      <c r="M655" s="216"/>
      <c r="N655" s="217"/>
      <c r="O655" s="217"/>
      <c r="P655" s="217"/>
      <c r="Q655" s="217"/>
      <c r="R655" s="217"/>
      <c r="S655" s="217"/>
      <c r="T655" s="218"/>
      <c r="AT655" s="219" t="s">
        <v>157</v>
      </c>
      <c r="AU655" s="219" t="s">
        <v>82</v>
      </c>
      <c r="AV655" s="14" t="s">
        <v>82</v>
      </c>
      <c r="AW655" s="14" t="s">
        <v>33</v>
      </c>
      <c r="AX655" s="14" t="s">
        <v>72</v>
      </c>
      <c r="AY655" s="219" t="s">
        <v>146</v>
      </c>
    </row>
    <row r="656" spans="2:51" s="13" customFormat="1">
      <c r="B656" s="198"/>
      <c r="C656" s="199"/>
      <c r="D656" s="200" t="s">
        <v>157</v>
      </c>
      <c r="E656" s="201" t="s">
        <v>19</v>
      </c>
      <c r="F656" s="202" t="s">
        <v>937</v>
      </c>
      <c r="G656" s="199"/>
      <c r="H656" s="201" t="s">
        <v>19</v>
      </c>
      <c r="I656" s="203"/>
      <c r="J656" s="199"/>
      <c r="K656" s="199"/>
      <c r="L656" s="204"/>
      <c r="M656" s="205"/>
      <c r="N656" s="206"/>
      <c r="O656" s="206"/>
      <c r="P656" s="206"/>
      <c r="Q656" s="206"/>
      <c r="R656" s="206"/>
      <c r="S656" s="206"/>
      <c r="T656" s="207"/>
      <c r="AT656" s="208" t="s">
        <v>157</v>
      </c>
      <c r="AU656" s="208" t="s">
        <v>82</v>
      </c>
      <c r="AV656" s="13" t="s">
        <v>80</v>
      </c>
      <c r="AW656" s="13" t="s">
        <v>33</v>
      </c>
      <c r="AX656" s="13" t="s">
        <v>72</v>
      </c>
      <c r="AY656" s="208" t="s">
        <v>146</v>
      </c>
    </row>
    <row r="657" spans="1:65" s="14" customFormat="1">
      <c r="B657" s="209"/>
      <c r="C657" s="210"/>
      <c r="D657" s="200" t="s">
        <v>157</v>
      </c>
      <c r="E657" s="211" t="s">
        <v>19</v>
      </c>
      <c r="F657" s="212" t="s">
        <v>938</v>
      </c>
      <c r="G657" s="210"/>
      <c r="H657" s="213">
        <v>21.48</v>
      </c>
      <c r="I657" s="214"/>
      <c r="J657" s="210"/>
      <c r="K657" s="210"/>
      <c r="L657" s="215"/>
      <c r="M657" s="216"/>
      <c r="N657" s="217"/>
      <c r="O657" s="217"/>
      <c r="P657" s="217"/>
      <c r="Q657" s="217"/>
      <c r="R657" s="217"/>
      <c r="S657" s="217"/>
      <c r="T657" s="218"/>
      <c r="AT657" s="219" t="s">
        <v>157</v>
      </c>
      <c r="AU657" s="219" t="s">
        <v>82</v>
      </c>
      <c r="AV657" s="14" t="s">
        <v>82</v>
      </c>
      <c r="AW657" s="14" t="s">
        <v>33</v>
      </c>
      <c r="AX657" s="14" t="s">
        <v>72</v>
      </c>
      <c r="AY657" s="219" t="s">
        <v>146</v>
      </c>
    </row>
    <row r="658" spans="1:65" s="13" customFormat="1">
      <c r="B658" s="198"/>
      <c r="C658" s="199"/>
      <c r="D658" s="200" t="s">
        <v>157</v>
      </c>
      <c r="E658" s="201" t="s">
        <v>19</v>
      </c>
      <c r="F658" s="202" t="s">
        <v>939</v>
      </c>
      <c r="G658" s="199"/>
      <c r="H658" s="201" t="s">
        <v>19</v>
      </c>
      <c r="I658" s="203"/>
      <c r="J658" s="199"/>
      <c r="K658" s="199"/>
      <c r="L658" s="204"/>
      <c r="M658" s="205"/>
      <c r="N658" s="206"/>
      <c r="O658" s="206"/>
      <c r="P658" s="206"/>
      <c r="Q658" s="206"/>
      <c r="R658" s="206"/>
      <c r="S658" s="206"/>
      <c r="T658" s="207"/>
      <c r="AT658" s="208" t="s">
        <v>157</v>
      </c>
      <c r="AU658" s="208" t="s">
        <v>82</v>
      </c>
      <c r="AV658" s="13" t="s">
        <v>80</v>
      </c>
      <c r="AW658" s="13" t="s">
        <v>33</v>
      </c>
      <c r="AX658" s="13" t="s">
        <v>72</v>
      </c>
      <c r="AY658" s="208" t="s">
        <v>146</v>
      </c>
    </row>
    <row r="659" spans="1:65" s="14" customFormat="1">
      <c r="B659" s="209"/>
      <c r="C659" s="210"/>
      <c r="D659" s="200" t="s">
        <v>157</v>
      </c>
      <c r="E659" s="211" t="s">
        <v>19</v>
      </c>
      <c r="F659" s="212" t="s">
        <v>940</v>
      </c>
      <c r="G659" s="210"/>
      <c r="H659" s="213">
        <v>11.28</v>
      </c>
      <c r="I659" s="214"/>
      <c r="J659" s="210"/>
      <c r="K659" s="210"/>
      <c r="L659" s="215"/>
      <c r="M659" s="216"/>
      <c r="N659" s="217"/>
      <c r="O659" s="217"/>
      <c r="P659" s="217"/>
      <c r="Q659" s="217"/>
      <c r="R659" s="217"/>
      <c r="S659" s="217"/>
      <c r="T659" s="218"/>
      <c r="AT659" s="219" t="s">
        <v>157</v>
      </c>
      <c r="AU659" s="219" t="s">
        <v>82</v>
      </c>
      <c r="AV659" s="14" t="s">
        <v>82</v>
      </c>
      <c r="AW659" s="14" t="s">
        <v>33</v>
      </c>
      <c r="AX659" s="14" t="s">
        <v>72</v>
      </c>
      <c r="AY659" s="219" t="s">
        <v>146</v>
      </c>
    </row>
    <row r="660" spans="1:65" s="13" customFormat="1">
      <c r="B660" s="198"/>
      <c r="C660" s="199"/>
      <c r="D660" s="200" t="s">
        <v>157</v>
      </c>
      <c r="E660" s="201" t="s">
        <v>19</v>
      </c>
      <c r="F660" s="202" t="s">
        <v>941</v>
      </c>
      <c r="G660" s="199"/>
      <c r="H660" s="201" t="s">
        <v>19</v>
      </c>
      <c r="I660" s="203"/>
      <c r="J660" s="199"/>
      <c r="K660" s="199"/>
      <c r="L660" s="204"/>
      <c r="M660" s="205"/>
      <c r="N660" s="206"/>
      <c r="O660" s="206"/>
      <c r="P660" s="206"/>
      <c r="Q660" s="206"/>
      <c r="R660" s="206"/>
      <c r="S660" s="206"/>
      <c r="T660" s="207"/>
      <c r="AT660" s="208" t="s">
        <v>157</v>
      </c>
      <c r="AU660" s="208" t="s">
        <v>82</v>
      </c>
      <c r="AV660" s="13" t="s">
        <v>80</v>
      </c>
      <c r="AW660" s="13" t="s">
        <v>33</v>
      </c>
      <c r="AX660" s="13" t="s">
        <v>72</v>
      </c>
      <c r="AY660" s="208" t="s">
        <v>146</v>
      </c>
    </row>
    <row r="661" spans="1:65" s="14" customFormat="1">
      <c r="B661" s="209"/>
      <c r="C661" s="210"/>
      <c r="D661" s="200" t="s">
        <v>157</v>
      </c>
      <c r="E661" s="211" t="s">
        <v>19</v>
      </c>
      <c r="F661" s="212" t="s">
        <v>1205</v>
      </c>
      <c r="G661" s="210"/>
      <c r="H661" s="213">
        <v>8.39</v>
      </c>
      <c r="I661" s="214"/>
      <c r="J661" s="210"/>
      <c r="K661" s="210"/>
      <c r="L661" s="215"/>
      <c r="M661" s="216"/>
      <c r="N661" s="217"/>
      <c r="O661" s="217"/>
      <c r="P661" s="217"/>
      <c r="Q661" s="217"/>
      <c r="R661" s="217"/>
      <c r="S661" s="217"/>
      <c r="T661" s="218"/>
      <c r="AT661" s="219" t="s">
        <v>157</v>
      </c>
      <c r="AU661" s="219" t="s">
        <v>82</v>
      </c>
      <c r="AV661" s="14" t="s">
        <v>82</v>
      </c>
      <c r="AW661" s="14" t="s">
        <v>33</v>
      </c>
      <c r="AX661" s="14" t="s">
        <v>72</v>
      </c>
      <c r="AY661" s="219" t="s">
        <v>146</v>
      </c>
    </row>
    <row r="662" spans="1:65" s="13" customFormat="1">
      <c r="B662" s="198"/>
      <c r="C662" s="199"/>
      <c r="D662" s="200" t="s">
        <v>157</v>
      </c>
      <c r="E662" s="201" t="s">
        <v>19</v>
      </c>
      <c r="F662" s="202" t="s">
        <v>943</v>
      </c>
      <c r="G662" s="199"/>
      <c r="H662" s="201" t="s">
        <v>19</v>
      </c>
      <c r="I662" s="203"/>
      <c r="J662" s="199"/>
      <c r="K662" s="199"/>
      <c r="L662" s="204"/>
      <c r="M662" s="205"/>
      <c r="N662" s="206"/>
      <c r="O662" s="206"/>
      <c r="P662" s="206"/>
      <c r="Q662" s="206"/>
      <c r="R662" s="206"/>
      <c r="S662" s="206"/>
      <c r="T662" s="207"/>
      <c r="AT662" s="208" t="s">
        <v>157</v>
      </c>
      <c r="AU662" s="208" t="s">
        <v>82</v>
      </c>
      <c r="AV662" s="13" t="s">
        <v>80</v>
      </c>
      <c r="AW662" s="13" t="s">
        <v>33</v>
      </c>
      <c r="AX662" s="13" t="s">
        <v>72</v>
      </c>
      <c r="AY662" s="208" t="s">
        <v>146</v>
      </c>
    </row>
    <row r="663" spans="1:65" s="14" customFormat="1">
      <c r="B663" s="209"/>
      <c r="C663" s="210"/>
      <c r="D663" s="200" t="s">
        <v>157</v>
      </c>
      <c r="E663" s="211" t="s">
        <v>19</v>
      </c>
      <c r="F663" s="212" t="s">
        <v>944</v>
      </c>
      <c r="G663" s="210"/>
      <c r="H663" s="213">
        <v>22.88</v>
      </c>
      <c r="I663" s="214"/>
      <c r="J663" s="210"/>
      <c r="K663" s="210"/>
      <c r="L663" s="215"/>
      <c r="M663" s="216"/>
      <c r="N663" s="217"/>
      <c r="O663" s="217"/>
      <c r="P663" s="217"/>
      <c r="Q663" s="217"/>
      <c r="R663" s="217"/>
      <c r="S663" s="217"/>
      <c r="T663" s="218"/>
      <c r="AT663" s="219" t="s">
        <v>157</v>
      </c>
      <c r="AU663" s="219" t="s">
        <v>82</v>
      </c>
      <c r="AV663" s="14" t="s">
        <v>82</v>
      </c>
      <c r="AW663" s="14" t="s">
        <v>33</v>
      </c>
      <c r="AX663" s="14" t="s">
        <v>72</v>
      </c>
      <c r="AY663" s="219" t="s">
        <v>146</v>
      </c>
    </row>
    <row r="664" spans="1:65" s="13" customFormat="1">
      <c r="B664" s="198"/>
      <c r="C664" s="199"/>
      <c r="D664" s="200" t="s">
        <v>157</v>
      </c>
      <c r="E664" s="201" t="s">
        <v>19</v>
      </c>
      <c r="F664" s="202" t="s">
        <v>1005</v>
      </c>
      <c r="G664" s="199"/>
      <c r="H664" s="201" t="s">
        <v>19</v>
      </c>
      <c r="I664" s="203"/>
      <c r="J664" s="199"/>
      <c r="K664" s="199"/>
      <c r="L664" s="204"/>
      <c r="M664" s="205"/>
      <c r="N664" s="206"/>
      <c r="O664" s="206"/>
      <c r="P664" s="206"/>
      <c r="Q664" s="206"/>
      <c r="R664" s="206"/>
      <c r="S664" s="206"/>
      <c r="T664" s="207"/>
      <c r="AT664" s="208" t="s">
        <v>157</v>
      </c>
      <c r="AU664" s="208" t="s">
        <v>82</v>
      </c>
      <c r="AV664" s="13" t="s">
        <v>80</v>
      </c>
      <c r="AW664" s="13" t="s">
        <v>33</v>
      </c>
      <c r="AX664" s="13" t="s">
        <v>72</v>
      </c>
      <c r="AY664" s="208" t="s">
        <v>146</v>
      </c>
    </row>
    <row r="665" spans="1:65" s="14" customFormat="1">
      <c r="B665" s="209"/>
      <c r="C665" s="210"/>
      <c r="D665" s="200" t="s">
        <v>157</v>
      </c>
      <c r="E665" s="211" t="s">
        <v>19</v>
      </c>
      <c r="F665" s="212" t="s">
        <v>1006</v>
      </c>
      <c r="G665" s="210"/>
      <c r="H665" s="213">
        <v>2.39</v>
      </c>
      <c r="I665" s="214"/>
      <c r="J665" s="210"/>
      <c r="K665" s="210"/>
      <c r="L665" s="215"/>
      <c r="M665" s="216"/>
      <c r="N665" s="217"/>
      <c r="O665" s="217"/>
      <c r="P665" s="217"/>
      <c r="Q665" s="217"/>
      <c r="R665" s="217"/>
      <c r="S665" s="217"/>
      <c r="T665" s="218"/>
      <c r="AT665" s="219" t="s">
        <v>157</v>
      </c>
      <c r="AU665" s="219" t="s">
        <v>82</v>
      </c>
      <c r="AV665" s="14" t="s">
        <v>82</v>
      </c>
      <c r="AW665" s="14" t="s">
        <v>33</v>
      </c>
      <c r="AX665" s="14" t="s">
        <v>72</v>
      </c>
      <c r="AY665" s="219" t="s">
        <v>146</v>
      </c>
    </row>
    <row r="666" spans="1:65" s="15" customFormat="1">
      <c r="B666" s="220"/>
      <c r="C666" s="221"/>
      <c r="D666" s="200" t="s">
        <v>157</v>
      </c>
      <c r="E666" s="222" t="s">
        <v>19</v>
      </c>
      <c r="F666" s="223" t="s">
        <v>161</v>
      </c>
      <c r="G666" s="221"/>
      <c r="H666" s="224">
        <v>711.82</v>
      </c>
      <c r="I666" s="225"/>
      <c r="J666" s="221"/>
      <c r="K666" s="221"/>
      <c r="L666" s="226"/>
      <c r="M666" s="227"/>
      <c r="N666" s="228"/>
      <c r="O666" s="228"/>
      <c r="P666" s="228"/>
      <c r="Q666" s="228"/>
      <c r="R666" s="228"/>
      <c r="S666" s="228"/>
      <c r="T666" s="229"/>
      <c r="AT666" s="230" t="s">
        <v>157</v>
      </c>
      <c r="AU666" s="230" t="s">
        <v>82</v>
      </c>
      <c r="AV666" s="15" t="s">
        <v>147</v>
      </c>
      <c r="AW666" s="15" t="s">
        <v>33</v>
      </c>
      <c r="AX666" s="15" t="s">
        <v>80</v>
      </c>
      <c r="AY666" s="230" t="s">
        <v>146</v>
      </c>
    </row>
    <row r="667" spans="1:65" s="2" customFormat="1" ht="16.5" customHeight="1">
      <c r="A667" s="36"/>
      <c r="B667" s="37"/>
      <c r="C667" s="180" t="s">
        <v>861</v>
      </c>
      <c r="D667" s="180" t="s">
        <v>149</v>
      </c>
      <c r="E667" s="181" t="s">
        <v>1206</v>
      </c>
      <c r="F667" s="182" t="s">
        <v>1207</v>
      </c>
      <c r="G667" s="183" t="s">
        <v>1208</v>
      </c>
      <c r="H667" s="184">
        <v>40</v>
      </c>
      <c r="I667" s="185"/>
      <c r="J667" s="186">
        <f>ROUND(I667*H667,2)</f>
        <v>0</v>
      </c>
      <c r="K667" s="182" t="s">
        <v>19</v>
      </c>
      <c r="L667" s="41"/>
      <c r="M667" s="187" t="s">
        <v>19</v>
      </c>
      <c r="N667" s="188" t="s">
        <v>43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147</v>
      </c>
      <c r="AT667" s="191" t="s">
        <v>149</v>
      </c>
      <c r="AU667" s="191" t="s">
        <v>82</v>
      </c>
      <c r="AY667" s="19" t="s">
        <v>146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9" t="s">
        <v>80</v>
      </c>
      <c r="BK667" s="192">
        <f>ROUND(I667*H667,2)</f>
        <v>0</v>
      </c>
      <c r="BL667" s="19" t="s">
        <v>147</v>
      </c>
      <c r="BM667" s="191" t="s">
        <v>1209</v>
      </c>
    </row>
    <row r="668" spans="1:65" s="2" customFormat="1" ht="16.5" customHeight="1">
      <c r="A668" s="36"/>
      <c r="B668" s="37"/>
      <c r="C668" s="180" t="s">
        <v>866</v>
      </c>
      <c r="D668" s="180" t="s">
        <v>149</v>
      </c>
      <c r="E668" s="181" t="s">
        <v>1210</v>
      </c>
      <c r="F668" s="182" t="s">
        <v>1211</v>
      </c>
      <c r="G668" s="183" t="s">
        <v>199</v>
      </c>
      <c r="H668" s="184">
        <v>1</v>
      </c>
      <c r="I668" s="185"/>
      <c r="J668" s="186">
        <f>ROUND(I668*H668,2)</f>
        <v>0</v>
      </c>
      <c r="K668" s="182" t="s">
        <v>19</v>
      </c>
      <c r="L668" s="41"/>
      <c r="M668" s="187" t="s">
        <v>19</v>
      </c>
      <c r="N668" s="188" t="s">
        <v>43</v>
      </c>
      <c r="O668" s="66"/>
      <c r="P668" s="189">
        <f>O668*H668</f>
        <v>0</v>
      </c>
      <c r="Q668" s="189">
        <v>0</v>
      </c>
      <c r="R668" s="189">
        <f>Q668*H668</f>
        <v>0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147</v>
      </c>
      <c r="AT668" s="191" t="s">
        <v>149</v>
      </c>
      <c r="AU668" s="191" t="s">
        <v>82</v>
      </c>
      <c r="AY668" s="19" t="s">
        <v>146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9" t="s">
        <v>80</v>
      </c>
      <c r="BK668" s="192">
        <f>ROUND(I668*H668,2)</f>
        <v>0</v>
      </c>
      <c r="BL668" s="19" t="s">
        <v>147</v>
      </c>
      <c r="BM668" s="191" t="s">
        <v>1212</v>
      </c>
    </row>
    <row r="669" spans="1:65" s="2" customFormat="1" ht="33" customHeight="1">
      <c r="A669" s="36"/>
      <c r="B669" s="37"/>
      <c r="C669" s="180" t="s">
        <v>871</v>
      </c>
      <c r="D669" s="180" t="s">
        <v>149</v>
      </c>
      <c r="E669" s="181" t="s">
        <v>1213</v>
      </c>
      <c r="F669" s="182" t="s">
        <v>1214</v>
      </c>
      <c r="G669" s="183" t="s">
        <v>199</v>
      </c>
      <c r="H669" s="184">
        <v>1</v>
      </c>
      <c r="I669" s="185"/>
      <c r="J669" s="186">
        <f>ROUND(I669*H669,2)</f>
        <v>0</v>
      </c>
      <c r="K669" s="182" t="s">
        <v>19</v>
      </c>
      <c r="L669" s="41"/>
      <c r="M669" s="187" t="s">
        <v>19</v>
      </c>
      <c r="N669" s="188" t="s">
        <v>43</v>
      </c>
      <c r="O669" s="66"/>
      <c r="P669" s="189">
        <f>O669*H669</f>
        <v>0</v>
      </c>
      <c r="Q669" s="189">
        <v>0</v>
      </c>
      <c r="R669" s="189">
        <f>Q669*H669</f>
        <v>0</v>
      </c>
      <c r="S669" s="189">
        <v>0</v>
      </c>
      <c r="T669" s="190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147</v>
      </c>
      <c r="AT669" s="191" t="s">
        <v>149</v>
      </c>
      <c r="AU669" s="191" t="s">
        <v>82</v>
      </c>
      <c r="AY669" s="19" t="s">
        <v>146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9" t="s">
        <v>80</v>
      </c>
      <c r="BK669" s="192">
        <f>ROUND(I669*H669,2)</f>
        <v>0</v>
      </c>
      <c r="BL669" s="19" t="s">
        <v>147</v>
      </c>
      <c r="BM669" s="191" t="s">
        <v>1215</v>
      </c>
    </row>
    <row r="670" spans="1:65" s="12" customFormat="1" ht="22.9" customHeight="1">
      <c r="B670" s="164"/>
      <c r="C670" s="165"/>
      <c r="D670" s="166" t="s">
        <v>71</v>
      </c>
      <c r="E670" s="178" t="s">
        <v>208</v>
      </c>
      <c r="F670" s="178" t="s">
        <v>209</v>
      </c>
      <c r="G670" s="165"/>
      <c r="H670" s="165"/>
      <c r="I670" s="168"/>
      <c r="J670" s="179">
        <f>BK670</f>
        <v>0</v>
      </c>
      <c r="K670" s="165"/>
      <c r="L670" s="170"/>
      <c r="M670" s="171"/>
      <c r="N670" s="172"/>
      <c r="O670" s="172"/>
      <c r="P670" s="173">
        <f>SUM(P671:P706)</f>
        <v>0</v>
      </c>
      <c r="Q670" s="172"/>
      <c r="R670" s="173">
        <f>SUM(R671:R706)</f>
        <v>0</v>
      </c>
      <c r="S670" s="172"/>
      <c r="T670" s="174">
        <f>SUM(T671:T706)</f>
        <v>0</v>
      </c>
      <c r="AR670" s="175" t="s">
        <v>80</v>
      </c>
      <c r="AT670" s="176" t="s">
        <v>71</v>
      </c>
      <c r="AU670" s="176" t="s">
        <v>80</v>
      </c>
      <c r="AY670" s="175" t="s">
        <v>146</v>
      </c>
      <c r="BK670" s="177">
        <f>SUM(BK671:BK706)</f>
        <v>0</v>
      </c>
    </row>
    <row r="671" spans="1:65" s="2" customFormat="1" ht="24.2" customHeight="1">
      <c r="A671" s="36"/>
      <c r="B671" s="37"/>
      <c r="C671" s="180" t="s">
        <v>876</v>
      </c>
      <c r="D671" s="180" t="s">
        <v>149</v>
      </c>
      <c r="E671" s="181" t="s">
        <v>1216</v>
      </c>
      <c r="F671" s="182" t="s">
        <v>1217</v>
      </c>
      <c r="G671" s="183" t="s">
        <v>213</v>
      </c>
      <c r="H671" s="184">
        <v>190.363</v>
      </c>
      <c r="I671" s="185"/>
      <c r="J671" s="186">
        <f>ROUND(I671*H671,2)</f>
        <v>0</v>
      </c>
      <c r="K671" s="182" t="s">
        <v>362</v>
      </c>
      <c r="L671" s="41"/>
      <c r="M671" s="187" t="s">
        <v>19</v>
      </c>
      <c r="N671" s="188" t="s">
        <v>43</v>
      </c>
      <c r="O671" s="66"/>
      <c r="P671" s="189">
        <f>O671*H671</f>
        <v>0</v>
      </c>
      <c r="Q671" s="189">
        <v>0</v>
      </c>
      <c r="R671" s="189">
        <f>Q671*H671</f>
        <v>0</v>
      </c>
      <c r="S671" s="189">
        <v>0</v>
      </c>
      <c r="T671" s="190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91" t="s">
        <v>147</v>
      </c>
      <c r="AT671" s="191" t="s">
        <v>149</v>
      </c>
      <c r="AU671" s="191" t="s">
        <v>82</v>
      </c>
      <c r="AY671" s="19" t="s">
        <v>146</v>
      </c>
      <c r="BE671" s="192">
        <f>IF(N671="základní",J671,0)</f>
        <v>0</v>
      </c>
      <c r="BF671" s="192">
        <f>IF(N671="snížená",J671,0)</f>
        <v>0</v>
      </c>
      <c r="BG671" s="192">
        <f>IF(N671="zákl. přenesená",J671,0)</f>
        <v>0</v>
      </c>
      <c r="BH671" s="192">
        <f>IF(N671="sníž. přenesená",J671,0)</f>
        <v>0</v>
      </c>
      <c r="BI671" s="192">
        <f>IF(N671="nulová",J671,0)</f>
        <v>0</v>
      </c>
      <c r="BJ671" s="19" t="s">
        <v>80</v>
      </c>
      <c r="BK671" s="192">
        <f>ROUND(I671*H671,2)</f>
        <v>0</v>
      </c>
      <c r="BL671" s="19" t="s">
        <v>147</v>
      </c>
      <c r="BM671" s="191" t="s">
        <v>1218</v>
      </c>
    </row>
    <row r="672" spans="1:65" s="2" customFormat="1">
      <c r="A672" s="36"/>
      <c r="B672" s="37"/>
      <c r="C672" s="38"/>
      <c r="D672" s="193" t="s">
        <v>155</v>
      </c>
      <c r="E672" s="38"/>
      <c r="F672" s="194" t="s">
        <v>1219</v>
      </c>
      <c r="G672" s="38"/>
      <c r="H672" s="38"/>
      <c r="I672" s="195"/>
      <c r="J672" s="38"/>
      <c r="K672" s="38"/>
      <c r="L672" s="41"/>
      <c r="M672" s="196"/>
      <c r="N672" s="197"/>
      <c r="O672" s="66"/>
      <c r="P672" s="66"/>
      <c r="Q672" s="66"/>
      <c r="R672" s="66"/>
      <c r="S672" s="66"/>
      <c r="T672" s="67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T672" s="19" t="s">
        <v>155</v>
      </c>
      <c r="AU672" s="19" t="s">
        <v>82</v>
      </c>
    </row>
    <row r="673" spans="1:65" s="2" customFormat="1" ht="21.75" customHeight="1">
      <c r="A673" s="36"/>
      <c r="B673" s="37"/>
      <c r="C673" s="180" t="s">
        <v>880</v>
      </c>
      <c r="D673" s="180" t="s">
        <v>149</v>
      </c>
      <c r="E673" s="181" t="s">
        <v>1220</v>
      </c>
      <c r="F673" s="182" t="s">
        <v>1221</v>
      </c>
      <c r="G673" s="183" t="s">
        <v>213</v>
      </c>
      <c r="H673" s="184">
        <v>190.363</v>
      </c>
      <c r="I673" s="185"/>
      <c r="J673" s="186">
        <f>ROUND(I673*H673,2)</f>
        <v>0</v>
      </c>
      <c r="K673" s="182" t="s">
        <v>362</v>
      </c>
      <c r="L673" s="41"/>
      <c r="M673" s="187" t="s">
        <v>19</v>
      </c>
      <c r="N673" s="188" t="s">
        <v>43</v>
      </c>
      <c r="O673" s="66"/>
      <c r="P673" s="189">
        <f>O673*H673</f>
        <v>0</v>
      </c>
      <c r="Q673" s="189">
        <v>0</v>
      </c>
      <c r="R673" s="189">
        <f>Q673*H673</f>
        <v>0</v>
      </c>
      <c r="S673" s="189">
        <v>0</v>
      </c>
      <c r="T673" s="190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1" t="s">
        <v>147</v>
      </c>
      <c r="AT673" s="191" t="s">
        <v>149</v>
      </c>
      <c r="AU673" s="191" t="s">
        <v>82</v>
      </c>
      <c r="AY673" s="19" t="s">
        <v>146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9" t="s">
        <v>80</v>
      </c>
      <c r="BK673" s="192">
        <f>ROUND(I673*H673,2)</f>
        <v>0</v>
      </c>
      <c r="BL673" s="19" t="s">
        <v>147</v>
      </c>
      <c r="BM673" s="191" t="s">
        <v>1222</v>
      </c>
    </row>
    <row r="674" spans="1:65" s="2" customFormat="1">
      <c r="A674" s="36"/>
      <c r="B674" s="37"/>
      <c r="C674" s="38"/>
      <c r="D674" s="193" t="s">
        <v>155</v>
      </c>
      <c r="E674" s="38"/>
      <c r="F674" s="194" t="s">
        <v>1223</v>
      </c>
      <c r="G674" s="38"/>
      <c r="H674" s="38"/>
      <c r="I674" s="195"/>
      <c r="J674" s="38"/>
      <c r="K674" s="38"/>
      <c r="L674" s="41"/>
      <c r="M674" s="196"/>
      <c r="N674" s="197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155</v>
      </c>
      <c r="AU674" s="19" t="s">
        <v>82</v>
      </c>
    </row>
    <row r="675" spans="1:65" s="2" customFormat="1" ht="24.2" customHeight="1">
      <c r="A675" s="36"/>
      <c r="B675" s="37"/>
      <c r="C675" s="180" t="s">
        <v>884</v>
      </c>
      <c r="D675" s="180" t="s">
        <v>149</v>
      </c>
      <c r="E675" s="181" t="s">
        <v>1224</v>
      </c>
      <c r="F675" s="182" t="s">
        <v>1225</v>
      </c>
      <c r="G675" s="183" t="s">
        <v>213</v>
      </c>
      <c r="H675" s="184">
        <v>4770.3109999999997</v>
      </c>
      <c r="I675" s="185"/>
      <c r="J675" s="186">
        <f>ROUND(I675*H675,2)</f>
        <v>0</v>
      </c>
      <c r="K675" s="182" t="s">
        <v>362</v>
      </c>
      <c r="L675" s="41"/>
      <c r="M675" s="187" t="s">
        <v>19</v>
      </c>
      <c r="N675" s="188" t="s">
        <v>43</v>
      </c>
      <c r="O675" s="66"/>
      <c r="P675" s="189">
        <f>O675*H675</f>
        <v>0</v>
      </c>
      <c r="Q675" s="189">
        <v>0</v>
      </c>
      <c r="R675" s="189">
        <f>Q675*H675</f>
        <v>0</v>
      </c>
      <c r="S675" s="189">
        <v>0</v>
      </c>
      <c r="T675" s="190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91" t="s">
        <v>147</v>
      </c>
      <c r="AT675" s="191" t="s">
        <v>149</v>
      </c>
      <c r="AU675" s="191" t="s">
        <v>82</v>
      </c>
      <c r="AY675" s="19" t="s">
        <v>146</v>
      </c>
      <c r="BE675" s="192">
        <f>IF(N675="základní",J675,0)</f>
        <v>0</v>
      </c>
      <c r="BF675" s="192">
        <f>IF(N675="snížená",J675,0)</f>
        <v>0</v>
      </c>
      <c r="BG675" s="192">
        <f>IF(N675="zákl. přenesená",J675,0)</f>
        <v>0</v>
      </c>
      <c r="BH675" s="192">
        <f>IF(N675="sníž. přenesená",J675,0)</f>
        <v>0</v>
      </c>
      <c r="BI675" s="192">
        <f>IF(N675="nulová",J675,0)</f>
        <v>0</v>
      </c>
      <c r="BJ675" s="19" t="s">
        <v>80</v>
      </c>
      <c r="BK675" s="192">
        <f>ROUND(I675*H675,2)</f>
        <v>0</v>
      </c>
      <c r="BL675" s="19" t="s">
        <v>147</v>
      </c>
      <c r="BM675" s="191" t="s">
        <v>1226</v>
      </c>
    </row>
    <row r="676" spans="1:65" s="2" customFormat="1">
      <c r="A676" s="36"/>
      <c r="B676" s="37"/>
      <c r="C676" s="38"/>
      <c r="D676" s="193" t="s">
        <v>155</v>
      </c>
      <c r="E676" s="38"/>
      <c r="F676" s="194" t="s">
        <v>1227</v>
      </c>
      <c r="G676" s="38"/>
      <c r="H676" s="38"/>
      <c r="I676" s="195"/>
      <c r="J676" s="38"/>
      <c r="K676" s="38"/>
      <c r="L676" s="41"/>
      <c r="M676" s="196"/>
      <c r="N676" s="197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9" t="s">
        <v>155</v>
      </c>
      <c r="AU676" s="19" t="s">
        <v>82</v>
      </c>
    </row>
    <row r="677" spans="1:65" s="14" customFormat="1">
      <c r="B677" s="209"/>
      <c r="C677" s="210"/>
      <c r="D677" s="200" t="s">
        <v>157</v>
      </c>
      <c r="E677" s="211" t="s">
        <v>19</v>
      </c>
      <c r="F677" s="212" t="s">
        <v>1228</v>
      </c>
      <c r="G677" s="210"/>
      <c r="H677" s="213">
        <v>4770.3109999999997</v>
      </c>
      <c r="I677" s="214"/>
      <c r="J677" s="210"/>
      <c r="K677" s="210"/>
      <c r="L677" s="215"/>
      <c r="M677" s="216"/>
      <c r="N677" s="217"/>
      <c r="O677" s="217"/>
      <c r="P677" s="217"/>
      <c r="Q677" s="217"/>
      <c r="R677" s="217"/>
      <c r="S677" s="217"/>
      <c r="T677" s="218"/>
      <c r="AT677" s="219" t="s">
        <v>157</v>
      </c>
      <c r="AU677" s="219" t="s">
        <v>82</v>
      </c>
      <c r="AV677" s="14" t="s">
        <v>82</v>
      </c>
      <c r="AW677" s="14" t="s">
        <v>33</v>
      </c>
      <c r="AX677" s="14" t="s">
        <v>80</v>
      </c>
      <c r="AY677" s="219" t="s">
        <v>146</v>
      </c>
    </row>
    <row r="678" spans="1:65" s="2" customFormat="1" ht="24.2" customHeight="1">
      <c r="A678" s="36"/>
      <c r="B678" s="37"/>
      <c r="C678" s="180" t="s">
        <v>888</v>
      </c>
      <c r="D678" s="180" t="s">
        <v>149</v>
      </c>
      <c r="E678" s="181" t="s">
        <v>1229</v>
      </c>
      <c r="F678" s="182" t="s">
        <v>1230</v>
      </c>
      <c r="G678" s="183" t="s">
        <v>213</v>
      </c>
      <c r="H678" s="184">
        <v>99.123999999999995</v>
      </c>
      <c r="I678" s="185"/>
      <c r="J678" s="186">
        <f>ROUND(I678*H678,2)</f>
        <v>0</v>
      </c>
      <c r="K678" s="182" t="s">
        <v>362</v>
      </c>
      <c r="L678" s="41"/>
      <c r="M678" s="187" t="s">
        <v>19</v>
      </c>
      <c r="N678" s="188" t="s">
        <v>43</v>
      </c>
      <c r="O678" s="66"/>
      <c r="P678" s="189">
        <f>O678*H678</f>
        <v>0</v>
      </c>
      <c r="Q678" s="189">
        <v>0</v>
      </c>
      <c r="R678" s="189">
        <f>Q678*H678</f>
        <v>0</v>
      </c>
      <c r="S678" s="189">
        <v>0</v>
      </c>
      <c r="T678" s="190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147</v>
      </c>
      <c r="AT678" s="191" t="s">
        <v>149</v>
      </c>
      <c r="AU678" s="191" t="s">
        <v>82</v>
      </c>
      <c r="AY678" s="19" t="s">
        <v>146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9" t="s">
        <v>80</v>
      </c>
      <c r="BK678" s="192">
        <f>ROUND(I678*H678,2)</f>
        <v>0</v>
      </c>
      <c r="BL678" s="19" t="s">
        <v>147</v>
      </c>
      <c r="BM678" s="191" t="s">
        <v>1231</v>
      </c>
    </row>
    <row r="679" spans="1:65" s="2" customFormat="1">
      <c r="A679" s="36"/>
      <c r="B679" s="37"/>
      <c r="C679" s="38"/>
      <c r="D679" s="193" t="s">
        <v>155</v>
      </c>
      <c r="E679" s="38"/>
      <c r="F679" s="194" t="s">
        <v>1232</v>
      </c>
      <c r="G679" s="38"/>
      <c r="H679" s="38"/>
      <c r="I679" s="195"/>
      <c r="J679" s="38"/>
      <c r="K679" s="38"/>
      <c r="L679" s="41"/>
      <c r="M679" s="196"/>
      <c r="N679" s="197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155</v>
      </c>
      <c r="AU679" s="19" t="s">
        <v>82</v>
      </c>
    </row>
    <row r="680" spans="1:65" s="14" customFormat="1">
      <c r="B680" s="209"/>
      <c r="C680" s="210"/>
      <c r="D680" s="200" t="s">
        <v>157</v>
      </c>
      <c r="E680" s="211" t="s">
        <v>19</v>
      </c>
      <c r="F680" s="212" t="s">
        <v>1233</v>
      </c>
      <c r="G680" s="210"/>
      <c r="H680" s="213">
        <v>19.5</v>
      </c>
      <c r="I680" s="214"/>
      <c r="J680" s="210"/>
      <c r="K680" s="210"/>
      <c r="L680" s="215"/>
      <c r="M680" s="216"/>
      <c r="N680" s="217"/>
      <c r="O680" s="217"/>
      <c r="P680" s="217"/>
      <c r="Q680" s="217"/>
      <c r="R680" s="217"/>
      <c r="S680" s="217"/>
      <c r="T680" s="218"/>
      <c r="AT680" s="219" t="s">
        <v>157</v>
      </c>
      <c r="AU680" s="219" t="s">
        <v>82</v>
      </c>
      <c r="AV680" s="14" t="s">
        <v>82</v>
      </c>
      <c r="AW680" s="14" t="s">
        <v>33</v>
      </c>
      <c r="AX680" s="14" t="s">
        <v>72</v>
      </c>
      <c r="AY680" s="219" t="s">
        <v>146</v>
      </c>
    </row>
    <row r="681" spans="1:65" s="14" customFormat="1">
      <c r="B681" s="209"/>
      <c r="C681" s="210"/>
      <c r="D681" s="200" t="s">
        <v>157</v>
      </c>
      <c r="E681" s="211" t="s">
        <v>19</v>
      </c>
      <c r="F681" s="212" t="s">
        <v>1234</v>
      </c>
      <c r="G681" s="210"/>
      <c r="H681" s="213">
        <v>20.47</v>
      </c>
      <c r="I681" s="214"/>
      <c r="J681" s="210"/>
      <c r="K681" s="210"/>
      <c r="L681" s="215"/>
      <c r="M681" s="216"/>
      <c r="N681" s="217"/>
      <c r="O681" s="217"/>
      <c r="P681" s="217"/>
      <c r="Q681" s="217"/>
      <c r="R681" s="217"/>
      <c r="S681" s="217"/>
      <c r="T681" s="218"/>
      <c r="AT681" s="219" t="s">
        <v>157</v>
      </c>
      <c r="AU681" s="219" t="s">
        <v>82</v>
      </c>
      <c r="AV681" s="14" t="s">
        <v>82</v>
      </c>
      <c r="AW681" s="14" t="s">
        <v>33</v>
      </c>
      <c r="AX681" s="14" t="s">
        <v>72</v>
      </c>
      <c r="AY681" s="219" t="s">
        <v>146</v>
      </c>
    </row>
    <row r="682" spans="1:65" s="14" customFormat="1">
      <c r="B682" s="209"/>
      <c r="C682" s="210"/>
      <c r="D682" s="200" t="s">
        <v>157</v>
      </c>
      <c r="E682" s="211" t="s">
        <v>19</v>
      </c>
      <c r="F682" s="212" t="s">
        <v>1235</v>
      </c>
      <c r="G682" s="210"/>
      <c r="H682" s="213">
        <v>59.154000000000003</v>
      </c>
      <c r="I682" s="214"/>
      <c r="J682" s="210"/>
      <c r="K682" s="210"/>
      <c r="L682" s="215"/>
      <c r="M682" s="216"/>
      <c r="N682" s="217"/>
      <c r="O682" s="217"/>
      <c r="P682" s="217"/>
      <c r="Q682" s="217"/>
      <c r="R682" s="217"/>
      <c r="S682" s="217"/>
      <c r="T682" s="218"/>
      <c r="AT682" s="219" t="s">
        <v>157</v>
      </c>
      <c r="AU682" s="219" t="s">
        <v>82</v>
      </c>
      <c r="AV682" s="14" t="s">
        <v>82</v>
      </c>
      <c r="AW682" s="14" t="s">
        <v>33</v>
      </c>
      <c r="AX682" s="14" t="s">
        <v>72</v>
      </c>
      <c r="AY682" s="219" t="s">
        <v>146</v>
      </c>
    </row>
    <row r="683" spans="1:65" s="15" customFormat="1">
      <c r="B683" s="220"/>
      <c r="C683" s="221"/>
      <c r="D683" s="200" t="s">
        <v>157</v>
      </c>
      <c r="E683" s="222" t="s">
        <v>19</v>
      </c>
      <c r="F683" s="223" t="s">
        <v>161</v>
      </c>
      <c r="G683" s="221"/>
      <c r="H683" s="224">
        <v>99.123999999999995</v>
      </c>
      <c r="I683" s="225"/>
      <c r="J683" s="221"/>
      <c r="K683" s="221"/>
      <c r="L683" s="226"/>
      <c r="M683" s="227"/>
      <c r="N683" s="228"/>
      <c r="O683" s="228"/>
      <c r="P683" s="228"/>
      <c r="Q683" s="228"/>
      <c r="R683" s="228"/>
      <c r="S683" s="228"/>
      <c r="T683" s="229"/>
      <c r="AT683" s="230" t="s">
        <v>157</v>
      </c>
      <c r="AU683" s="230" t="s">
        <v>82</v>
      </c>
      <c r="AV683" s="15" t="s">
        <v>147</v>
      </c>
      <c r="AW683" s="15" t="s">
        <v>33</v>
      </c>
      <c r="AX683" s="15" t="s">
        <v>80</v>
      </c>
      <c r="AY683" s="230" t="s">
        <v>146</v>
      </c>
    </row>
    <row r="684" spans="1:65" s="2" customFormat="1" ht="24.2" customHeight="1">
      <c r="A684" s="36"/>
      <c r="B684" s="37"/>
      <c r="C684" s="180" t="s">
        <v>1236</v>
      </c>
      <c r="D684" s="180" t="s">
        <v>149</v>
      </c>
      <c r="E684" s="181" t="s">
        <v>1237</v>
      </c>
      <c r="F684" s="182" t="s">
        <v>1238</v>
      </c>
      <c r="G684" s="183" t="s">
        <v>213</v>
      </c>
      <c r="H684" s="184">
        <v>96.162999999999997</v>
      </c>
      <c r="I684" s="185"/>
      <c r="J684" s="186">
        <f>ROUND(I684*H684,2)</f>
        <v>0</v>
      </c>
      <c r="K684" s="182" t="s">
        <v>362</v>
      </c>
      <c r="L684" s="41"/>
      <c r="M684" s="187" t="s">
        <v>19</v>
      </c>
      <c r="N684" s="188" t="s">
        <v>43</v>
      </c>
      <c r="O684" s="66"/>
      <c r="P684" s="189">
        <f>O684*H684</f>
        <v>0</v>
      </c>
      <c r="Q684" s="189">
        <v>0</v>
      </c>
      <c r="R684" s="189">
        <f>Q684*H684</f>
        <v>0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147</v>
      </c>
      <c r="AT684" s="191" t="s">
        <v>149</v>
      </c>
      <c r="AU684" s="191" t="s">
        <v>82</v>
      </c>
      <c r="AY684" s="19" t="s">
        <v>146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9" t="s">
        <v>80</v>
      </c>
      <c r="BK684" s="192">
        <f>ROUND(I684*H684,2)</f>
        <v>0</v>
      </c>
      <c r="BL684" s="19" t="s">
        <v>147</v>
      </c>
      <c r="BM684" s="191" t="s">
        <v>1239</v>
      </c>
    </row>
    <row r="685" spans="1:65" s="2" customFormat="1">
      <c r="A685" s="36"/>
      <c r="B685" s="37"/>
      <c r="C685" s="38"/>
      <c r="D685" s="193" t="s">
        <v>155</v>
      </c>
      <c r="E685" s="38"/>
      <c r="F685" s="194" t="s">
        <v>1240</v>
      </c>
      <c r="G685" s="38"/>
      <c r="H685" s="38"/>
      <c r="I685" s="195"/>
      <c r="J685" s="38"/>
      <c r="K685" s="38"/>
      <c r="L685" s="41"/>
      <c r="M685" s="196"/>
      <c r="N685" s="197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155</v>
      </c>
      <c r="AU685" s="19" t="s">
        <v>82</v>
      </c>
    </row>
    <row r="686" spans="1:65" s="14" customFormat="1">
      <c r="B686" s="209"/>
      <c r="C686" s="210"/>
      <c r="D686" s="200" t="s">
        <v>157</v>
      </c>
      <c r="E686" s="211" t="s">
        <v>19</v>
      </c>
      <c r="F686" s="212" t="s">
        <v>1241</v>
      </c>
      <c r="G686" s="210"/>
      <c r="H686" s="213">
        <v>21.077999999999999</v>
      </c>
      <c r="I686" s="214"/>
      <c r="J686" s="210"/>
      <c r="K686" s="210"/>
      <c r="L686" s="215"/>
      <c r="M686" s="216"/>
      <c r="N686" s="217"/>
      <c r="O686" s="217"/>
      <c r="P686" s="217"/>
      <c r="Q686" s="217"/>
      <c r="R686" s="217"/>
      <c r="S686" s="217"/>
      <c r="T686" s="218"/>
      <c r="AT686" s="219" t="s">
        <v>157</v>
      </c>
      <c r="AU686" s="219" t="s">
        <v>82</v>
      </c>
      <c r="AV686" s="14" t="s">
        <v>82</v>
      </c>
      <c r="AW686" s="14" t="s">
        <v>33</v>
      </c>
      <c r="AX686" s="14" t="s">
        <v>72</v>
      </c>
      <c r="AY686" s="219" t="s">
        <v>146</v>
      </c>
    </row>
    <row r="687" spans="1:65" s="14" customFormat="1">
      <c r="B687" s="209"/>
      <c r="C687" s="210"/>
      <c r="D687" s="200" t="s">
        <v>157</v>
      </c>
      <c r="E687" s="211" t="s">
        <v>19</v>
      </c>
      <c r="F687" s="212" t="s">
        <v>1242</v>
      </c>
      <c r="G687" s="210"/>
      <c r="H687" s="213">
        <v>67.831000000000003</v>
      </c>
      <c r="I687" s="214"/>
      <c r="J687" s="210"/>
      <c r="K687" s="210"/>
      <c r="L687" s="215"/>
      <c r="M687" s="216"/>
      <c r="N687" s="217"/>
      <c r="O687" s="217"/>
      <c r="P687" s="217"/>
      <c r="Q687" s="217"/>
      <c r="R687" s="217"/>
      <c r="S687" s="217"/>
      <c r="T687" s="218"/>
      <c r="AT687" s="219" t="s">
        <v>157</v>
      </c>
      <c r="AU687" s="219" t="s">
        <v>82</v>
      </c>
      <c r="AV687" s="14" t="s">
        <v>82</v>
      </c>
      <c r="AW687" s="14" t="s">
        <v>33</v>
      </c>
      <c r="AX687" s="14" t="s">
        <v>72</v>
      </c>
      <c r="AY687" s="219" t="s">
        <v>146</v>
      </c>
    </row>
    <row r="688" spans="1:65" s="14" customFormat="1">
      <c r="B688" s="209"/>
      <c r="C688" s="210"/>
      <c r="D688" s="200" t="s">
        <v>157</v>
      </c>
      <c r="E688" s="211" t="s">
        <v>19</v>
      </c>
      <c r="F688" s="212" t="s">
        <v>1243</v>
      </c>
      <c r="G688" s="210"/>
      <c r="H688" s="213">
        <v>7.2539999999999996</v>
      </c>
      <c r="I688" s="214"/>
      <c r="J688" s="210"/>
      <c r="K688" s="210"/>
      <c r="L688" s="215"/>
      <c r="M688" s="216"/>
      <c r="N688" s="217"/>
      <c r="O688" s="217"/>
      <c r="P688" s="217"/>
      <c r="Q688" s="217"/>
      <c r="R688" s="217"/>
      <c r="S688" s="217"/>
      <c r="T688" s="218"/>
      <c r="AT688" s="219" t="s">
        <v>157</v>
      </c>
      <c r="AU688" s="219" t="s">
        <v>82</v>
      </c>
      <c r="AV688" s="14" t="s">
        <v>82</v>
      </c>
      <c r="AW688" s="14" t="s">
        <v>33</v>
      </c>
      <c r="AX688" s="14" t="s">
        <v>72</v>
      </c>
      <c r="AY688" s="219" t="s">
        <v>146</v>
      </c>
    </row>
    <row r="689" spans="1:65" s="15" customFormat="1">
      <c r="B689" s="220"/>
      <c r="C689" s="221"/>
      <c r="D689" s="200" t="s">
        <v>157</v>
      </c>
      <c r="E689" s="222" t="s">
        <v>19</v>
      </c>
      <c r="F689" s="223" t="s">
        <v>161</v>
      </c>
      <c r="G689" s="221"/>
      <c r="H689" s="224">
        <v>96.162999999999997</v>
      </c>
      <c r="I689" s="225"/>
      <c r="J689" s="221"/>
      <c r="K689" s="221"/>
      <c r="L689" s="226"/>
      <c r="M689" s="227"/>
      <c r="N689" s="228"/>
      <c r="O689" s="228"/>
      <c r="P689" s="228"/>
      <c r="Q689" s="228"/>
      <c r="R689" s="228"/>
      <c r="S689" s="228"/>
      <c r="T689" s="229"/>
      <c r="AT689" s="230" t="s">
        <v>157</v>
      </c>
      <c r="AU689" s="230" t="s">
        <v>82</v>
      </c>
      <c r="AV689" s="15" t="s">
        <v>147</v>
      </c>
      <c r="AW689" s="15" t="s">
        <v>33</v>
      </c>
      <c r="AX689" s="15" t="s">
        <v>80</v>
      </c>
      <c r="AY689" s="230" t="s">
        <v>146</v>
      </c>
    </row>
    <row r="690" spans="1:65" s="2" customFormat="1" ht="24.2" customHeight="1">
      <c r="A690" s="36"/>
      <c r="B690" s="37"/>
      <c r="C690" s="180" t="s">
        <v>1244</v>
      </c>
      <c r="D690" s="180" t="s">
        <v>149</v>
      </c>
      <c r="E690" s="181" t="s">
        <v>1245</v>
      </c>
      <c r="F690" s="182" t="s">
        <v>1246</v>
      </c>
      <c r="G690" s="183" t="s">
        <v>213</v>
      </c>
      <c r="H690" s="184">
        <v>11.169</v>
      </c>
      <c r="I690" s="185"/>
      <c r="J690" s="186">
        <f>ROUND(I690*H690,2)</f>
        <v>0</v>
      </c>
      <c r="K690" s="182" t="s">
        <v>362</v>
      </c>
      <c r="L690" s="41"/>
      <c r="M690" s="187" t="s">
        <v>19</v>
      </c>
      <c r="N690" s="188" t="s">
        <v>43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0</v>
      </c>
      <c r="T690" s="190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147</v>
      </c>
      <c r="AT690" s="191" t="s">
        <v>149</v>
      </c>
      <c r="AU690" s="191" t="s">
        <v>82</v>
      </c>
      <c r="AY690" s="19" t="s">
        <v>146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9" t="s">
        <v>80</v>
      </c>
      <c r="BK690" s="192">
        <f>ROUND(I690*H690,2)</f>
        <v>0</v>
      </c>
      <c r="BL690" s="19" t="s">
        <v>147</v>
      </c>
      <c r="BM690" s="191" t="s">
        <v>1247</v>
      </c>
    </row>
    <row r="691" spans="1:65" s="2" customFormat="1">
      <c r="A691" s="36"/>
      <c r="B691" s="37"/>
      <c r="C691" s="38"/>
      <c r="D691" s="193" t="s">
        <v>155</v>
      </c>
      <c r="E691" s="38"/>
      <c r="F691" s="194" t="s">
        <v>1248</v>
      </c>
      <c r="G691" s="38"/>
      <c r="H691" s="38"/>
      <c r="I691" s="195"/>
      <c r="J691" s="38"/>
      <c r="K691" s="38"/>
      <c r="L691" s="41"/>
      <c r="M691" s="196"/>
      <c r="N691" s="197"/>
      <c r="O691" s="66"/>
      <c r="P691" s="66"/>
      <c r="Q691" s="66"/>
      <c r="R691" s="66"/>
      <c r="S691" s="66"/>
      <c r="T691" s="67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T691" s="19" t="s">
        <v>155</v>
      </c>
      <c r="AU691" s="19" t="s">
        <v>82</v>
      </c>
    </row>
    <row r="692" spans="1:65" s="14" customFormat="1">
      <c r="B692" s="209"/>
      <c r="C692" s="210"/>
      <c r="D692" s="200" t="s">
        <v>157</v>
      </c>
      <c r="E692" s="211" t="s">
        <v>19</v>
      </c>
      <c r="F692" s="212" t="s">
        <v>1249</v>
      </c>
      <c r="G692" s="210"/>
      <c r="H692" s="213">
        <v>11.169</v>
      </c>
      <c r="I692" s="214"/>
      <c r="J692" s="210"/>
      <c r="K692" s="210"/>
      <c r="L692" s="215"/>
      <c r="M692" s="216"/>
      <c r="N692" s="217"/>
      <c r="O692" s="217"/>
      <c r="P692" s="217"/>
      <c r="Q692" s="217"/>
      <c r="R692" s="217"/>
      <c r="S692" s="217"/>
      <c r="T692" s="218"/>
      <c r="AT692" s="219" t="s">
        <v>157</v>
      </c>
      <c r="AU692" s="219" t="s">
        <v>82</v>
      </c>
      <c r="AV692" s="14" t="s">
        <v>82</v>
      </c>
      <c r="AW692" s="14" t="s">
        <v>33</v>
      </c>
      <c r="AX692" s="14" t="s">
        <v>80</v>
      </c>
      <c r="AY692" s="219" t="s">
        <v>146</v>
      </c>
    </row>
    <row r="693" spans="1:65" s="2" customFormat="1" ht="24.2" customHeight="1">
      <c r="A693" s="36"/>
      <c r="B693" s="37"/>
      <c r="C693" s="180" t="s">
        <v>1250</v>
      </c>
      <c r="D693" s="180" t="s">
        <v>149</v>
      </c>
      <c r="E693" s="181" t="s">
        <v>1251</v>
      </c>
      <c r="F693" s="182" t="s">
        <v>1252</v>
      </c>
      <c r="G693" s="183" t="s">
        <v>213</v>
      </c>
      <c r="H693" s="184">
        <v>7.4349999999999996</v>
      </c>
      <c r="I693" s="185"/>
      <c r="J693" s="186">
        <f>ROUND(I693*H693,2)</f>
        <v>0</v>
      </c>
      <c r="K693" s="182" t="s">
        <v>362</v>
      </c>
      <c r="L693" s="41"/>
      <c r="M693" s="187" t="s">
        <v>19</v>
      </c>
      <c r="N693" s="188" t="s">
        <v>43</v>
      </c>
      <c r="O693" s="66"/>
      <c r="P693" s="189">
        <f>O693*H693</f>
        <v>0</v>
      </c>
      <c r="Q693" s="189">
        <v>0</v>
      </c>
      <c r="R693" s="189">
        <f>Q693*H693</f>
        <v>0</v>
      </c>
      <c r="S693" s="189">
        <v>0</v>
      </c>
      <c r="T693" s="190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147</v>
      </c>
      <c r="AT693" s="191" t="s">
        <v>149</v>
      </c>
      <c r="AU693" s="191" t="s">
        <v>82</v>
      </c>
      <c r="AY693" s="19" t="s">
        <v>146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9" t="s">
        <v>80</v>
      </c>
      <c r="BK693" s="192">
        <f>ROUND(I693*H693,2)</f>
        <v>0</v>
      </c>
      <c r="BL693" s="19" t="s">
        <v>147</v>
      </c>
      <c r="BM693" s="191" t="s">
        <v>1253</v>
      </c>
    </row>
    <row r="694" spans="1:65" s="2" customFormat="1">
      <c r="A694" s="36"/>
      <c r="B694" s="37"/>
      <c r="C694" s="38"/>
      <c r="D694" s="193" t="s">
        <v>155</v>
      </c>
      <c r="E694" s="38"/>
      <c r="F694" s="194" t="s">
        <v>1254</v>
      </c>
      <c r="G694" s="38"/>
      <c r="H694" s="38"/>
      <c r="I694" s="195"/>
      <c r="J694" s="38"/>
      <c r="K694" s="38"/>
      <c r="L694" s="41"/>
      <c r="M694" s="196"/>
      <c r="N694" s="197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155</v>
      </c>
      <c r="AU694" s="19" t="s">
        <v>82</v>
      </c>
    </row>
    <row r="695" spans="1:65" s="14" customFormat="1">
      <c r="B695" s="209"/>
      <c r="C695" s="210"/>
      <c r="D695" s="200" t="s">
        <v>157</v>
      </c>
      <c r="E695" s="211" t="s">
        <v>19</v>
      </c>
      <c r="F695" s="212" t="s">
        <v>1255</v>
      </c>
      <c r="G695" s="210"/>
      <c r="H695" s="213">
        <v>2.9260000000000002</v>
      </c>
      <c r="I695" s="214"/>
      <c r="J695" s="210"/>
      <c r="K695" s="210"/>
      <c r="L695" s="215"/>
      <c r="M695" s="216"/>
      <c r="N695" s="217"/>
      <c r="O695" s="217"/>
      <c r="P695" s="217"/>
      <c r="Q695" s="217"/>
      <c r="R695" s="217"/>
      <c r="S695" s="217"/>
      <c r="T695" s="218"/>
      <c r="AT695" s="219" t="s">
        <v>157</v>
      </c>
      <c r="AU695" s="219" t="s">
        <v>82</v>
      </c>
      <c r="AV695" s="14" t="s">
        <v>82</v>
      </c>
      <c r="AW695" s="14" t="s">
        <v>33</v>
      </c>
      <c r="AX695" s="14" t="s">
        <v>72</v>
      </c>
      <c r="AY695" s="219" t="s">
        <v>146</v>
      </c>
    </row>
    <row r="696" spans="1:65" s="14" customFormat="1">
      <c r="B696" s="209"/>
      <c r="C696" s="210"/>
      <c r="D696" s="200" t="s">
        <v>157</v>
      </c>
      <c r="E696" s="211" t="s">
        <v>19</v>
      </c>
      <c r="F696" s="212" t="s">
        <v>1256</v>
      </c>
      <c r="G696" s="210"/>
      <c r="H696" s="213">
        <v>4.5090000000000003</v>
      </c>
      <c r="I696" s="214"/>
      <c r="J696" s="210"/>
      <c r="K696" s="210"/>
      <c r="L696" s="215"/>
      <c r="M696" s="216"/>
      <c r="N696" s="217"/>
      <c r="O696" s="217"/>
      <c r="P696" s="217"/>
      <c r="Q696" s="217"/>
      <c r="R696" s="217"/>
      <c r="S696" s="217"/>
      <c r="T696" s="218"/>
      <c r="AT696" s="219" t="s">
        <v>157</v>
      </c>
      <c r="AU696" s="219" t="s">
        <v>82</v>
      </c>
      <c r="AV696" s="14" t="s">
        <v>82</v>
      </c>
      <c r="AW696" s="14" t="s">
        <v>33</v>
      </c>
      <c r="AX696" s="14" t="s">
        <v>72</v>
      </c>
      <c r="AY696" s="219" t="s">
        <v>146</v>
      </c>
    </row>
    <row r="697" spans="1:65" s="15" customFormat="1">
      <c r="B697" s="220"/>
      <c r="C697" s="221"/>
      <c r="D697" s="200" t="s">
        <v>157</v>
      </c>
      <c r="E697" s="222" t="s">
        <v>19</v>
      </c>
      <c r="F697" s="223" t="s">
        <v>161</v>
      </c>
      <c r="G697" s="221"/>
      <c r="H697" s="224">
        <v>7.4349999999999996</v>
      </c>
      <c r="I697" s="225"/>
      <c r="J697" s="221"/>
      <c r="K697" s="221"/>
      <c r="L697" s="226"/>
      <c r="M697" s="227"/>
      <c r="N697" s="228"/>
      <c r="O697" s="228"/>
      <c r="P697" s="228"/>
      <c r="Q697" s="228"/>
      <c r="R697" s="228"/>
      <c r="S697" s="228"/>
      <c r="T697" s="229"/>
      <c r="AT697" s="230" t="s">
        <v>157</v>
      </c>
      <c r="AU697" s="230" t="s">
        <v>82</v>
      </c>
      <c r="AV697" s="15" t="s">
        <v>147</v>
      </c>
      <c r="AW697" s="15" t="s">
        <v>33</v>
      </c>
      <c r="AX697" s="15" t="s">
        <v>80</v>
      </c>
      <c r="AY697" s="230" t="s">
        <v>146</v>
      </c>
    </row>
    <row r="698" spans="1:65" s="2" customFormat="1" ht="24.2" customHeight="1">
      <c r="A698" s="36"/>
      <c r="B698" s="37"/>
      <c r="C698" s="180" t="s">
        <v>1257</v>
      </c>
      <c r="D698" s="180" t="s">
        <v>149</v>
      </c>
      <c r="E698" s="181" t="s">
        <v>1258</v>
      </c>
      <c r="F698" s="182" t="s">
        <v>693</v>
      </c>
      <c r="G698" s="183" t="s">
        <v>213</v>
      </c>
      <c r="H698" s="184">
        <v>21.75</v>
      </c>
      <c r="I698" s="185"/>
      <c r="J698" s="186">
        <f>ROUND(I698*H698,2)</f>
        <v>0</v>
      </c>
      <c r="K698" s="182" t="s">
        <v>362</v>
      </c>
      <c r="L698" s="41"/>
      <c r="M698" s="187" t="s">
        <v>19</v>
      </c>
      <c r="N698" s="188" t="s">
        <v>43</v>
      </c>
      <c r="O698" s="66"/>
      <c r="P698" s="189">
        <f>O698*H698</f>
        <v>0</v>
      </c>
      <c r="Q698" s="189">
        <v>0</v>
      </c>
      <c r="R698" s="189">
        <f>Q698*H698</f>
        <v>0</v>
      </c>
      <c r="S698" s="189">
        <v>0</v>
      </c>
      <c r="T698" s="190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147</v>
      </c>
      <c r="AT698" s="191" t="s">
        <v>149</v>
      </c>
      <c r="AU698" s="191" t="s">
        <v>82</v>
      </c>
      <c r="AY698" s="19" t="s">
        <v>146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9" t="s">
        <v>80</v>
      </c>
      <c r="BK698" s="192">
        <f>ROUND(I698*H698,2)</f>
        <v>0</v>
      </c>
      <c r="BL698" s="19" t="s">
        <v>147</v>
      </c>
      <c r="BM698" s="191" t="s">
        <v>1259</v>
      </c>
    </row>
    <row r="699" spans="1:65" s="2" customFormat="1">
      <c r="A699" s="36"/>
      <c r="B699" s="37"/>
      <c r="C699" s="38"/>
      <c r="D699" s="193" t="s">
        <v>155</v>
      </c>
      <c r="E699" s="38"/>
      <c r="F699" s="194" t="s">
        <v>1260</v>
      </c>
      <c r="G699" s="38"/>
      <c r="H699" s="38"/>
      <c r="I699" s="195"/>
      <c r="J699" s="38"/>
      <c r="K699" s="38"/>
      <c r="L699" s="41"/>
      <c r="M699" s="196"/>
      <c r="N699" s="197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155</v>
      </c>
      <c r="AU699" s="19" t="s">
        <v>82</v>
      </c>
    </row>
    <row r="700" spans="1:65" s="14" customFormat="1">
      <c r="B700" s="209"/>
      <c r="C700" s="210"/>
      <c r="D700" s="200" t="s">
        <v>157</v>
      </c>
      <c r="E700" s="211" t="s">
        <v>19</v>
      </c>
      <c r="F700" s="212" t="s">
        <v>1261</v>
      </c>
      <c r="G700" s="210"/>
      <c r="H700" s="213">
        <v>21.75</v>
      </c>
      <c r="I700" s="214"/>
      <c r="J700" s="210"/>
      <c r="K700" s="210"/>
      <c r="L700" s="215"/>
      <c r="M700" s="216"/>
      <c r="N700" s="217"/>
      <c r="O700" s="217"/>
      <c r="P700" s="217"/>
      <c r="Q700" s="217"/>
      <c r="R700" s="217"/>
      <c r="S700" s="217"/>
      <c r="T700" s="218"/>
      <c r="AT700" s="219" t="s">
        <v>157</v>
      </c>
      <c r="AU700" s="219" t="s">
        <v>82</v>
      </c>
      <c r="AV700" s="14" t="s">
        <v>82</v>
      </c>
      <c r="AW700" s="14" t="s">
        <v>33</v>
      </c>
      <c r="AX700" s="14" t="s">
        <v>80</v>
      </c>
      <c r="AY700" s="219" t="s">
        <v>146</v>
      </c>
    </row>
    <row r="701" spans="1:65" s="2" customFormat="1" ht="24.2" customHeight="1">
      <c r="A701" s="36"/>
      <c r="B701" s="37"/>
      <c r="C701" s="180" t="s">
        <v>1262</v>
      </c>
      <c r="D701" s="180" t="s">
        <v>149</v>
      </c>
      <c r="E701" s="181" t="s">
        <v>242</v>
      </c>
      <c r="F701" s="182" t="s">
        <v>243</v>
      </c>
      <c r="G701" s="183" t="s">
        <v>213</v>
      </c>
      <c r="H701" s="184">
        <v>12.997999999999999</v>
      </c>
      <c r="I701" s="185"/>
      <c r="J701" s="186">
        <f>ROUND(I701*H701,2)</f>
        <v>0</v>
      </c>
      <c r="K701" s="182" t="s">
        <v>362</v>
      </c>
      <c r="L701" s="41"/>
      <c r="M701" s="187" t="s">
        <v>19</v>
      </c>
      <c r="N701" s="188" t="s">
        <v>43</v>
      </c>
      <c r="O701" s="66"/>
      <c r="P701" s="189">
        <f>O701*H701</f>
        <v>0</v>
      </c>
      <c r="Q701" s="189">
        <v>0</v>
      </c>
      <c r="R701" s="189">
        <f>Q701*H701</f>
        <v>0</v>
      </c>
      <c r="S701" s="189">
        <v>0</v>
      </c>
      <c r="T701" s="190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91" t="s">
        <v>147</v>
      </c>
      <c r="AT701" s="191" t="s">
        <v>149</v>
      </c>
      <c r="AU701" s="191" t="s">
        <v>82</v>
      </c>
      <c r="AY701" s="19" t="s">
        <v>146</v>
      </c>
      <c r="BE701" s="192">
        <f>IF(N701="základní",J701,0)</f>
        <v>0</v>
      </c>
      <c r="BF701" s="192">
        <f>IF(N701="snížená",J701,0)</f>
        <v>0</v>
      </c>
      <c r="BG701" s="192">
        <f>IF(N701="zákl. přenesená",J701,0)</f>
        <v>0</v>
      </c>
      <c r="BH701" s="192">
        <f>IF(N701="sníž. přenesená",J701,0)</f>
        <v>0</v>
      </c>
      <c r="BI701" s="192">
        <f>IF(N701="nulová",J701,0)</f>
        <v>0</v>
      </c>
      <c r="BJ701" s="19" t="s">
        <v>80</v>
      </c>
      <c r="BK701" s="192">
        <f>ROUND(I701*H701,2)</f>
        <v>0</v>
      </c>
      <c r="BL701" s="19" t="s">
        <v>147</v>
      </c>
      <c r="BM701" s="191" t="s">
        <v>1263</v>
      </c>
    </row>
    <row r="702" spans="1:65" s="2" customFormat="1">
      <c r="A702" s="36"/>
      <c r="B702" s="37"/>
      <c r="C702" s="38"/>
      <c r="D702" s="193" t="s">
        <v>155</v>
      </c>
      <c r="E702" s="38"/>
      <c r="F702" s="194" t="s">
        <v>1264</v>
      </c>
      <c r="G702" s="38"/>
      <c r="H702" s="38"/>
      <c r="I702" s="195"/>
      <c r="J702" s="38"/>
      <c r="K702" s="38"/>
      <c r="L702" s="41"/>
      <c r="M702" s="196"/>
      <c r="N702" s="197"/>
      <c r="O702" s="66"/>
      <c r="P702" s="66"/>
      <c r="Q702" s="66"/>
      <c r="R702" s="66"/>
      <c r="S702" s="66"/>
      <c r="T702" s="67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T702" s="19" t="s">
        <v>155</v>
      </c>
      <c r="AU702" s="19" t="s">
        <v>82</v>
      </c>
    </row>
    <row r="703" spans="1:65" s="14" customFormat="1">
      <c r="B703" s="209"/>
      <c r="C703" s="210"/>
      <c r="D703" s="200" t="s">
        <v>157</v>
      </c>
      <c r="E703" s="211" t="s">
        <v>19</v>
      </c>
      <c r="F703" s="212" t="s">
        <v>1265</v>
      </c>
      <c r="G703" s="210"/>
      <c r="H703" s="213">
        <v>12.997999999999999</v>
      </c>
      <c r="I703" s="214"/>
      <c r="J703" s="210"/>
      <c r="K703" s="210"/>
      <c r="L703" s="215"/>
      <c r="M703" s="216"/>
      <c r="N703" s="217"/>
      <c r="O703" s="217"/>
      <c r="P703" s="217"/>
      <c r="Q703" s="217"/>
      <c r="R703" s="217"/>
      <c r="S703" s="217"/>
      <c r="T703" s="218"/>
      <c r="AT703" s="219" t="s">
        <v>157</v>
      </c>
      <c r="AU703" s="219" t="s">
        <v>82</v>
      </c>
      <c r="AV703" s="14" t="s">
        <v>82</v>
      </c>
      <c r="AW703" s="14" t="s">
        <v>33</v>
      </c>
      <c r="AX703" s="14" t="s">
        <v>80</v>
      </c>
      <c r="AY703" s="219" t="s">
        <v>146</v>
      </c>
    </row>
    <row r="704" spans="1:65" s="2" customFormat="1" ht="24.2" customHeight="1">
      <c r="A704" s="36"/>
      <c r="B704" s="37"/>
      <c r="C704" s="180" t="s">
        <v>1266</v>
      </c>
      <c r="D704" s="180" t="s">
        <v>149</v>
      </c>
      <c r="E704" s="181" t="s">
        <v>1267</v>
      </c>
      <c r="F704" s="182" t="s">
        <v>1268</v>
      </c>
      <c r="G704" s="183" t="s">
        <v>213</v>
      </c>
      <c r="H704" s="184">
        <v>3.464</v>
      </c>
      <c r="I704" s="185"/>
      <c r="J704" s="186">
        <f>ROUND(I704*H704,2)</f>
        <v>0</v>
      </c>
      <c r="K704" s="182" t="s">
        <v>362</v>
      </c>
      <c r="L704" s="41"/>
      <c r="M704" s="187" t="s">
        <v>19</v>
      </c>
      <c r="N704" s="188" t="s">
        <v>43</v>
      </c>
      <c r="O704" s="66"/>
      <c r="P704" s="189">
        <f>O704*H704</f>
        <v>0</v>
      </c>
      <c r="Q704" s="189">
        <v>0</v>
      </c>
      <c r="R704" s="189">
        <f>Q704*H704</f>
        <v>0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147</v>
      </c>
      <c r="AT704" s="191" t="s">
        <v>149</v>
      </c>
      <c r="AU704" s="191" t="s">
        <v>82</v>
      </c>
      <c r="AY704" s="19" t="s">
        <v>146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9" t="s">
        <v>80</v>
      </c>
      <c r="BK704" s="192">
        <f>ROUND(I704*H704,2)</f>
        <v>0</v>
      </c>
      <c r="BL704" s="19" t="s">
        <v>147</v>
      </c>
      <c r="BM704" s="191" t="s">
        <v>1269</v>
      </c>
    </row>
    <row r="705" spans="1:65" s="2" customFormat="1">
      <c r="A705" s="36"/>
      <c r="B705" s="37"/>
      <c r="C705" s="38"/>
      <c r="D705" s="193" t="s">
        <v>155</v>
      </c>
      <c r="E705" s="38"/>
      <c r="F705" s="194" t="s">
        <v>1270</v>
      </c>
      <c r="G705" s="38"/>
      <c r="H705" s="38"/>
      <c r="I705" s="195"/>
      <c r="J705" s="38"/>
      <c r="K705" s="38"/>
      <c r="L705" s="41"/>
      <c r="M705" s="196"/>
      <c r="N705" s="197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9" t="s">
        <v>155</v>
      </c>
      <c r="AU705" s="19" t="s">
        <v>82</v>
      </c>
    </row>
    <row r="706" spans="1:65" s="14" customFormat="1">
      <c r="B706" s="209"/>
      <c r="C706" s="210"/>
      <c r="D706" s="200" t="s">
        <v>157</v>
      </c>
      <c r="E706" s="211" t="s">
        <v>19</v>
      </c>
      <c r="F706" s="212" t="s">
        <v>1271</v>
      </c>
      <c r="G706" s="210"/>
      <c r="H706" s="213">
        <v>3.464</v>
      </c>
      <c r="I706" s="214"/>
      <c r="J706" s="210"/>
      <c r="K706" s="210"/>
      <c r="L706" s="215"/>
      <c r="M706" s="216"/>
      <c r="N706" s="217"/>
      <c r="O706" s="217"/>
      <c r="P706" s="217"/>
      <c r="Q706" s="217"/>
      <c r="R706" s="217"/>
      <c r="S706" s="217"/>
      <c r="T706" s="218"/>
      <c r="AT706" s="219" t="s">
        <v>157</v>
      </c>
      <c r="AU706" s="219" t="s">
        <v>82</v>
      </c>
      <c r="AV706" s="14" t="s">
        <v>82</v>
      </c>
      <c r="AW706" s="14" t="s">
        <v>33</v>
      </c>
      <c r="AX706" s="14" t="s">
        <v>80</v>
      </c>
      <c r="AY706" s="219" t="s">
        <v>146</v>
      </c>
    </row>
    <row r="707" spans="1:65" s="12" customFormat="1" ht="22.9" customHeight="1">
      <c r="B707" s="164"/>
      <c r="C707" s="165"/>
      <c r="D707" s="166" t="s">
        <v>71</v>
      </c>
      <c r="E707" s="178" t="s">
        <v>276</v>
      </c>
      <c r="F707" s="178" t="s">
        <v>277</v>
      </c>
      <c r="G707" s="165"/>
      <c r="H707" s="165"/>
      <c r="I707" s="168"/>
      <c r="J707" s="179">
        <f>BK707</f>
        <v>0</v>
      </c>
      <c r="K707" s="165"/>
      <c r="L707" s="170"/>
      <c r="M707" s="171"/>
      <c r="N707" s="172"/>
      <c r="O707" s="172"/>
      <c r="P707" s="173">
        <f>SUM(P708:P709)</f>
        <v>0</v>
      </c>
      <c r="Q707" s="172"/>
      <c r="R707" s="173">
        <f>SUM(R708:R709)</f>
        <v>0</v>
      </c>
      <c r="S707" s="172"/>
      <c r="T707" s="174">
        <f>SUM(T708:T709)</f>
        <v>0</v>
      </c>
      <c r="AR707" s="175" t="s">
        <v>80</v>
      </c>
      <c r="AT707" s="176" t="s">
        <v>71</v>
      </c>
      <c r="AU707" s="176" t="s">
        <v>80</v>
      </c>
      <c r="AY707" s="175" t="s">
        <v>146</v>
      </c>
      <c r="BK707" s="177">
        <f>SUM(BK708:BK709)</f>
        <v>0</v>
      </c>
    </row>
    <row r="708" spans="1:65" s="2" customFormat="1" ht="33" customHeight="1">
      <c r="A708" s="36"/>
      <c r="B708" s="37"/>
      <c r="C708" s="180" t="s">
        <v>1272</v>
      </c>
      <c r="D708" s="180" t="s">
        <v>149</v>
      </c>
      <c r="E708" s="181" t="s">
        <v>503</v>
      </c>
      <c r="F708" s="182" t="s">
        <v>504</v>
      </c>
      <c r="G708" s="183" t="s">
        <v>213</v>
      </c>
      <c r="H708" s="184">
        <v>30.878</v>
      </c>
      <c r="I708" s="185"/>
      <c r="J708" s="186">
        <f>ROUND(I708*H708,2)</f>
        <v>0</v>
      </c>
      <c r="K708" s="182" t="s">
        <v>362</v>
      </c>
      <c r="L708" s="41"/>
      <c r="M708" s="187" t="s">
        <v>19</v>
      </c>
      <c r="N708" s="188" t="s">
        <v>43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147</v>
      </c>
      <c r="AT708" s="191" t="s">
        <v>149</v>
      </c>
      <c r="AU708" s="191" t="s">
        <v>82</v>
      </c>
      <c r="AY708" s="19" t="s">
        <v>146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80</v>
      </c>
      <c r="BK708" s="192">
        <f>ROUND(I708*H708,2)</f>
        <v>0</v>
      </c>
      <c r="BL708" s="19" t="s">
        <v>147</v>
      </c>
      <c r="BM708" s="191" t="s">
        <v>1273</v>
      </c>
    </row>
    <row r="709" spans="1:65" s="2" customFormat="1">
      <c r="A709" s="36"/>
      <c r="B709" s="37"/>
      <c r="C709" s="38"/>
      <c r="D709" s="193" t="s">
        <v>155</v>
      </c>
      <c r="E709" s="38"/>
      <c r="F709" s="194" t="s">
        <v>506</v>
      </c>
      <c r="G709" s="38"/>
      <c r="H709" s="38"/>
      <c r="I709" s="195"/>
      <c r="J709" s="38"/>
      <c r="K709" s="38"/>
      <c r="L709" s="41"/>
      <c r="M709" s="196"/>
      <c r="N709" s="197"/>
      <c r="O709" s="66"/>
      <c r="P709" s="66"/>
      <c r="Q709" s="66"/>
      <c r="R709" s="66"/>
      <c r="S709" s="66"/>
      <c r="T709" s="67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T709" s="19" t="s">
        <v>155</v>
      </c>
      <c r="AU709" s="19" t="s">
        <v>82</v>
      </c>
    </row>
    <row r="710" spans="1:65" s="12" customFormat="1" ht="25.9" customHeight="1">
      <c r="B710" s="164"/>
      <c r="C710" s="165"/>
      <c r="D710" s="166" t="s">
        <v>71</v>
      </c>
      <c r="E710" s="167" t="s">
        <v>283</v>
      </c>
      <c r="F710" s="167" t="s">
        <v>284</v>
      </c>
      <c r="G710" s="165"/>
      <c r="H710" s="165"/>
      <c r="I710" s="168"/>
      <c r="J710" s="169">
        <f>BK710</f>
        <v>0</v>
      </c>
      <c r="K710" s="165"/>
      <c r="L710" s="170"/>
      <c r="M710" s="171"/>
      <c r="N710" s="172"/>
      <c r="O710" s="172"/>
      <c r="P710" s="173">
        <f>P711+P736+P741+P756+P859+P988+P999+P1024+P1054+P1184+P1459+P1545+P1566</f>
        <v>0</v>
      </c>
      <c r="Q710" s="172"/>
      <c r="R710" s="173">
        <f>R711+R736+R741+R756+R859+R988+R999+R1024+R1054+R1184+R1459+R1545+R1566</f>
        <v>53.67756309</v>
      </c>
      <c r="S710" s="172"/>
      <c r="T710" s="174">
        <f>T711+T736+T741+T756+T859+T988+T999+T1024+T1054+T1184+T1459+T1545+T1566</f>
        <v>28.410157700000006</v>
      </c>
      <c r="AR710" s="175" t="s">
        <v>82</v>
      </c>
      <c r="AT710" s="176" t="s">
        <v>71</v>
      </c>
      <c r="AU710" s="176" t="s">
        <v>72</v>
      </c>
      <c r="AY710" s="175" t="s">
        <v>146</v>
      </c>
      <c r="BK710" s="177">
        <f>BK711+BK736+BK741+BK756+BK859+BK988+BK999+BK1024+BK1054+BK1184+BK1459+BK1545+BK1566</f>
        <v>0</v>
      </c>
    </row>
    <row r="711" spans="1:65" s="12" customFormat="1" ht="22.9" customHeight="1">
      <c r="B711" s="164"/>
      <c r="C711" s="165"/>
      <c r="D711" s="166" t="s">
        <v>71</v>
      </c>
      <c r="E711" s="178" t="s">
        <v>1274</v>
      </c>
      <c r="F711" s="178" t="s">
        <v>1275</v>
      </c>
      <c r="G711" s="165"/>
      <c r="H711" s="165"/>
      <c r="I711" s="168"/>
      <c r="J711" s="179">
        <f>BK711</f>
        <v>0</v>
      </c>
      <c r="K711" s="165"/>
      <c r="L711" s="170"/>
      <c r="M711" s="171"/>
      <c r="N711" s="172"/>
      <c r="O711" s="172"/>
      <c r="P711" s="173">
        <f>SUM(P712:P735)</f>
        <v>0</v>
      </c>
      <c r="Q711" s="172"/>
      <c r="R711" s="173">
        <f>SUM(R712:R735)</f>
        <v>8.6480000000000001E-2</v>
      </c>
      <c r="S711" s="172"/>
      <c r="T711" s="174">
        <f>SUM(T712:T735)</f>
        <v>0</v>
      </c>
      <c r="AR711" s="175" t="s">
        <v>82</v>
      </c>
      <c r="AT711" s="176" t="s">
        <v>71</v>
      </c>
      <c r="AU711" s="176" t="s">
        <v>80</v>
      </c>
      <c r="AY711" s="175" t="s">
        <v>146</v>
      </c>
      <c r="BK711" s="177">
        <f>SUM(BK712:BK735)</f>
        <v>0</v>
      </c>
    </row>
    <row r="712" spans="1:65" s="2" customFormat="1" ht="24.2" customHeight="1">
      <c r="A712" s="36"/>
      <c r="B712" s="37"/>
      <c r="C712" s="180" t="s">
        <v>1276</v>
      </c>
      <c r="D712" s="180" t="s">
        <v>149</v>
      </c>
      <c r="E712" s="181" t="s">
        <v>1277</v>
      </c>
      <c r="F712" s="182" t="s">
        <v>1278</v>
      </c>
      <c r="G712" s="183" t="s">
        <v>152</v>
      </c>
      <c r="H712" s="184">
        <v>92.75</v>
      </c>
      <c r="I712" s="185"/>
      <c r="J712" s="186">
        <f>ROUND(I712*H712,2)</f>
        <v>0</v>
      </c>
      <c r="K712" s="182" t="s">
        <v>362</v>
      </c>
      <c r="L712" s="41"/>
      <c r="M712" s="187" t="s">
        <v>19</v>
      </c>
      <c r="N712" s="188" t="s">
        <v>43</v>
      </c>
      <c r="O712" s="66"/>
      <c r="P712" s="189">
        <f>O712*H712</f>
        <v>0</v>
      </c>
      <c r="Q712" s="189">
        <v>0</v>
      </c>
      <c r="R712" s="189">
        <f>Q712*H712</f>
        <v>0</v>
      </c>
      <c r="S712" s="189">
        <v>0</v>
      </c>
      <c r="T712" s="190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91" t="s">
        <v>241</v>
      </c>
      <c r="AT712" s="191" t="s">
        <v>149</v>
      </c>
      <c r="AU712" s="191" t="s">
        <v>82</v>
      </c>
      <c r="AY712" s="19" t="s">
        <v>146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9" t="s">
        <v>80</v>
      </c>
      <c r="BK712" s="192">
        <f>ROUND(I712*H712,2)</f>
        <v>0</v>
      </c>
      <c r="BL712" s="19" t="s">
        <v>241</v>
      </c>
      <c r="BM712" s="191" t="s">
        <v>1279</v>
      </c>
    </row>
    <row r="713" spans="1:65" s="2" customFormat="1">
      <c r="A713" s="36"/>
      <c r="B713" s="37"/>
      <c r="C713" s="38"/>
      <c r="D713" s="193" t="s">
        <v>155</v>
      </c>
      <c r="E713" s="38"/>
      <c r="F713" s="194" t="s">
        <v>1280</v>
      </c>
      <c r="G713" s="38"/>
      <c r="H713" s="38"/>
      <c r="I713" s="195"/>
      <c r="J713" s="38"/>
      <c r="K713" s="38"/>
      <c r="L713" s="41"/>
      <c r="M713" s="196"/>
      <c r="N713" s="197"/>
      <c r="O713" s="66"/>
      <c r="P713" s="66"/>
      <c r="Q713" s="66"/>
      <c r="R713" s="66"/>
      <c r="S713" s="66"/>
      <c r="T713" s="67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T713" s="19" t="s">
        <v>155</v>
      </c>
      <c r="AU713" s="19" t="s">
        <v>82</v>
      </c>
    </row>
    <row r="714" spans="1:65" s="13" customFormat="1">
      <c r="B714" s="198"/>
      <c r="C714" s="199"/>
      <c r="D714" s="200" t="s">
        <v>157</v>
      </c>
      <c r="E714" s="201" t="s">
        <v>19</v>
      </c>
      <c r="F714" s="202" t="s">
        <v>513</v>
      </c>
      <c r="G714" s="199"/>
      <c r="H714" s="201" t="s">
        <v>19</v>
      </c>
      <c r="I714" s="203"/>
      <c r="J714" s="199"/>
      <c r="K714" s="199"/>
      <c r="L714" s="204"/>
      <c r="M714" s="205"/>
      <c r="N714" s="206"/>
      <c r="O714" s="206"/>
      <c r="P714" s="206"/>
      <c r="Q714" s="206"/>
      <c r="R714" s="206"/>
      <c r="S714" s="206"/>
      <c r="T714" s="207"/>
      <c r="AT714" s="208" t="s">
        <v>157</v>
      </c>
      <c r="AU714" s="208" t="s">
        <v>82</v>
      </c>
      <c r="AV714" s="13" t="s">
        <v>80</v>
      </c>
      <c r="AW714" s="13" t="s">
        <v>33</v>
      </c>
      <c r="AX714" s="13" t="s">
        <v>72</v>
      </c>
      <c r="AY714" s="208" t="s">
        <v>146</v>
      </c>
    </row>
    <row r="715" spans="1:65" s="13" customFormat="1">
      <c r="B715" s="198"/>
      <c r="C715" s="199"/>
      <c r="D715" s="200" t="s">
        <v>157</v>
      </c>
      <c r="E715" s="201" t="s">
        <v>19</v>
      </c>
      <c r="F715" s="202" t="s">
        <v>514</v>
      </c>
      <c r="G715" s="199"/>
      <c r="H715" s="201" t="s">
        <v>19</v>
      </c>
      <c r="I715" s="203"/>
      <c r="J715" s="199"/>
      <c r="K715" s="199"/>
      <c r="L715" s="204"/>
      <c r="M715" s="205"/>
      <c r="N715" s="206"/>
      <c r="O715" s="206"/>
      <c r="P715" s="206"/>
      <c r="Q715" s="206"/>
      <c r="R715" s="206"/>
      <c r="S715" s="206"/>
      <c r="T715" s="207"/>
      <c r="AT715" s="208" t="s">
        <v>157</v>
      </c>
      <c r="AU715" s="208" t="s">
        <v>82</v>
      </c>
      <c r="AV715" s="13" t="s">
        <v>80</v>
      </c>
      <c r="AW715" s="13" t="s">
        <v>33</v>
      </c>
      <c r="AX715" s="13" t="s">
        <v>72</v>
      </c>
      <c r="AY715" s="208" t="s">
        <v>146</v>
      </c>
    </row>
    <row r="716" spans="1:65" s="14" customFormat="1">
      <c r="B716" s="209"/>
      <c r="C716" s="210"/>
      <c r="D716" s="200" t="s">
        <v>157</v>
      </c>
      <c r="E716" s="211" t="s">
        <v>19</v>
      </c>
      <c r="F716" s="212" t="s">
        <v>515</v>
      </c>
      <c r="G716" s="210"/>
      <c r="H716" s="213">
        <v>11.74</v>
      </c>
      <c r="I716" s="214"/>
      <c r="J716" s="210"/>
      <c r="K716" s="210"/>
      <c r="L716" s="215"/>
      <c r="M716" s="216"/>
      <c r="N716" s="217"/>
      <c r="O716" s="217"/>
      <c r="P716" s="217"/>
      <c r="Q716" s="217"/>
      <c r="R716" s="217"/>
      <c r="S716" s="217"/>
      <c r="T716" s="218"/>
      <c r="AT716" s="219" t="s">
        <v>157</v>
      </c>
      <c r="AU716" s="219" t="s">
        <v>82</v>
      </c>
      <c r="AV716" s="14" t="s">
        <v>82</v>
      </c>
      <c r="AW716" s="14" t="s">
        <v>33</v>
      </c>
      <c r="AX716" s="14" t="s">
        <v>72</v>
      </c>
      <c r="AY716" s="219" t="s">
        <v>146</v>
      </c>
    </row>
    <row r="717" spans="1:65" s="13" customFormat="1">
      <c r="B717" s="198"/>
      <c r="C717" s="199"/>
      <c r="D717" s="200" t="s">
        <v>157</v>
      </c>
      <c r="E717" s="201" t="s">
        <v>19</v>
      </c>
      <c r="F717" s="202" t="s">
        <v>516</v>
      </c>
      <c r="G717" s="199"/>
      <c r="H717" s="201" t="s">
        <v>19</v>
      </c>
      <c r="I717" s="203"/>
      <c r="J717" s="199"/>
      <c r="K717" s="199"/>
      <c r="L717" s="204"/>
      <c r="M717" s="205"/>
      <c r="N717" s="206"/>
      <c r="O717" s="206"/>
      <c r="P717" s="206"/>
      <c r="Q717" s="206"/>
      <c r="R717" s="206"/>
      <c r="S717" s="206"/>
      <c r="T717" s="207"/>
      <c r="AT717" s="208" t="s">
        <v>157</v>
      </c>
      <c r="AU717" s="208" t="s">
        <v>82</v>
      </c>
      <c r="AV717" s="13" t="s">
        <v>80</v>
      </c>
      <c r="AW717" s="13" t="s">
        <v>33</v>
      </c>
      <c r="AX717" s="13" t="s">
        <v>72</v>
      </c>
      <c r="AY717" s="208" t="s">
        <v>146</v>
      </c>
    </row>
    <row r="718" spans="1:65" s="14" customFormat="1">
      <c r="B718" s="209"/>
      <c r="C718" s="210"/>
      <c r="D718" s="200" t="s">
        <v>157</v>
      </c>
      <c r="E718" s="211" t="s">
        <v>19</v>
      </c>
      <c r="F718" s="212" t="s">
        <v>517</v>
      </c>
      <c r="G718" s="210"/>
      <c r="H718" s="213">
        <v>29.3</v>
      </c>
      <c r="I718" s="214"/>
      <c r="J718" s="210"/>
      <c r="K718" s="210"/>
      <c r="L718" s="215"/>
      <c r="M718" s="216"/>
      <c r="N718" s="217"/>
      <c r="O718" s="217"/>
      <c r="P718" s="217"/>
      <c r="Q718" s="217"/>
      <c r="R718" s="217"/>
      <c r="S718" s="217"/>
      <c r="T718" s="218"/>
      <c r="AT718" s="219" t="s">
        <v>157</v>
      </c>
      <c r="AU718" s="219" t="s">
        <v>82</v>
      </c>
      <c r="AV718" s="14" t="s">
        <v>82</v>
      </c>
      <c r="AW718" s="14" t="s">
        <v>33</v>
      </c>
      <c r="AX718" s="14" t="s">
        <v>72</v>
      </c>
      <c r="AY718" s="219" t="s">
        <v>146</v>
      </c>
    </row>
    <row r="719" spans="1:65" s="13" customFormat="1">
      <c r="B719" s="198"/>
      <c r="C719" s="199"/>
      <c r="D719" s="200" t="s">
        <v>157</v>
      </c>
      <c r="E719" s="201" t="s">
        <v>19</v>
      </c>
      <c r="F719" s="202" t="s">
        <v>518</v>
      </c>
      <c r="G719" s="199"/>
      <c r="H719" s="201" t="s">
        <v>19</v>
      </c>
      <c r="I719" s="203"/>
      <c r="J719" s="199"/>
      <c r="K719" s="199"/>
      <c r="L719" s="204"/>
      <c r="M719" s="205"/>
      <c r="N719" s="206"/>
      <c r="O719" s="206"/>
      <c r="P719" s="206"/>
      <c r="Q719" s="206"/>
      <c r="R719" s="206"/>
      <c r="S719" s="206"/>
      <c r="T719" s="207"/>
      <c r="AT719" s="208" t="s">
        <v>157</v>
      </c>
      <c r="AU719" s="208" t="s">
        <v>82</v>
      </c>
      <c r="AV719" s="13" t="s">
        <v>80</v>
      </c>
      <c r="AW719" s="13" t="s">
        <v>33</v>
      </c>
      <c r="AX719" s="13" t="s">
        <v>72</v>
      </c>
      <c r="AY719" s="208" t="s">
        <v>146</v>
      </c>
    </row>
    <row r="720" spans="1:65" s="14" customFormat="1">
      <c r="B720" s="209"/>
      <c r="C720" s="210"/>
      <c r="D720" s="200" t="s">
        <v>157</v>
      </c>
      <c r="E720" s="211" t="s">
        <v>19</v>
      </c>
      <c r="F720" s="212" t="s">
        <v>519</v>
      </c>
      <c r="G720" s="210"/>
      <c r="H720" s="213">
        <v>15.02</v>
      </c>
      <c r="I720" s="214"/>
      <c r="J720" s="210"/>
      <c r="K720" s="210"/>
      <c r="L720" s="215"/>
      <c r="M720" s="216"/>
      <c r="N720" s="217"/>
      <c r="O720" s="217"/>
      <c r="P720" s="217"/>
      <c r="Q720" s="217"/>
      <c r="R720" s="217"/>
      <c r="S720" s="217"/>
      <c r="T720" s="218"/>
      <c r="AT720" s="219" t="s">
        <v>157</v>
      </c>
      <c r="AU720" s="219" t="s">
        <v>82</v>
      </c>
      <c r="AV720" s="14" t="s">
        <v>82</v>
      </c>
      <c r="AW720" s="14" t="s">
        <v>33</v>
      </c>
      <c r="AX720" s="14" t="s">
        <v>72</v>
      </c>
      <c r="AY720" s="219" t="s">
        <v>146</v>
      </c>
    </row>
    <row r="721" spans="1:65" s="13" customFormat="1">
      <c r="B721" s="198"/>
      <c r="C721" s="199"/>
      <c r="D721" s="200" t="s">
        <v>157</v>
      </c>
      <c r="E721" s="201" t="s">
        <v>19</v>
      </c>
      <c r="F721" s="202" t="s">
        <v>520</v>
      </c>
      <c r="G721" s="199"/>
      <c r="H721" s="201" t="s">
        <v>19</v>
      </c>
      <c r="I721" s="203"/>
      <c r="J721" s="199"/>
      <c r="K721" s="199"/>
      <c r="L721" s="204"/>
      <c r="M721" s="205"/>
      <c r="N721" s="206"/>
      <c r="O721" s="206"/>
      <c r="P721" s="206"/>
      <c r="Q721" s="206"/>
      <c r="R721" s="206"/>
      <c r="S721" s="206"/>
      <c r="T721" s="207"/>
      <c r="AT721" s="208" t="s">
        <v>157</v>
      </c>
      <c r="AU721" s="208" t="s">
        <v>82</v>
      </c>
      <c r="AV721" s="13" t="s">
        <v>80</v>
      </c>
      <c r="AW721" s="13" t="s">
        <v>33</v>
      </c>
      <c r="AX721" s="13" t="s">
        <v>72</v>
      </c>
      <c r="AY721" s="208" t="s">
        <v>146</v>
      </c>
    </row>
    <row r="722" spans="1:65" s="14" customFormat="1">
      <c r="B722" s="209"/>
      <c r="C722" s="210"/>
      <c r="D722" s="200" t="s">
        <v>157</v>
      </c>
      <c r="E722" s="211" t="s">
        <v>19</v>
      </c>
      <c r="F722" s="212" t="s">
        <v>521</v>
      </c>
      <c r="G722" s="210"/>
      <c r="H722" s="213">
        <v>10.64</v>
      </c>
      <c r="I722" s="214"/>
      <c r="J722" s="210"/>
      <c r="K722" s="210"/>
      <c r="L722" s="215"/>
      <c r="M722" s="216"/>
      <c r="N722" s="217"/>
      <c r="O722" s="217"/>
      <c r="P722" s="217"/>
      <c r="Q722" s="217"/>
      <c r="R722" s="217"/>
      <c r="S722" s="217"/>
      <c r="T722" s="218"/>
      <c r="AT722" s="219" t="s">
        <v>157</v>
      </c>
      <c r="AU722" s="219" t="s">
        <v>82</v>
      </c>
      <c r="AV722" s="14" t="s">
        <v>82</v>
      </c>
      <c r="AW722" s="14" t="s">
        <v>33</v>
      </c>
      <c r="AX722" s="14" t="s">
        <v>72</v>
      </c>
      <c r="AY722" s="219" t="s">
        <v>146</v>
      </c>
    </row>
    <row r="723" spans="1:65" s="13" customFormat="1">
      <c r="B723" s="198"/>
      <c r="C723" s="199"/>
      <c r="D723" s="200" t="s">
        <v>157</v>
      </c>
      <c r="E723" s="201" t="s">
        <v>19</v>
      </c>
      <c r="F723" s="202" t="s">
        <v>522</v>
      </c>
      <c r="G723" s="199"/>
      <c r="H723" s="201" t="s">
        <v>19</v>
      </c>
      <c r="I723" s="203"/>
      <c r="J723" s="199"/>
      <c r="K723" s="199"/>
      <c r="L723" s="204"/>
      <c r="M723" s="205"/>
      <c r="N723" s="206"/>
      <c r="O723" s="206"/>
      <c r="P723" s="206"/>
      <c r="Q723" s="206"/>
      <c r="R723" s="206"/>
      <c r="S723" s="206"/>
      <c r="T723" s="207"/>
      <c r="AT723" s="208" t="s">
        <v>157</v>
      </c>
      <c r="AU723" s="208" t="s">
        <v>82</v>
      </c>
      <c r="AV723" s="13" t="s">
        <v>80</v>
      </c>
      <c r="AW723" s="13" t="s">
        <v>33</v>
      </c>
      <c r="AX723" s="13" t="s">
        <v>72</v>
      </c>
      <c r="AY723" s="208" t="s">
        <v>146</v>
      </c>
    </row>
    <row r="724" spans="1:65" s="14" customFormat="1">
      <c r="B724" s="209"/>
      <c r="C724" s="210"/>
      <c r="D724" s="200" t="s">
        <v>157</v>
      </c>
      <c r="E724" s="211" t="s">
        <v>19</v>
      </c>
      <c r="F724" s="212" t="s">
        <v>523</v>
      </c>
      <c r="G724" s="210"/>
      <c r="H724" s="213">
        <v>7.66</v>
      </c>
      <c r="I724" s="214"/>
      <c r="J724" s="210"/>
      <c r="K724" s="210"/>
      <c r="L724" s="215"/>
      <c r="M724" s="216"/>
      <c r="N724" s="217"/>
      <c r="O724" s="217"/>
      <c r="P724" s="217"/>
      <c r="Q724" s="217"/>
      <c r="R724" s="217"/>
      <c r="S724" s="217"/>
      <c r="T724" s="218"/>
      <c r="AT724" s="219" t="s">
        <v>157</v>
      </c>
      <c r="AU724" s="219" t="s">
        <v>82</v>
      </c>
      <c r="AV724" s="14" t="s">
        <v>82</v>
      </c>
      <c r="AW724" s="14" t="s">
        <v>33</v>
      </c>
      <c r="AX724" s="14" t="s">
        <v>72</v>
      </c>
      <c r="AY724" s="219" t="s">
        <v>146</v>
      </c>
    </row>
    <row r="725" spans="1:65" s="13" customFormat="1">
      <c r="B725" s="198"/>
      <c r="C725" s="199"/>
      <c r="D725" s="200" t="s">
        <v>157</v>
      </c>
      <c r="E725" s="201" t="s">
        <v>19</v>
      </c>
      <c r="F725" s="202" t="s">
        <v>524</v>
      </c>
      <c r="G725" s="199"/>
      <c r="H725" s="201" t="s">
        <v>19</v>
      </c>
      <c r="I725" s="203"/>
      <c r="J725" s="199"/>
      <c r="K725" s="199"/>
      <c r="L725" s="204"/>
      <c r="M725" s="205"/>
      <c r="N725" s="206"/>
      <c r="O725" s="206"/>
      <c r="P725" s="206"/>
      <c r="Q725" s="206"/>
      <c r="R725" s="206"/>
      <c r="S725" s="206"/>
      <c r="T725" s="207"/>
      <c r="AT725" s="208" t="s">
        <v>157</v>
      </c>
      <c r="AU725" s="208" t="s">
        <v>82</v>
      </c>
      <c r="AV725" s="13" t="s">
        <v>80</v>
      </c>
      <c r="AW725" s="13" t="s">
        <v>33</v>
      </c>
      <c r="AX725" s="13" t="s">
        <v>72</v>
      </c>
      <c r="AY725" s="208" t="s">
        <v>146</v>
      </c>
    </row>
    <row r="726" spans="1:65" s="14" customFormat="1">
      <c r="B726" s="209"/>
      <c r="C726" s="210"/>
      <c r="D726" s="200" t="s">
        <v>157</v>
      </c>
      <c r="E726" s="211" t="s">
        <v>19</v>
      </c>
      <c r="F726" s="212" t="s">
        <v>525</v>
      </c>
      <c r="G726" s="210"/>
      <c r="H726" s="213">
        <v>1.43</v>
      </c>
      <c r="I726" s="214"/>
      <c r="J726" s="210"/>
      <c r="K726" s="210"/>
      <c r="L726" s="215"/>
      <c r="M726" s="216"/>
      <c r="N726" s="217"/>
      <c r="O726" s="217"/>
      <c r="P726" s="217"/>
      <c r="Q726" s="217"/>
      <c r="R726" s="217"/>
      <c r="S726" s="217"/>
      <c r="T726" s="218"/>
      <c r="AT726" s="219" t="s">
        <v>157</v>
      </c>
      <c r="AU726" s="219" t="s">
        <v>82</v>
      </c>
      <c r="AV726" s="14" t="s">
        <v>82</v>
      </c>
      <c r="AW726" s="14" t="s">
        <v>33</v>
      </c>
      <c r="AX726" s="14" t="s">
        <v>72</v>
      </c>
      <c r="AY726" s="219" t="s">
        <v>146</v>
      </c>
    </row>
    <row r="727" spans="1:65" s="13" customFormat="1">
      <c r="B727" s="198"/>
      <c r="C727" s="199"/>
      <c r="D727" s="200" t="s">
        <v>157</v>
      </c>
      <c r="E727" s="201" t="s">
        <v>19</v>
      </c>
      <c r="F727" s="202" t="s">
        <v>526</v>
      </c>
      <c r="G727" s="199"/>
      <c r="H727" s="201" t="s">
        <v>19</v>
      </c>
      <c r="I727" s="203"/>
      <c r="J727" s="199"/>
      <c r="K727" s="199"/>
      <c r="L727" s="204"/>
      <c r="M727" s="205"/>
      <c r="N727" s="206"/>
      <c r="O727" s="206"/>
      <c r="P727" s="206"/>
      <c r="Q727" s="206"/>
      <c r="R727" s="206"/>
      <c r="S727" s="206"/>
      <c r="T727" s="207"/>
      <c r="AT727" s="208" t="s">
        <v>157</v>
      </c>
      <c r="AU727" s="208" t="s">
        <v>82</v>
      </c>
      <c r="AV727" s="13" t="s">
        <v>80</v>
      </c>
      <c r="AW727" s="13" t="s">
        <v>33</v>
      </c>
      <c r="AX727" s="13" t="s">
        <v>72</v>
      </c>
      <c r="AY727" s="208" t="s">
        <v>146</v>
      </c>
    </row>
    <row r="728" spans="1:65" s="14" customFormat="1">
      <c r="B728" s="209"/>
      <c r="C728" s="210"/>
      <c r="D728" s="200" t="s">
        <v>157</v>
      </c>
      <c r="E728" s="211" t="s">
        <v>19</v>
      </c>
      <c r="F728" s="212" t="s">
        <v>527</v>
      </c>
      <c r="G728" s="210"/>
      <c r="H728" s="213">
        <v>4.68</v>
      </c>
      <c r="I728" s="214"/>
      <c r="J728" s="210"/>
      <c r="K728" s="210"/>
      <c r="L728" s="215"/>
      <c r="M728" s="216"/>
      <c r="N728" s="217"/>
      <c r="O728" s="217"/>
      <c r="P728" s="217"/>
      <c r="Q728" s="217"/>
      <c r="R728" s="217"/>
      <c r="S728" s="217"/>
      <c r="T728" s="218"/>
      <c r="AT728" s="219" t="s">
        <v>157</v>
      </c>
      <c r="AU728" s="219" t="s">
        <v>82</v>
      </c>
      <c r="AV728" s="14" t="s">
        <v>82</v>
      </c>
      <c r="AW728" s="14" t="s">
        <v>33</v>
      </c>
      <c r="AX728" s="14" t="s">
        <v>72</v>
      </c>
      <c r="AY728" s="219" t="s">
        <v>146</v>
      </c>
    </row>
    <row r="729" spans="1:65" s="13" customFormat="1">
      <c r="B729" s="198"/>
      <c r="C729" s="199"/>
      <c r="D729" s="200" t="s">
        <v>157</v>
      </c>
      <c r="E729" s="201" t="s">
        <v>19</v>
      </c>
      <c r="F729" s="202" t="s">
        <v>528</v>
      </c>
      <c r="G729" s="199"/>
      <c r="H729" s="201" t="s">
        <v>19</v>
      </c>
      <c r="I729" s="203"/>
      <c r="J729" s="199"/>
      <c r="K729" s="199"/>
      <c r="L729" s="204"/>
      <c r="M729" s="205"/>
      <c r="N729" s="206"/>
      <c r="O729" s="206"/>
      <c r="P729" s="206"/>
      <c r="Q729" s="206"/>
      <c r="R729" s="206"/>
      <c r="S729" s="206"/>
      <c r="T729" s="207"/>
      <c r="AT729" s="208" t="s">
        <v>157</v>
      </c>
      <c r="AU729" s="208" t="s">
        <v>82</v>
      </c>
      <c r="AV729" s="13" t="s">
        <v>80</v>
      </c>
      <c r="AW729" s="13" t="s">
        <v>33</v>
      </c>
      <c r="AX729" s="13" t="s">
        <v>72</v>
      </c>
      <c r="AY729" s="208" t="s">
        <v>146</v>
      </c>
    </row>
    <row r="730" spans="1:65" s="14" customFormat="1">
      <c r="B730" s="209"/>
      <c r="C730" s="210"/>
      <c r="D730" s="200" t="s">
        <v>157</v>
      </c>
      <c r="E730" s="211" t="s">
        <v>19</v>
      </c>
      <c r="F730" s="212" t="s">
        <v>529</v>
      </c>
      <c r="G730" s="210"/>
      <c r="H730" s="213">
        <v>12.28</v>
      </c>
      <c r="I730" s="214"/>
      <c r="J730" s="210"/>
      <c r="K730" s="210"/>
      <c r="L730" s="215"/>
      <c r="M730" s="216"/>
      <c r="N730" s="217"/>
      <c r="O730" s="217"/>
      <c r="P730" s="217"/>
      <c r="Q730" s="217"/>
      <c r="R730" s="217"/>
      <c r="S730" s="217"/>
      <c r="T730" s="218"/>
      <c r="AT730" s="219" t="s">
        <v>157</v>
      </c>
      <c r="AU730" s="219" t="s">
        <v>82</v>
      </c>
      <c r="AV730" s="14" t="s">
        <v>82</v>
      </c>
      <c r="AW730" s="14" t="s">
        <v>33</v>
      </c>
      <c r="AX730" s="14" t="s">
        <v>72</v>
      </c>
      <c r="AY730" s="219" t="s">
        <v>146</v>
      </c>
    </row>
    <row r="731" spans="1:65" s="15" customFormat="1">
      <c r="B731" s="220"/>
      <c r="C731" s="221"/>
      <c r="D731" s="200" t="s">
        <v>157</v>
      </c>
      <c r="E731" s="222" t="s">
        <v>19</v>
      </c>
      <c r="F731" s="223" t="s">
        <v>161</v>
      </c>
      <c r="G731" s="221"/>
      <c r="H731" s="224">
        <v>92.75</v>
      </c>
      <c r="I731" s="225"/>
      <c r="J731" s="221"/>
      <c r="K731" s="221"/>
      <c r="L731" s="226"/>
      <c r="M731" s="227"/>
      <c r="N731" s="228"/>
      <c r="O731" s="228"/>
      <c r="P731" s="228"/>
      <c r="Q731" s="228"/>
      <c r="R731" s="228"/>
      <c r="S731" s="228"/>
      <c r="T731" s="229"/>
      <c r="AT731" s="230" t="s">
        <v>157</v>
      </c>
      <c r="AU731" s="230" t="s">
        <v>82</v>
      </c>
      <c r="AV731" s="15" t="s">
        <v>147</v>
      </c>
      <c r="AW731" s="15" t="s">
        <v>33</v>
      </c>
      <c r="AX731" s="15" t="s">
        <v>80</v>
      </c>
      <c r="AY731" s="230" t="s">
        <v>146</v>
      </c>
    </row>
    <row r="732" spans="1:65" s="2" customFormat="1" ht="16.5" customHeight="1">
      <c r="A732" s="36"/>
      <c r="B732" s="37"/>
      <c r="C732" s="236" t="s">
        <v>1281</v>
      </c>
      <c r="D732" s="236" t="s">
        <v>392</v>
      </c>
      <c r="E732" s="237" t="s">
        <v>1282</v>
      </c>
      <c r="F732" s="238" t="s">
        <v>1283</v>
      </c>
      <c r="G732" s="239" t="s">
        <v>152</v>
      </c>
      <c r="H732" s="240">
        <v>108.1</v>
      </c>
      <c r="I732" s="241"/>
      <c r="J732" s="242">
        <f>ROUND(I732*H732,2)</f>
        <v>0</v>
      </c>
      <c r="K732" s="238" t="s">
        <v>362</v>
      </c>
      <c r="L732" s="243"/>
      <c r="M732" s="244" t="s">
        <v>19</v>
      </c>
      <c r="N732" s="245" t="s">
        <v>43</v>
      </c>
      <c r="O732" s="66"/>
      <c r="P732" s="189">
        <f>O732*H732</f>
        <v>0</v>
      </c>
      <c r="Q732" s="189">
        <v>8.0000000000000004E-4</v>
      </c>
      <c r="R732" s="189">
        <f>Q732*H732</f>
        <v>8.6480000000000001E-2</v>
      </c>
      <c r="S732" s="189">
        <v>0</v>
      </c>
      <c r="T732" s="190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91" t="s">
        <v>335</v>
      </c>
      <c r="AT732" s="191" t="s">
        <v>392</v>
      </c>
      <c r="AU732" s="191" t="s">
        <v>82</v>
      </c>
      <c r="AY732" s="19" t="s">
        <v>146</v>
      </c>
      <c r="BE732" s="192">
        <f>IF(N732="základní",J732,0)</f>
        <v>0</v>
      </c>
      <c r="BF732" s="192">
        <f>IF(N732="snížená",J732,0)</f>
        <v>0</v>
      </c>
      <c r="BG732" s="192">
        <f>IF(N732="zákl. přenesená",J732,0)</f>
        <v>0</v>
      </c>
      <c r="BH732" s="192">
        <f>IF(N732="sníž. přenesená",J732,0)</f>
        <v>0</v>
      </c>
      <c r="BI732" s="192">
        <f>IF(N732="nulová",J732,0)</f>
        <v>0</v>
      </c>
      <c r="BJ732" s="19" t="s">
        <v>80</v>
      </c>
      <c r="BK732" s="192">
        <f>ROUND(I732*H732,2)</f>
        <v>0</v>
      </c>
      <c r="BL732" s="19" t="s">
        <v>241</v>
      </c>
      <c r="BM732" s="191" t="s">
        <v>1284</v>
      </c>
    </row>
    <row r="733" spans="1:65" s="14" customFormat="1">
      <c r="B733" s="209"/>
      <c r="C733" s="210"/>
      <c r="D733" s="200" t="s">
        <v>157</v>
      </c>
      <c r="E733" s="210"/>
      <c r="F733" s="212" t="s">
        <v>1285</v>
      </c>
      <c r="G733" s="210"/>
      <c r="H733" s="213">
        <v>108.1</v>
      </c>
      <c r="I733" s="214"/>
      <c r="J733" s="210"/>
      <c r="K733" s="210"/>
      <c r="L733" s="215"/>
      <c r="M733" s="216"/>
      <c r="N733" s="217"/>
      <c r="O733" s="217"/>
      <c r="P733" s="217"/>
      <c r="Q733" s="217"/>
      <c r="R733" s="217"/>
      <c r="S733" s="217"/>
      <c r="T733" s="218"/>
      <c r="AT733" s="219" t="s">
        <v>157</v>
      </c>
      <c r="AU733" s="219" t="s">
        <v>82</v>
      </c>
      <c r="AV733" s="14" t="s">
        <v>82</v>
      </c>
      <c r="AW733" s="14" t="s">
        <v>4</v>
      </c>
      <c r="AX733" s="14" t="s">
        <v>80</v>
      </c>
      <c r="AY733" s="219" t="s">
        <v>146</v>
      </c>
    </row>
    <row r="734" spans="1:65" s="2" customFormat="1" ht="24.2" customHeight="1">
      <c r="A734" s="36"/>
      <c r="B734" s="37"/>
      <c r="C734" s="180" t="s">
        <v>1286</v>
      </c>
      <c r="D734" s="180" t="s">
        <v>149</v>
      </c>
      <c r="E734" s="181" t="s">
        <v>1287</v>
      </c>
      <c r="F734" s="182" t="s">
        <v>1288</v>
      </c>
      <c r="G734" s="183" t="s">
        <v>213</v>
      </c>
      <c r="H734" s="184">
        <v>8.5999999999999993E-2</v>
      </c>
      <c r="I734" s="185"/>
      <c r="J734" s="186">
        <f>ROUND(I734*H734,2)</f>
        <v>0</v>
      </c>
      <c r="K734" s="182" t="s">
        <v>362</v>
      </c>
      <c r="L734" s="41"/>
      <c r="M734" s="187" t="s">
        <v>19</v>
      </c>
      <c r="N734" s="188" t="s">
        <v>43</v>
      </c>
      <c r="O734" s="66"/>
      <c r="P734" s="189">
        <f>O734*H734</f>
        <v>0</v>
      </c>
      <c r="Q734" s="189">
        <v>0</v>
      </c>
      <c r="R734" s="189">
        <f>Q734*H734</f>
        <v>0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241</v>
      </c>
      <c r="AT734" s="191" t="s">
        <v>149</v>
      </c>
      <c r="AU734" s="191" t="s">
        <v>82</v>
      </c>
      <c r="AY734" s="19" t="s">
        <v>146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9" t="s">
        <v>80</v>
      </c>
      <c r="BK734" s="192">
        <f>ROUND(I734*H734,2)</f>
        <v>0</v>
      </c>
      <c r="BL734" s="19" t="s">
        <v>241</v>
      </c>
      <c r="BM734" s="191" t="s">
        <v>1289</v>
      </c>
    </row>
    <row r="735" spans="1:65" s="2" customFormat="1">
      <c r="A735" s="36"/>
      <c r="B735" s="37"/>
      <c r="C735" s="38"/>
      <c r="D735" s="193" t="s">
        <v>155</v>
      </c>
      <c r="E735" s="38"/>
      <c r="F735" s="194" t="s">
        <v>1290</v>
      </c>
      <c r="G735" s="38"/>
      <c r="H735" s="38"/>
      <c r="I735" s="195"/>
      <c r="J735" s="38"/>
      <c r="K735" s="38"/>
      <c r="L735" s="41"/>
      <c r="M735" s="196"/>
      <c r="N735" s="197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155</v>
      </c>
      <c r="AU735" s="19" t="s">
        <v>82</v>
      </c>
    </row>
    <row r="736" spans="1:65" s="12" customFormat="1" ht="22.9" customHeight="1">
      <c r="B736" s="164"/>
      <c r="C736" s="165"/>
      <c r="D736" s="166" t="s">
        <v>71</v>
      </c>
      <c r="E736" s="178" t="s">
        <v>1291</v>
      </c>
      <c r="F736" s="178" t="s">
        <v>1292</v>
      </c>
      <c r="G736" s="165"/>
      <c r="H736" s="165"/>
      <c r="I736" s="168"/>
      <c r="J736" s="179">
        <f>BK736</f>
        <v>0</v>
      </c>
      <c r="K736" s="165"/>
      <c r="L736" s="170"/>
      <c r="M736" s="171"/>
      <c r="N736" s="172"/>
      <c r="O736" s="172"/>
      <c r="P736" s="173">
        <f>SUM(P737:P740)</f>
        <v>0</v>
      </c>
      <c r="Q736" s="172"/>
      <c r="R736" s="173">
        <f>SUM(R737:R740)</f>
        <v>6.0000000000000001E-3</v>
      </c>
      <c r="S736" s="172"/>
      <c r="T736" s="174">
        <f>SUM(T737:T740)</f>
        <v>0</v>
      </c>
      <c r="AR736" s="175" t="s">
        <v>82</v>
      </c>
      <c r="AT736" s="176" t="s">
        <v>71</v>
      </c>
      <c r="AU736" s="176" t="s">
        <v>80</v>
      </c>
      <c r="AY736" s="175" t="s">
        <v>146</v>
      </c>
      <c r="BK736" s="177">
        <f>SUM(BK737:BK740)</f>
        <v>0</v>
      </c>
    </row>
    <row r="737" spans="1:65" s="2" customFormat="1" ht="16.5" customHeight="1">
      <c r="A737" s="36"/>
      <c r="B737" s="37"/>
      <c r="C737" s="180" t="s">
        <v>1293</v>
      </c>
      <c r="D737" s="180" t="s">
        <v>149</v>
      </c>
      <c r="E737" s="181" t="s">
        <v>1294</v>
      </c>
      <c r="F737" s="182" t="s">
        <v>1295</v>
      </c>
      <c r="G737" s="183" t="s">
        <v>785</v>
      </c>
      <c r="H737" s="184">
        <v>4</v>
      </c>
      <c r="I737" s="185"/>
      <c r="J737" s="186">
        <f>ROUND(I737*H737,2)</f>
        <v>0</v>
      </c>
      <c r="K737" s="182" t="s">
        <v>362</v>
      </c>
      <c r="L737" s="41"/>
      <c r="M737" s="187" t="s">
        <v>19</v>
      </c>
      <c r="N737" s="188" t="s">
        <v>43</v>
      </c>
      <c r="O737" s="66"/>
      <c r="P737" s="189">
        <f>O737*H737</f>
        <v>0</v>
      </c>
      <c r="Q737" s="189">
        <v>1.5E-3</v>
      </c>
      <c r="R737" s="189">
        <f>Q737*H737</f>
        <v>6.0000000000000001E-3</v>
      </c>
      <c r="S737" s="189">
        <v>0</v>
      </c>
      <c r="T737" s="190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1" t="s">
        <v>241</v>
      </c>
      <c r="AT737" s="191" t="s">
        <v>149</v>
      </c>
      <c r="AU737" s="191" t="s">
        <v>82</v>
      </c>
      <c r="AY737" s="19" t="s">
        <v>146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9" t="s">
        <v>80</v>
      </c>
      <c r="BK737" s="192">
        <f>ROUND(I737*H737,2)</f>
        <v>0</v>
      </c>
      <c r="BL737" s="19" t="s">
        <v>241</v>
      </c>
      <c r="BM737" s="191" t="s">
        <v>1296</v>
      </c>
    </row>
    <row r="738" spans="1:65" s="2" customFormat="1">
      <c r="A738" s="36"/>
      <c r="B738" s="37"/>
      <c r="C738" s="38"/>
      <c r="D738" s="193" t="s">
        <v>155</v>
      </c>
      <c r="E738" s="38"/>
      <c r="F738" s="194" t="s">
        <v>1297</v>
      </c>
      <c r="G738" s="38"/>
      <c r="H738" s="38"/>
      <c r="I738" s="195"/>
      <c r="J738" s="38"/>
      <c r="K738" s="38"/>
      <c r="L738" s="41"/>
      <c r="M738" s="196"/>
      <c r="N738" s="197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155</v>
      </c>
      <c r="AU738" s="19" t="s">
        <v>82</v>
      </c>
    </row>
    <row r="739" spans="1:65" s="2" customFormat="1" ht="24.2" customHeight="1">
      <c r="A739" s="36"/>
      <c r="B739" s="37"/>
      <c r="C739" s="180" t="s">
        <v>691</v>
      </c>
      <c r="D739" s="180" t="s">
        <v>149</v>
      </c>
      <c r="E739" s="181" t="s">
        <v>1298</v>
      </c>
      <c r="F739" s="182" t="s">
        <v>1299</v>
      </c>
      <c r="G739" s="183" t="s">
        <v>213</v>
      </c>
      <c r="H739" s="184">
        <v>6.0000000000000001E-3</v>
      </c>
      <c r="I739" s="185"/>
      <c r="J739" s="186">
        <f>ROUND(I739*H739,2)</f>
        <v>0</v>
      </c>
      <c r="K739" s="182" t="s">
        <v>362</v>
      </c>
      <c r="L739" s="41"/>
      <c r="M739" s="187" t="s">
        <v>19</v>
      </c>
      <c r="N739" s="188" t="s">
        <v>43</v>
      </c>
      <c r="O739" s="66"/>
      <c r="P739" s="189">
        <f>O739*H739</f>
        <v>0</v>
      </c>
      <c r="Q739" s="189">
        <v>0</v>
      </c>
      <c r="R739" s="189">
        <f>Q739*H739</f>
        <v>0</v>
      </c>
      <c r="S739" s="189">
        <v>0</v>
      </c>
      <c r="T739" s="190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91" t="s">
        <v>241</v>
      </c>
      <c r="AT739" s="191" t="s">
        <v>149</v>
      </c>
      <c r="AU739" s="191" t="s">
        <v>82</v>
      </c>
      <c r="AY739" s="19" t="s">
        <v>146</v>
      </c>
      <c r="BE739" s="192">
        <f>IF(N739="základní",J739,0)</f>
        <v>0</v>
      </c>
      <c r="BF739" s="192">
        <f>IF(N739="snížená",J739,0)</f>
        <v>0</v>
      </c>
      <c r="BG739" s="192">
        <f>IF(N739="zákl. přenesená",J739,0)</f>
        <v>0</v>
      </c>
      <c r="BH739" s="192">
        <f>IF(N739="sníž. přenesená",J739,0)</f>
        <v>0</v>
      </c>
      <c r="BI739" s="192">
        <f>IF(N739="nulová",J739,0)</f>
        <v>0</v>
      </c>
      <c r="BJ739" s="19" t="s">
        <v>80</v>
      </c>
      <c r="BK739" s="192">
        <f>ROUND(I739*H739,2)</f>
        <v>0</v>
      </c>
      <c r="BL739" s="19" t="s">
        <v>241</v>
      </c>
      <c r="BM739" s="191" t="s">
        <v>1300</v>
      </c>
    </row>
    <row r="740" spans="1:65" s="2" customFormat="1">
      <c r="A740" s="36"/>
      <c r="B740" s="37"/>
      <c r="C740" s="38"/>
      <c r="D740" s="193" t="s">
        <v>155</v>
      </c>
      <c r="E740" s="38"/>
      <c r="F740" s="194" t="s">
        <v>1301</v>
      </c>
      <c r="G740" s="38"/>
      <c r="H740" s="38"/>
      <c r="I740" s="195"/>
      <c r="J740" s="38"/>
      <c r="K740" s="38"/>
      <c r="L740" s="41"/>
      <c r="M740" s="196"/>
      <c r="N740" s="197"/>
      <c r="O740" s="66"/>
      <c r="P740" s="66"/>
      <c r="Q740" s="66"/>
      <c r="R740" s="66"/>
      <c r="S740" s="66"/>
      <c r="T740" s="67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T740" s="19" t="s">
        <v>155</v>
      </c>
      <c r="AU740" s="19" t="s">
        <v>82</v>
      </c>
    </row>
    <row r="741" spans="1:65" s="12" customFormat="1" ht="22.9" customHeight="1">
      <c r="B741" s="164"/>
      <c r="C741" s="165"/>
      <c r="D741" s="166" t="s">
        <v>71</v>
      </c>
      <c r="E741" s="178" t="s">
        <v>1302</v>
      </c>
      <c r="F741" s="178" t="s">
        <v>1303</v>
      </c>
      <c r="G741" s="165"/>
      <c r="H741" s="165"/>
      <c r="I741" s="168"/>
      <c r="J741" s="179">
        <f>BK741</f>
        <v>0</v>
      </c>
      <c r="K741" s="165"/>
      <c r="L741" s="170"/>
      <c r="M741" s="171"/>
      <c r="N741" s="172"/>
      <c r="O741" s="172"/>
      <c r="P741" s="173">
        <f>SUM(P742:P755)</f>
        <v>0</v>
      </c>
      <c r="Q741" s="172"/>
      <c r="R741" s="173">
        <f>SUM(R742:R755)</f>
        <v>0</v>
      </c>
      <c r="S741" s="172"/>
      <c r="T741" s="174">
        <f>SUM(T742:T755)</f>
        <v>0.29100000000000009</v>
      </c>
      <c r="AR741" s="175" t="s">
        <v>82</v>
      </c>
      <c r="AT741" s="176" t="s">
        <v>71</v>
      </c>
      <c r="AU741" s="176" t="s">
        <v>80</v>
      </c>
      <c r="AY741" s="175" t="s">
        <v>146</v>
      </c>
      <c r="BK741" s="177">
        <f>SUM(BK742:BK755)</f>
        <v>0</v>
      </c>
    </row>
    <row r="742" spans="1:65" s="2" customFormat="1" ht="16.5" customHeight="1">
      <c r="A742" s="36"/>
      <c r="B742" s="37"/>
      <c r="C742" s="180" t="s">
        <v>1304</v>
      </c>
      <c r="D742" s="180" t="s">
        <v>149</v>
      </c>
      <c r="E742" s="181" t="s">
        <v>1305</v>
      </c>
      <c r="F742" s="182" t="s">
        <v>1306</v>
      </c>
      <c r="G742" s="183" t="s">
        <v>1307</v>
      </c>
      <c r="H742" s="184">
        <v>5</v>
      </c>
      <c r="I742" s="185"/>
      <c r="J742" s="186">
        <f>ROUND(I742*H742,2)</f>
        <v>0</v>
      </c>
      <c r="K742" s="182" t="s">
        <v>362</v>
      </c>
      <c r="L742" s="41"/>
      <c r="M742" s="187" t="s">
        <v>19</v>
      </c>
      <c r="N742" s="188" t="s">
        <v>43</v>
      </c>
      <c r="O742" s="66"/>
      <c r="P742" s="189">
        <f>O742*H742</f>
        <v>0</v>
      </c>
      <c r="Q742" s="189">
        <v>0</v>
      </c>
      <c r="R742" s="189">
        <f>Q742*H742</f>
        <v>0</v>
      </c>
      <c r="S742" s="189">
        <v>3.4200000000000001E-2</v>
      </c>
      <c r="T742" s="190">
        <f>S742*H742</f>
        <v>0.17100000000000001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91" t="s">
        <v>241</v>
      </c>
      <c r="AT742" s="191" t="s">
        <v>149</v>
      </c>
      <c r="AU742" s="191" t="s">
        <v>82</v>
      </c>
      <c r="AY742" s="19" t="s">
        <v>146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9" t="s">
        <v>80</v>
      </c>
      <c r="BK742" s="192">
        <f>ROUND(I742*H742,2)</f>
        <v>0</v>
      </c>
      <c r="BL742" s="19" t="s">
        <v>241</v>
      </c>
      <c r="BM742" s="191" t="s">
        <v>1308</v>
      </c>
    </row>
    <row r="743" spans="1:65" s="2" customFormat="1">
      <c r="A743" s="36"/>
      <c r="B743" s="37"/>
      <c r="C743" s="38"/>
      <c r="D743" s="193" t="s">
        <v>155</v>
      </c>
      <c r="E743" s="38"/>
      <c r="F743" s="194" t="s">
        <v>1309</v>
      </c>
      <c r="G743" s="38"/>
      <c r="H743" s="38"/>
      <c r="I743" s="195"/>
      <c r="J743" s="38"/>
      <c r="K743" s="38"/>
      <c r="L743" s="41"/>
      <c r="M743" s="196"/>
      <c r="N743" s="197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155</v>
      </c>
      <c r="AU743" s="19" t="s">
        <v>82</v>
      </c>
    </row>
    <row r="744" spans="1:65" s="14" customFormat="1">
      <c r="B744" s="209"/>
      <c r="C744" s="210"/>
      <c r="D744" s="200" t="s">
        <v>157</v>
      </c>
      <c r="E744" s="211" t="s">
        <v>19</v>
      </c>
      <c r="F744" s="212" t="s">
        <v>181</v>
      </c>
      <c r="G744" s="210"/>
      <c r="H744" s="213">
        <v>5</v>
      </c>
      <c r="I744" s="214"/>
      <c r="J744" s="210"/>
      <c r="K744" s="210"/>
      <c r="L744" s="215"/>
      <c r="M744" s="216"/>
      <c r="N744" s="217"/>
      <c r="O744" s="217"/>
      <c r="P744" s="217"/>
      <c r="Q744" s="217"/>
      <c r="R744" s="217"/>
      <c r="S744" s="217"/>
      <c r="T744" s="218"/>
      <c r="AT744" s="219" t="s">
        <v>157</v>
      </c>
      <c r="AU744" s="219" t="s">
        <v>82</v>
      </c>
      <c r="AV744" s="14" t="s">
        <v>82</v>
      </c>
      <c r="AW744" s="14" t="s">
        <v>33</v>
      </c>
      <c r="AX744" s="14" t="s">
        <v>80</v>
      </c>
      <c r="AY744" s="219" t="s">
        <v>146</v>
      </c>
    </row>
    <row r="745" spans="1:65" s="2" customFormat="1" ht="16.5" customHeight="1">
      <c r="A745" s="36"/>
      <c r="B745" s="37"/>
      <c r="C745" s="180" t="s">
        <v>1310</v>
      </c>
      <c r="D745" s="180" t="s">
        <v>149</v>
      </c>
      <c r="E745" s="181" t="s">
        <v>1311</v>
      </c>
      <c r="F745" s="182" t="s">
        <v>1312</v>
      </c>
      <c r="G745" s="183" t="s">
        <v>1307</v>
      </c>
      <c r="H745" s="184">
        <v>5</v>
      </c>
      <c r="I745" s="185"/>
      <c r="J745" s="186">
        <f>ROUND(I745*H745,2)</f>
        <v>0</v>
      </c>
      <c r="K745" s="182" t="s">
        <v>362</v>
      </c>
      <c r="L745" s="41"/>
      <c r="M745" s="187" t="s">
        <v>19</v>
      </c>
      <c r="N745" s="188" t="s">
        <v>43</v>
      </c>
      <c r="O745" s="66"/>
      <c r="P745" s="189">
        <f>O745*H745</f>
        <v>0</v>
      </c>
      <c r="Q745" s="189">
        <v>0</v>
      </c>
      <c r="R745" s="189">
        <f>Q745*H745</f>
        <v>0</v>
      </c>
      <c r="S745" s="189">
        <v>1.9460000000000002E-2</v>
      </c>
      <c r="T745" s="190">
        <f>S745*H745</f>
        <v>9.7300000000000011E-2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241</v>
      </c>
      <c r="AT745" s="191" t="s">
        <v>149</v>
      </c>
      <c r="AU745" s="191" t="s">
        <v>82</v>
      </c>
      <c r="AY745" s="19" t="s">
        <v>146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9" t="s">
        <v>80</v>
      </c>
      <c r="BK745" s="192">
        <f>ROUND(I745*H745,2)</f>
        <v>0</v>
      </c>
      <c r="BL745" s="19" t="s">
        <v>241</v>
      </c>
      <c r="BM745" s="191" t="s">
        <v>1313</v>
      </c>
    </row>
    <row r="746" spans="1:65" s="2" customFormat="1">
      <c r="A746" s="36"/>
      <c r="B746" s="37"/>
      <c r="C746" s="38"/>
      <c r="D746" s="193" t="s">
        <v>155</v>
      </c>
      <c r="E746" s="38"/>
      <c r="F746" s="194" t="s">
        <v>1314</v>
      </c>
      <c r="G746" s="38"/>
      <c r="H746" s="38"/>
      <c r="I746" s="195"/>
      <c r="J746" s="38"/>
      <c r="K746" s="38"/>
      <c r="L746" s="41"/>
      <c r="M746" s="196"/>
      <c r="N746" s="197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155</v>
      </c>
      <c r="AU746" s="19" t="s">
        <v>82</v>
      </c>
    </row>
    <row r="747" spans="1:65" s="14" customFormat="1">
      <c r="B747" s="209"/>
      <c r="C747" s="210"/>
      <c r="D747" s="200" t="s">
        <v>157</v>
      </c>
      <c r="E747" s="211" t="s">
        <v>19</v>
      </c>
      <c r="F747" s="212" t="s">
        <v>181</v>
      </c>
      <c r="G747" s="210"/>
      <c r="H747" s="213">
        <v>5</v>
      </c>
      <c r="I747" s="214"/>
      <c r="J747" s="210"/>
      <c r="K747" s="210"/>
      <c r="L747" s="215"/>
      <c r="M747" s="216"/>
      <c r="N747" s="217"/>
      <c r="O747" s="217"/>
      <c r="P747" s="217"/>
      <c r="Q747" s="217"/>
      <c r="R747" s="217"/>
      <c r="S747" s="217"/>
      <c r="T747" s="218"/>
      <c r="AT747" s="219" t="s">
        <v>157</v>
      </c>
      <c r="AU747" s="219" t="s">
        <v>82</v>
      </c>
      <c r="AV747" s="14" t="s">
        <v>82</v>
      </c>
      <c r="AW747" s="14" t="s">
        <v>33</v>
      </c>
      <c r="AX747" s="14" t="s">
        <v>80</v>
      </c>
      <c r="AY747" s="219" t="s">
        <v>146</v>
      </c>
    </row>
    <row r="748" spans="1:65" s="2" customFormat="1" ht="16.5" customHeight="1">
      <c r="A748" s="36"/>
      <c r="B748" s="37"/>
      <c r="C748" s="180" t="s">
        <v>1315</v>
      </c>
      <c r="D748" s="180" t="s">
        <v>149</v>
      </c>
      <c r="E748" s="181" t="s">
        <v>1316</v>
      </c>
      <c r="F748" s="182" t="s">
        <v>1317</v>
      </c>
      <c r="G748" s="183" t="s">
        <v>1307</v>
      </c>
      <c r="H748" s="184">
        <v>2</v>
      </c>
      <c r="I748" s="185"/>
      <c r="J748" s="186">
        <f>ROUND(I748*H748,2)</f>
        <v>0</v>
      </c>
      <c r="K748" s="182" t="s">
        <v>362</v>
      </c>
      <c r="L748" s="41"/>
      <c r="M748" s="187" t="s">
        <v>19</v>
      </c>
      <c r="N748" s="188" t="s">
        <v>43</v>
      </c>
      <c r="O748" s="66"/>
      <c r="P748" s="189">
        <f>O748*H748</f>
        <v>0</v>
      </c>
      <c r="Q748" s="189">
        <v>0</v>
      </c>
      <c r="R748" s="189">
        <f>Q748*H748</f>
        <v>0</v>
      </c>
      <c r="S748" s="189">
        <v>9.1999999999999998E-3</v>
      </c>
      <c r="T748" s="190">
        <f>S748*H748</f>
        <v>1.84E-2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91" t="s">
        <v>241</v>
      </c>
      <c r="AT748" s="191" t="s">
        <v>149</v>
      </c>
      <c r="AU748" s="191" t="s">
        <v>82</v>
      </c>
      <c r="AY748" s="19" t="s">
        <v>146</v>
      </c>
      <c r="BE748" s="192">
        <f>IF(N748="základní",J748,0)</f>
        <v>0</v>
      </c>
      <c r="BF748" s="192">
        <f>IF(N748="snížená",J748,0)</f>
        <v>0</v>
      </c>
      <c r="BG748" s="192">
        <f>IF(N748="zákl. přenesená",J748,0)</f>
        <v>0</v>
      </c>
      <c r="BH748" s="192">
        <f>IF(N748="sníž. přenesená",J748,0)</f>
        <v>0</v>
      </c>
      <c r="BI748" s="192">
        <f>IF(N748="nulová",J748,0)</f>
        <v>0</v>
      </c>
      <c r="BJ748" s="19" t="s">
        <v>80</v>
      </c>
      <c r="BK748" s="192">
        <f>ROUND(I748*H748,2)</f>
        <v>0</v>
      </c>
      <c r="BL748" s="19" t="s">
        <v>241</v>
      </c>
      <c r="BM748" s="191" t="s">
        <v>1318</v>
      </c>
    </row>
    <row r="749" spans="1:65" s="2" customFormat="1">
      <c r="A749" s="36"/>
      <c r="B749" s="37"/>
      <c r="C749" s="38"/>
      <c r="D749" s="193" t="s">
        <v>155</v>
      </c>
      <c r="E749" s="38"/>
      <c r="F749" s="194" t="s">
        <v>1319</v>
      </c>
      <c r="G749" s="38"/>
      <c r="H749" s="38"/>
      <c r="I749" s="195"/>
      <c r="J749" s="38"/>
      <c r="K749" s="38"/>
      <c r="L749" s="41"/>
      <c r="M749" s="196"/>
      <c r="N749" s="197"/>
      <c r="O749" s="66"/>
      <c r="P749" s="66"/>
      <c r="Q749" s="66"/>
      <c r="R749" s="66"/>
      <c r="S749" s="66"/>
      <c r="T749" s="67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T749" s="19" t="s">
        <v>155</v>
      </c>
      <c r="AU749" s="19" t="s">
        <v>82</v>
      </c>
    </row>
    <row r="750" spans="1:65" s="14" customFormat="1">
      <c r="B750" s="209"/>
      <c r="C750" s="210"/>
      <c r="D750" s="200" t="s">
        <v>157</v>
      </c>
      <c r="E750" s="211" t="s">
        <v>19</v>
      </c>
      <c r="F750" s="212" t="s">
        <v>82</v>
      </c>
      <c r="G750" s="210"/>
      <c r="H750" s="213">
        <v>2</v>
      </c>
      <c r="I750" s="214"/>
      <c r="J750" s="210"/>
      <c r="K750" s="210"/>
      <c r="L750" s="215"/>
      <c r="M750" s="216"/>
      <c r="N750" s="217"/>
      <c r="O750" s="217"/>
      <c r="P750" s="217"/>
      <c r="Q750" s="217"/>
      <c r="R750" s="217"/>
      <c r="S750" s="217"/>
      <c r="T750" s="218"/>
      <c r="AT750" s="219" t="s">
        <v>157</v>
      </c>
      <c r="AU750" s="219" t="s">
        <v>82</v>
      </c>
      <c r="AV750" s="14" t="s">
        <v>82</v>
      </c>
      <c r="AW750" s="14" t="s">
        <v>33</v>
      </c>
      <c r="AX750" s="14" t="s">
        <v>80</v>
      </c>
      <c r="AY750" s="219" t="s">
        <v>146</v>
      </c>
    </row>
    <row r="751" spans="1:65" s="2" customFormat="1" ht="24.2" customHeight="1">
      <c r="A751" s="36"/>
      <c r="B751" s="37"/>
      <c r="C751" s="180" t="s">
        <v>1320</v>
      </c>
      <c r="D751" s="180" t="s">
        <v>149</v>
      </c>
      <c r="E751" s="181" t="s">
        <v>1321</v>
      </c>
      <c r="F751" s="182" t="s">
        <v>1322</v>
      </c>
      <c r="G751" s="183" t="s">
        <v>213</v>
      </c>
      <c r="H751" s="184">
        <v>0.34100000000000003</v>
      </c>
      <c r="I751" s="185"/>
      <c r="J751" s="186">
        <f>ROUND(I751*H751,2)</f>
        <v>0</v>
      </c>
      <c r="K751" s="182" t="s">
        <v>153</v>
      </c>
      <c r="L751" s="41"/>
      <c r="M751" s="187" t="s">
        <v>19</v>
      </c>
      <c r="N751" s="188" t="s">
        <v>43</v>
      </c>
      <c r="O751" s="66"/>
      <c r="P751" s="189">
        <f>O751*H751</f>
        <v>0</v>
      </c>
      <c r="Q751" s="189">
        <v>0</v>
      </c>
      <c r="R751" s="189">
        <f>Q751*H751</f>
        <v>0</v>
      </c>
      <c r="S751" s="189">
        <v>0</v>
      </c>
      <c r="T751" s="190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91" t="s">
        <v>241</v>
      </c>
      <c r="AT751" s="191" t="s">
        <v>149</v>
      </c>
      <c r="AU751" s="191" t="s">
        <v>82</v>
      </c>
      <c r="AY751" s="19" t="s">
        <v>146</v>
      </c>
      <c r="BE751" s="192">
        <f>IF(N751="základní",J751,0)</f>
        <v>0</v>
      </c>
      <c r="BF751" s="192">
        <f>IF(N751="snížená",J751,0)</f>
        <v>0</v>
      </c>
      <c r="BG751" s="192">
        <f>IF(N751="zákl. přenesená",J751,0)</f>
        <v>0</v>
      </c>
      <c r="BH751" s="192">
        <f>IF(N751="sníž. přenesená",J751,0)</f>
        <v>0</v>
      </c>
      <c r="BI751" s="192">
        <f>IF(N751="nulová",J751,0)</f>
        <v>0</v>
      </c>
      <c r="BJ751" s="19" t="s">
        <v>80</v>
      </c>
      <c r="BK751" s="192">
        <f>ROUND(I751*H751,2)</f>
        <v>0</v>
      </c>
      <c r="BL751" s="19" t="s">
        <v>241</v>
      </c>
      <c r="BM751" s="191" t="s">
        <v>1323</v>
      </c>
    </row>
    <row r="752" spans="1:65" s="2" customFormat="1">
      <c r="A752" s="36"/>
      <c r="B752" s="37"/>
      <c r="C752" s="38"/>
      <c r="D752" s="193" t="s">
        <v>155</v>
      </c>
      <c r="E752" s="38"/>
      <c r="F752" s="194" t="s">
        <v>1324</v>
      </c>
      <c r="G752" s="38"/>
      <c r="H752" s="38"/>
      <c r="I752" s="195"/>
      <c r="J752" s="38"/>
      <c r="K752" s="38"/>
      <c r="L752" s="41"/>
      <c r="M752" s="196"/>
      <c r="N752" s="197"/>
      <c r="O752" s="66"/>
      <c r="P752" s="66"/>
      <c r="Q752" s="66"/>
      <c r="R752" s="66"/>
      <c r="S752" s="66"/>
      <c r="T752" s="67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T752" s="19" t="s">
        <v>155</v>
      </c>
      <c r="AU752" s="19" t="s">
        <v>82</v>
      </c>
    </row>
    <row r="753" spans="1:65" s="2" customFormat="1" ht="16.5" customHeight="1">
      <c r="A753" s="36"/>
      <c r="B753" s="37"/>
      <c r="C753" s="180" t="s">
        <v>159</v>
      </c>
      <c r="D753" s="180" t="s">
        <v>149</v>
      </c>
      <c r="E753" s="181" t="s">
        <v>1325</v>
      </c>
      <c r="F753" s="182" t="s">
        <v>1326</v>
      </c>
      <c r="G753" s="183" t="s">
        <v>1307</v>
      </c>
      <c r="H753" s="184">
        <v>5</v>
      </c>
      <c r="I753" s="185"/>
      <c r="J753" s="186">
        <f>ROUND(I753*H753,2)</f>
        <v>0</v>
      </c>
      <c r="K753" s="182" t="s">
        <v>362</v>
      </c>
      <c r="L753" s="41"/>
      <c r="M753" s="187" t="s">
        <v>19</v>
      </c>
      <c r="N753" s="188" t="s">
        <v>43</v>
      </c>
      <c r="O753" s="66"/>
      <c r="P753" s="189">
        <f>O753*H753</f>
        <v>0</v>
      </c>
      <c r="Q753" s="189">
        <v>0</v>
      </c>
      <c r="R753" s="189">
        <f>Q753*H753</f>
        <v>0</v>
      </c>
      <c r="S753" s="189">
        <v>8.5999999999999998E-4</v>
      </c>
      <c r="T753" s="190">
        <f>S753*H753</f>
        <v>4.3E-3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91" t="s">
        <v>241</v>
      </c>
      <c r="AT753" s="191" t="s">
        <v>149</v>
      </c>
      <c r="AU753" s="191" t="s">
        <v>82</v>
      </c>
      <c r="AY753" s="19" t="s">
        <v>146</v>
      </c>
      <c r="BE753" s="192">
        <f>IF(N753="základní",J753,0)</f>
        <v>0</v>
      </c>
      <c r="BF753" s="192">
        <f>IF(N753="snížená",J753,0)</f>
        <v>0</v>
      </c>
      <c r="BG753" s="192">
        <f>IF(N753="zákl. přenesená",J753,0)</f>
        <v>0</v>
      </c>
      <c r="BH753" s="192">
        <f>IF(N753="sníž. přenesená",J753,0)</f>
        <v>0</v>
      </c>
      <c r="BI753" s="192">
        <f>IF(N753="nulová",J753,0)</f>
        <v>0</v>
      </c>
      <c r="BJ753" s="19" t="s">
        <v>80</v>
      </c>
      <c r="BK753" s="192">
        <f>ROUND(I753*H753,2)</f>
        <v>0</v>
      </c>
      <c r="BL753" s="19" t="s">
        <v>241</v>
      </c>
      <c r="BM753" s="191" t="s">
        <v>1327</v>
      </c>
    </row>
    <row r="754" spans="1:65" s="2" customFormat="1">
      <c r="A754" s="36"/>
      <c r="B754" s="37"/>
      <c r="C754" s="38"/>
      <c r="D754" s="193" t="s">
        <v>155</v>
      </c>
      <c r="E754" s="38"/>
      <c r="F754" s="194" t="s">
        <v>1328</v>
      </c>
      <c r="G754" s="38"/>
      <c r="H754" s="38"/>
      <c r="I754" s="195"/>
      <c r="J754" s="38"/>
      <c r="K754" s="38"/>
      <c r="L754" s="41"/>
      <c r="M754" s="196"/>
      <c r="N754" s="197"/>
      <c r="O754" s="66"/>
      <c r="P754" s="66"/>
      <c r="Q754" s="66"/>
      <c r="R754" s="66"/>
      <c r="S754" s="66"/>
      <c r="T754" s="67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T754" s="19" t="s">
        <v>155</v>
      </c>
      <c r="AU754" s="19" t="s">
        <v>82</v>
      </c>
    </row>
    <row r="755" spans="1:65" s="14" customFormat="1">
      <c r="B755" s="209"/>
      <c r="C755" s="210"/>
      <c r="D755" s="200" t="s">
        <v>157</v>
      </c>
      <c r="E755" s="211" t="s">
        <v>19</v>
      </c>
      <c r="F755" s="212" t="s">
        <v>181</v>
      </c>
      <c r="G755" s="210"/>
      <c r="H755" s="213">
        <v>5</v>
      </c>
      <c r="I755" s="214"/>
      <c r="J755" s="210"/>
      <c r="K755" s="210"/>
      <c r="L755" s="215"/>
      <c r="M755" s="216"/>
      <c r="N755" s="217"/>
      <c r="O755" s="217"/>
      <c r="P755" s="217"/>
      <c r="Q755" s="217"/>
      <c r="R755" s="217"/>
      <c r="S755" s="217"/>
      <c r="T755" s="218"/>
      <c r="AT755" s="219" t="s">
        <v>157</v>
      </c>
      <c r="AU755" s="219" t="s">
        <v>82</v>
      </c>
      <c r="AV755" s="14" t="s">
        <v>82</v>
      </c>
      <c r="AW755" s="14" t="s">
        <v>33</v>
      </c>
      <c r="AX755" s="14" t="s">
        <v>80</v>
      </c>
      <c r="AY755" s="219" t="s">
        <v>146</v>
      </c>
    </row>
    <row r="756" spans="1:65" s="12" customFormat="1" ht="22.9" customHeight="1">
      <c r="B756" s="164"/>
      <c r="C756" s="165"/>
      <c r="D756" s="166" t="s">
        <v>71</v>
      </c>
      <c r="E756" s="178" t="s">
        <v>285</v>
      </c>
      <c r="F756" s="178" t="s">
        <v>286</v>
      </c>
      <c r="G756" s="165"/>
      <c r="H756" s="165"/>
      <c r="I756" s="168"/>
      <c r="J756" s="179">
        <f>BK756</f>
        <v>0</v>
      </c>
      <c r="K756" s="165"/>
      <c r="L756" s="170"/>
      <c r="M756" s="171"/>
      <c r="N756" s="172"/>
      <c r="O756" s="172"/>
      <c r="P756" s="173">
        <f>SUM(P757:P858)</f>
        <v>0</v>
      </c>
      <c r="Q756" s="172"/>
      <c r="R756" s="173">
        <f>SUM(R757:R858)</f>
        <v>22.429092620000002</v>
      </c>
      <c r="S756" s="172"/>
      <c r="T756" s="174">
        <f>SUM(T757:T858)</f>
        <v>11.123348000000002</v>
      </c>
      <c r="AR756" s="175" t="s">
        <v>82</v>
      </c>
      <c r="AT756" s="176" t="s">
        <v>71</v>
      </c>
      <c r="AU756" s="176" t="s">
        <v>80</v>
      </c>
      <c r="AY756" s="175" t="s">
        <v>146</v>
      </c>
      <c r="BK756" s="177">
        <f>SUM(BK757:BK858)</f>
        <v>0</v>
      </c>
    </row>
    <row r="757" spans="1:65" s="2" customFormat="1" ht="24.2" customHeight="1">
      <c r="A757" s="36"/>
      <c r="B757" s="37"/>
      <c r="C757" s="180" t="s">
        <v>1329</v>
      </c>
      <c r="D757" s="180" t="s">
        <v>149</v>
      </c>
      <c r="E757" s="181" t="s">
        <v>1330</v>
      </c>
      <c r="F757" s="182" t="s">
        <v>1331</v>
      </c>
      <c r="G757" s="183" t="s">
        <v>297</v>
      </c>
      <c r="H757" s="184">
        <v>229.727</v>
      </c>
      <c r="I757" s="185"/>
      <c r="J757" s="186">
        <f>ROUND(I757*H757,2)</f>
        <v>0</v>
      </c>
      <c r="K757" s="182" t="s">
        <v>362</v>
      </c>
      <c r="L757" s="41"/>
      <c r="M757" s="187" t="s">
        <v>19</v>
      </c>
      <c r="N757" s="188" t="s">
        <v>43</v>
      </c>
      <c r="O757" s="66"/>
      <c r="P757" s="189">
        <f>O757*H757</f>
        <v>0</v>
      </c>
      <c r="Q757" s="189">
        <v>0</v>
      </c>
      <c r="R757" s="189">
        <f>Q757*H757</f>
        <v>0</v>
      </c>
      <c r="S757" s="189">
        <v>2.4E-2</v>
      </c>
      <c r="T757" s="190">
        <f>S757*H757</f>
        <v>5.5134480000000003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1" t="s">
        <v>241</v>
      </c>
      <c r="AT757" s="191" t="s">
        <v>149</v>
      </c>
      <c r="AU757" s="191" t="s">
        <v>82</v>
      </c>
      <c r="AY757" s="19" t="s">
        <v>146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9" t="s">
        <v>80</v>
      </c>
      <c r="BK757" s="192">
        <f>ROUND(I757*H757,2)</f>
        <v>0</v>
      </c>
      <c r="BL757" s="19" t="s">
        <v>241</v>
      </c>
      <c r="BM757" s="191" t="s">
        <v>1332</v>
      </c>
    </row>
    <row r="758" spans="1:65" s="2" customFormat="1">
      <c r="A758" s="36"/>
      <c r="B758" s="37"/>
      <c r="C758" s="38"/>
      <c r="D758" s="193" t="s">
        <v>155</v>
      </c>
      <c r="E758" s="38"/>
      <c r="F758" s="194" t="s">
        <v>1333</v>
      </c>
      <c r="G758" s="38"/>
      <c r="H758" s="38"/>
      <c r="I758" s="195"/>
      <c r="J758" s="38"/>
      <c r="K758" s="38"/>
      <c r="L758" s="41"/>
      <c r="M758" s="196"/>
      <c r="N758" s="197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9" t="s">
        <v>155</v>
      </c>
      <c r="AU758" s="19" t="s">
        <v>82</v>
      </c>
    </row>
    <row r="759" spans="1:65" s="13" customFormat="1">
      <c r="B759" s="198"/>
      <c r="C759" s="199"/>
      <c r="D759" s="200" t="s">
        <v>157</v>
      </c>
      <c r="E759" s="201" t="s">
        <v>19</v>
      </c>
      <c r="F759" s="202" t="s">
        <v>1334</v>
      </c>
      <c r="G759" s="199"/>
      <c r="H759" s="201" t="s">
        <v>19</v>
      </c>
      <c r="I759" s="203"/>
      <c r="J759" s="199"/>
      <c r="K759" s="199"/>
      <c r="L759" s="204"/>
      <c r="M759" s="205"/>
      <c r="N759" s="206"/>
      <c r="O759" s="206"/>
      <c r="P759" s="206"/>
      <c r="Q759" s="206"/>
      <c r="R759" s="206"/>
      <c r="S759" s="206"/>
      <c r="T759" s="207"/>
      <c r="AT759" s="208" t="s">
        <v>157</v>
      </c>
      <c r="AU759" s="208" t="s">
        <v>82</v>
      </c>
      <c r="AV759" s="13" t="s">
        <v>80</v>
      </c>
      <c r="AW759" s="13" t="s">
        <v>33</v>
      </c>
      <c r="AX759" s="13" t="s">
        <v>72</v>
      </c>
      <c r="AY759" s="208" t="s">
        <v>146</v>
      </c>
    </row>
    <row r="760" spans="1:65" s="14" customFormat="1">
      <c r="B760" s="209"/>
      <c r="C760" s="210"/>
      <c r="D760" s="200" t="s">
        <v>157</v>
      </c>
      <c r="E760" s="211" t="s">
        <v>19</v>
      </c>
      <c r="F760" s="212" t="s">
        <v>1335</v>
      </c>
      <c r="G760" s="210"/>
      <c r="H760" s="213">
        <v>229.727</v>
      </c>
      <c r="I760" s="214"/>
      <c r="J760" s="210"/>
      <c r="K760" s="210"/>
      <c r="L760" s="215"/>
      <c r="M760" s="216"/>
      <c r="N760" s="217"/>
      <c r="O760" s="217"/>
      <c r="P760" s="217"/>
      <c r="Q760" s="217"/>
      <c r="R760" s="217"/>
      <c r="S760" s="217"/>
      <c r="T760" s="218"/>
      <c r="AT760" s="219" t="s">
        <v>157</v>
      </c>
      <c r="AU760" s="219" t="s">
        <v>82</v>
      </c>
      <c r="AV760" s="14" t="s">
        <v>82</v>
      </c>
      <c r="AW760" s="14" t="s">
        <v>33</v>
      </c>
      <c r="AX760" s="14" t="s">
        <v>80</v>
      </c>
      <c r="AY760" s="219" t="s">
        <v>146</v>
      </c>
    </row>
    <row r="761" spans="1:65" s="2" customFormat="1" ht="24.2" customHeight="1">
      <c r="A761" s="36"/>
      <c r="B761" s="37"/>
      <c r="C761" s="180" t="s">
        <v>1336</v>
      </c>
      <c r="D761" s="180" t="s">
        <v>149</v>
      </c>
      <c r="E761" s="181" t="s">
        <v>1337</v>
      </c>
      <c r="F761" s="182" t="s">
        <v>1338</v>
      </c>
      <c r="G761" s="183" t="s">
        <v>152</v>
      </c>
      <c r="H761" s="184">
        <v>193.4</v>
      </c>
      <c r="I761" s="185"/>
      <c r="J761" s="186">
        <f>ROUND(I761*H761,2)</f>
        <v>0</v>
      </c>
      <c r="K761" s="182" t="s">
        <v>362</v>
      </c>
      <c r="L761" s="41"/>
      <c r="M761" s="187" t="s">
        <v>19</v>
      </c>
      <c r="N761" s="188" t="s">
        <v>43</v>
      </c>
      <c r="O761" s="66"/>
      <c r="P761" s="189">
        <f>O761*H761</f>
        <v>0</v>
      </c>
      <c r="Q761" s="189">
        <v>0</v>
      </c>
      <c r="R761" s="189">
        <f>Q761*H761</f>
        <v>0</v>
      </c>
      <c r="S761" s="189">
        <v>1.7000000000000001E-2</v>
      </c>
      <c r="T761" s="190">
        <f>S761*H761</f>
        <v>3.2878000000000003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241</v>
      </c>
      <c r="AT761" s="191" t="s">
        <v>149</v>
      </c>
      <c r="AU761" s="191" t="s">
        <v>82</v>
      </c>
      <c r="AY761" s="19" t="s">
        <v>146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9" t="s">
        <v>80</v>
      </c>
      <c r="BK761" s="192">
        <f>ROUND(I761*H761,2)</f>
        <v>0</v>
      </c>
      <c r="BL761" s="19" t="s">
        <v>241</v>
      </c>
      <c r="BM761" s="191" t="s">
        <v>1339</v>
      </c>
    </row>
    <row r="762" spans="1:65" s="2" customFormat="1">
      <c r="A762" s="36"/>
      <c r="B762" s="37"/>
      <c r="C762" s="38"/>
      <c r="D762" s="193" t="s">
        <v>155</v>
      </c>
      <c r="E762" s="38"/>
      <c r="F762" s="194" t="s">
        <v>1340</v>
      </c>
      <c r="G762" s="38"/>
      <c r="H762" s="38"/>
      <c r="I762" s="195"/>
      <c r="J762" s="38"/>
      <c r="K762" s="38"/>
      <c r="L762" s="41"/>
      <c r="M762" s="196"/>
      <c r="N762" s="197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155</v>
      </c>
      <c r="AU762" s="19" t="s">
        <v>82</v>
      </c>
    </row>
    <row r="763" spans="1:65" s="13" customFormat="1">
      <c r="B763" s="198"/>
      <c r="C763" s="199"/>
      <c r="D763" s="200" t="s">
        <v>157</v>
      </c>
      <c r="E763" s="201" t="s">
        <v>19</v>
      </c>
      <c r="F763" s="202" t="s">
        <v>1334</v>
      </c>
      <c r="G763" s="199"/>
      <c r="H763" s="201" t="s">
        <v>19</v>
      </c>
      <c r="I763" s="203"/>
      <c r="J763" s="199"/>
      <c r="K763" s="199"/>
      <c r="L763" s="204"/>
      <c r="M763" s="205"/>
      <c r="N763" s="206"/>
      <c r="O763" s="206"/>
      <c r="P763" s="206"/>
      <c r="Q763" s="206"/>
      <c r="R763" s="206"/>
      <c r="S763" s="206"/>
      <c r="T763" s="207"/>
      <c r="AT763" s="208" t="s">
        <v>157</v>
      </c>
      <c r="AU763" s="208" t="s">
        <v>82</v>
      </c>
      <c r="AV763" s="13" t="s">
        <v>80</v>
      </c>
      <c r="AW763" s="13" t="s">
        <v>33</v>
      </c>
      <c r="AX763" s="13" t="s">
        <v>72</v>
      </c>
      <c r="AY763" s="208" t="s">
        <v>146</v>
      </c>
    </row>
    <row r="764" spans="1:65" s="14" customFormat="1">
      <c r="B764" s="209"/>
      <c r="C764" s="210"/>
      <c r="D764" s="200" t="s">
        <v>157</v>
      </c>
      <c r="E764" s="211" t="s">
        <v>19</v>
      </c>
      <c r="F764" s="212" t="s">
        <v>1341</v>
      </c>
      <c r="G764" s="210"/>
      <c r="H764" s="213">
        <v>193.4</v>
      </c>
      <c r="I764" s="214"/>
      <c r="J764" s="210"/>
      <c r="K764" s="210"/>
      <c r="L764" s="215"/>
      <c r="M764" s="216"/>
      <c r="N764" s="217"/>
      <c r="O764" s="217"/>
      <c r="P764" s="217"/>
      <c r="Q764" s="217"/>
      <c r="R764" s="217"/>
      <c r="S764" s="217"/>
      <c r="T764" s="218"/>
      <c r="AT764" s="219" t="s">
        <v>157</v>
      </c>
      <c r="AU764" s="219" t="s">
        <v>82</v>
      </c>
      <c r="AV764" s="14" t="s">
        <v>82</v>
      </c>
      <c r="AW764" s="14" t="s">
        <v>33</v>
      </c>
      <c r="AX764" s="14" t="s">
        <v>80</v>
      </c>
      <c r="AY764" s="219" t="s">
        <v>146</v>
      </c>
    </row>
    <row r="765" spans="1:65" s="2" customFormat="1" ht="24.2" customHeight="1">
      <c r="A765" s="36"/>
      <c r="B765" s="37"/>
      <c r="C765" s="180" t="s">
        <v>1342</v>
      </c>
      <c r="D765" s="180" t="s">
        <v>149</v>
      </c>
      <c r="E765" s="181" t="s">
        <v>1343</v>
      </c>
      <c r="F765" s="182" t="s">
        <v>1344</v>
      </c>
      <c r="G765" s="183" t="s">
        <v>152</v>
      </c>
      <c r="H765" s="184">
        <v>381.48</v>
      </c>
      <c r="I765" s="185"/>
      <c r="J765" s="186">
        <f>ROUND(I765*H765,2)</f>
        <v>0</v>
      </c>
      <c r="K765" s="182" t="s">
        <v>19</v>
      </c>
      <c r="L765" s="41"/>
      <c r="M765" s="187" t="s">
        <v>19</v>
      </c>
      <c r="N765" s="188" t="s">
        <v>43</v>
      </c>
      <c r="O765" s="66"/>
      <c r="P765" s="189">
        <f>O765*H765</f>
        <v>0</v>
      </c>
      <c r="Q765" s="189">
        <v>2.7720000000000002E-2</v>
      </c>
      <c r="R765" s="189">
        <f>Q765*H765</f>
        <v>10.574625600000001</v>
      </c>
      <c r="S765" s="189">
        <v>0</v>
      </c>
      <c r="T765" s="190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91" t="s">
        <v>241</v>
      </c>
      <c r="AT765" s="191" t="s">
        <v>149</v>
      </c>
      <c r="AU765" s="191" t="s">
        <v>82</v>
      </c>
      <c r="AY765" s="19" t="s">
        <v>146</v>
      </c>
      <c r="BE765" s="192">
        <f>IF(N765="základní",J765,0)</f>
        <v>0</v>
      </c>
      <c r="BF765" s="192">
        <f>IF(N765="snížená",J765,0)</f>
        <v>0</v>
      </c>
      <c r="BG765" s="192">
        <f>IF(N765="zákl. přenesená",J765,0)</f>
        <v>0</v>
      </c>
      <c r="BH765" s="192">
        <f>IF(N765="sníž. přenesená",J765,0)</f>
        <v>0</v>
      </c>
      <c r="BI765" s="192">
        <f>IF(N765="nulová",J765,0)</f>
        <v>0</v>
      </c>
      <c r="BJ765" s="19" t="s">
        <v>80</v>
      </c>
      <c r="BK765" s="192">
        <f>ROUND(I765*H765,2)</f>
        <v>0</v>
      </c>
      <c r="BL765" s="19" t="s">
        <v>241</v>
      </c>
      <c r="BM765" s="191" t="s">
        <v>1345</v>
      </c>
    </row>
    <row r="766" spans="1:65" s="13" customFormat="1">
      <c r="B766" s="198"/>
      <c r="C766" s="199"/>
      <c r="D766" s="200" t="s">
        <v>157</v>
      </c>
      <c r="E766" s="201" t="s">
        <v>19</v>
      </c>
      <c r="F766" s="202" t="s">
        <v>1346</v>
      </c>
      <c r="G766" s="199"/>
      <c r="H766" s="201" t="s">
        <v>19</v>
      </c>
      <c r="I766" s="203"/>
      <c r="J766" s="199"/>
      <c r="K766" s="199"/>
      <c r="L766" s="204"/>
      <c r="M766" s="205"/>
      <c r="N766" s="206"/>
      <c r="O766" s="206"/>
      <c r="P766" s="206"/>
      <c r="Q766" s="206"/>
      <c r="R766" s="206"/>
      <c r="S766" s="206"/>
      <c r="T766" s="207"/>
      <c r="AT766" s="208" t="s">
        <v>157</v>
      </c>
      <c r="AU766" s="208" t="s">
        <v>82</v>
      </c>
      <c r="AV766" s="13" t="s">
        <v>80</v>
      </c>
      <c r="AW766" s="13" t="s">
        <v>33</v>
      </c>
      <c r="AX766" s="13" t="s">
        <v>72</v>
      </c>
      <c r="AY766" s="208" t="s">
        <v>146</v>
      </c>
    </row>
    <row r="767" spans="1:65" s="13" customFormat="1">
      <c r="B767" s="198"/>
      <c r="C767" s="199"/>
      <c r="D767" s="200" t="s">
        <v>157</v>
      </c>
      <c r="E767" s="201" t="s">
        <v>19</v>
      </c>
      <c r="F767" s="202" t="s">
        <v>514</v>
      </c>
      <c r="G767" s="199"/>
      <c r="H767" s="201" t="s">
        <v>19</v>
      </c>
      <c r="I767" s="203"/>
      <c r="J767" s="199"/>
      <c r="K767" s="199"/>
      <c r="L767" s="204"/>
      <c r="M767" s="205"/>
      <c r="N767" s="206"/>
      <c r="O767" s="206"/>
      <c r="P767" s="206"/>
      <c r="Q767" s="206"/>
      <c r="R767" s="206"/>
      <c r="S767" s="206"/>
      <c r="T767" s="207"/>
      <c r="AT767" s="208" t="s">
        <v>157</v>
      </c>
      <c r="AU767" s="208" t="s">
        <v>82</v>
      </c>
      <c r="AV767" s="13" t="s">
        <v>80</v>
      </c>
      <c r="AW767" s="13" t="s">
        <v>33</v>
      </c>
      <c r="AX767" s="13" t="s">
        <v>72</v>
      </c>
      <c r="AY767" s="208" t="s">
        <v>146</v>
      </c>
    </row>
    <row r="768" spans="1:65" s="14" customFormat="1">
      <c r="B768" s="209"/>
      <c r="C768" s="210"/>
      <c r="D768" s="200" t="s">
        <v>157</v>
      </c>
      <c r="E768" s="211" t="s">
        <v>19</v>
      </c>
      <c r="F768" s="212" t="s">
        <v>1347</v>
      </c>
      <c r="G768" s="210"/>
      <c r="H768" s="213">
        <v>23.48</v>
      </c>
      <c r="I768" s="214"/>
      <c r="J768" s="210"/>
      <c r="K768" s="210"/>
      <c r="L768" s="215"/>
      <c r="M768" s="216"/>
      <c r="N768" s="217"/>
      <c r="O768" s="217"/>
      <c r="P768" s="217"/>
      <c r="Q768" s="217"/>
      <c r="R768" s="217"/>
      <c r="S768" s="217"/>
      <c r="T768" s="218"/>
      <c r="AT768" s="219" t="s">
        <v>157</v>
      </c>
      <c r="AU768" s="219" t="s">
        <v>82</v>
      </c>
      <c r="AV768" s="14" t="s">
        <v>82</v>
      </c>
      <c r="AW768" s="14" t="s">
        <v>33</v>
      </c>
      <c r="AX768" s="14" t="s">
        <v>72</v>
      </c>
      <c r="AY768" s="219" t="s">
        <v>146</v>
      </c>
    </row>
    <row r="769" spans="2:51" s="13" customFormat="1">
      <c r="B769" s="198"/>
      <c r="C769" s="199"/>
      <c r="D769" s="200" t="s">
        <v>157</v>
      </c>
      <c r="E769" s="201" t="s">
        <v>19</v>
      </c>
      <c r="F769" s="202" t="s">
        <v>516</v>
      </c>
      <c r="G769" s="199"/>
      <c r="H769" s="201" t="s">
        <v>19</v>
      </c>
      <c r="I769" s="203"/>
      <c r="J769" s="199"/>
      <c r="K769" s="199"/>
      <c r="L769" s="204"/>
      <c r="M769" s="205"/>
      <c r="N769" s="206"/>
      <c r="O769" s="206"/>
      <c r="P769" s="206"/>
      <c r="Q769" s="206"/>
      <c r="R769" s="206"/>
      <c r="S769" s="206"/>
      <c r="T769" s="207"/>
      <c r="AT769" s="208" t="s">
        <v>157</v>
      </c>
      <c r="AU769" s="208" t="s">
        <v>82</v>
      </c>
      <c r="AV769" s="13" t="s">
        <v>80</v>
      </c>
      <c r="AW769" s="13" t="s">
        <v>33</v>
      </c>
      <c r="AX769" s="13" t="s">
        <v>72</v>
      </c>
      <c r="AY769" s="208" t="s">
        <v>146</v>
      </c>
    </row>
    <row r="770" spans="2:51" s="14" customFormat="1">
      <c r="B770" s="209"/>
      <c r="C770" s="210"/>
      <c r="D770" s="200" t="s">
        <v>157</v>
      </c>
      <c r="E770" s="211" t="s">
        <v>19</v>
      </c>
      <c r="F770" s="212" t="s">
        <v>1348</v>
      </c>
      <c r="G770" s="210"/>
      <c r="H770" s="213">
        <v>58.6</v>
      </c>
      <c r="I770" s="214"/>
      <c r="J770" s="210"/>
      <c r="K770" s="210"/>
      <c r="L770" s="215"/>
      <c r="M770" s="216"/>
      <c r="N770" s="217"/>
      <c r="O770" s="217"/>
      <c r="P770" s="217"/>
      <c r="Q770" s="217"/>
      <c r="R770" s="217"/>
      <c r="S770" s="217"/>
      <c r="T770" s="218"/>
      <c r="AT770" s="219" t="s">
        <v>157</v>
      </c>
      <c r="AU770" s="219" t="s">
        <v>82</v>
      </c>
      <c r="AV770" s="14" t="s">
        <v>82</v>
      </c>
      <c r="AW770" s="14" t="s">
        <v>33</v>
      </c>
      <c r="AX770" s="14" t="s">
        <v>72</v>
      </c>
      <c r="AY770" s="219" t="s">
        <v>146</v>
      </c>
    </row>
    <row r="771" spans="2:51" s="13" customFormat="1">
      <c r="B771" s="198"/>
      <c r="C771" s="199"/>
      <c r="D771" s="200" t="s">
        <v>157</v>
      </c>
      <c r="E771" s="201" t="s">
        <v>19</v>
      </c>
      <c r="F771" s="202" t="s">
        <v>518</v>
      </c>
      <c r="G771" s="199"/>
      <c r="H771" s="201" t="s">
        <v>19</v>
      </c>
      <c r="I771" s="203"/>
      <c r="J771" s="199"/>
      <c r="K771" s="199"/>
      <c r="L771" s="204"/>
      <c r="M771" s="205"/>
      <c r="N771" s="206"/>
      <c r="O771" s="206"/>
      <c r="P771" s="206"/>
      <c r="Q771" s="206"/>
      <c r="R771" s="206"/>
      <c r="S771" s="206"/>
      <c r="T771" s="207"/>
      <c r="AT771" s="208" t="s">
        <v>157</v>
      </c>
      <c r="AU771" s="208" t="s">
        <v>82</v>
      </c>
      <c r="AV771" s="13" t="s">
        <v>80</v>
      </c>
      <c r="AW771" s="13" t="s">
        <v>33</v>
      </c>
      <c r="AX771" s="13" t="s">
        <v>72</v>
      </c>
      <c r="AY771" s="208" t="s">
        <v>146</v>
      </c>
    </row>
    <row r="772" spans="2:51" s="14" customFormat="1">
      <c r="B772" s="209"/>
      <c r="C772" s="210"/>
      <c r="D772" s="200" t="s">
        <v>157</v>
      </c>
      <c r="E772" s="211" t="s">
        <v>19</v>
      </c>
      <c r="F772" s="212" t="s">
        <v>1349</v>
      </c>
      <c r="G772" s="210"/>
      <c r="H772" s="213">
        <v>30.04</v>
      </c>
      <c r="I772" s="214"/>
      <c r="J772" s="210"/>
      <c r="K772" s="210"/>
      <c r="L772" s="215"/>
      <c r="M772" s="216"/>
      <c r="N772" s="217"/>
      <c r="O772" s="217"/>
      <c r="P772" s="217"/>
      <c r="Q772" s="217"/>
      <c r="R772" s="217"/>
      <c r="S772" s="217"/>
      <c r="T772" s="218"/>
      <c r="AT772" s="219" t="s">
        <v>157</v>
      </c>
      <c r="AU772" s="219" t="s">
        <v>82</v>
      </c>
      <c r="AV772" s="14" t="s">
        <v>82</v>
      </c>
      <c r="AW772" s="14" t="s">
        <v>33</v>
      </c>
      <c r="AX772" s="14" t="s">
        <v>72</v>
      </c>
      <c r="AY772" s="219" t="s">
        <v>146</v>
      </c>
    </row>
    <row r="773" spans="2:51" s="13" customFormat="1">
      <c r="B773" s="198"/>
      <c r="C773" s="199"/>
      <c r="D773" s="200" t="s">
        <v>157</v>
      </c>
      <c r="E773" s="201" t="s">
        <v>19</v>
      </c>
      <c r="F773" s="202" t="s">
        <v>520</v>
      </c>
      <c r="G773" s="199"/>
      <c r="H773" s="201" t="s">
        <v>19</v>
      </c>
      <c r="I773" s="203"/>
      <c r="J773" s="199"/>
      <c r="K773" s="199"/>
      <c r="L773" s="204"/>
      <c r="M773" s="205"/>
      <c r="N773" s="206"/>
      <c r="O773" s="206"/>
      <c r="P773" s="206"/>
      <c r="Q773" s="206"/>
      <c r="R773" s="206"/>
      <c r="S773" s="206"/>
      <c r="T773" s="207"/>
      <c r="AT773" s="208" t="s">
        <v>157</v>
      </c>
      <c r="AU773" s="208" t="s">
        <v>82</v>
      </c>
      <c r="AV773" s="13" t="s">
        <v>80</v>
      </c>
      <c r="AW773" s="13" t="s">
        <v>33</v>
      </c>
      <c r="AX773" s="13" t="s">
        <v>72</v>
      </c>
      <c r="AY773" s="208" t="s">
        <v>146</v>
      </c>
    </row>
    <row r="774" spans="2:51" s="14" customFormat="1">
      <c r="B774" s="209"/>
      <c r="C774" s="210"/>
      <c r="D774" s="200" t="s">
        <v>157</v>
      </c>
      <c r="E774" s="211" t="s">
        <v>19</v>
      </c>
      <c r="F774" s="212" t="s">
        <v>1350</v>
      </c>
      <c r="G774" s="210"/>
      <c r="H774" s="213">
        <v>21.28</v>
      </c>
      <c r="I774" s="214"/>
      <c r="J774" s="210"/>
      <c r="K774" s="210"/>
      <c r="L774" s="215"/>
      <c r="M774" s="216"/>
      <c r="N774" s="217"/>
      <c r="O774" s="217"/>
      <c r="P774" s="217"/>
      <c r="Q774" s="217"/>
      <c r="R774" s="217"/>
      <c r="S774" s="217"/>
      <c r="T774" s="218"/>
      <c r="AT774" s="219" t="s">
        <v>157</v>
      </c>
      <c r="AU774" s="219" t="s">
        <v>82</v>
      </c>
      <c r="AV774" s="14" t="s">
        <v>82</v>
      </c>
      <c r="AW774" s="14" t="s">
        <v>33</v>
      </c>
      <c r="AX774" s="14" t="s">
        <v>72</v>
      </c>
      <c r="AY774" s="219" t="s">
        <v>146</v>
      </c>
    </row>
    <row r="775" spans="2:51" s="13" customFormat="1">
      <c r="B775" s="198"/>
      <c r="C775" s="199"/>
      <c r="D775" s="200" t="s">
        <v>157</v>
      </c>
      <c r="E775" s="201" t="s">
        <v>19</v>
      </c>
      <c r="F775" s="202" t="s">
        <v>522</v>
      </c>
      <c r="G775" s="199"/>
      <c r="H775" s="201" t="s">
        <v>19</v>
      </c>
      <c r="I775" s="203"/>
      <c r="J775" s="199"/>
      <c r="K775" s="199"/>
      <c r="L775" s="204"/>
      <c r="M775" s="205"/>
      <c r="N775" s="206"/>
      <c r="O775" s="206"/>
      <c r="P775" s="206"/>
      <c r="Q775" s="206"/>
      <c r="R775" s="206"/>
      <c r="S775" s="206"/>
      <c r="T775" s="207"/>
      <c r="AT775" s="208" t="s">
        <v>157</v>
      </c>
      <c r="AU775" s="208" t="s">
        <v>82</v>
      </c>
      <c r="AV775" s="13" t="s">
        <v>80</v>
      </c>
      <c r="AW775" s="13" t="s">
        <v>33</v>
      </c>
      <c r="AX775" s="13" t="s">
        <v>72</v>
      </c>
      <c r="AY775" s="208" t="s">
        <v>146</v>
      </c>
    </row>
    <row r="776" spans="2:51" s="14" customFormat="1">
      <c r="B776" s="209"/>
      <c r="C776" s="210"/>
      <c r="D776" s="200" t="s">
        <v>157</v>
      </c>
      <c r="E776" s="211" t="s">
        <v>19</v>
      </c>
      <c r="F776" s="212" t="s">
        <v>1351</v>
      </c>
      <c r="G776" s="210"/>
      <c r="H776" s="213">
        <v>15.32</v>
      </c>
      <c r="I776" s="214"/>
      <c r="J776" s="210"/>
      <c r="K776" s="210"/>
      <c r="L776" s="215"/>
      <c r="M776" s="216"/>
      <c r="N776" s="217"/>
      <c r="O776" s="217"/>
      <c r="P776" s="217"/>
      <c r="Q776" s="217"/>
      <c r="R776" s="217"/>
      <c r="S776" s="217"/>
      <c r="T776" s="218"/>
      <c r="AT776" s="219" t="s">
        <v>157</v>
      </c>
      <c r="AU776" s="219" t="s">
        <v>82</v>
      </c>
      <c r="AV776" s="14" t="s">
        <v>82</v>
      </c>
      <c r="AW776" s="14" t="s">
        <v>33</v>
      </c>
      <c r="AX776" s="14" t="s">
        <v>72</v>
      </c>
      <c r="AY776" s="219" t="s">
        <v>146</v>
      </c>
    </row>
    <row r="777" spans="2:51" s="13" customFormat="1">
      <c r="B777" s="198"/>
      <c r="C777" s="199"/>
      <c r="D777" s="200" t="s">
        <v>157</v>
      </c>
      <c r="E777" s="201" t="s">
        <v>19</v>
      </c>
      <c r="F777" s="202" t="s">
        <v>524</v>
      </c>
      <c r="G777" s="199"/>
      <c r="H777" s="201" t="s">
        <v>19</v>
      </c>
      <c r="I777" s="203"/>
      <c r="J777" s="199"/>
      <c r="K777" s="199"/>
      <c r="L777" s="204"/>
      <c r="M777" s="205"/>
      <c r="N777" s="206"/>
      <c r="O777" s="206"/>
      <c r="P777" s="206"/>
      <c r="Q777" s="206"/>
      <c r="R777" s="206"/>
      <c r="S777" s="206"/>
      <c r="T777" s="207"/>
      <c r="AT777" s="208" t="s">
        <v>157</v>
      </c>
      <c r="AU777" s="208" t="s">
        <v>82</v>
      </c>
      <c r="AV777" s="13" t="s">
        <v>80</v>
      </c>
      <c r="AW777" s="13" t="s">
        <v>33</v>
      </c>
      <c r="AX777" s="13" t="s">
        <v>72</v>
      </c>
      <c r="AY777" s="208" t="s">
        <v>146</v>
      </c>
    </row>
    <row r="778" spans="2:51" s="14" customFormat="1">
      <c r="B778" s="209"/>
      <c r="C778" s="210"/>
      <c r="D778" s="200" t="s">
        <v>157</v>
      </c>
      <c r="E778" s="211" t="s">
        <v>19</v>
      </c>
      <c r="F778" s="212" t="s">
        <v>1352</v>
      </c>
      <c r="G778" s="210"/>
      <c r="H778" s="213">
        <v>2.86</v>
      </c>
      <c r="I778" s="214"/>
      <c r="J778" s="210"/>
      <c r="K778" s="210"/>
      <c r="L778" s="215"/>
      <c r="M778" s="216"/>
      <c r="N778" s="217"/>
      <c r="O778" s="217"/>
      <c r="P778" s="217"/>
      <c r="Q778" s="217"/>
      <c r="R778" s="217"/>
      <c r="S778" s="217"/>
      <c r="T778" s="218"/>
      <c r="AT778" s="219" t="s">
        <v>157</v>
      </c>
      <c r="AU778" s="219" t="s">
        <v>82</v>
      </c>
      <c r="AV778" s="14" t="s">
        <v>82</v>
      </c>
      <c r="AW778" s="14" t="s">
        <v>33</v>
      </c>
      <c r="AX778" s="14" t="s">
        <v>72</v>
      </c>
      <c r="AY778" s="219" t="s">
        <v>146</v>
      </c>
    </row>
    <row r="779" spans="2:51" s="13" customFormat="1">
      <c r="B779" s="198"/>
      <c r="C779" s="199"/>
      <c r="D779" s="200" t="s">
        <v>157</v>
      </c>
      <c r="E779" s="201" t="s">
        <v>19</v>
      </c>
      <c r="F779" s="202" t="s">
        <v>526</v>
      </c>
      <c r="G779" s="199"/>
      <c r="H779" s="201" t="s">
        <v>19</v>
      </c>
      <c r="I779" s="203"/>
      <c r="J779" s="199"/>
      <c r="K779" s="199"/>
      <c r="L779" s="204"/>
      <c r="M779" s="205"/>
      <c r="N779" s="206"/>
      <c r="O779" s="206"/>
      <c r="P779" s="206"/>
      <c r="Q779" s="206"/>
      <c r="R779" s="206"/>
      <c r="S779" s="206"/>
      <c r="T779" s="207"/>
      <c r="AT779" s="208" t="s">
        <v>157</v>
      </c>
      <c r="AU779" s="208" t="s">
        <v>82</v>
      </c>
      <c r="AV779" s="13" t="s">
        <v>80</v>
      </c>
      <c r="AW779" s="13" t="s">
        <v>33</v>
      </c>
      <c r="AX779" s="13" t="s">
        <v>72</v>
      </c>
      <c r="AY779" s="208" t="s">
        <v>146</v>
      </c>
    </row>
    <row r="780" spans="2:51" s="14" customFormat="1">
      <c r="B780" s="209"/>
      <c r="C780" s="210"/>
      <c r="D780" s="200" t="s">
        <v>157</v>
      </c>
      <c r="E780" s="211" t="s">
        <v>19</v>
      </c>
      <c r="F780" s="212" t="s">
        <v>1353</v>
      </c>
      <c r="G780" s="210"/>
      <c r="H780" s="213">
        <v>9.36</v>
      </c>
      <c r="I780" s="214"/>
      <c r="J780" s="210"/>
      <c r="K780" s="210"/>
      <c r="L780" s="215"/>
      <c r="M780" s="216"/>
      <c r="N780" s="217"/>
      <c r="O780" s="217"/>
      <c r="P780" s="217"/>
      <c r="Q780" s="217"/>
      <c r="R780" s="217"/>
      <c r="S780" s="217"/>
      <c r="T780" s="218"/>
      <c r="AT780" s="219" t="s">
        <v>157</v>
      </c>
      <c r="AU780" s="219" t="s">
        <v>82</v>
      </c>
      <c r="AV780" s="14" t="s">
        <v>82</v>
      </c>
      <c r="AW780" s="14" t="s">
        <v>33</v>
      </c>
      <c r="AX780" s="14" t="s">
        <v>72</v>
      </c>
      <c r="AY780" s="219" t="s">
        <v>146</v>
      </c>
    </row>
    <row r="781" spans="2:51" s="13" customFormat="1">
      <c r="B781" s="198"/>
      <c r="C781" s="199"/>
      <c r="D781" s="200" t="s">
        <v>157</v>
      </c>
      <c r="E781" s="201" t="s">
        <v>19</v>
      </c>
      <c r="F781" s="202" t="s">
        <v>528</v>
      </c>
      <c r="G781" s="199"/>
      <c r="H781" s="201" t="s">
        <v>19</v>
      </c>
      <c r="I781" s="203"/>
      <c r="J781" s="199"/>
      <c r="K781" s="199"/>
      <c r="L781" s="204"/>
      <c r="M781" s="205"/>
      <c r="N781" s="206"/>
      <c r="O781" s="206"/>
      <c r="P781" s="206"/>
      <c r="Q781" s="206"/>
      <c r="R781" s="206"/>
      <c r="S781" s="206"/>
      <c r="T781" s="207"/>
      <c r="AT781" s="208" t="s">
        <v>157</v>
      </c>
      <c r="AU781" s="208" t="s">
        <v>82</v>
      </c>
      <c r="AV781" s="13" t="s">
        <v>80</v>
      </c>
      <c r="AW781" s="13" t="s">
        <v>33</v>
      </c>
      <c r="AX781" s="13" t="s">
        <v>72</v>
      </c>
      <c r="AY781" s="208" t="s">
        <v>146</v>
      </c>
    </row>
    <row r="782" spans="2:51" s="14" customFormat="1">
      <c r="B782" s="209"/>
      <c r="C782" s="210"/>
      <c r="D782" s="200" t="s">
        <v>157</v>
      </c>
      <c r="E782" s="211" t="s">
        <v>19</v>
      </c>
      <c r="F782" s="212" t="s">
        <v>1354</v>
      </c>
      <c r="G782" s="210"/>
      <c r="H782" s="213">
        <v>24.56</v>
      </c>
      <c r="I782" s="214"/>
      <c r="J782" s="210"/>
      <c r="K782" s="210"/>
      <c r="L782" s="215"/>
      <c r="M782" s="216"/>
      <c r="N782" s="217"/>
      <c r="O782" s="217"/>
      <c r="P782" s="217"/>
      <c r="Q782" s="217"/>
      <c r="R782" s="217"/>
      <c r="S782" s="217"/>
      <c r="T782" s="218"/>
      <c r="AT782" s="219" t="s">
        <v>157</v>
      </c>
      <c r="AU782" s="219" t="s">
        <v>82</v>
      </c>
      <c r="AV782" s="14" t="s">
        <v>82</v>
      </c>
      <c r="AW782" s="14" t="s">
        <v>33</v>
      </c>
      <c r="AX782" s="14" t="s">
        <v>72</v>
      </c>
      <c r="AY782" s="219" t="s">
        <v>146</v>
      </c>
    </row>
    <row r="783" spans="2:51" s="13" customFormat="1">
      <c r="B783" s="198"/>
      <c r="C783" s="199"/>
      <c r="D783" s="200" t="s">
        <v>157</v>
      </c>
      <c r="E783" s="201" t="s">
        <v>19</v>
      </c>
      <c r="F783" s="202" t="s">
        <v>1004</v>
      </c>
      <c r="G783" s="199"/>
      <c r="H783" s="201" t="s">
        <v>19</v>
      </c>
      <c r="I783" s="203"/>
      <c r="J783" s="199"/>
      <c r="K783" s="199"/>
      <c r="L783" s="204"/>
      <c r="M783" s="205"/>
      <c r="N783" s="206"/>
      <c r="O783" s="206"/>
      <c r="P783" s="206"/>
      <c r="Q783" s="206"/>
      <c r="R783" s="206"/>
      <c r="S783" s="206"/>
      <c r="T783" s="207"/>
      <c r="AT783" s="208" t="s">
        <v>157</v>
      </c>
      <c r="AU783" s="208" t="s">
        <v>82</v>
      </c>
      <c r="AV783" s="13" t="s">
        <v>80</v>
      </c>
      <c r="AW783" s="13" t="s">
        <v>33</v>
      </c>
      <c r="AX783" s="13" t="s">
        <v>72</v>
      </c>
      <c r="AY783" s="208" t="s">
        <v>146</v>
      </c>
    </row>
    <row r="784" spans="2:51" s="13" customFormat="1">
      <c r="B784" s="198"/>
      <c r="C784" s="199"/>
      <c r="D784" s="200" t="s">
        <v>157</v>
      </c>
      <c r="E784" s="201" t="s">
        <v>19</v>
      </c>
      <c r="F784" s="202" t="s">
        <v>933</v>
      </c>
      <c r="G784" s="199"/>
      <c r="H784" s="201" t="s">
        <v>19</v>
      </c>
      <c r="I784" s="203"/>
      <c r="J784" s="199"/>
      <c r="K784" s="199"/>
      <c r="L784" s="204"/>
      <c r="M784" s="205"/>
      <c r="N784" s="206"/>
      <c r="O784" s="206"/>
      <c r="P784" s="206"/>
      <c r="Q784" s="206"/>
      <c r="R784" s="206"/>
      <c r="S784" s="206"/>
      <c r="T784" s="207"/>
      <c r="AT784" s="208" t="s">
        <v>157</v>
      </c>
      <c r="AU784" s="208" t="s">
        <v>82</v>
      </c>
      <c r="AV784" s="13" t="s">
        <v>80</v>
      </c>
      <c r="AW784" s="13" t="s">
        <v>33</v>
      </c>
      <c r="AX784" s="13" t="s">
        <v>72</v>
      </c>
      <c r="AY784" s="208" t="s">
        <v>146</v>
      </c>
    </row>
    <row r="785" spans="2:51" s="14" customFormat="1">
      <c r="B785" s="209"/>
      <c r="C785" s="210"/>
      <c r="D785" s="200" t="s">
        <v>157</v>
      </c>
      <c r="E785" s="211" t="s">
        <v>19</v>
      </c>
      <c r="F785" s="212" t="s">
        <v>1355</v>
      </c>
      <c r="G785" s="210"/>
      <c r="H785" s="213">
        <v>18.920000000000002</v>
      </c>
      <c r="I785" s="214"/>
      <c r="J785" s="210"/>
      <c r="K785" s="210"/>
      <c r="L785" s="215"/>
      <c r="M785" s="216"/>
      <c r="N785" s="217"/>
      <c r="O785" s="217"/>
      <c r="P785" s="217"/>
      <c r="Q785" s="217"/>
      <c r="R785" s="217"/>
      <c r="S785" s="217"/>
      <c r="T785" s="218"/>
      <c r="AT785" s="219" t="s">
        <v>157</v>
      </c>
      <c r="AU785" s="219" t="s">
        <v>82</v>
      </c>
      <c r="AV785" s="14" t="s">
        <v>82</v>
      </c>
      <c r="AW785" s="14" t="s">
        <v>33</v>
      </c>
      <c r="AX785" s="14" t="s">
        <v>72</v>
      </c>
      <c r="AY785" s="219" t="s">
        <v>146</v>
      </c>
    </row>
    <row r="786" spans="2:51" s="13" customFormat="1">
      <c r="B786" s="198"/>
      <c r="C786" s="199"/>
      <c r="D786" s="200" t="s">
        <v>157</v>
      </c>
      <c r="E786" s="201" t="s">
        <v>19</v>
      </c>
      <c r="F786" s="202" t="s">
        <v>935</v>
      </c>
      <c r="G786" s="199"/>
      <c r="H786" s="201" t="s">
        <v>19</v>
      </c>
      <c r="I786" s="203"/>
      <c r="J786" s="199"/>
      <c r="K786" s="199"/>
      <c r="L786" s="204"/>
      <c r="M786" s="205"/>
      <c r="N786" s="206"/>
      <c r="O786" s="206"/>
      <c r="P786" s="206"/>
      <c r="Q786" s="206"/>
      <c r="R786" s="206"/>
      <c r="S786" s="206"/>
      <c r="T786" s="207"/>
      <c r="AT786" s="208" t="s">
        <v>157</v>
      </c>
      <c r="AU786" s="208" t="s">
        <v>82</v>
      </c>
      <c r="AV786" s="13" t="s">
        <v>80</v>
      </c>
      <c r="AW786" s="13" t="s">
        <v>33</v>
      </c>
      <c r="AX786" s="13" t="s">
        <v>72</v>
      </c>
      <c r="AY786" s="208" t="s">
        <v>146</v>
      </c>
    </row>
    <row r="787" spans="2:51" s="14" customFormat="1">
      <c r="B787" s="209"/>
      <c r="C787" s="210"/>
      <c r="D787" s="200" t="s">
        <v>157</v>
      </c>
      <c r="E787" s="211" t="s">
        <v>19</v>
      </c>
      <c r="F787" s="212" t="s">
        <v>1356</v>
      </c>
      <c r="G787" s="210"/>
      <c r="H787" s="213">
        <v>16.7</v>
      </c>
      <c r="I787" s="214"/>
      <c r="J787" s="210"/>
      <c r="K787" s="210"/>
      <c r="L787" s="215"/>
      <c r="M787" s="216"/>
      <c r="N787" s="217"/>
      <c r="O787" s="217"/>
      <c r="P787" s="217"/>
      <c r="Q787" s="217"/>
      <c r="R787" s="217"/>
      <c r="S787" s="217"/>
      <c r="T787" s="218"/>
      <c r="AT787" s="219" t="s">
        <v>157</v>
      </c>
      <c r="AU787" s="219" t="s">
        <v>82</v>
      </c>
      <c r="AV787" s="14" t="s">
        <v>82</v>
      </c>
      <c r="AW787" s="14" t="s">
        <v>33</v>
      </c>
      <c r="AX787" s="14" t="s">
        <v>72</v>
      </c>
      <c r="AY787" s="219" t="s">
        <v>146</v>
      </c>
    </row>
    <row r="788" spans="2:51" s="13" customFormat="1">
      <c r="B788" s="198"/>
      <c r="C788" s="199"/>
      <c r="D788" s="200" t="s">
        <v>157</v>
      </c>
      <c r="E788" s="201" t="s">
        <v>19</v>
      </c>
      <c r="F788" s="202" t="s">
        <v>937</v>
      </c>
      <c r="G788" s="199"/>
      <c r="H788" s="201" t="s">
        <v>19</v>
      </c>
      <c r="I788" s="203"/>
      <c r="J788" s="199"/>
      <c r="K788" s="199"/>
      <c r="L788" s="204"/>
      <c r="M788" s="205"/>
      <c r="N788" s="206"/>
      <c r="O788" s="206"/>
      <c r="P788" s="206"/>
      <c r="Q788" s="206"/>
      <c r="R788" s="206"/>
      <c r="S788" s="206"/>
      <c r="T788" s="207"/>
      <c r="AT788" s="208" t="s">
        <v>157</v>
      </c>
      <c r="AU788" s="208" t="s">
        <v>82</v>
      </c>
      <c r="AV788" s="13" t="s">
        <v>80</v>
      </c>
      <c r="AW788" s="13" t="s">
        <v>33</v>
      </c>
      <c r="AX788" s="13" t="s">
        <v>72</v>
      </c>
      <c r="AY788" s="208" t="s">
        <v>146</v>
      </c>
    </row>
    <row r="789" spans="2:51" s="14" customFormat="1">
      <c r="B789" s="209"/>
      <c r="C789" s="210"/>
      <c r="D789" s="200" t="s">
        <v>157</v>
      </c>
      <c r="E789" s="211" t="s">
        <v>19</v>
      </c>
      <c r="F789" s="212" t="s">
        <v>1357</v>
      </c>
      <c r="G789" s="210"/>
      <c r="H789" s="213">
        <v>42.96</v>
      </c>
      <c r="I789" s="214"/>
      <c r="J789" s="210"/>
      <c r="K789" s="210"/>
      <c r="L789" s="215"/>
      <c r="M789" s="216"/>
      <c r="N789" s="217"/>
      <c r="O789" s="217"/>
      <c r="P789" s="217"/>
      <c r="Q789" s="217"/>
      <c r="R789" s="217"/>
      <c r="S789" s="217"/>
      <c r="T789" s="218"/>
      <c r="AT789" s="219" t="s">
        <v>157</v>
      </c>
      <c r="AU789" s="219" t="s">
        <v>82</v>
      </c>
      <c r="AV789" s="14" t="s">
        <v>82</v>
      </c>
      <c r="AW789" s="14" t="s">
        <v>33</v>
      </c>
      <c r="AX789" s="14" t="s">
        <v>72</v>
      </c>
      <c r="AY789" s="219" t="s">
        <v>146</v>
      </c>
    </row>
    <row r="790" spans="2:51" s="13" customFormat="1">
      <c r="B790" s="198"/>
      <c r="C790" s="199"/>
      <c r="D790" s="200" t="s">
        <v>157</v>
      </c>
      <c r="E790" s="201" t="s">
        <v>19</v>
      </c>
      <c r="F790" s="202" t="s">
        <v>939</v>
      </c>
      <c r="G790" s="199"/>
      <c r="H790" s="201" t="s">
        <v>19</v>
      </c>
      <c r="I790" s="203"/>
      <c r="J790" s="199"/>
      <c r="K790" s="199"/>
      <c r="L790" s="204"/>
      <c r="M790" s="205"/>
      <c r="N790" s="206"/>
      <c r="O790" s="206"/>
      <c r="P790" s="206"/>
      <c r="Q790" s="206"/>
      <c r="R790" s="206"/>
      <c r="S790" s="206"/>
      <c r="T790" s="207"/>
      <c r="AT790" s="208" t="s">
        <v>157</v>
      </c>
      <c r="AU790" s="208" t="s">
        <v>82</v>
      </c>
      <c r="AV790" s="13" t="s">
        <v>80</v>
      </c>
      <c r="AW790" s="13" t="s">
        <v>33</v>
      </c>
      <c r="AX790" s="13" t="s">
        <v>72</v>
      </c>
      <c r="AY790" s="208" t="s">
        <v>146</v>
      </c>
    </row>
    <row r="791" spans="2:51" s="14" customFormat="1">
      <c r="B791" s="209"/>
      <c r="C791" s="210"/>
      <c r="D791" s="200" t="s">
        <v>157</v>
      </c>
      <c r="E791" s="211" t="s">
        <v>19</v>
      </c>
      <c r="F791" s="212" t="s">
        <v>1358</v>
      </c>
      <c r="G791" s="210"/>
      <c r="H791" s="213">
        <v>22.56</v>
      </c>
      <c r="I791" s="214"/>
      <c r="J791" s="210"/>
      <c r="K791" s="210"/>
      <c r="L791" s="215"/>
      <c r="M791" s="216"/>
      <c r="N791" s="217"/>
      <c r="O791" s="217"/>
      <c r="P791" s="217"/>
      <c r="Q791" s="217"/>
      <c r="R791" s="217"/>
      <c r="S791" s="217"/>
      <c r="T791" s="218"/>
      <c r="AT791" s="219" t="s">
        <v>157</v>
      </c>
      <c r="AU791" s="219" t="s">
        <v>82</v>
      </c>
      <c r="AV791" s="14" t="s">
        <v>82</v>
      </c>
      <c r="AW791" s="14" t="s">
        <v>33</v>
      </c>
      <c r="AX791" s="14" t="s">
        <v>72</v>
      </c>
      <c r="AY791" s="219" t="s">
        <v>146</v>
      </c>
    </row>
    <row r="792" spans="2:51" s="13" customFormat="1">
      <c r="B792" s="198"/>
      <c r="C792" s="199"/>
      <c r="D792" s="200" t="s">
        <v>157</v>
      </c>
      <c r="E792" s="201" t="s">
        <v>19</v>
      </c>
      <c r="F792" s="202" t="s">
        <v>941</v>
      </c>
      <c r="G792" s="199"/>
      <c r="H792" s="201" t="s">
        <v>19</v>
      </c>
      <c r="I792" s="203"/>
      <c r="J792" s="199"/>
      <c r="K792" s="199"/>
      <c r="L792" s="204"/>
      <c r="M792" s="205"/>
      <c r="N792" s="206"/>
      <c r="O792" s="206"/>
      <c r="P792" s="206"/>
      <c r="Q792" s="206"/>
      <c r="R792" s="206"/>
      <c r="S792" s="206"/>
      <c r="T792" s="207"/>
      <c r="AT792" s="208" t="s">
        <v>157</v>
      </c>
      <c r="AU792" s="208" t="s">
        <v>82</v>
      </c>
      <c r="AV792" s="13" t="s">
        <v>80</v>
      </c>
      <c r="AW792" s="13" t="s">
        <v>33</v>
      </c>
      <c r="AX792" s="13" t="s">
        <v>72</v>
      </c>
      <c r="AY792" s="208" t="s">
        <v>146</v>
      </c>
    </row>
    <row r="793" spans="2:51" s="14" customFormat="1">
      <c r="B793" s="209"/>
      <c r="C793" s="210"/>
      <c r="D793" s="200" t="s">
        <v>157</v>
      </c>
      <c r="E793" s="211" t="s">
        <v>19</v>
      </c>
      <c r="F793" s="212" t="s">
        <v>1359</v>
      </c>
      <c r="G793" s="210"/>
      <c r="H793" s="213">
        <v>17.38</v>
      </c>
      <c r="I793" s="214"/>
      <c r="J793" s="210"/>
      <c r="K793" s="210"/>
      <c r="L793" s="215"/>
      <c r="M793" s="216"/>
      <c r="N793" s="217"/>
      <c r="O793" s="217"/>
      <c r="P793" s="217"/>
      <c r="Q793" s="217"/>
      <c r="R793" s="217"/>
      <c r="S793" s="217"/>
      <c r="T793" s="218"/>
      <c r="AT793" s="219" t="s">
        <v>157</v>
      </c>
      <c r="AU793" s="219" t="s">
        <v>82</v>
      </c>
      <c r="AV793" s="14" t="s">
        <v>82</v>
      </c>
      <c r="AW793" s="14" t="s">
        <v>33</v>
      </c>
      <c r="AX793" s="14" t="s">
        <v>72</v>
      </c>
      <c r="AY793" s="219" t="s">
        <v>146</v>
      </c>
    </row>
    <row r="794" spans="2:51" s="13" customFormat="1">
      <c r="B794" s="198"/>
      <c r="C794" s="199"/>
      <c r="D794" s="200" t="s">
        <v>157</v>
      </c>
      <c r="E794" s="201" t="s">
        <v>19</v>
      </c>
      <c r="F794" s="202" t="s">
        <v>943</v>
      </c>
      <c r="G794" s="199"/>
      <c r="H794" s="201" t="s">
        <v>19</v>
      </c>
      <c r="I794" s="203"/>
      <c r="J794" s="199"/>
      <c r="K794" s="199"/>
      <c r="L794" s="204"/>
      <c r="M794" s="205"/>
      <c r="N794" s="206"/>
      <c r="O794" s="206"/>
      <c r="P794" s="206"/>
      <c r="Q794" s="206"/>
      <c r="R794" s="206"/>
      <c r="S794" s="206"/>
      <c r="T794" s="207"/>
      <c r="AT794" s="208" t="s">
        <v>157</v>
      </c>
      <c r="AU794" s="208" t="s">
        <v>82</v>
      </c>
      <c r="AV794" s="13" t="s">
        <v>80</v>
      </c>
      <c r="AW794" s="13" t="s">
        <v>33</v>
      </c>
      <c r="AX794" s="13" t="s">
        <v>72</v>
      </c>
      <c r="AY794" s="208" t="s">
        <v>146</v>
      </c>
    </row>
    <row r="795" spans="2:51" s="14" customFormat="1">
      <c r="B795" s="209"/>
      <c r="C795" s="210"/>
      <c r="D795" s="200" t="s">
        <v>157</v>
      </c>
      <c r="E795" s="211" t="s">
        <v>19</v>
      </c>
      <c r="F795" s="212" t="s">
        <v>1360</v>
      </c>
      <c r="G795" s="210"/>
      <c r="H795" s="213">
        <v>45.76</v>
      </c>
      <c r="I795" s="214"/>
      <c r="J795" s="210"/>
      <c r="K795" s="210"/>
      <c r="L795" s="215"/>
      <c r="M795" s="216"/>
      <c r="N795" s="217"/>
      <c r="O795" s="217"/>
      <c r="P795" s="217"/>
      <c r="Q795" s="217"/>
      <c r="R795" s="217"/>
      <c r="S795" s="217"/>
      <c r="T795" s="218"/>
      <c r="AT795" s="219" t="s">
        <v>157</v>
      </c>
      <c r="AU795" s="219" t="s">
        <v>82</v>
      </c>
      <c r="AV795" s="14" t="s">
        <v>82</v>
      </c>
      <c r="AW795" s="14" t="s">
        <v>33</v>
      </c>
      <c r="AX795" s="14" t="s">
        <v>72</v>
      </c>
      <c r="AY795" s="219" t="s">
        <v>146</v>
      </c>
    </row>
    <row r="796" spans="2:51" s="13" customFormat="1">
      <c r="B796" s="198"/>
      <c r="C796" s="199"/>
      <c r="D796" s="200" t="s">
        <v>157</v>
      </c>
      <c r="E796" s="201" t="s">
        <v>19</v>
      </c>
      <c r="F796" s="202" t="s">
        <v>1005</v>
      </c>
      <c r="G796" s="199"/>
      <c r="H796" s="201" t="s">
        <v>19</v>
      </c>
      <c r="I796" s="203"/>
      <c r="J796" s="199"/>
      <c r="K796" s="199"/>
      <c r="L796" s="204"/>
      <c r="M796" s="205"/>
      <c r="N796" s="206"/>
      <c r="O796" s="206"/>
      <c r="P796" s="206"/>
      <c r="Q796" s="206"/>
      <c r="R796" s="206"/>
      <c r="S796" s="206"/>
      <c r="T796" s="207"/>
      <c r="AT796" s="208" t="s">
        <v>157</v>
      </c>
      <c r="AU796" s="208" t="s">
        <v>82</v>
      </c>
      <c r="AV796" s="13" t="s">
        <v>80</v>
      </c>
      <c r="AW796" s="13" t="s">
        <v>33</v>
      </c>
      <c r="AX796" s="13" t="s">
        <v>72</v>
      </c>
      <c r="AY796" s="208" t="s">
        <v>146</v>
      </c>
    </row>
    <row r="797" spans="2:51" s="14" customFormat="1">
      <c r="B797" s="209"/>
      <c r="C797" s="210"/>
      <c r="D797" s="200" t="s">
        <v>157</v>
      </c>
      <c r="E797" s="211" t="s">
        <v>19</v>
      </c>
      <c r="F797" s="212" t="s">
        <v>1361</v>
      </c>
      <c r="G797" s="210"/>
      <c r="H797" s="213">
        <v>4.78</v>
      </c>
      <c r="I797" s="214"/>
      <c r="J797" s="210"/>
      <c r="K797" s="210"/>
      <c r="L797" s="215"/>
      <c r="M797" s="216"/>
      <c r="N797" s="217"/>
      <c r="O797" s="217"/>
      <c r="P797" s="217"/>
      <c r="Q797" s="217"/>
      <c r="R797" s="217"/>
      <c r="S797" s="217"/>
      <c r="T797" s="218"/>
      <c r="AT797" s="219" t="s">
        <v>157</v>
      </c>
      <c r="AU797" s="219" t="s">
        <v>82</v>
      </c>
      <c r="AV797" s="14" t="s">
        <v>82</v>
      </c>
      <c r="AW797" s="14" t="s">
        <v>33</v>
      </c>
      <c r="AX797" s="14" t="s">
        <v>72</v>
      </c>
      <c r="AY797" s="219" t="s">
        <v>146</v>
      </c>
    </row>
    <row r="798" spans="2:51" s="13" customFormat="1">
      <c r="B798" s="198"/>
      <c r="C798" s="199"/>
      <c r="D798" s="200" t="s">
        <v>157</v>
      </c>
      <c r="E798" s="201" t="s">
        <v>19</v>
      </c>
      <c r="F798" s="202" t="s">
        <v>1007</v>
      </c>
      <c r="G798" s="199"/>
      <c r="H798" s="201" t="s">
        <v>19</v>
      </c>
      <c r="I798" s="203"/>
      <c r="J798" s="199"/>
      <c r="K798" s="199"/>
      <c r="L798" s="204"/>
      <c r="M798" s="205"/>
      <c r="N798" s="206"/>
      <c r="O798" s="206"/>
      <c r="P798" s="206"/>
      <c r="Q798" s="206"/>
      <c r="R798" s="206"/>
      <c r="S798" s="206"/>
      <c r="T798" s="207"/>
      <c r="AT798" s="208" t="s">
        <v>157</v>
      </c>
      <c r="AU798" s="208" t="s">
        <v>82</v>
      </c>
      <c r="AV798" s="13" t="s">
        <v>80</v>
      </c>
      <c r="AW798" s="13" t="s">
        <v>33</v>
      </c>
      <c r="AX798" s="13" t="s">
        <v>72</v>
      </c>
      <c r="AY798" s="208" t="s">
        <v>146</v>
      </c>
    </row>
    <row r="799" spans="2:51" s="14" customFormat="1">
      <c r="B799" s="209"/>
      <c r="C799" s="210"/>
      <c r="D799" s="200" t="s">
        <v>157</v>
      </c>
      <c r="E799" s="211" t="s">
        <v>19</v>
      </c>
      <c r="F799" s="212" t="s">
        <v>1362</v>
      </c>
      <c r="G799" s="210"/>
      <c r="H799" s="213">
        <v>8.1999999999999993</v>
      </c>
      <c r="I799" s="214"/>
      <c r="J799" s="210"/>
      <c r="K799" s="210"/>
      <c r="L799" s="215"/>
      <c r="M799" s="216"/>
      <c r="N799" s="217"/>
      <c r="O799" s="217"/>
      <c r="P799" s="217"/>
      <c r="Q799" s="217"/>
      <c r="R799" s="217"/>
      <c r="S799" s="217"/>
      <c r="T799" s="218"/>
      <c r="AT799" s="219" t="s">
        <v>157</v>
      </c>
      <c r="AU799" s="219" t="s">
        <v>82</v>
      </c>
      <c r="AV799" s="14" t="s">
        <v>82</v>
      </c>
      <c r="AW799" s="14" t="s">
        <v>33</v>
      </c>
      <c r="AX799" s="14" t="s">
        <v>72</v>
      </c>
      <c r="AY799" s="219" t="s">
        <v>146</v>
      </c>
    </row>
    <row r="800" spans="2:51" s="13" customFormat="1">
      <c r="B800" s="198"/>
      <c r="C800" s="199"/>
      <c r="D800" s="200" t="s">
        <v>157</v>
      </c>
      <c r="E800" s="201" t="s">
        <v>19</v>
      </c>
      <c r="F800" s="202" t="s">
        <v>945</v>
      </c>
      <c r="G800" s="199"/>
      <c r="H800" s="201" t="s">
        <v>19</v>
      </c>
      <c r="I800" s="203"/>
      <c r="J800" s="199"/>
      <c r="K800" s="199"/>
      <c r="L800" s="204"/>
      <c r="M800" s="205"/>
      <c r="N800" s="206"/>
      <c r="O800" s="206"/>
      <c r="P800" s="206"/>
      <c r="Q800" s="206"/>
      <c r="R800" s="206"/>
      <c r="S800" s="206"/>
      <c r="T800" s="207"/>
      <c r="AT800" s="208" t="s">
        <v>157</v>
      </c>
      <c r="AU800" s="208" t="s">
        <v>82</v>
      </c>
      <c r="AV800" s="13" t="s">
        <v>80</v>
      </c>
      <c r="AW800" s="13" t="s">
        <v>33</v>
      </c>
      <c r="AX800" s="13" t="s">
        <v>72</v>
      </c>
      <c r="AY800" s="208" t="s">
        <v>146</v>
      </c>
    </row>
    <row r="801" spans="1:65" s="14" customFormat="1">
      <c r="B801" s="209"/>
      <c r="C801" s="210"/>
      <c r="D801" s="200" t="s">
        <v>157</v>
      </c>
      <c r="E801" s="211" t="s">
        <v>19</v>
      </c>
      <c r="F801" s="212" t="s">
        <v>1363</v>
      </c>
      <c r="G801" s="210"/>
      <c r="H801" s="213">
        <v>18.72</v>
      </c>
      <c r="I801" s="214"/>
      <c r="J801" s="210"/>
      <c r="K801" s="210"/>
      <c r="L801" s="215"/>
      <c r="M801" s="216"/>
      <c r="N801" s="217"/>
      <c r="O801" s="217"/>
      <c r="P801" s="217"/>
      <c r="Q801" s="217"/>
      <c r="R801" s="217"/>
      <c r="S801" s="217"/>
      <c r="T801" s="218"/>
      <c r="AT801" s="219" t="s">
        <v>157</v>
      </c>
      <c r="AU801" s="219" t="s">
        <v>82</v>
      </c>
      <c r="AV801" s="14" t="s">
        <v>82</v>
      </c>
      <c r="AW801" s="14" t="s">
        <v>33</v>
      </c>
      <c r="AX801" s="14" t="s">
        <v>72</v>
      </c>
      <c r="AY801" s="219" t="s">
        <v>146</v>
      </c>
    </row>
    <row r="802" spans="1:65" s="15" customFormat="1">
      <c r="B802" s="220"/>
      <c r="C802" s="221"/>
      <c r="D802" s="200" t="s">
        <v>157</v>
      </c>
      <c r="E802" s="222" t="s">
        <v>19</v>
      </c>
      <c r="F802" s="223" t="s">
        <v>161</v>
      </c>
      <c r="G802" s="221"/>
      <c r="H802" s="224">
        <v>381.48</v>
      </c>
      <c r="I802" s="225"/>
      <c r="J802" s="221"/>
      <c r="K802" s="221"/>
      <c r="L802" s="226"/>
      <c r="M802" s="227"/>
      <c r="N802" s="228"/>
      <c r="O802" s="228"/>
      <c r="P802" s="228"/>
      <c r="Q802" s="228"/>
      <c r="R802" s="228"/>
      <c r="S802" s="228"/>
      <c r="T802" s="229"/>
      <c r="AT802" s="230" t="s">
        <v>157</v>
      </c>
      <c r="AU802" s="230" t="s">
        <v>82</v>
      </c>
      <c r="AV802" s="15" t="s">
        <v>147</v>
      </c>
      <c r="AW802" s="15" t="s">
        <v>33</v>
      </c>
      <c r="AX802" s="15" t="s">
        <v>80</v>
      </c>
      <c r="AY802" s="230" t="s">
        <v>146</v>
      </c>
    </row>
    <row r="803" spans="1:65" s="2" customFormat="1" ht="24.2" customHeight="1">
      <c r="A803" s="36"/>
      <c r="B803" s="37"/>
      <c r="C803" s="180" t="s">
        <v>1364</v>
      </c>
      <c r="D803" s="180" t="s">
        <v>149</v>
      </c>
      <c r="E803" s="181" t="s">
        <v>1365</v>
      </c>
      <c r="F803" s="182" t="s">
        <v>1366</v>
      </c>
      <c r="G803" s="183" t="s">
        <v>152</v>
      </c>
      <c r="H803" s="184">
        <v>235.24</v>
      </c>
      <c r="I803" s="185"/>
      <c r="J803" s="186">
        <f>ROUND(I803*H803,2)</f>
        <v>0</v>
      </c>
      <c r="K803" s="182" t="s">
        <v>19</v>
      </c>
      <c r="L803" s="41"/>
      <c r="M803" s="187" t="s">
        <v>19</v>
      </c>
      <c r="N803" s="188" t="s">
        <v>43</v>
      </c>
      <c r="O803" s="66"/>
      <c r="P803" s="189">
        <f>O803*H803</f>
        <v>0</v>
      </c>
      <c r="Q803" s="189">
        <v>3.4119999999999998E-2</v>
      </c>
      <c r="R803" s="189">
        <f>Q803*H803</f>
        <v>8.0263887999999994</v>
      </c>
      <c r="S803" s="189">
        <v>0</v>
      </c>
      <c r="T803" s="190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191" t="s">
        <v>241</v>
      </c>
      <c r="AT803" s="191" t="s">
        <v>149</v>
      </c>
      <c r="AU803" s="191" t="s">
        <v>82</v>
      </c>
      <c r="AY803" s="19" t="s">
        <v>146</v>
      </c>
      <c r="BE803" s="192">
        <f>IF(N803="základní",J803,0)</f>
        <v>0</v>
      </c>
      <c r="BF803" s="192">
        <f>IF(N803="snížená",J803,0)</f>
        <v>0</v>
      </c>
      <c r="BG803" s="192">
        <f>IF(N803="zákl. přenesená",J803,0)</f>
        <v>0</v>
      </c>
      <c r="BH803" s="192">
        <f>IF(N803="sníž. přenesená",J803,0)</f>
        <v>0</v>
      </c>
      <c r="BI803" s="192">
        <f>IF(N803="nulová",J803,0)</f>
        <v>0</v>
      </c>
      <c r="BJ803" s="19" t="s">
        <v>80</v>
      </c>
      <c r="BK803" s="192">
        <f>ROUND(I803*H803,2)</f>
        <v>0</v>
      </c>
      <c r="BL803" s="19" t="s">
        <v>241</v>
      </c>
      <c r="BM803" s="191" t="s">
        <v>1367</v>
      </c>
    </row>
    <row r="804" spans="1:65" s="13" customFormat="1">
      <c r="B804" s="198"/>
      <c r="C804" s="199"/>
      <c r="D804" s="200" t="s">
        <v>157</v>
      </c>
      <c r="E804" s="201" t="s">
        <v>19</v>
      </c>
      <c r="F804" s="202" t="s">
        <v>1368</v>
      </c>
      <c r="G804" s="199"/>
      <c r="H804" s="201" t="s">
        <v>19</v>
      </c>
      <c r="I804" s="203"/>
      <c r="J804" s="199"/>
      <c r="K804" s="199"/>
      <c r="L804" s="204"/>
      <c r="M804" s="205"/>
      <c r="N804" s="206"/>
      <c r="O804" s="206"/>
      <c r="P804" s="206"/>
      <c r="Q804" s="206"/>
      <c r="R804" s="206"/>
      <c r="S804" s="206"/>
      <c r="T804" s="207"/>
      <c r="AT804" s="208" t="s">
        <v>157</v>
      </c>
      <c r="AU804" s="208" t="s">
        <v>82</v>
      </c>
      <c r="AV804" s="13" t="s">
        <v>80</v>
      </c>
      <c r="AW804" s="13" t="s">
        <v>33</v>
      </c>
      <c r="AX804" s="13" t="s">
        <v>72</v>
      </c>
      <c r="AY804" s="208" t="s">
        <v>146</v>
      </c>
    </row>
    <row r="805" spans="1:65" s="13" customFormat="1">
      <c r="B805" s="198"/>
      <c r="C805" s="199"/>
      <c r="D805" s="200" t="s">
        <v>157</v>
      </c>
      <c r="E805" s="201" t="s">
        <v>19</v>
      </c>
      <c r="F805" s="202" t="s">
        <v>1369</v>
      </c>
      <c r="G805" s="199"/>
      <c r="H805" s="201" t="s">
        <v>19</v>
      </c>
      <c r="I805" s="203"/>
      <c r="J805" s="199"/>
      <c r="K805" s="199"/>
      <c r="L805" s="204"/>
      <c r="M805" s="205"/>
      <c r="N805" s="206"/>
      <c r="O805" s="206"/>
      <c r="P805" s="206"/>
      <c r="Q805" s="206"/>
      <c r="R805" s="206"/>
      <c r="S805" s="206"/>
      <c r="T805" s="207"/>
      <c r="AT805" s="208" t="s">
        <v>157</v>
      </c>
      <c r="AU805" s="208" t="s">
        <v>82</v>
      </c>
      <c r="AV805" s="13" t="s">
        <v>80</v>
      </c>
      <c r="AW805" s="13" t="s">
        <v>33</v>
      </c>
      <c r="AX805" s="13" t="s">
        <v>72</v>
      </c>
      <c r="AY805" s="208" t="s">
        <v>146</v>
      </c>
    </row>
    <row r="806" spans="1:65" s="14" customFormat="1">
      <c r="B806" s="209"/>
      <c r="C806" s="210"/>
      <c r="D806" s="200" t="s">
        <v>157</v>
      </c>
      <c r="E806" s="211" t="s">
        <v>19</v>
      </c>
      <c r="F806" s="212" t="s">
        <v>1370</v>
      </c>
      <c r="G806" s="210"/>
      <c r="H806" s="213">
        <v>25.46</v>
      </c>
      <c r="I806" s="214"/>
      <c r="J806" s="210"/>
      <c r="K806" s="210"/>
      <c r="L806" s="215"/>
      <c r="M806" s="216"/>
      <c r="N806" s="217"/>
      <c r="O806" s="217"/>
      <c r="P806" s="217"/>
      <c r="Q806" s="217"/>
      <c r="R806" s="217"/>
      <c r="S806" s="217"/>
      <c r="T806" s="218"/>
      <c r="AT806" s="219" t="s">
        <v>157</v>
      </c>
      <c r="AU806" s="219" t="s">
        <v>82</v>
      </c>
      <c r="AV806" s="14" t="s">
        <v>82</v>
      </c>
      <c r="AW806" s="14" t="s">
        <v>33</v>
      </c>
      <c r="AX806" s="14" t="s">
        <v>72</v>
      </c>
      <c r="AY806" s="219" t="s">
        <v>146</v>
      </c>
    </row>
    <row r="807" spans="1:65" s="13" customFormat="1">
      <c r="B807" s="198"/>
      <c r="C807" s="199"/>
      <c r="D807" s="200" t="s">
        <v>157</v>
      </c>
      <c r="E807" s="201" t="s">
        <v>19</v>
      </c>
      <c r="F807" s="202" t="s">
        <v>1371</v>
      </c>
      <c r="G807" s="199"/>
      <c r="H807" s="201" t="s">
        <v>19</v>
      </c>
      <c r="I807" s="203"/>
      <c r="J807" s="199"/>
      <c r="K807" s="199"/>
      <c r="L807" s="204"/>
      <c r="M807" s="205"/>
      <c r="N807" s="206"/>
      <c r="O807" s="206"/>
      <c r="P807" s="206"/>
      <c r="Q807" s="206"/>
      <c r="R807" s="206"/>
      <c r="S807" s="206"/>
      <c r="T807" s="207"/>
      <c r="AT807" s="208" t="s">
        <v>157</v>
      </c>
      <c r="AU807" s="208" t="s">
        <v>82</v>
      </c>
      <c r="AV807" s="13" t="s">
        <v>80</v>
      </c>
      <c r="AW807" s="13" t="s">
        <v>33</v>
      </c>
      <c r="AX807" s="13" t="s">
        <v>72</v>
      </c>
      <c r="AY807" s="208" t="s">
        <v>146</v>
      </c>
    </row>
    <row r="808" spans="1:65" s="14" customFormat="1">
      <c r="B808" s="209"/>
      <c r="C808" s="210"/>
      <c r="D808" s="200" t="s">
        <v>157</v>
      </c>
      <c r="E808" s="211" t="s">
        <v>19</v>
      </c>
      <c r="F808" s="212" t="s">
        <v>1372</v>
      </c>
      <c r="G808" s="210"/>
      <c r="H808" s="213">
        <v>18.66</v>
      </c>
      <c r="I808" s="214"/>
      <c r="J808" s="210"/>
      <c r="K808" s="210"/>
      <c r="L808" s="215"/>
      <c r="M808" s="216"/>
      <c r="N808" s="217"/>
      <c r="O808" s="217"/>
      <c r="P808" s="217"/>
      <c r="Q808" s="217"/>
      <c r="R808" s="217"/>
      <c r="S808" s="217"/>
      <c r="T808" s="218"/>
      <c r="AT808" s="219" t="s">
        <v>157</v>
      </c>
      <c r="AU808" s="219" t="s">
        <v>82</v>
      </c>
      <c r="AV808" s="14" t="s">
        <v>82</v>
      </c>
      <c r="AW808" s="14" t="s">
        <v>33</v>
      </c>
      <c r="AX808" s="14" t="s">
        <v>72</v>
      </c>
      <c r="AY808" s="219" t="s">
        <v>146</v>
      </c>
    </row>
    <row r="809" spans="1:65" s="13" customFormat="1">
      <c r="B809" s="198"/>
      <c r="C809" s="199"/>
      <c r="D809" s="200" t="s">
        <v>157</v>
      </c>
      <c r="E809" s="201" t="s">
        <v>19</v>
      </c>
      <c r="F809" s="202" t="s">
        <v>1373</v>
      </c>
      <c r="G809" s="199"/>
      <c r="H809" s="201" t="s">
        <v>19</v>
      </c>
      <c r="I809" s="203"/>
      <c r="J809" s="199"/>
      <c r="K809" s="199"/>
      <c r="L809" s="204"/>
      <c r="M809" s="205"/>
      <c r="N809" s="206"/>
      <c r="O809" s="206"/>
      <c r="P809" s="206"/>
      <c r="Q809" s="206"/>
      <c r="R809" s="206"/>
      <c r="S809" s="206"/>
      <c r="T809" s="207"/>
      <c r="AT809" s="208" t="s">
        <v>157</v>
      </c>
      <c r="AU809" s="208" t="s">
        <v>82</v>
      </c>
      <c r="AV809" s="13" t="s">
        <v>80</v>
      </c>
      <c r="AW809" s="13" t="s">
        <v>33</v>
      </c>
      <c r="AX809" s="13" t="s">
        <v>72</v>
      </c>
      <c r="AY809" s="208" t="s">
        <v>146</v>
      </c>
    </row>
    <row r="810" spans="1:65" s="14" customFormat="1">
      <c r="B810" s="209"/>
      <c r="C810" s="210"/>
      <c r="D810" s="200" t="s">
        <v>157</v>
      </c>
      <c r="E810" s="211" t="s">
        <v>19</v>
      </c>
      <c r="F810" s="212" t="s">
        <v>1374</v>
      </c>
      <c r="G810" s="210"/>
      <c r="H810" s="213">
        <v>39.909999999999997</v>
      </c>
      <c r="I810" s="214"/>
      <c r="J810" s="210"/>
      <c r="K810" s="210"/>
      <c r="L810" s="215"/>
      <c r="M810" s="216"/>
      <c r="N810" s="217"/>
      <c r="O810" s="217"/>
      <c r="P810" s="217"/>
      <c r="Q810" s="217"/>
      <c r="R810" s="217"/>
      <c r="S810" s="217"/>
      <c r="T810" s="218"/>
      <c r="AT810" s="219" t="s">
        <v>157</v>
      </c>
      <c r="AU810" s="219" t="s">
        <v>82</v>
      </c>
      <c r="AV810" s="14" t="s">
        <v>82</v>
      </c>
      <c r="AW810" s="14" t="s">
        <v>33</v>
      </c>
      <c r="AX810" s="14" t="s">
        <v>72</v>
      </c>
      <c r="AY810" s="219" t="s">
        <v>146</v>
      </c>
    </row>
    <row r="811" spans="1:65" s="13" customFormat="1">
      <c r="B811" s="198"/>
      <c r="C811" s="199"/>
      <c r="D811" s="200" t="s">
        <v>157</v>
      </c>
      <c r="E811" s="201" t="s">
        <v>19</v>
      </c>
      <c r="F811" s="202" t="s">
        <v>1375</v>
      </c>
      <c r="G811" s="199"/>
      <c r="H811" s="201" t="s">
        <v>19</v>
      </c>
      <c r="I811" s="203"/>
      <c r="J811" s="199"/>
      <c r="K811" s="199"/>
      <c r="L811" s="204"/>
      <c r="M811" s="205"/>
      <c r="N811" s="206"/>
      <c r="O811" s="206"/>
      <c r="P811" s="206"/>
      <c r="Q811" s="206"/>
      <c r="R811" s="206"/>
      <c r="S811" s="206"/>
      <c r="T811" s="207"/>
      <c r="AT811" s="208" t="s">
        <v>157</v>
      </c>
      <c r="AU811" s="208" t="s">
        <v>82</v>
      </c>
      <c r="AV811" s="13" t="s">
        <v>80</v>
      </c>
      <c r="AW811" s="13" t="s">
        <v>33</v>
      </c>
      <c r="AX811" s="13" t="s">
        <v>72</v>
      </c>
      <c r="AY811" s="208" t="s">
        <v>146</v>
      </c>
    </row>
    <row r="812" spans="1:65" s="14" customFormat="1">
      <c r="B812" s="209"/>
      <c r="C812" s="210"/>
      <c r="D812" s="200" t="s">
        <v>157</v>
      </c>
      <c r="E812" s="211" t="s">
        <v>19</v>
      </c>
      <c r="F812" s="212" t="s">
        <v>1376</v>
      </c>
      <c r="G812" s="210"/>
      <c r="H812" s="213">
        <v>39.43</v>
      </c>
      <c r="I812" s="214"/>
      <c r="J812" s="210"/>
      <c r="K812" s="210"/>
      <c r="L812" s="215"/>
      <c r="M812" s="216"/>
      <c r="N812" s="217"/>
      <c r="O812" s="217"/>
      <c r="P812" s="217"/>
      <c r="Q812" s="217"/>
      <c r="R812" s="217"/>
      <c r="S812" s="217"/>
      <c r="T812" s="218"/>
      <c r="AT812" s="219" t="s">
        <v>157</v>
      </c>
      <c r="AU812" s="219" t="s">
        <v>82</v>
      </c>
      <c r="AV812" s="14" t="s">
        <v>82</v>
      </c>
      <c r="AW812" s="14" t="s">
        <v>33</v>
      </c>
      <c r="AX812" s="14" t="s">
        <v>72</v>
      </c>
      <c r="AY812" s="219" t="s">
        <v>146</v>
      </c>
    </row>
    <row r="813" spans="1:65" s="13" customFormat="1">
      <c r="B813" s="198"/>
      <c r="C813" s="199"/>
      <c r="D813" s="200" t="s">
        <v>157</v>
      </c>
      <c r="E813" s="201" t="s">
        <v>19</v>
      </c>
      <c r="F813" s="202" t="s">
        <v>1377</v>
      </c>
      <c r="G813" s="199"/>
      <c r="H813" s="201" t="s">
        <v>19</v>
      </c>
      <c r="I813" s="203"/>
      <c r="J813" s="199"/>
      <c r="K813" s="199"/>
      <c r="L813" s="204"/>
      <c r="M813" s="205"/>
      <c r="N813" s="206"/>
      <c r="O813" s="206"/>
      <c r="P813" s="206"/>
      <c r="Q813" s="206"/>
      <c r="R813" s="206"/>
      <c r="S813" s="206"/>
      <c r="T813" s="207"/>
      <c r="AT813" s="208" t="s">
        <v>157</v>
      </c>
      <c r="AU813" s="208" t="s">
        <v>82</v>
      </c>
      <c r="AV813" s="13" t="s">
        <v>80</v>
      </c>
      <c r="AW813" s="13" t="s">
        <v>33</v>
      </c>
      <c r="AX813" s="13" t="s">
        <v>72</v>
      </c>
      <c r="AY813" s="208" t="s">
        <v>146</v>
      </c>
    </row>
    <row r="814" spans="1:65" s="14" customFormat="1">
      <c r="B814" s="209"/>
      <c r="C814" s="210"/>
      <c r="D814" s="200" t="s">
        <v>157</v>
      </c>
      <c r="E814" s="211" t="s">
        <v>19</v>
      </c>
      <c r="F814" s="212" t="s">
        <v>1378</v>
      </c>
      <c r="G814" s="210"/>
      <c r="H814" s="213">
        <v>11.59</v>
      </c>
      <c r="I814" s="214"/>
      <c r="J814" s="210"/>
      <c r="K814" s="210"/>
      <c r="L814" s="215"/>
      <c r="M814" s="216"/>
      <c r="N814" s="217"/>
      <c r="O814" s="217"/>
      <c r="P814" s="217"/>
      <c r="Q814" s="217"/>
      <c r="R814" s="217"/>
      <c r="S814" s="217"/>
      <c r="T814" s="218"/>
      <c r="AT814" s="219" t="s">
        <v>157</v>
      </c>
      <c r="AU814" s="219" t="s">
        <v>82</v>
      </c>
      <c r="AV814" s="14" t="s">
        <v>82</v>
      </c>
      <c r="AW814" s="14" t="s">
        <v>33</v>
      </c>
      <c r="AX814" s="14" t="s">
        <v>72</v>
      </c>
      <c r="AY814" s="219" t="s">
        <v>146</v>
      </c>
    </row>
    <row r="815" spans="1:65" s="13" customFormat="1">
      <c r="B815" s="198"/>
      <c r="C815" s="199"/>
      <c r="D815" s="200" t="s">
        <v>157</v>
      </c>
      <c r="E815" s="201" t="s">
        <v>19</v>
      </c>
      <c r="F815" s="202" t="s">
        <v>1379</v>
      </c>
      <c r="G815" s="199"/>
      <c r="H815" s="201" t="s">
        <v>19</v>
      </c>
      <c r="I815" s="203"/>
      <c r="J815" s="199"/>
      <c r="K815" s="199"/>
      <c r="L815" s="204"/>
      <c r="M815" s="205"/>
      <c r="N815" s="206"/>
      <c r="O815" s="206"/>
      <c r="P815" s="206"/>
      <c r="Q815" s="206"/>
      <c r="R815" s="206"/>
      <c r="S815" s="206"/>
      <c r="T815" s="207"/>
      <c r="AT815" s="208" t="s">
        <v>157</v>
      </c>
      <c r="AU815" s="208" t="s">
        <v>82</v>
      </c>
      <c r="AV815" s="13" t="s">
        <v>80</v>
      </c>
      <c r="AW815" s="13" t="s">
        <v>33</v>
      </c>
      <c r="AX815" s="13" t="s">
        <v>72</v>
      </c>
      <c r="AY815" s="208" t="s">
        <v>146</v>
      </c>
    </row>
    <row r="816" spans="1:65" s="14" customFormat="1">
      <c r="B816" s="209"/>
      <c r="C816" s="210"/>
      <c r="D816" s="200" t="s">
        <v>157</v>
      </c>
      <c r="E816" s="211" t="s">
        <v>19</v>
      </c>
      <c r="F816" s="212" t="s">
        <v>1380</v>
      </c>
      <c r="G816" s="210"/>
      <c r="H816" s="213">
        <v>3.92</v>
      </c>
      <c r="I816" s="214"/>
      <c r="J816" s="210"/>
      <c r="K816" s="210"/>
      <c r="L816" s="215"/>
      <c r="M816" s="216"/>
      <c r="N816" s="217"/>
      <c r="O816" s="217"/>
      <c r="P816" s="217"/>
      <c r="Q816" s="217"/>
      <c r="R816" s="217"/>
      <c r="S816" s="217"/>
      <c r="T816" s="218"/>
      <c r="AT816" s="219" t="s">
        <v>157</v>
      </c>
      <c r="AU816" s="219" t="s">
        <v>82</v>
      </c>
      <c r="AV816" s="14" t="s">
        <v>82</v>
      </c>
      <c r="AW816" s="14" t="s">
        <v>33</v>
      </c>
      <c r="AX816" s="14" t="s">
        <v>72</v>
      </c>
      <c r="AY816" s="219" t="s">
        <v>146</v>
      </c>
    </row>
    <row r="817" spans="1:65" s="13" customFormat="1">
      <c r="B817" s="198"/>
      <c r="C817" s="199"/>
      <c r="D817" s="200" t="s">
        <v>157</v>
      </c>
      <c r="E817" s="201" t="s">
        <v>19</v>
      </c>
      <c r="F817" s="202" t="s">
        <v>1381</v>
      </c>
      <c r="G817" s="199"/>
      <c r="H817" s="201" t="s">
        <v>19</v>
      </c>
      <c r="I817" s="203"/>
      <c r="J817" s="199"/>
      <c r="K817" s="199"/>
      <c r="L817" s="204"/>
      <c r="M817" s="205"/>
      <c r="N817" s="206"/>
      <c r="O817" s="206"/>
      <c r="P817" s="206"/>
      <c r="Q817" s="206"/>
      <c r="R817" s="206"/>
      <c r="S817" s="206"/>
      <c r="T817" s="207"/>
      <c r="AT817" s="208" t="s">
        <v>157</v>
      </c>
      <c r="AU817" s="208" t="s">
        <v>82</v>
      </c>
      <c r="AV817" s="13" t="s">
        <v>80</v>
      </c>
      <c r="AW817" s="13" t="s">
        <v>33</v>
      </c>
      <c r="AX817" s="13" t="s">
        <v>72</v>
      </c>
      <c r="AY817" s="208" t="s">
        <v>146</v>
      </c>
    </row>
    <row r="818" spans="1:65" s="14" customFormat="1">
      <c r="B818" s="209"/>
      <c r="C818" s="210"/>
      <c r="D818" s="200" t="s">
        <v>157</v>
      </c>
      <c r="E818" s="211" t="s">
        <v>19</v>
      </c>
      <c r="F818" s="212" t="s">
        <v>1382</v>
      </c>
      <c r="G818" s="210"/>
      <c r="H818" s="213">
        <v>5.65</v>
      </c>
      <c r="I818" s="214"/>
      <c r="J818" s="210"/>
      <c r="K818" s="210"/>
      <c r="L818" s="215"/>
      <c r="M818" s="216"/>
      <c r="N818" s="217"/>
      <c r="O818" s="217"/>
      <c r="P818" s="217"/>
      <c r="Q818" s="217"/>
      <c r="R818" s="217"/>
      <c r="S818" s="217"/>
      <c r="T818" s="218"/>
      <c r="AT818" s="219" t="s">
        <v>157</v>
      </c>
      <c r="AU818" s="219" t="s">
        <v>82</v>
      </c>
      <c r="AV818" s="14" t="s">
        <v>82</v>
      </c>
      <c r="AW818" s="14" t="s">
        <v>33</v>
      </c>
      <c r="AX818" s="14" t="s">
        <v>72</v>
      </c>
      <c r="AY818" s="219" t="s">
        <v>146</v>
      </c>
    </row>
    <row r="819" spans="1:65" s="13" customFormat="1">
      <c r="B819" s="198"/>
      <c r="C819" s="199"/>
      <c r="D819" s="200" t="s">
        <v>157</v>
      </c>
      <c r="E819" s="201" t="s">
        <v>19</v>
      </c>
      <c r="F819" s="202" t="s">
        <v>1383</v>
      </c>
      <c r="G819" s="199"/>
      <c r="H819" s="201" t="s">
        <v>19</v>
      </c>
      <c r="I819" s="203"/>
      <c r="J819" s="199"/>
      <c r="K819" s="199"/>
      <c r="L819" s="204"/>
      <c r="M819" s="205"/>
      <c r="N819" s="206"/>
      <c r="O819" s="206"/>
      <c r="P819" s="206"/>
      <c r="Q819" s="206"/>
      <c r="R819" s="206"/>
      <c r="S819" s="206"/>
      <c r="T819" s="207"/>
      <c r="AT819" s="208" t="s">
        <v>157</v>
      </c>
      <c r="AU819" s="208" t="s">
        <v>82</v>
      </c>
      <c r="AV819" s="13" t="s">
        <v>80</v>
      </c>
      <c r="AW819" s="13" t="s">
        <v>33</v>
      </c>
      <c r="AX819" s="13" t="s">
        <v>72</v>
      </c>
      <c r="AY819" s="208" t="s">
        <v>146</v>
      </c>
    </row>
    <row r="820" spans="1:65" s="14" customFormat="1">
      <c r="B820" s="209"/>
      <c r="C820" s="210"/>
      <c r="D820" s="200" t="s">
        <v>157</v>
      </c>
      <c r="E820" s="211" t="s">
        <v>19</v>
      </c>
      <c r="F820" s="212" t="s">
        <v>1384</v>
      </c>
      <c r="G820" s="210"/>
      <c r="H820" s="213">
        <v>90.62</v>
      </c>
      <c r="I820" s="214"/>
      <c r="J820" s="210"/>
      <c r="K820" s="210"/>
      <c r="L820" s="215"/>
      <c r="M820" s="216"/>
      <c r="N820" s="217"/>
      <c r="O820" s="217"/>
      <c r="P820" s="217"/>
      <c r="Q820" s="217"/>
      <c r="R820" s="217"/>
      <c r="S820" s="217"/>
      <c r="T820" s="218"/>
      <c r="AT820" s="219" t="s">
        <v>157</v>
      </c>
      <c r="AU820" s="219" t="s">
        <v>82</v>
      </c>
      <c r="AV820" s="14" t="s">
        <v>82</v>
      </c>
      <c r="AW820" s="14" t="s">
        <v>33</v>
      </c>
      <c r="AX820" s="14" t="s">
        <v>72</v>
      </c>
      <c r="AY820" s="219" t="s">
        <v>146</v>
      </c>
    </row>
    <row r="821" spans="1:65" s="15" customFormat="1">
      <c r="B821" s="220"/>
      <c r="C821" s="221"/>
      <c r="D821" s="200" t="s">
        <v>157</v>
      </c>
      <c r="E821" s="222" t="s">
        <v>19</v>
      </c>
      <c r="F821" s="223" t="s">
        <v>161</v>
      </c>
      <c r="G821" s="221"/>
      <c r="H821" s="224">
        <v>235.24</v>
      </c>
      <c r="I821" s="225"/>
      <c r="J821" s="221"/>
      <c r="K821" s="221"/>
      <c r="L821" s="226"/>
      <c r="M821" s="227"/>
      <c r="N821" s="228"/>
      <c r="O821" s="228"/>
      <c r="P821" s="228"/>
      <c r="Q821" s="228"/>
      <c r="R821" s="228"/>
      <c r="S821" s="228"/>
      <c r="T821" s="229"/>
      <c r="AT821" s="230" t="s">
        <v>157</v>
      </c>
      <c r="AU821" s="230" t="s">
        <v>82</v>
      </c>
      <c r="AV821" s="15" t="s">
        <v>147</v>
      </c>
      <c r="AW821" s="15" t="s">
        <v>33</v>
      </c>
      <c r="AX821" s="15" t="s">
        <v>80</v>
      </c>
      <c r="AY821" s="230" t="s">
        <v>146</v>
      </c>
    </row>
    <row r="822" spans="1:65" s="2" customFormat="1" ht="16.5" customHeight="1">
      <c r="A822" s="36"/>
      <c r="B822" s="37"/>
      <c r="C822" s="180" t="s">
        <v>1385</v>
      </c>
      <c r="D822" s="180" t="s">
        <v>149</v>
      </c>
      <c r="E822" s="181" t="s">
        <v>1386</v>
      </c>
      <c r="F822" s="182" t="s">
        <v>1387</v>
      </c>
      <c r="G822" s="183" t="s">
        <v>297</v>
      </c>
      <c r="H822" s="184">
        <v>821.3</v>
      </c>
      <c r="I822" s="185"/>
      <c r="J822" s="186">
        <f>ROUND(I822*H822,2)</f>
        <v>0</v>
      </c>
      <c r="K822" s="182" t="s">
        <v>362</v>
      </c>
      <c r="L822" s="41"/>
      <c r="M822" s="187" t="s">
        <v>19</v>
      </c>
      <c r="N822" s="188" t="s">
        <v>43</v>
      </c>
      <c r="O822" s="66"/>
      <c r="P822" s="189">
        <f>O822*H822</f>
        <v>0</v>
      </c>
      <c r="Q822" s="189">
        <v>1.0000000000000001E-5</v>
      </c>
      <c r="R822" s="189">
        <f>Q822*H822</f>
        <v>8.2129999999999998E-3</v>
      </c>
      <c r="S822" s="189">
        <v>0</v>
      </c>
      <c r="T822" s="190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91" t="s">
        <v>241</v>
      </c>
      <c r="AT822" s="191" t="s">
        <v>149</v>
      </c>
      <c r="AU822" s="191" t="s">
        <v>82</v>
      </c>
      <c r="AY822" s="19" t="s">
        <v>146</v>
      </c>
      <c r="BE822" s="192">
        <f>IF(N822="základní",J822,0)</f>
        <v>0</v>
      </c>
      <c r="BF822" s="192">
        <f>IF(N822="snížená",J822,0)</f>
        <v>0</v>
      </c>
      <c r="BG822" s="192">
        <f>IF(N822="zákl. přenesená",J822,0)</f>
        <v>0</v>
      </c>
      <c r="BH822" s="192">
        <f>IF(N822="sníž. přenesená",J822,0)</f>
        <v>0</v>
      </c>
      <c r="BI822" s="192">
        <f>IF(N822="nulová",J822,0)</f>
        <v>0</v>
      </c>
      <c r="BJ822" s="19" t="s">
        <v>80</v>
      </c>
      <c r="BK822" s="192">
        <f>ROUND(I822*H822,2)</f>
        <v>0</v>
      </c>
      <c r="BL822" s="19" t="s">
        <v>241</v>
      </c>
      <c r="BM822" s="191" t="s">
        <v>1388</v>
      </c>
    </row>
    <row r="823" spans="1:65" s="2" customFormat="1">
      <c r="A823" s="36"/>
      <c r="B823" s="37"/>
      <c r="C823" s="38"/>
      <c r="D823" s="193" t="s">
        <v>155</v>
      </c>
      <c r="E823" s="38"/>
      <c r="F823" s="194" t="s">
        <v>1389</v>
      </c>
      <c r="G823" s="38"/>
      <c r="H823" s="38"/>
      <c r="I823" s="195"/>
      <c r="J823" s="38"/>
      <c r="K823" s="38"/>
      <c r="L823" s="41"/>
      <c r="M823" s="196"/>
      <c r="N823" s="197"/>
      <c r="O823" s="66"/>
      <c r="P823" s="66"/>
      <c r="Q823" s="66"/>
      <c r="R823" s="66"/>
      <c r="S823" s="66"/>
      <c r="T823" s="67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T823" s="19" t="s">
        <v>155</v>
      </c>
      <c r="AU823" s="19" t="s">
        <v>82</v>
      </c>
    </row>
    <row r="824" spans="1:65" s="13" customFormat="1">
      <c r="B824" s="198"/>
      <c r="C824" s="199"/>
      <c r="D824" s="200" t="s">
        <v>157</v>
      </c>
      <c r="E824" s="201" t="s">
        <v>19</v>
      </c>
      <c r="F824" s="202" t="s">
        <v>1390</v>
      </c>
      <c r="G824" s="199"/>
      <c r="H824" s="201" t="s">
        <v>19</v>
      </c>
      <c r="I824" s="203"/>
      <c r="J824" s="199"/>
      <c r="K824" s="199"/>
      <c r="L824" s="204"/>
      <c r="M824" s="205"/>
      <c r="N824" s="206"/>
      <c r="O824" s="206"/>
      <c r="P824" s="206"/>
      <c r="Q824" s="206"/>
      <c r="R824" s="206"/>
      <c r="S824" s="206"/>
      <c r="T824" s="207"/>
      <c r="AT824" s="208" t="s">
        <v>157</v>
      </c>
      <c r="AU824" s="208" t="s">
        <v>82</v>
      </c>
      <c r="AV824" s="13" t="s">
        <v>80</v>
      </c>
      <c r="AW824" s="13" t="s">
        <v>33</v>
      </c>
      <c r="AX824" s="13" t="s">
        <v>72</v>
      </c>
      <c r="AY824" s="208" t="s">
        <v>146</v>
      </c>
    </row>
    <row r="825" spans="1:65" s="14" customFormat="1">
      <c r="B825" s="209"/>
      <c r="C825" s="210"/>
      <c r="D825" s="200" t="s">
        <v>157</v>
      </c>
      <c r="E825" s="211" t="s">
        <v>19</v>
      </c>
      <c r="F825" s="212" t="s">
        <v>1391</v>
      </c>
      <c r="G825" s="210"/>
      <c r="H825" s="213">
        <v>340</v>
      </c>
      <c r="I825" s="214"/>
      <c r="J825" s="210"/>
      <c r="K825" s="210"/>
      <c r="L825" s="215"/>
      <c r="M825" s="216"/>
      <c r="N825" s="217"/>
      <c r="O825" s="217"/>
      <c r="P825" s="217"/>
      <c r="Q825" s="217"/>
      <c r="R825" s="217"/>
      <c r="S825" s="217"/>
      <c r="T825" s="218"/>
      <c r="AT825" s="219" t="s">
        <v>157</v>
      </c>
      <c r="AU825" s="219" t="s">
        <v>82</v>
      </c>
      <c r="AV825" s="14" t="s">
        <v>82</v>
      </c>
      <c r="AW825" s="14" t="s">
        <v>33</v>
      </c>
      <c r="AX825" s="14" t="s">
        <v>72</v>
      </c>
      <c r="AY825" s="219" t="s">
        <v>146</v>
      </c>
    </row>
    <row r="826" spans="1:65" s="14" customFormat="1">
      <c r="B826" s="209"/>
      <c r="C826" s="210"/>
      <c r="D826" s="200" t="s">
        <v>157</v>
      </c>
      <c r="E826" s="211" t="s">
        <v>19</v>
      </c>
      <c r="F826" s="212" t="s">
        <v>1392</v>
      </c>
      <c r="G826" s="210"/>
      <c r="H826" s="213">
        <v>122.4</v>
      </c>
      <c r="I826" s="214"/>
      <c r="J826" s="210"/>
      <c r="K826" s="210"/>
      <c r="L826" s="215"/>
      <c r="M826" s="216"/>
      <c r="N826" s="217"/>
      <c r="O826" s="217"/>
      <c r="P826" s="217"/>
      <c r="Q826" s="217"/>
      <c r="R826" s="217"/>
      <c r="S826" s="217"/>
      <c r="T826" s="218"/>
      <c r="AT826" s="219" t="s">
        <v>157</v>
      </c>
      <c r="AU826" s="219" t="s">
        <v>82</v>
      </c>
      <c r="AV826" s="14" t="s">
        <v>82</v>
      </c>
      <c r="AW826" s="14" t="s">
        <v>33</v>
      </c>
      <c r="AX826" s="14" t="s">
        <v>72</v>
      </c>
      <c r="AY826" s="219" t="s">
        <v>146</v>
      </c>
    </row>
    <row r="827" spans="1:65" s="14" customFormat="1">
      <c r="B827" s="209"/>
      <c r="C827" s="210"/>
      <c r="D827" s="200" t="s">
        <v>157</v>
      </c>
      <c r="E827" s="211" t="s">
        <v>19</v>
      </c>
      <c r="F827" s="212" t="s">
        <v>1393</v>
      </c>
      <c r="G827" s="210"/>
      <c r="H827" s="213">
        <v>358.9</v>
      </c>
      <c r="I827" s="214"/>
      <c r="J827" s="210"/>
      <c r="K827" s="210"/>
      <c r="L827" s="215"/>
      <c r="M827" s="216"/>
      <c r="N827" s="217"/>
      <c r="O827" s="217"/>
      <c r="P827" s="217"/>
      <c r="Q827" s="217"/>
      <c r="R827" s="217"/>
      <c r="S827" s="217"/>
      <c r="T827" s="218"/>
      <c r="AT827" s="219" t="s">
        <v>157</v>
      </c>
      <c r="AU827" s="219" t="s">
        <v>82</v>
      </c>
      <c r="AV827" s="14" t="s">
        <v>82</v>
      </c>
      <c r="AW827" s="14" t="s">
        <v>33</v>
      </c>
      <c r="AX827" s="14" t="s">
        <v>72</v>
      </c>
      <c r="AY827" s="219" t="s">
        <v>146</v>
      </c>
    </row>
    <row r="828" spans="1:65" s="15" customFormat="1">
      <c r="B828" s="220"/>
      <c r="C828" s="221"/>
      <c r="D828" s="200" t="s">
        <v>157</v>
      </c>
      <c r="E828" s="222" t="s">
        <v>19</v>
      </c>
      <c r="F828" s="223" t="s">
        <v>161</v>
      </c>
      <c r="G828" s="221"/>
      <c r="H828" s="224">
        <v>821.3</v>
      </c>
      <c r="I828" s="225"/>
      <c r="J828" s="221"/>
      <c r="K828" s="221"/>
      <c r="L828" s="226"/>
      <c r="M828" s="227"/>
      <c r="N828" s="228"/>
      <c r="O828" s="228"/>
      <c r="P828" s="228"/>
      <c r="Q828" s="228"/>
      <c r="R828" s="228"/>
      <c r="S828" s="228"/>
      <c r="T828" s="229"/>
      <c r="AT828" s="230" t="s">
        <v>157</v>
      </c>
      <c r="AU828" s="230" t="s">
        <v>82</v>
      </c>
      <c r="AV828" s="15" t="s">
        <v>147</v>
      </c>
      <c r="AW828" s="15" t="s">
        <v>33</v>
      </c>
      <c r="AX828" s="15" t="s">
        <v>80</v>
      </c>
      <c r="AY828" s="230" t="s">
        <v>146</v>
      </c>
    </row>
    <row r="829" spans="1:65" s="2" customFormat="1" ht="16.5" customHeight="1">
      <c r="A829" s="36"/>
      <c r="B829" s="37"/>
      <c r="C829" s="236" t="s">
        <v>1394</v>
      </c>
      <c r="D829" s="236" t="s">
        <v>392</v>
      </c>
      <c r="E829" s="237" t="s">
        <v>1395</v>
      </c>
      <c r="F829" s="238" t="s">
        <v>1396</v>
      </c>
      <c r="G829" s="239" t="s">
        <v>184</v>
      </c>
      <c r="H829" s="240">
        <v>6.468</v>
      </c>
      <c r="I829" s="241"/>
      <c r="J829" s="242">
        <f>ROUND(I829*H829,2)</f>
        <v>0</v>
      </c>
      <c r="K829" s="238" t="s">
        <v>362</v>
      </c>
      <c r="L829" s="243"/>
      <c r="M829" s="244" t="s">
        <v>19</v>
      </c>
      <c r="N829" s="245" t="s">
        <v>43</v>
      </c>
      <c r="O829" s="66"/>
      <c r="P829" s="189">
        <f>O829*H829</f>
        <v>0</v>
      </c>
      <c r="Q829" s="189">
        <v>0.55000000000000004</v>
      </c>
      <c r="R829" s="189">
        <f>Q829*H829</f>
        <v>3.5574000000000003</v>
      </c>
      <c r="S829" s="189">
        <v>0</v>
      </c>
      <c r="T829" s="190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91" t="s">
        <v>335</v>
      </c>
      <c r="AT829" s="191" t="s">
        <v>392</v>
      </c>
      <c r="AU829" s="191" t="s">
        <v>82</v>
      </c>
      <c r="AY829" s="19" t="s">
        <v>146</v>
      </c>
      <c r="BE829" s="192">
        <f>IF(N829="základní",J829,0)</f>
        <v>0</v>
      </c>
      <c r="BF829" s="192">
        <f>IF(N829="snížená",J829,0)</f>
        <v>0</v>
      </c>
      <c r="BG829" s="192">
        <f>IF(N829="zákl. přenesená",J829,0)</f>
        <v>0</v>
      </c>
      <c r="BH829" s="192">
        <f>IF(N829="sníž. přenesená",J829,0)</f>
        <v>0</v>
      </c>
      <c r="BI829" s="192">
        <f>IF(N829="nulová",J829,0)</f>
        <v>0</v>
      </c>
      <c r="BJ829" s="19" t="s">
        <v>80</v>
      </c>
      <c r="BK829" s="192">
        <f>ROUND(I829*H829,2)</f>
        <v>0</v>
      </c>
      <c r="BL829" s="19" t="s">
        <v>241</v>
      </c>
      <c r="BM829" s="191" t="s">
        <v>1397</v>
      </c>
    </row>
    <row r="830" spans="1:65" s="13" customFormat="1">
      <c r="B830" s="198"/>
      <c r="C830" s="199"/>
      <c r="D830" s="200" t="s">
        <v>157</v>
      </c>
      <c r="E830" s="201" t="s">
        <v>19</v>
      </c>
      <c r="F830" s="202" t="s">
        <v>1390</v>
      </c>
      <c r="G830" s="199"/>
      <c r="H830" s="201" t="s">
        <v>19</v>
      </c>
      <c r="I830" s="203"/>
      <c r="J830" s="199"/>
      <c r="K830" s="199"/>
      <c r="L830" s="204"/>
      <c r="M830" s="205"/>
      <c r="N830" s="206"/>
      <c r="O830" s="206"/>
      <c r="P830" s="206"/>
      <c r="Q830" s="206"/>
      <c r="R830" s="206"/>
      <c r="S830" s="206"/>
      <c r="T830" s="207"/>
      <c r="AT830" s="208" t="s">
        <v>157</v>
      </c>
      <c r="AU830" s="208" t="s">
        <v>82</v>
      </c>
      <c r="AV830" s="13" t="s">
        <v>80</v>
      </c>
      <c r="AW830" s="13" t="s">
        <v>33</v>
      </c>
      <c r="AX830" s="13" t="s">
        <v>72</v>
      </c>
      <c r="AY830" s="208" t="s">
        <v>146</v>
      </c>
    </row>
    <row r="831" spans="1:65" s="14" customFormat="1">
      <c r="B831" s="209"/>
      <c r="C831" s="210"/>
      <c r="D831" s="200" t="s">
        <v>157</v>
      </c>
      <c r="E831" s="211" t="s">
        <v>19</v>
      </c>
      <c r="F831" s="212" t="s">
        <v>1398</v>
      </c>
      <c r="G831" s="210"/>
      <c r="H831" s="213">
        <v>2.6779999999999999</v>
      </c>
      <c r="I831" s="214"/>
      <c r="J831" s="210"/>
      <c r="K831" s="210"/>
      <c r="L831" s="215"/>
      <c r="M831" s="216"/>
      <c r="N831" s="217"/>
      <c r="O831" s="217"/>
      <c r="P831" s="217"/>
      <c r="Q831" s="217"/>
      <c r="R831" s="217"/>
      <c r="S831" s="217"/>
      <c r="T831" s="218"/>
      <c r="AT831" s="219" t="s">
        <v>157</v>
      </c>
      <c r="AU831" s="219" t="s">
        <v>82</v>
      </c>
      <c r="AV831" s="14" t="s">
        <v>82</v>
      </c>
      <c r="AW831" s="14" t="s">
        <v>33</v>
      </c>
      <c r="AX831" s="14" t="s">
        <v>72</v>
      </c>
      <c r="AY831" s="219" t="s">
        <v>146</v>
      </c>
    </row>
    <row r="832" spans="1:65" s="14" customFormat="1">
      <c r="B832" s="209"/>
      <c r="C832" s="210"/>
      <c r="D832" s="200" t="s">
        <v>157</v>
      </c>
      <c r="E832" s="211" t="s">
        <v>19</v>
      </c>
      <c r="F832" s="212" t="s">
        <v>1399</v>
      </c>
      <c r="G832" s="210"/>
      <c r="H832" s="213">
        <v>0.96399999999999997</v>
      </c>
      <c r="I832" s="214"/>
      <c r="J832" s="210"/>
      <c r="K832" s="210"/>
      <c r="L832" s="215"/>
      <c r="M832" s="216"/>
      <c r="N832" s="217"/>
      <c r="O832" s="217"/>
      <c r="P832" s="217"/>
      <c r="Q832" s="217"/>
      <c r="R832" s="217"/>
      <c r="S832" s="217"/>
      <c r="T832" s="218"/>
      <c r="AT832" s="219" t="s">
        <v>157</v>
      </c>
      <c r="AU832" s="219" t="s">
        <v>82</v>
      </c>
      <c r="AV832" s="14" t="s">
        <v>82</v>
      </c>
      <c r="AW832" s="14" t="s">
        <v>33</v>
      </c>
      <c r="AX832" s="14" t="s">
        <v>72</v>
      </c>
      <c r="AY832" s="219" t="s">
        <v>146</v>
      </c>
    </row>
    <row r="833" spans="1:65" s="14" customFormat="1">
      <c r="B833" s="209"/>
      <c r="C833" s="210"/>
      <c r="D833" s="200" t="s">
        <v>157</v>
      </c>
      <c r="E833" s="211" t="s">
        <v>19</v>
      </c>
      <c r="F833" s="212" t="s">
        <v>1400</v>
      </c>
      <c r="G833" s="210"/>
      <c r="H833" s="213">
        <v>2.8260000000000001</v>
      </c>
      <c r="I833" s="214"/>
      <c r="J833" s="210"/>
      <c r="K833" s="210"/>
      <c r="L833" s="215"/>
      <c r="M833" s="216"/>
      <c r="N833" s="217"/>
      <c r="O833" s="217"/>
      <c r="P833" s="217"/>
      <c r="Q833" s="217"/>
      <c r="R833" s="217"/>
      <c r="S833" s="217"/>
      <c r="T833" s="218"/>
      <c r="AT833" s="219" t="s">
        <v>157</v>
      </c>
      <c r="AU833" s="219" t="s">
        <v>82</v>
      </c>
      <c r="AV833" s="14" t="s">
        <v>82</v>
      </c>
      <c r="AW833" s="14" t="s">
        <v>33</v>
      </c>
      <c r="AX833" s="14" t="s">
        <v>72</v>
      </c>
      <c r="AY833" s="219" t="s">
        <v>146</v>
      </c>
    </row>
    <row r="834" spans="1:65" s="15" customFormat="1">
      <c r="B834" s="220"/>
      <c r="C834" s="221"/>
      <c r="D834" s="200" t="s">
        <v>157</v>
      </c>
      <c r="E834" s="222" t="s">
        <v>19</v>
      </c>
      <c r="F834" s="223" t="s">
        <v>161</v>
      </c>
      <c r="G834" s="221"/>
      <c r="H834" s="224">
        <v>6.468</v>
      </c>
      <c r="I834" s="225"/>
      <c r="J834" s="221"/>
      <c r="K834" s="221"/>
      <c r="L834" s="226"/>
      <c r="M834" s="227"/>
      <c r="N834" s="228"/>
      <c r="O834" s="228"/>
      <c r="P834" s="228"/>
      <c r="Q834" s="228"/>
      <c r="R834" s="228"/>
      <c r="S834" s="228"/>
      <c r="T834" s="229"/>
      <c r="AT834" s="230" t="s">
        <v>157</v>
      </c>
      <c r="AU834" s="230" t="s">
        <v>82</v>
      </c>
      <c r="AV834" s="15" t="s">
        <v>147</v>
      </c>
      <c r="AW834" s="15" t="s">
        <v>33</v>
      </c>
      <c r="AX834" s="15" t="s">
        <v>80</v>
      </c>
      <c r="AY834" s="230" t="s">
        <v>146</v>
      </c>
    </row>
    <row r="835" spans="1:65" s="2" customFormat="1" ht="16.5" customHeight="1">
      <c r="A835" s="36"/>
      <c r="B835" s="37"/>
      <c r="C835" s="180" t="s">
        <v>1401</v>
      </c>
      <c r="D835" s="180" t="s">
        <v>149</v>
      </c>
      <c r="E835" s="181" t="s">
        <v>1402</v>
      </c>
      <c r="F835" s="182" t="s">
        <v>1403</v>
      </c>
      <c r="G835" s="183" t="s">
        <v>152</v>
      </c>
      <c r="H835" s="184">
        <v>15.95</v>
      </c>
      <c r="I835" s="185"/>
      <c r="J835" s="186">
        <f>ROUND(I835*H835,2)</f>
        <v>0</v>
      </c>
      <c r="K835" s="182" t="s">
        <v>362</v>
      </c>
      <c r="L835" s="41"/>
      <c r="M835" s="187" t="s">
        <v>19</v>
      </c>
      <c r="N835" s="188" t="s">
        <v>43</v>
      </c>
      <c r="O835" s="66"/>
      <c r="P835" s="189">
        <f>O835*H835</f>
        <v>0</v>
      </c>
      <c r="Q835" s="189">
        <v>0</v>
      </c>
      <c r="R835" s="189">
        <f>Q835*H835</f>
        <v>0</v>
      </c>
      <c r="S835" s="189">
        <v>2.4E-2</v>
      </c>
      <c r="T835" s="190">
        <f>S835*H835</f>
        <v>0.38279999999999997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91" t="s">
        <v>241</v>
      </c>
      <c r="AT835" s="191" t="s">
        <v>149</v>
      </c>
      <c r="AU835" s="191" t="s">
        <v>82</v>
      </c>
      <c r="AY835" s="19" t="s">
        <v>146</v>
      </c>
      <c r="BE835" s="192">
        <f>IF(N835="základní",J835,0)</f>
        <v>0</v>
      </c>
      <c r="BF835" s="192">
        <f>IF(N835="snížená",J835,0)</f>
        <v>0</v>
      </c>
      <c r="BG835" s="192">
        <f>IF(N835="zákl. přenesená",J835,0)</f>
        <v>0</v>
      </c>
      <c r="BH835" s="192">
        <f>IF(N835="sníž. přenesená",J835,0)</f>
        <v>0</v>
      </c>
      <c r="BI835" s="192">
        <f>IF(N835="nulová",J835,0)</f>
        <v>0</v>
      </c>
      <c r="BJ835" s="19" t="s">
        <v>80</v>
      </c>
      <c r="BK835" s="192">
        <f>ROUND(I835*H835,2)</f>
        <v>0</v>
      </c>
      <c r="BL835" s="19" t="s">
        <v>241</v>
      </c>
      <c r="BM835" s="191" t="s">
        <v>1404</v>
      </c>
    </row>
    <row r="836" spans="1:65" s="2" customFormat="1">
      <c r="A836" s="36"/>
      <c r="B836" s="37"/>
      <c r="C836" s="38"/>
      <c r="D836" s="193" t="s">
        <v>155</v>
      </c>
      <c r="E836" s="38"/>
      <c r="F836" s="194" t="s">
        <v>1405</v>
      </c>
      <c r="G836" s="38"/>
      <c r="H836" s="38"/>
      <c r="I836" s="195"/>
      <c r="J836" s="38"/>
      <c r="K836" s="38"/>
      <c r="L836" s="41"/>
      <c r="M836" s="196"/>
      <c r="N836" s="197"/>
      <c r="O836" s="66"/>
      <c r="P836" s="66"/>
      <c r="Q836" s="66"/>
      <c r="R836" s="66"/>
      <c r="S836" s="66"/>
      <c r="T836" s="67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T836" s="19" t="s">
        <v>155</v>
      </c>
      <c r="AU836" s="19" t="s">
        <v>82</v>
      </c>
    </row>
    <row r="837" spans="1:65" s="13" customFormat="1">
      <c r="B837" s="198"/>
      <c r="C837" s="199"/>
      <c r="D837" s="200" t="s">
        <v>157</v>
      </c>
      <c r="E837" s="201" t="s">
        <v>19</v>
      </c>
      <c r="F837" s="202" t="s">
        <v>1177</v>
      </c>
      <c r="G837" s="199"/>
      <c r="H837" s="201" t="s">
        <v>19</v>
      </c>
      <c r="I837" s="203"/>
      <c r="J837" s="199"/>
      <c r="K837" s="199"/>
      <c r="L837" s="204"/>
      <c r="M837" s="205"/>
      <c r="N837" s="206"/>
      <c r="O837" s="206"/>
      <c r="P837" s="206"/>
      <c r="Q837" s="206"/>
      <c r="R837" s="206"/>
      <c r="S837" s="206"/>
      <c r="T837" s="207"/>
      <c r="AT837" s="208" t="s">
        <v>157</v>
      </c>
      <c r="AU837" s="208" t="s">
        <v>82</v>
      </c>
      <c r="AV837" s="13" t="s">
        <v>80</v>
      </c>
      <c r="AW837" s="13" t="s">
        <v>33</v>
      </c>
      <c r="AX837" s="13" t="s">
        <v>72</v>
      </c>
      <c r="AY837" s="208" t="s">
        <v>146</v>
      </c>
    </row>
    <row r="838" spans="1:65" s="14" customFormat="1">
      <c r="B838" s="209"/>
      <c r="C838" s="210"/>
      <c r="D838" s="200" t="s">
        <v>157</v>
      </c>
      <c r="E838" s="211" t="s">
        <v>19</v>
      </c>
      <c r="F838" s="212" t="s">
        <v>1178</v>
      </c>
      <c r="G838" s="210"/>
      <c r="H838" s="213">
        <v>15.95</v>
      </c>
      <c r="I838" s="214"/>
      <c r="J838" s="210"/>
      <c r="K838" s="210"/>
      <c r="L838" s="215"/>
      <c r="M838" s="216"/>
      <c r="N838" s="217"/>
      <c r="O838" s="217"/>
      <c r="P838" s="217"/>
      <c r="Q838" s="217"/>
      <c r="R838" s="217"/>
      <c r="S838" s="217"/>
      <c r="T838" s="218"/>
      <c r="AT838" s="219" t="s">
        <v>157</v>
      </c>
      <c r="AU838" s="219" t="s">
        <v>82</v>
      </c>
      <c r="AV838" s="14" t="s">
        <v>82</v>
      </c>
      <c r="AW838" s="14" t="s">
        <v>33</v>
      </c>
      <c r="AX838" s="14" t="s">
        <v>80</v>
      </c>
      <c r="AY838" s="219" t="s">
        <v>146</v>
      </c>
    </row>
    <row r="839" spans="1:65" s="2" customFormat="1" ht="16.5" customHeight="1">
      <c r="A839" s="36"/>
      <c r="B839" s="37"/>
      <c r="C839" s="180" t="s">
        <v>1406</v>
      </c>
      <c r="D839" s="180" t="s">
        <v>149</v>
      </c>
      <c r="E839" s="181" t="s">
        <v>1407</v>
      </c>
      <c r="F839" s="182" t="s">
        <v>1408</v>
      </c>
      <c r="G839" s="183" t="s">
        <v>184</v>
      </c>
      <c r="H839" s="184">
        <v>10.726000000000001</v>
      </c>
      <c r="I839" s="185"/>
      <c r="J839" s="186">
        <f>ROUND(I839*H839,2)</f>
        <v>0</v>
      </c>
      <c r="K839" s="182" t="s">
        <v>362</v>
      </c>
      <c r="L839" s="41"/>
      <c r="M839" s="187" t="s">
        <v>19</v>
      </c>
      <c r="N839" s="188" t="s">
        <v>43</v>
      </c>
      <c r="O839" s="66"/>
      <c r="P839" s="189">
        <f>O839*H839</f>
        <v>0</v>
      </c>
      <c r="Q839" s="189">
        <v>2.4469999999999999E-2</v>
      </c>
      <c r="R839" s="189">
        <f>Q839*H839</f>
        <v>0.26246522</v>
      </c>
      <c r="S839" s="189">
        <v>0</v>
      </c>
      <c r="T839" s="190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1" t="s">
        <v>241</v>
      </c>
      <c r="AT839" s="191" t="s">
        <v>149</v>
      </c>
      <c r="AU839" s="191" t="s">
        <v>82</v>
      </c>
      <c r="AY839" s="19" t="s">
        <v>146</v>
      </c>
      <c r="BE839" s="192">
        <f>IF(N839="základní",J839,0)</f>
        <v>0</v>
      </c>
      <c r="BF839" s="192">
        <f>IF(N839="snížená",J839,0)</f>
        <v>0</v>
      </c>
      <c r="BG839" s="192">
        <f>IF(N839="zákl. přenesená",J839,0)</f>
        <v>0</v>
      </c>
      <c r="BH839" s="192">
        <f>IF(N839="sníž. přenesená",J839,0)</f>
        <v>0</v>
      </c>
      <c r="BI839" s="192">
        <f>IF(N839="nulová",J839,0)</f>
        <v>0</v>
      </c>
      <c r="BJ839" s="19" t="s">
        <v>80</v>
      </c>
      <c r="BK839" s="192">
        <f>ROUND(I839*H839,2)</f>
        <v>0</v>
      </c>
      <c r="BL839" s="19" t="s">
        <v>241</v>
      </c>
      <c r="BM839" s="191" t="s">
        <v>1409</v>
      </c>
    </row>
    <row r="840" spans="1:65" s="2" customFormat="1">
      <c r="A840" s="36"/>
      <c r="B840" s="37"/>
      <c r="C840" s="38"/>
      <c r="D840" s="193" t="s">
        <v>155</v>
      </c>
      <c r="E840" s="38"/>
      <c r="F840" s="194" t="s">
        <v>1410</v>
      </c>
      <c r="G840" s="38"/>
      <c r="H840" s="38"/>
      <c r="I840" s="195"/>
      <c r="J840" s="38"/>
      <c r="K840" s="38"/>
      <c r="L840" s="41"/>
      <c r="M840" s="196"/>
      <c r="N840" s="197"/>
      <c r="O840" s="66"/>
      <c r="P840" s="66"/>
      <c r="Q840" s="66"/>
      <c r="R840" s="66"/>
      <c r="S840" s="66"/>
      <c r="T840" s="67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T840" s="19" t="s">
        <v>155</v>
      </c>
      <c r="AU840" s="19" t="s">
        <v>82</v>
      </c>
    </row>
    <row r="841" spans="1:65" s="14" customFormat="1">
      <c r="B841" s="209"/>
      <c r="C841" s="210"/>
      <c r="D841" s="200" t="s">
        <v>157</v>
      </c>
      <c r="E841" s="211" t="s">
        <v>19</v>
      </c>
      <c r="F841" s="212" t="s">
        <v>1411</v>
      </c>
      <c r="G841" s="210"/>
      <c r="H841" s="213">
        <v>1.48</v>
      </c>
      <c r="I841" s="214"/>
      <c r="J841" s="210"/>
      <c r="K841" s="210"/>
      <c r="L841" s="215"/>
      <c r="M841" s="216"/>
      <c r="N841" s="217"/>
      <c r="O841" s="217"/>
      <c r="P841" s="217"/>
      <c r="Q841" s="217"/>
      <c r="R841" s="217"/>
      <c r="S841" s="217"/>
      <c r="T841" s="218"/>
      <c r="AT841" s="219" t="s">
        <v>157</v>
      </c>
      <c r="AU841" s="219" t="s">
        <v>82</v>
      </c>
      <c r="AV841" s="14" t="s">
        <v>82</v>
      </c>
      <c r="AW841" s="14" t="s">
        <v>33</v>
      </c>
      <c r="AX841" s="14" t="s">
        <v>72</v>
      </c>
      <c r="AY841" s="219" t="s">
        <v>146</v>
      </c>
    </row>
    <row r="842" spans="1:65" s="14" customFormat="1">
      <c r="B842" s="209"/>
      <c r="C842" s="210"/>
      <c r="D842" s="200" t="s">
        <v>157</v>
      </c>
      <c r="E842" s="211" t="s">
        <v>19</v>
      </c>
      <c r="F842" s="212" t="s">
        <v>1412</v>
      </c>
      <c r="G842" s="210"/>
      <c r="H842" s="213">
        <v>4.8819999999999997</v>
      </c>
      <c r="I842" s="214"/>
      <c r="J842" s="210"/>
      <c r="K842" s="210"/>
      <c r="L842" s="215"/>
      <c r="M842" s="216"/>
      <c r="N842" s="217"/>
      <c r="O842" s="217"/>
      <c r="P842" s="217"/>
      <c r="Q842" s="217"/>
      <c r="R842" s="217"/>
      <c r="S842" s="217"/>
      <c r="T842" s="218"/>
      <c r="AT842" s="219" t="s">
        <v>157</v>
      </c>
      <c r="AU842" s="219" t="s">
        <v>82</v>
      </c>
      <c r="AV842" s="14" t="s">
        <v>82</v>
      </c>
      <c r="AW842" s="14" t="s">
        <v>33</v>
      </c>
      <c r="AX842" s="14" t="s">
        <v>72</v>
      </c>
      <c r="AY842" s="219" t="s">
        <v>146</v>
      </c>
    </row>
    <row r="843" spans="1:65" s="14" customFormat="1">
      <c r="B843" s="209"/>
      <c r="C843" s="210"/>
      <c r="D843" s="200" t="s">
        <v>157</v>
      </c>
      <c r="E843" s="211" t="s">
        <v>19</v>
      </c>
      <c r="F843" s="212" t="s">
        <v>1413</v>
      </c>
      <c r="G843" s="210"/>
      <c r="H843" s="213">
        <v>4.3639999999999999</v>
      </c>
      <c r="I843" s="214"/>
      <c r="J843" s="210"/>
      <c r="K843" s="210"/>
      <c r="L843" s="215"/>
      <c r="M843" s="216"/>
      <c r="N843" s="217"/>
      <c r="O843" s="217"/>
      <c r="P843" s="217"/>
      <c r="Q843" s="217"/>
      <c r="R843" s="217"/>
      <c r="S843" s="217"/>
      <c r="T843" s="218"/>
      <c r="AT843" s="219" t="s">
        <v>157</v>
      </c>
      <c r="AU843" s="219" t="s">
        <v>82</v>
      </c>
      <c r="AV843" s="14" t="s">
        <v>82</v>
      </c>
      <c r="AW843" s="14" t="s">
        <v>33</v>
      </c>
      <c r="AX843" s="14" t="s">
        <v>72</v>
      </c>
      <c r="AY843" s="219" t="s">
        <v>146</v>
      </c>
    </row>
    <row r="844" spans="1:65" s="15" customFormat="1">
      <c r="B844" s="220"/>
      <c r="C844" s="221"/>
      <c r="D844" s="200" t="s">
        <v>157</v>
      </c>
      <c r="E844" s="222" t="s">
        <v>19</v>
      </c>
      <c r="F844" s="223" t="s">
        <v>161</v>
      </c>
      <c r="G844" s="221"/>
      <c r="H844" s="224">
        <v>10.726000000000001</v>
      </c>
      <c r="I844" s="225"/>
      <c r="J844" s="221"/>
      <c r="K844" s="221"/>
      <c r="L844" s="226"/>
      <c r="M844" s="227"/>
      <c r="N844" s="228"/>
      <c r="O844" s="228"/>
      <c r="P844" s="228"/>
      <c r="Q844" s="228"/>
      <c r="R844" s="228"/>
      <c r="S844" s="228"/>
      <c r="T844" s="229"/>
      <c r="AT844" s="230" t="s">
        <v>157</v>
      </c>
      <c r="AU844" s="230" t="s">
        <v>82</v>
      </c>
      <c r="AV844" s="15" t="s">
        <v>147</v>
      </c>
      <c r="AW844" s="15" t="s">
        <v>33</v>
      </c>
      <c r="AX844" s="15" t="s">
        <v>80</v>
      </c>
      <c r="AY844" s="230" t="s">
        <v>146</v>
      </c>
    </row>
    <row r="845" spans="1:65" s="2" customFormat="1" ht="16.5" customHeight="1">
      <c r="A845" s="36"/>
      <c r="B845" s="37"/>
      <c r="C845" s="180" t="s">
        <v>1414</v>
      </c>
      <c r="D845" s="180" t="s">
        <v>149</v>
      </c>
      <c r="E845" s="181" t="s">
        <v>1415</v>
      </c>
      <c r="F845" s="182" t="s">
        <v>1416</v>
      </c>
      <c r="G845" s="183" t="s">
        <v>152</v>
      </c>
      <c r="H845" s="184">
        <v>15.95</v>
      </c>
      <c r="I845" s="185"/>
      <c r="J845" s="186">
        <f>ROUND(I845*H845,2)</f>
        <v>0</v>
      </c>
      <c r="K845" s="182" t="s">
        <v>362</v>
      </c>
      <c r="L845" s="41"/>
      <c r="M845" s="187" t="s">
        <v>19</v>
      </c>
      <c r="N845" s="188" t="s">
        <v>43</v>
      </c>
      <c r="O845" s="66"/>
      <c r="P845" s="189">
        <f>O845*H845</f>
        <v>0</v>
      </c>
      <c r="Q845" s="189">
        <v>0</v>
      </c>
      <c r="R845" s="189">
        <f>Q845*H845</f>
        <v>0</v>
      </c>
      <c r="S845" s="189">
        <v>1.4E-2</v>
      </c>
      <c r="T845" s="190">
        <f>S845*H845</f>
        <v>0.2233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91" t="s">
        <v>241</v>
      </c>
      <c r="AT845" s="191" t="s">
        <v>149</v>
      </c>
      <c r="AU845" s="191" t="s">
        <v>82</v>
      </c>
      <c r="AY845" s="19" t="s">
        <v>146</v>
      </c>
      <c r="BE845" s="192">
        <f>IF(N845="základní",J845,0)</f>
        <v>0</v>
      </c>
      <c r="BF845" s="192">
        <f>IF(N845="snížená",J845,0)</f>
        <v>0</v>
      </c>
      <c r="BG845" s="192">
        <f>IF(N845="zákl. přenesená",J845,0)</f>
        <v>0</v>
      </c>
      <c r="BH845" s="192">
        <f>IF(N845="sníž. přenesená",J845,0)</f>
        <v>0</v>
      </c>
      <c r="BI845" s="192">
        <f>IF(N845="nulová",J845,0)</f>
        <v>0</v>
      </c>
      <c r="BJ845" s="19" t="s">
        <v>80</v>
      </c>
      <c r="BK845" s="192">
        <f>ROUND(I845*H845,2)</f>
        <v>0</v>
      </c>
      <c r="BL845" s="19" t="s">
        <v>241</v>
      </c>
      <c r="BM845" s="191" t="s">
        <v>1417</v>
      </c>
    </row>
    <row r="846" spans="1:65" s="2" customFormat="1">
      <c r="A846" s="36"/>
      <c r="B846" s="37"/>
      <c r="C846" s="38"/>
      <c r="D846" s="193" t="s">
        <v>155</v>
      </c>
      <c r="E846" s="38"/>
      <c r="F846" s="194" t="s">
        <v>1418</v>
      </c>
      <c r="G846" s="38"/>
      <c r="H846" s="38"/>
      <c r="I846" s="195"/>
      <c r="J846" s="38"/>
      <c r="K846" s="38"/>
      <c r="L846" s="41"/>
      <c r="M846" s="196"/>
      <c r="N846" s="197"/>
      <c r="O846" s="66"/>
      <c r="P846" s="66"/>
      <c r="Q846" s="66"/>
      <c r="R846" s="66"/>
      <c r="S846" s="66"/>
      <c r="T846" s="67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9" t="s">
        <v>155</v>
      </c>
      <c r="AU846" s="19" t="s">
        <v>82</v>
      </c>
    </row>
    <row r="847" spans="1:65" s="13" customFormat="1">
      <c r="B847" s="198"/>
      <c r="C847" s="199"/>
      <c r="D847" s="200" t="s">
        <v>157</v>
      </c>
      <c r="E847" s="201" t="s">
        <v>19</v>
      </c>
      <c r="F847" s="202" t="s">
        <v>1177</v>
      </c>
      <c r="G847" s="199"/>
      <c r="H847" s="201" t="s">
        <v>19</v>
      </c>
      <c r="I847" s="203"/>
      <c r="J847" s="199"/>
      <c r="K847" s="199"/>
      <c r="L847" s="204"/>
      <c r="M847" s="205"/>
      <c r="N847" s="206"/>
      <c r="O847" s="206"/>
      <c r="P847" s="206"/>
      <c r="Q847" s="206"/>
      <c r="R847" s="206"/>
      <c r="S847" s="206"/>
      <c r="T847" s="207"/>
      <c r="AT847" s="208" t="s">
        <v>157</v>
      </c>
      <c r="AU847" s="208" t="s">
        <v>82</v>
      </c>
      <c r="AV847" s="13" t="s">
        <v>80</v>
      </c>
      <c r="AW847" s="13" t="s">
        <v>33</v>
      </c>
      <c r="AX847" s="13" t="s">
        <v>72</v>
      </c>
      <c r="AY847" s="208" t="s">
        <v>146</v>
      </c>
    </row>
    <row r="848" spans="1:65" s="14" customFormat="1">
      <c r="B848" s="209"/>
      <c r="C848" s="210"/>
      <c r="D848" s="200" t="s">
        <v>157</v>
      </c>
      <c r="E848" s="211" t="s">
        <v>19</v>
      </c>
      <c r="F848" s="212" t="s">
        <v>1178</v>
      </c>
      <c r="G848" s="210"/>
      <c r="H848" s="213">
        <v>15.95</v>
      </c>
      <c r="I848" s="214"/>
      <c r="J848" s="210"/>
      <c r="K848" s="210"/>
      <c r="L848" s="215"/>
      <c r="M848" s="216"/>
      <c r="N848" s="217"/>
      <c r="O848" s="217"/>
      <c r="P848" s="217"/>
      <c r="Q848" s="217"/>
      <c r="R848" s="217"/>
      <c r="S848" s="217"/>
      <c r="T848" s="218"/>
      <c r="AT848" s="219" t="s">
        <v>157</v>
      </c>
      <c r="AU848" s="219" t="s">
        <v>82</v>
      </c>
      <c r="AV848" s="14" t="s">
        <v>82</v>
      </c>
      <c r="AW848" s="14" t="s">
        <v>33</v>
      </c>
      <c r="AX848" s="14" t="s">
        <v>80</v>
      </c>
      <c r="AY848" s="219" t="s">
        <v>146</v>
      </c>
    </row>
    <row r="849" spans="1:65" s="2" customFormat="1" ht="16.5" customHeight="1">
      <c r="A849" s="36"/>
      <c r="B849" s="37"/>
      <c r="C849" s="180" t="s">
        <v>640</v>
      </c>
      <c r="D849" s="180" t="s">
        <v>149</v>
      </c>
      <c r="E849" s="181" t="s">
        <v>1419</v>
      </c>
      <c r="F849" s="182" t="s">
        <v>1420</v>
      </c>
      <c r="G849" s="183" t="s">
        <v>297</v>
      </c>
      <c r="H849" s="184">
        <v>22</v>
      </c>
      <c r="I849" s="185"/>
      <c r="J849" s="186">
        <f>ROUND(I849*H849,2)</f>
        <v>0</v>
      </c>
      <c r="K849" s="182" t="s">
        <v>362</v>
      </c>
      <c r="L849" s="41"/>
      <c r="M849" s="187" t="s">
        <v>19</v>
      </c>
      <c r="N849" s="188" t="s">
        <v>43</v>
      </c>
      <c r="O849" s="66"/>
      <c r="P849" s="189">
        <f>O849*H849</f>
        <v>0</v>
      </c>
      <c r="Q849" s="189">
        <v>0</v>
      </c>
      <c r="R849" s="189">
        <f>Q849*H849</f>
        <v>0</v>
      </c>
      <c r="S849" s="189">
        <v>3.3000000000000002E-2</v>
      </c>
      <c r="T849" s="190">
        <f>S849*H849</f>
        <v>0.72599999999999998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241</v>
      </c>
      <c r="AT849" s="191" t="s">
        <v>149</v>
      </c>
      <c r="AU849" s="191" t="s">
        <v>82</v>
      </c>
      <c r="AY849" s="19" t="s">
        <v>146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9" t="s">
        <v>80</v>
      </c>
      <c r="BK849" s="192">
        <f>ROUND(I849*H849,2)</f>
        <v>0</v>
      </c>
      <c r="BL849" s="19" t="s">
        <v>241</v>
      </c>
      <c r="BM849" s="191" t="s">
        <v>1421</v>
      </c>
    </row>
    <row r="850" spans="1:65" s="2" customFormat="1">
      <c r="A850" s="36"/>
      <c r="B850" s="37"/>
      <c r="C850" s="38"/>
      <c r="D850" s="193" t="s">
        <v>155</v>
      </c>
      <c r="E850" s="38"/>
      <c r="F850" s="194" t="s">
        <v>1422</v>
      </c>
      <c r="G850" s="38"/>
      <c r="H850" s="38"/>
      <c r="I850" s="195"/>
      <c r="J850" s="38"/>
      <c r="K850" s="38"/>
      <c r="L850" s="41"/>
      <c r="M850" s="196"/>
      <c r="N850" s="197"/>
      <c r="O850" s="66"/>
      <c r="P850" s="66"/>
      <c r="Q850" s="66"/>
      <c r="R850" s="66"/>
      <c r="S850" s="66"/>
      <c r="T850" s="67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T850" s="19" t="s">
        <v>155</v>
      </c>
      <c r="AU850" s="19" t="s">
        <v>82</v>
      </c>
    </row>
    <row r="851" spans="1:65" s="13" customFormat="1">
      <c r="B851" s="198"/>
      <c r="C851" s="199"/>
      <c r="D851" s="200" t="s">
        <v>157</v>
      </c>
      <c r="E851" s="201" t="s">
        <v>19</v>
      </c>
      <c r="F851" s="202" t="s">
        <v>1177</v>
      </c>
      <c r="G851" s="199"/>
      <c r="H851" s="201" t="s">
        <v>19</v>
      </c>
      <c r="I851" s="203"/>
      <c r="J851" s="199"/>
      <c r="K851" s="199"/>
      <c r="L851" s="204"/>
      <c r="M851" s="205"/>
      <c r="N851" s="206"/>
      <c r="O851" s="206"/>
      <c r="P851" s="206"/>
      <c r="Q851" s="206"/>
      <c r="R851" s="206"/>
      <c r="S851" s="206"/>
      <c r="T851" s="207"/>
      <c r="AT851" s="208" t="s">
        <v>157</v>
      </c>
      <c r="AU851" s="208" t="s">
        <v>82</v>
      </c>
      <c r="AV851" s="13" t="s">
        <v>80</v>
      </c>
      <c r="AW851" s="13" t="s">
        <v>33</v>
      </c>
      <c r="AX851" s="13" t="s">
        <v>72</v>
      </c>
      <c r="AY851" s="208" t="s">
        <v>146</v>
      </c>
    </row>
    <row r="852" spans="1:65" s="14" customFormat="1">
      <c r="B852" s="209"/>
      <c r="C852" s="210"/>
      <c r="D852" s="200" t="s">
        <v>157</v>
      </c>
      <c r="E852" s="211" t="s">
        <v>19</v>
      </c>
      <c r="F852" s="212" t="s">
        <v>1423</v>
      </c>
      <c r="G852" s="210"/>
      <c r="H852" s="213">
        <v>22</v>
      </c>
      <c r="I852" s="214"/>
      <c r="J852" s="210"/>
      <c r="K852" s="210"/>
      <c r="L852" s="215"/>
      <c r="M852" s="216"/>
      <c r="N852" s="217"/>
      <c r="O852" s="217"/>
      <c r="P852" s="217"/>
      <c r="Q852" s="217"/>
      <c r="R852" s="217"/>
      <c r="S852" s="217"/>
      <c r="T852" s="218"/>
      <c r="AT852" s="219" t="s">
        <v>157</v>
      </c>
      <c r="AU852" s="219" t="s">
        <v>82</v>
      </c>
      <c r="AV852" s="14" t="s">
        <v>82</v>
      </c>
      <c r="AW852" s="14" t="s">
        <v>33</v>
      </c>
      <c r="AX852" s="14" t="s">
        <v>80</v>
      </c>
      <c r="AY852" s="219" t="s">
        <v>146</v>
      </c>
    </row>
    <row r="853" spans="1:65" s="2" customFormat="1" ht="16.5" customHeight="1">
      <c r="A853" s="36"/>
      <c r="B853" s="37"/>
      <c r="C853" s="180" t="s">
        <v>1424</v>
      </c>
      <c r="D853" s="180" t="s">
        <v>149</v>
      </c>
      <c r="E853" s="181" t="s">
        <v>1425</v>
      </c>
      <c r="F853" s="182" t="s">
        <v>1426</v>
      </c>
      <c r="G853" s="183" t="s">
        <v>297</v>
      </c>
      <c r="H853" s="184">
        <v>22</v>
      </c>
      <c r="I853" s="185"/>
      <c r="J853" s="186">
        <f>ROUND(I853*H853,2)</f>
        <v>0</v>
      </c>
      <c r="K853" s="182" t="s">
        <v>362</v>
      </c>
      <c r="L853" s="41"/>
      <c r="M853" s="187" t="s">
        <v>19</v>
      </c>
      <c r="N853" s="188" t="s">
        <v>43</v>
      </c>
      <c r="O853" s="66"/>
      <c r="P853" s="189">
        <f>O853*H853</f>
        <v>0</v>
      </c>
      <c r="Q853" s="189">
        <v>0</v>
      </c>
      <c r="R853" s="189">
        <f>Q853*H853</f>
        <v>0</v>
      </c>
      <c r="S853" s="189">
        <v>4.4999999999999998E-2</v>
      </c>
      <c r="T853" s="190">
        <f>S853*H853</f>
        <v>0.99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91" t="s">
        <v>241</v>
      </c>
      <c r="AT853" s="191" t="s">
        <v>149</v>
      </c>
      <c r="AU853" s="191" t="s">
        <v>82</v>
      </c>
      <c r="AY853" s="19" t="s">
        <v>146</v>
      </c>
      <c r="BE853" s="192">
        <f>IF(N853="základní",J853,0)</f>
        <v>0</v>
      </c>
      <c r="BF853" s="192">
        <f>IF(N853="snížená",J853,0)</f>
        <v>0</v>
      </c>
      <c r="BG853" s="192">
        <f>IF(N853="zákl. přenesená",J853,0)</f>
        <v>0</v>
      </c>
      <c r="BH853" s="192">
        <f>IF(N853="sníž. přenesená",J853,0)</f>
        <v>0</v>
      </c>
      <c r="BI853" s="192">
        <f>IF(N853="nulová",J853,0)</f>
        <v>0</v>
      </c>
      <c r="BJ853" s="19" t="s">
        <v>80</v>
      </c>
      <c r="BK853" s="192">
        <f>ROUND(I853*H853,2)</f>
        <v>0</v>
      </c>
      <c r="BL853" s="19" t="s">
        <v>241</v>
      </c>
      <c r="BM853" s="191" t="s">
        <v>1427</v>
      </c>
    </row>
    <row r="854" spans="1:65" s="2" customFormat="1">
      <c r="A854" s="36"/>
      <c r="B854" s="37"/>
      <c r="C854" s="38"/>
      <c r="D854" s="193" t="s">
        <v>155</v>
      </c>
      <c r="E854" s="38"/>
      <c r="F854" s="194" t="s">
        <v>1428</v>
      </c>
      <c r="G854" s="38"/>
      <c r="H854" s="38"/>
      <c r="I854" s="195"/>
      <c r="J854" s="38"/>
      <c r="K854" s="38"/>
      <c r="L854" s="41"/>
      <c r="M854" s="196"/>
      <c r="N854" s="197"/>
      <c r="O854" s="66"/>
      <c r="P854" s="66"/>
      <c r="Q854" s="66"/>
      <c r="R854" s="66"/>
      <c r="S854" s="66"/>
      <c r="T854" s="67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T854" s="19" t="s">
        <v>155</v>
      </c>
      <c r="AU854" s="19" t="s">
        <v>82</v>
      </c>
    </row>
    <row r="855" spans="1:65" s="13" customFormat="1">
      <c r="B855" s="198"/>
      <c r="C855" s="199"/>
      <c r="D855" s="200" t="s">
        <v>157</v>
      </c>
      <c r="E855" s="201" t="s">
        <v>19</v>
      </c>
      <c r="F855" s="202" t="s">
        <v>1177</v>
      </c>
      <c r="G855" s="199"/>
      <c r="H855" s="201" t="s">
        <v>19</v>
      </c>
      <c r="I855" s="203"/>
      <c r="J855" s="199"/>
      <c r="K855" s="199"/>
      <c r="L855" s="204"/>
      <c r="M855" s="205"/>
      <c r="N855" s="206"/>
      <c r="O855" s="206"/>
      <c r="P855" s="206"/>
      <c r="Q855" s="206"/>
      <c r="R855" s="206"/>
      <c r="S855" s="206"/>
      <c r="T855" s="207"/>
      <c r="AT855" s="208" t="s">
        <v>157</v>
      </c>
      <c r="AU855" s="208" t="s">
        <v>82</v>
      </c>
      <c r="AV855" s="13" t="s">
        <v>80</v>
      </c>
      <c r="AW855" s="13" t="s">
        <v>33</v>
      </c>
      <c r="AX855" s="13" t="s">
        <v>72</v>
      </c>
      <c r="AY855" s="208" t="s">
        <v>146</v>
      </c>
    </row>
    <row r="856" spans="1:65" s="14" customFormat="1">
      <c r="B856" s="209"/>
      <c r="C856" s="210"/>
      <c r="D856" s="200" t="s">
        <v>157</v>
      </c>
      <c r="E856" s="211" t="s">
        <v>19</v>
      </c>
      <c r="F856" s="212" t="s">
        <v>1423</v>
      </c>
      <c r="G856" s="210"/>
      <c r="H856" s="213">
        <v>22</v>
      </c>
      <c r="I856" s="214"/>
      <c r="J856" s="210"/>
      <c r="K856" s="210"/>
      <c r="L856" s="215"/>
      <c r="M856" s="216"/>
      <c r="N856" s="217"/>
      <c r="O856" s="217"/>
      <c r="P856" s="217"/>
      <c r="Q856" s="217"/>
      <c r="R856" s="217"/>
      <c r="S856" s="217"/>
      <c r="T856" s="218"/>
      <c r="AT856" s="219" t="s">
        <v>157</v>
      </c>
      <c r="AU856" s="219" t="s">
        <v>82</v>
      </c>
      <c r="AV856" s="14" t="s">
        <v>82</v>
      </c>
      <c r="AW856" s="14" t="s">
        <v>33</v>
      </c>
      <c r="AX856" s="14" t="s">
        <v>80</v>
      </c>
      <c r="AY856" s="219" t="s">
        <v>146</v>
      </c>
    </row>
    <row r="857" spans="1:65" s="2" customFormat="1" ht="24.2" customHeight="1">
      <c r="A857" s="36"/>
      <c r="B857" s="37"/>
      <c r="C857" s="180" t="s">
        <v>1429</v>
      </c>
      <c r="D857" s="180" t="s">
        <v>149</v>
      </c>
      <c r="E857" s="181" t="s">
        <v>1430</v>
      </c>
      <c r="F857" s="182" t="s">
        <v>1431</v>
      </c>
      <c r="G857" s="183" t="s">
        <v>213</v>
      </c>
      <c r="H857" s="184">
        <v>22.428999999999998</v>
      </c>
      <c r="I857" s="185"/>
      <c r="J857" s="186">
        <f>ROUND(I857*H857,2)</f>
        <v>0</v>
      </c>
      <c r="K857" s="182" t="s">
        <v>362</v>
      </c>
      <c r="L857" s="41"/>
      <c r="M857" s="187" t="s">
        <v>19</v>
      </c>
      <c r="N857" s="188" t="s">
        <v>43</v>
      </c>
      <c r="O857" s="66"/>
      <c r="P857" s="189">
        <f>O857*H857</f>
        <v>0</v>
      </c>
      <c r="Q857" s="189">
        <v>0</v>
      </c>
      <c r="R857" s="189">
        <f>Q857*H857</f>
        <v>0</v>
      </c>
      <c r="S857" s="189">
        <v>0</v>
      </c>
      <c r="T857" s="190">
        <f>S857*H857</f>
        <v>0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191" t="s">
        <v>241</v>
      </c>
      <c r="AT857" s="191" t="s">
        <v>149</v>
      </c>
      <c r="AU857" s="191" t="s">
        <v>82</v>
      </c>
      <c r="AY857" s="19" t="s">
        <v>146</v>
      </c>
      <c r="BE857" s="192">
        <f>IF(N857="základní",J857,0)</f>
        <v>0</v>
      </c>
      <c r="BF857" s="192">
        <f>IF(N857="snížená",J857,0)</f>
        <v>0</v>
      </c>
      <c r="BG857" s="192">
        <f>IF(N857="zákl. přenesená",J857,0)</f>
        <v>0</v>
      </c>
      <c r="BH857" s="192">
        <f>IF(N857="sníž. přenesená",J857,0)</f>
        <v>0</v>
      </c>
      <c r="BI857" s="192">
        <f>IF(N857="nulová",J857,0)</f>
        <v>0</v>
      </c>
      <c r="BJ857" s="19" t="s">
        <v>80</v>
      </c>
      <c r="BK857" s="192">
        <f>ROUND(I857*H857,2)</f>
        <v>0</v>
      </c>
      <c r="BL857" s="19" t="s">
        <v>241</v>
      </c>
      <c r="BM857" s="191" t="s">
        <v>1432</v>
      </c>
    </row>
    <row r="858" spans="1:65" s="2" customFormat="1">
      <c r="A858" s="36"/>
      <c r="B858" s="37"/>
      <c r="C858" s="38"/>
      <c r="D858" s="193" t="s">
        <v>155</v>
      </c>
      <c r="E858" s="38"/>
      <c r="F858" s="194" t="s">
        <v>1433</v>
      </c>
      <c r="G858" s="38"/>
      <c r="H858" s="38"/>
      <c r="I858" s="195"/>
      <c r="J858" s="38"/>
      <c r="K858" s="38"/>
      <c r="L858" s="41"/>
      <c r="M858" s="196"/>
      <c r="N858" s="197"/>
      <c r="O858" s="66"/>
      <c r="P858" s="66"/>
      <c r="Q858" s="66"/>
      <c r="R858" s="66"/>
      <c r="S858" s="66"/>
      <c r="T858" s="67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T858" s="19" t="s">
        <v>155</v>
      </c>
      <c r="AU858" s="19" t="s">
        <v>82</v>
      </c>
    </row>
    <row r="859" spans="1:65" s="12" customFormat="1" ht="22.9" customHeight="1">
      <c r="B859" s="164"/>
      <c r="C859" s="165"/>
      <c r="D859" s="166" t="s">
        <v>71</v>
      </c>
      <c r="E859" s="178" t="s">
        <v>1434</v>
      </c>
      <c r="F859" s="178" t="s">
        <v>1435</v>
      </c>
      <c r="G859" s="165"/>
      <c r="H859" s="165"/>
      <c r="I859" s="168"/>
      <c r="J859" s="179">
        <f>BK859</f>
        <v>0</v>
      </c>
      <c r="K859" s="165"/>
      <c r="L859" s="170"/>
      <c r="M859" s="171"/>
      <c r="N859" s="172"/>
      <c r="O859" s="172"/>
      <c r="P859" s="173">
        <f>SUM(P860:P987)</f>
        <v>0</v>
      </c>
      <c r="Q859" s="172"/>
      <c r="R859" s="173">
        <f>SUM(R860:R987)</f>
        <v>21.099038470000004</v>
      </c>
      <c r="S859" s="172"/>
      <c r="T859" s="174">
        <f>SUM(T860:T987)</f>
        <v>0</v>
      </c>
      <c r="AR859" s="175" t="s">
        <v>82</v>
      </c>
      <c r="AT859" s="176" t="s">
        <v>71</v>
      </c>
      <c r="AU859" s="176" t="s">
        <v>80</v>
      </c>
      <c r="AY859" s="175" t="s">
        <v>146</v>
      </c>
      <c r="BK859" s="177">
        <f>SUM(BK860:BK987)</f>
        <v>0</v>
      </c>
    </row>
    <row r="860" spans="1:65" s="2" customFormat="1" ht="33" customHeight="1">
      <c r="A860" s="36"/>
      <c r="B860" s="37"/>
      <c r="C860" s="180" t="s">
        <v>1436</v>
      </c>
      <c r="D860" s="180" t="s">
        <v>149</v>
      </c>
      <c r="E860" s="181" t="s">
        <v>1437</v>
      </c>
      <c r="F860" s="182" t="s">
        <v>1438</v>
      </c>
      <c r="G860" s="183" t="s">
        <v>152</v>
      </c>
      <c r="H860" s="184">
        <v>94.710999999999999</v>
      </c>
      <c r="I860" s="185"/>
      <c r="J860" s="186">
        <f>ROUND(I860*H860,2)</f>
        <v>0</v>
      </c>
      <c r="K860" s="182" t="s">
        <v>362</v>
      </c>
      <c r="L860" s="41"/>
      <c r="M860" s="187" t="s">
        <v>19</v>
      </c>
      <c r="N860" s="188" t="s">
        <v>43</v>
      </c>
      <c r="O860" s="66"/>
      <c r="P860" s="189">
        <f>O860*H860</f>
        <v>0</v>
      </c>
      <c r="Q860" s="189">
        <v>4.428E-2</v>
      </c>
      <c r="R860" s="189">
        <f>Q860*H860</f>
        <v>4.1938030800000003</v>
      </c>
      <c r="S860" s="189">
        <v>0</v>
      </c>
      <c r="T860" s="190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91" t="s">
        <v>241</v>
      </c>
      <c r="AT860" s="191" t="s">
        <v>149</v>
      </c>
      <c r="AU860" s="191" t="s">
        <v>82</v>
      </c>
      <c r="AY860" s="19" t="s">
        <v>146</v>
      </c>
      <c r="BE860" s="192">
        <f>IF(N860="základní",J860,0)</f>
        <v>0</v>
      </c>
      <c r="BF860" s="192">
        <f>IF(N860="snížená",J860,0)</f>
        <v>0</v>
      </c>
      <c r="BG860" s="192">
        <f>IF(N860="zákl. přenesená",J860,0)</f>
        <v>0</v>
      </c>
      <c r="BH860" s="192">
        <f>IF(N860="sníž. přenesená",J860,0)</f>
        <v>0</v>
      </c>
      <c r="BI860" s="192">
        <f>IF(N860="nulová",J860,0)</f>
        <v>0</v>
      </c>
      <c r="BJ860" s="19" t="s">
        <v>80</v>
      </c>
      <c r="BK860" s="192">
        <f>ROUND(I860*H860,2)</f>
        <v>0</v>
      </c>
      <c r="BL860" s="19" t="s">
        <v>241</v>
      </c>
      <c r="BM860" s="191" t="s">
        <v>1439</v>
      </c>
    </row>
    <row r="861" spans="1:65" s="2" customFormat="1">
      <c r="A861" s="36"/>
      <c r="B861" s="37"/>
      <c r="C861" s="38"/>
      <c r="D861" s="193" t="s">
        <v>155</v>
      </c>
      <c r="E861" s="38"/>
      <c r="F861" s="194" t="s">
        <v>1440</v>
      </c>
      <c r="G861" s="38"/>
      <c r="H861" s="38"/>
      <c r="I861" s="195"/>
      <c r="J861" s="38"/>
      <c r="K861" s="38"/>
      <c r="L861" s="41"/>
      <c r="M861" s="196"/>
      <c r="N861" s="197"/>
      <c r="O861" s="66"/>
      <c r="P861" s="66"/>
      <c r="Q861" s="66"/>
      <c r="R861" s="66"/>
      <c r="S861" s="66"/>
      <c r="T861" s="67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T861" s="19" t="s">
        <v>155</v>
      </c>
      <c r="AU861" s="19" t="s">
        <v>82</v>
      </c>
    </row>
    <row r="862" spans="1:65" s="13" customFormat="1">
      <c r="B862" s="198"/>
      <c r="C862" s="199"/>
      <c r="D862" s="200" t="s">
        <v>157</v>
      </c>
      <c r="E862" s="201" t="s">
        <v>19</v>
      </c>
      <c r="F862" s="202" t="s">
        <v>1058</v>
      </c>
      <c r="G862" s="199"/>
      <c r="H862" s="201" t="s">
        <v>19</v>
      </c>
      <c r="I862" s="203"/>
      <c r="J862" s="199"/>
      <c r="K862" s="199"/>
      <c r="L862" s="204"/>
      <c r="M862" s="205"/>
      <c r="N862" s="206"/>
      <c r="O862" s="206"/>
      <c r="P862" s="206"/>
      <c r="Q862" s="206"/>
      <c r="R862" s="206"/>
      <c r="S862" s="206"/>
      <c r="T862" s="207"/>
      <c r="AT862" s="208" t="s">
        <v>157</v>
      </c>
      <c r="AU862" s="208" t="s">
        <v>82</v>
      </c>
      <c r="AV862" s="13" t="s">
        <v>80</v>
      </c>
      <c r="AW862" s="13" t="s">
        <v>33</v>
      </c>
      <c r="AX862" s="13" t="s">
        <v>72</v>
      </c>
      <c r="AY862" s="208" t="s">
        <v>146</v>
      </c>
    </row>
    <row r="863" spans="1:65" s="14" customFormat="1">
      <c r="B863" s="209"/>
      <c r="C863" s="210"/>
      <c r="D863" s="200" t="s">
        <v>157</v>
      </c>
      <c r="E863" s="211" t="s">
        <v>19</v>
      </c>
      <c r="F863" s="212" t="s">
        <v>1441</v>
      </c>
      <c r="G863" s="210"/>
      <c r="H863" s="213">
        <v>8.5120000000000005</v>
      </c>
      <c r="I863" s="214"/>
      <c r="J863" s="210"/>
      <c r="K863" s="210"/>
      <c r="L863" s="215"/>
      <c r="M863" s="216"/>
      <c r="N863" s="217"/>
      <c r="O863" s="217"/>
      <c r="P863" s="217"/>
      <c r="Q863" s="217"/>
      <c r="R863" s="217"/>
      <c r="S863" s="217"/>
      <c r="T863" s="218"/>
      <c r="AT863" s="219" t="s">
        <v>157</v>
      </c>
      <c r="AU863" s="219" t="s">
        <v>82</v>
      </c>
      <c r="AV863" s="14" t="s">
        <v>82</v>
      </c>
      <c r="AW863" s="14" t="s">
        <v>33</v>
      </c>
      <c r="AX863" s="14" t="s">
        <v>72</v>
      </c>
      <c r="AY863" s="219" t="s">
        <v>146</v>
      </c>
    </row>
    <row r="864" spans="1:65" s="14" customFormat="1">
      <c r="B864" s="209"/>
      <c r="C864" s="210"/>
      <c r="D864" s="200" t="s">
        <v>157</v>
      </c>
      <c r="E864" s="211" t="s">
        <v>19</v>
      </c>
      <c r="F864" s="212" t="s">
        <v>1442</v>
      </c>
      <c r="G864" s="210"/>
      <c r="H864" s="213">
        <v>8.6240000000000006</v>
      </c>
      <c r="I864" s="214"/>
      <c r="J864" s="210"/>
      <c r="K864" s="210"/>
      <c r="L864" s="215"/>
      <c r="M864" s="216"/>
      <c r="N864" s="217"/>
      <c r="O864" s="217"/>
      <c r="P864" s="217"/>
      <c r="Q864" s="217"/>
      <c r="R864" s="217"/>
      <c r="S864" s="217"/>
      <c r="T864" s="218"/>
      <c r="AT864" s="219" t="s">
        <v>157</v>
      </c>
      <c r="AU864" s="219" t="s">
        <v>82</v>
      </c>
      <c r="AV864" s="14" t="s">
        <v>82</v>
      </c>
      <c r="AW864" s="14" t="s">
        <v>33</v>
      </c>
      <c r="AX864" s="14" t="s">
        <v>72</v>
      </c>
      <c r="AY864" s="219" t="s">
        <v>146</v>
      </c>
    </row>
    <row r="865" spans="2:51" s="14" customFormat="1">
      <c r="B865" s="209"/>
      <c r="C865" s="210"/>
      <c r="D865" s="200" t="s">
        <v>157</v>
      </c>
      <c r="E865" s="211" t="s">
        <v>19</v>
      </c>
      <c r="F865" s="212" t="s">
        <v>1443</v>
      </c>
      <c r="G865" s="210"/>
      <c r="H865" s="213">
        <v>-2.2050000000000001</v>
      </c>
      <c r="I865" s="214"/>
      <c r="J865" s="210"/>
      <c r="K865" s="210"/>
      <c r="L865" s="215"/>
      <c r="M865" s="216"/>
      <c r="N865" s="217"/>
      <c r="O865" s="217"/>
      <c r="P865" s="217"/>
      <c r="Q865" s="217"/>
      <c r="R865" s="217"/>
      <c r="S865" s="217"/>
      <c r="T865" s="218"/>
      <c r="AT865" s="219" t="s">
        <v>157</v>
      </c>
      <c r="AU865" s="219" t="s">
        <v>82</v>
      </c>
      <c r="AV865" s="14" t="s">
        <v>82</v>
      </c>
      <c r="AW865" s="14" t="s">
        <v>33</v>
      </c>
      <c r="AX865" s="14" t="s">
        <v>72</v>
      </c>
      <c r="AY865" s="219" t="s">
        <v>146</v>
      </c>
    </row>
    <row r="866" spans="2:51" s="14" customFormat="1">
      <c r="B866" s="209"/>
      <c r="C866" s="210"/>
      <c r="D866" s="200" t="s">
        <v>157</v>
      </c>
      <c r="E866" s="211" t="s">
        <v>19</v>
      </c>
      <c r="F866" s="212" t="s">
        <v>1444</v>
      </c>
      <c r="G866" s="210"/>
      <c r="H866" s="213">
        <v>25.437999999999999</v>
      </c>
      <c r="I866" s="214"/>
      <c r="J866" s="210"/>
      <c r="K866" s="210"/>
      <c r="L866" s="215"/>
      <c r="M866" s="216"/>
      <c r="N866" s="217"/>
      <c r="O866" s="217"/>
      <c r="P866" s="217"/>
      <c r="Q866" s="217"/>
      <c r="R866" s="217"/>
      <c r="S866" s="217"/>
      <c r="T866" s="218"/>
      <c r="AT866" s="219" t="s">
        <v>157</v>
      </c>
      <c r="AU866" s="219" t="s">
        <v>82</v>
      </c>
      <c r="AV866" s="14" t="s">
        <v>82</v>
      </c>
      <c r="AW866" s="14" t="s">
        <v>33</v>
      </c>
      <c r="AX866" s="14" t="s">
        <v>72</v>
      </c>
      <c r="AY866" s="219" t="s">
        <v>146</v>
      </c>
    </row>
    <row r="867" spans="2:51" s="14" customFormat="1">
      <c r="B867" s="209"/>
      <c r="C867" s="210"/>
      <c r="D867" s="200" t="s">
        <v>157</v>
      </c>
      <c r="E867" s="211" t="s">
        <v>19</v>
      </c>
      <c r="F867" s="212" t="s">
        <v>1445</v>
      </c>
      <c r="G867" s="210"/>
      <c r="H867" s="213">
        <v>-5</v>
      </c>
      <c r="I867" s="214"/>
      <c r="J867" s="210"/>
      <c r="K867" s="210"/>
      <c r="L867" s="215"/>
      <c r="M867" s="216"/>
      <c r="N867" s="217"/>
      <c r="O867" s="217"/>
      <c r="P867" s="217"/>
      <c r="Q867" s="217"/>
      <c r="R867" s="217"/>
      <c r="S867" s="217"/>
      <c r="T867" s="218"/>
      <c r="AT867" s="219" t="s">
        <v>157</v>
      </c>
      <c r="AU867" s="219" t="s">
        <v>82</v>
      </c>
      <c r="AV867" s="14" t="s">
        <v>82</v>
      </c>
      <c r="AW867" s="14" t="s">
        <v>33</v>
      </c>
      <c r="AX867" s="14" t="s">
        <v>72</v>
      </c>
      <c r="AY867" s="219" t="s">
        <v>146</v>
      </c>
    </row>
    <row r="868" spans="2:51" s="14" customFormat="1">
      <c r="B868" s="209"/>
      <c r="C868" s="210"/>
      <c r="D868" s="200" t="s">
        <v>157</v>
      </c>
      <c r="E868" s="211" t="s">
        <v>19</v>
      </c>
      <c r="F868" s="212" t="s">
        <v>1446</v>
      </c>
      <c r="G868" s="210"/>
      <c r="H868" s="213">
        <v>-12.5</v>
      </c>
      <c r="I868" s="214"/>
      <c r="J868" s="210"/>
      <c r="K868" s="210"/>
      <c r="L868" s="215"/>
      <c r="M868" s="216"/>
      <c r="N868" s="217"/>
      <c r="O868" s="217"/>
      <c r="P868" s="217"/>
      <c r="Q868" s="217"/>
      <c r="R868" s="217"/>
      <c r="S868" s="217"/>
      <c r="T868" s="218"/>
      <c r="AT868" s="219" t="s">
        <v>157</v>
      </c>
      <c r="AU868" s="219" t="s">
        <v>82</v>
      </c>
      <c r="AV868" s="14" t="s">
        <v>82</v>
      </c>
      <c r="AW868" s="14" t="s">
        <v>33</v>
      </c>
      <c r="AX868" s="14" t="s">
        <v>72</v>
      </c>
      <c r="AY868" s="219" t="s">
        <v>146</v>
      </c>
    </row>
    <row r="869" spans="2:51" s="14" customFormat="1">
      <c r="B869" s="209"/>
      <c r="C869" s="210"/>
      <c r="D869" s="200" t="s">
        <v>157</v>
      </c>
      <c r="E869" s="211" t="s">
        <v>19</v>
      </c>
      <c r="F869" s="212" t="s">
        <v>1447</v>
      </c>
      <c r="G869" s="210"/>
      <c r="H869" s="213">
        <v>15.428000000000001</v>
      </c>
      <c r="I869" s="214"/>
      <c r="J869" s="210"/>
      <c r="K869" s="210"/>
      <c r="L869" s="215"/>
      <c r="M869" s="216"/>
      <c r="N869" s="217"/>
      <c r="O869" s="217"/>
      <c r="P869" s="217"/>
      <c r="Q869" s="217"/>
      <c r="R869" s="217"/>
      <c r="S869" s="217"/>
      <c r="T869" s="218"/>
      <c r="AT869" s="219" t="s">
        <v>157</v>
      </c>
      <c r="AU869" s="219" t="s">
        <v>82</v>
      </c>
      <c r="AV869" s="14" t="s">
        <v>82</v>
      </c>
      <c r="AW869" s="14" t="s">
        <v>33</v>
      </c>
      <c r="AX869" s="14" t="s">
        <v>72</v>
      </c>
      <c r="AY869" s="219" t="s">
        <v>146</v>
      </c>
    </row>
    <row r="870" spans="2:51" s="14" customFormat="1">
      <c r="B870" s="209"/>
      <c r="C870" s="210"/>
      <c r="D870" s="200" t="s">
        <v>157</v>
      </c>
      <c r="E870" s="211" t="s">
        <v>19</v>
      </c>
      <c r="F870" s="212" t="s">
        <v>1448</v>
      </c>
      <c r="G870" s="210"/>
      <c r="H870" s="213">
        <v>-1.7729999999999999</v>
      </c>
      <c r="I870" s="214"/>
      <c r="J870" s="210"/>
      <c r="K870" s="210"/>
      <c r="L870" s="215"/>
      <c r="M870" s="216"/>
      <c r="N870" s="217"/>
      <c r="O870" s="217"/>
      <c r="P870" s="217"/>
      <c r="Q870" s="217"/>
      <c r="R870" s="217"/>
      <c r="S870" s="217"/>
      <c r="T870" s="218"/>
      <c r="AT870" s="219" t="s">
        <v>157</v>
      </c>
      <c r="AU870" s="219" t="s">
        <v>82</v>
      </c>
      <c r="AV870" s="14" t="s">
        <v>82</v>
      </c>
      <c r="AW870" s="14" t="s">
        <v>33</v>
      </c>
      <c r="AX870" s="14" t="s">
        <v>72</v>
      </c>
      <c r="AY870" s="219" t="s">
        <v>146</v>
      </c>
    </row>
    <row r="871" spans="2:51" s="14" customFormat="1">
      <c r="B871" s="209"/>
      <c r="C871" s="210"/>
      <c r="D871" s="200" t="s">
        <v>157</v>
      </c>
      <c r="E871" s="211" t="s">
        <v>19</v>
      </c>
      <c r="F871" s="212" t="s">
        <v>1449</v>
      </c>
      <c r="G871" s="210"/>
      <c r="H871" s="213">
        <v>14.616</v>
      </c>
      <c r="I871" s="214"/>
      <c r="J871" s="210"/>
      <c r="K871" s="210"/>
      <c r="L871" s="215"/>
      <c r="M871" s="216"/>
      <c r="N871" s="217"/>
      <c r="O871" s="217"/>
      <c r="P871" s="217"/>
      <c r="Q871" s="217"/>
      <c r="R871" s="217"/>
      <c r="S871" s="217"/>
      <c r="T871" s="218"/>
      <c r="AT871" s="219" t="s">
        <v>157</v>
      </c>
      <c r="AU871" s="219" t="s">
        <v>82</v>
      </c>
      <c r="AV871" s="14" t="s">
        <v>82</v>
      </c>
      <c r="AW871" s="14" t="s">
        <v>33</v>
      </c>
      <c r="AX871" s="14" t="s">
        <v>72</v>
      </c>
      <c r="AY871" s="219" t="s">
        <v>146</v>
      </c>
    </row>
    <row r="872" spans="2:51" s="14" customFormat="1">
      <c r="B872" s="209"/>
      <c r="C872" s="210"/>
      <c r="D872" s="200" t="s">
        <v>157</v>
      </c>
      <c r="E872" s="211" t="s">
        <v>19</v>
      </c>
      <c r="F872" s="212" t="s">
        <v>1448</v>
      </c>
      <c r="G872" s="210"/>
      <c r="H872" s="213">
        <v>-1.7729999999999999</v>
      </c>
      <c r="I872" s="214"/>
      <c r="J872" s="210"/>
      <c r="K872" s="210"/>
      <c r="L872" s="215"/>
      <c r="M872" s="216"/>
      <c r="N872" s="217"/>
      <c r="O872" s="217"/>
      <c r="P872" s="217"/>
      <c r="Q872" s="217"/>
      <c r="R872" s="217"/>
      <c r="S872" s="217"/>
      <c r="T872" s="218"/>
      <c r="AT872" s="219" t="s">
        <v>157</v>
      </c>
      <c r="AU872" s="219" t="s">
        <v>82</v>
      </c>
      <c r="AV872" s="14" t="s">
        <v>82</v>
      </c>
      <c r="AW872" s="14" t="s">
        <v>33</v>
      </c>
      <c r="AX872" s="14" t="s">
        <v>72</v>
      </c>
      <c r="AY872" s="219" t="s">
        <v>146</v>
      </c>
    </row>
    <row r="873" spans="2:51" s="14" customFormat="1">
      <c r="B873" s="209"/>
      <c r="C873" s="210"/>
      <c r="D873" s="200" t="s">
        <v>157</v>
      </c>
      <c r="E873" s="211" t="s">
        <v>19</v>
      </c>
      <c r="F873" s="212" t="s">
        <v>916</v>
      </c>
      <c r="G873" s="210"/>
      <c r="H873" s="213">
        <v>4.76</v>
      </c>
      <c r="I873" s="214"/>
      <c r="J873" s="210"/>
      <c r="K873" s="210"/>
      <c r="L873" s="215"/>
      <c r="M873" s="216"/>
      <c r="N873" s="217"/>
      <c r="O873" s="217"/>
      <c r="P873" s="217"/>
      <c r="Q873" s="217"/>
      <c r="R873" s="217"/>
      <c r="S873" s="217"/>
      <c r="T873" s="218"/>
      <c r="AT873" s="219" t="s">
        <v>157</v>
      </c>
      <c r="AU873" s="219" t="s">
        <v>82</v>
      </c>
      <c r="AV873" s="14" t="s">
        <v>82</v>
      </c>
      <c r="AW873" s="14" t="s">
        <v>33</v>
      </c>
      <c r="AX873" s="14" t="s">
        <v>72</v>
      </c>
      <c r="AY873" s="219" t="s">
        <v>146</v>
      </c>
    </row>
    <row r="874" spans="2:51" s="14" customFormat="1">
      <c r="B874" s="209"/>
      <c r="C874" s="210"/>
      <c r="D874" s="200" t="s">
        <v>157</v>
      </c>
      <c r="E874" s="211" t="s">
        <v>19</v>
      </c>
      <c r="F874" s="212" t="s">
        <v>1448</v>
      </c>
      <c r="G874" s="210"/>
      <c r="H874" s="213">
        <v>-1.7729999999999999</v>
      </c>
      <c r="I874" s="214"/>
      <c r="J874" s="210"/>
      <c r="K874" s="210"/>
      <c r="L874" s="215"/>
      <c r="M874" s="216"/>
      <c r="N874" s="217"/>
      <c r="O874" s="217"/>
      <c r="P874" s="217"/>
      <c r="Q874" s="217"/>
      <c r="R874" s="217"/>
      <c r="S874" s="217"/>
      <c r="T874" s="218"/>
      <c r="AT874" s="219" t="s">
        <v>157</v>
      </c>
      <c r="AU874" s="219" t="s">
        <v>82</v>
      </c>
      <c r="AV874" s="14" t="s">
        <v>82</v>
      </c>
      <c r="AW874" s="14" t="s">
        <v>33</v>
      </c>
      <c r="AX874" s="14" t="s">
        <v>72</v>
      </c>
      <c r="AY874" s="219" t="s">
        <v>146</v>
      </c>
    </row>
    <row r="875" spans="2:51" s="13" customFormat="1">
      <c r="B875" s="198"/>
      <c r="C875" s="199"/>
      <c r="D875" s="200" t="s">
        <v>157</v>
      </c>
      <c r="E875" s="201" t="s">
        <v>19</v>
      </c>
      <c r="F875" s="202" t="s">
        <v>1450</v>
      </c>
      <c r="G875" s="199"/>
      <c r="H875" s="201" t="s">
        <v>19</v>
      </c>
      <c r="I875" s="203"/>
      <c r="J875" s="199"/>
      <c r="K875" s="199"/>
      <c r="L875" s="204"/>
      <c r="M875" s="205"/>
      <c r="N875" s="206"/>
      <c r="O875" s="206"/>
      <c r="P875" s="206"/>
      <c r="Q875" s="206"/>
      <c r="R875" s="206"/>
      <c r="S875" s="206"/>
      <c r="T875" s="207"/>
      <c r="AT875" s="208" t="s">
        <v>157</v>
      </c>
      <c r="AU875" s="208" t="s">
        <v>82</v>
      </c>
      <c r="AV875" s="13" t="s">
        <v>80</v>
      </c>
      <c r="AW875" s="13" t="s">
        <v>33</v>
      </c>
      <c r="AX875" s="13" t="s">
        <v>72</v>
      </c>
      <c r="AY875" s="208" t="s">
        <v>146</v>
      </c>
    </row>
    <row r="876" spans="2:51" s="14" customFormat="1">
      <c r="B876" s="209"/>
      <c r="C876" s="210"/>
      <c r="D876" s="200" t="s">
        <v>157</v>
      </c>
      <c r="E876" s="211" t="s">
        <v>19</v>
      </c>
      <c r="F876" s="212" t="s">
        <v>1451</v>
      </c>
      <c r="G876" s="210"/>
      <c r="H876" s="213">
        <v>33.192999999999998</v>
      </c>
      <c r="I876" s="214"/>
      <c r="J876" s="210"/>
      <c r="K876" s="210"/>
      <c r="L876" s="215"/>
      <c r="M876" s="216"/>
      <c r="N876" s="217"/>
      <c r="O876" s="217"/>
      <c r="P876" s="217"/>
      <c r="Q876" s="217"/>
      <c r="R876" s="217"/>
      <c r="S876" s="217"/>
      <c r="T876" s="218"/>
      <c r="AT876" s="219" t="s">
        <v>157</v>
      </c>
      <c r="AU876" s="219" t="s">
        <v>82</v>
      </c>
      <c r="AV876" s="14" t="s">
        <v>82</v>
      </c>
      <c r="AW876" s="14" t="s">
        <v>33</v>
      </c>
      <c r="AX876" s="14" t="s">
        <v>72</v>
      </c>
      <c r="AY876" s="219" t="s">
        <v>146</v>
      </c>
    </row>
    <row r="877" spans="2:51" s="14" customFormat="1">
      <c r="B877" s="209"/>
      <c r="C877" s="210"/>
      <c r="D877" s="200" t="s">
        <v>157</v>
      </c>
      <c r="E877" s="211" t="s">
        <v>19</v>
      </c>
      <c r="F877" s="212" t="s">
        <v>1446</v>
      </c>
      <c r="G877" s="210"/>
      <c r="H877" s="213">
        <v>-12.5</v>
      </c>
      <c r="I877" s="214"/>
      <c r="J877" s="210"/>
      <c r="K877" s="210"/>
      <c r="L877" s="215"/>
      <c r="M877" s="216"/>
      <c r="N877" s="217"/>
      <c r="O877" s="217"/>
      <c r="P877" s="217"/>
      <c r="Q877" s="217"/>
      <c r="R877" s="217"/>
      <c r="S877" s="217"/>
      <c r="T877" s="218"/>
      <c r="AT877" s="219" t="s">
        <v>157</v>
      </c>
      <c r="AU877" s="219" t="s">
        <v>82</v>
      </c>
      <c r="AV877" s="14" t="s">
        <v>82</v>
      </c>
      <c r="AW877" s="14" t="s">
        <v>33</v>
      </c>
      <c r="AX877" s="14" t="s">
        <v>72</v>
      </c>
      <c r="AY877" s="219" t="s">
        <v>146</v>
      </c>
    </row>
    <row r="878" spans="2:51" s="14" customFormat="1">
      <c r="B878" s="209"/>
      <c r="C878" s="210"/>
      <c r="D878" s="200" t="s">
        <v>157</v>
      </c>
      <c r="E878" s="211" t="s">
        <v>19</v>
      </c>
      <c r="F878" s="212" t="s">
        <v>1452</v>
      </c>
      <c r="G878" s="210"/>
      <c r="H878" s="213">
        <v>5.3250000000000002</v>
      </c>
      <c r="I878" s="214"/>
      <c r="J878" s="210"/>
      <c r="K878" s="210"/>
      <c r="L878" s="215"/>
      <c r="M878" s="216"/>
      <c r="N878" s="217"/>
      <c r="O878" s="217"/>
      <c r="P878" s="217"/>
      <c r="Q878" s="217"/>
      <c r="R878" s="217"/>
      <c r="S878" s="217"/>
      <c r="T878" s="218"/>
      <c r="AT878" s="219" t="s">
        <v>157</v>
      </c>
      <c r="AU878" s="219" t="s">
        <v>82</v>
      </c>
      <c r="AV878" s="14" t="s">
        <v>82</v>
      </c>
      <c r="AW878" s="14" t="s">
        <v>33</v>
      </c>
      <c r="AX878" s="14" t="s">
        <v>72</v>
      </c>
      <c r="AY878" s="219" t="s">
        <v>146</v>
      </c>
    </row>
    <row r="879" spans="2:51" s="14" customFormat="1">
      <c r="B879" s="209"/>
      <c r="C879" s="210"/>
      <c r="D879" s="200" t="s">
        <v>157</v>
      </c>
      <c r="E879" s="211" t="s">
        <v>19</v>
      </c>
      <c r="F879" s="212" t="s">
        <v>1448</v>
      </c>
      <c r="G879" s="210"/>
      <c r="H879" s="213">
        <v>-1.7729999999999999</v>
      </c>
      <c r="I879" s="214"/>
      <c r="J879" s="210"/>
      <c r="K879" s="210"/>
      <c r="L879" s="215"/>
      <c r="M879" s="216"/>
      <c r="N879" s="217"/>
      <c r="O879" s="217"/>
      <c r="P879" s="217"/>
      <c r="Q879" s="217"/>
      <c r="R879" s="217"/>
      <c r="S879" s="217"/>
      <c r="T879" s="218"/>
      <c r="AT879" s="219" t="s">
        <v>157</v>
      </c>
      <c r="AU879" s="219" t="s">
        <v>82</v>
      </c>
      <c r="AV879" s="14" t="s">
        <v>82</v>
      </c>
      <c r="AW879" s="14" t="s">
        <v>33</v>
      </c>
      <c r="AX879" s="14" t="s">
        <v>72</v>
      </c>
      <c r="AY879" s="219" t="s">
        <v>146</v>
      </c>
    </row>
    <row r="880" spans="2:51" s="14" customFormat="1">
      <c r="B880" s="209"/>
      <c r="C880" s="210"/>
      <c r="D880" s="200" t="s">
        <v>157</v>
      </c>
      <c r="E880" s="211" t="s">
        <v>19</v>
      </c>
      <c r="F880" s="212" t="s">
        <v>1453</v>
      </c>
      <c r="G880" s="210"/>
      <c r="H880" s="213">
        <v>19.687999999999999</v>
      </c>
      <c r="I880" s="214"/>
      <c r="J880" s="210"/>
      <c r="K880" s="210"/>
      <c r="L880" s="215"/>
      <c r="M880" s="216"/>
      <c r="N880" s="217"/>
      <c r="O880" s="217"/>
      <c r="P880" s="217"/>
      <c r="Q880" s="217"/>
      <c r="R880" s="217"/>
      <c r="S880" s="217"/>
      <c r="T880" s="218"/>
      <c r="AT880" s="219" t="s">
        <v>157</v>
      </c>
      <c r="AU880" s="219" t="s">
        <v>82</v>
      </c>
      <c r="AV880" s="14" t="s">
        <v>82</v>
      </c>
      <c r="AW880" s="14" t="s">
        <v>33</v>
      </c>
      <c r="AX880" s="14" t="s">
        <v>72</v>
      </c>
      <c r="AY880" s="219" t="s">
        <v>146</v>
      </c>
    </row>
    <row r="881" spans="1:65" s="14" customFormat="1">
      <c r="B881" s="209"/>
      <c r="C881" s="210"/>
      <c r="D881" s="200" t="s">
        <v>157</v>
      </c>
      <c r="E881" s="211" t="s">
        <v>19</v>
      </c>
      <c r="F881" s="212" t="s">
        <v>1454</v>
      </c>
      <c r="G881" s="210"/>
      <c r="H881" s="213">
        <v>-1.5760000000000001</v>
      </c>
      <c r="I881" s="214"/>
      <c r="J881" s="210"/>
      <c r="K881" s="210"/>
      <c r="L881" s="215"/>
      <c r="M881" s="216"/>
      <c r="N881" s="217"/>
      <c r="O881" s="217"/>
      <c r="P881" s="217"/>
      <c r="Q881" s="217"/>
      <c r="R881" s="217"/>
      <c r="S881" s="217"/>
      <c r="T881" s="218"/>
      <c r="AT881" s="219" t="s">
        <v>157</v>
      </c>
      <c r="AU881" s="219" t="s">
        <v>82</v>
      </c>
      <c r="AV881" s="14" t="s">
        <v>82</v>
      </c>
      <c r="AW881" s="14" t="s">
        <v>33</v>
      </c>
      <c r="AX881" s="14" t="s">
        <v>72</v>
      </c>
      <c r="AY881" s="219" t="s">
        <v>146</v>
      </c>
    </row>
    <row r="882" spans="1:65" s="15" customFormat="1">
      <c r="B882" s="220"/>
      <c r="C882" s="221"/>
      <c r="D882" s="200" t="s">
        <v>157</v>
      </c>
      <c r="E882" s="222" t="s">
        <v>19</v>
      </c>
      <c r="F882" s="223" t="s">
        <v>161</v>
      </c>
      <c r="G882" s="221"/>
      <c r="H882" s="224">
        <v>94.710999999999999</v>
      </c>
      <c r="I882" s="225"/>
      <c r="J882" s="221"/>
      <c r="K882" s="221"/>
      <c r="L882" s="226"/>
      <c r="M882" s="227"/>
      <c r="N882" s="228"/>
      <c r="O882" s="228"/>
      <c r="P882" s="228"/>
      <c r="Q882" s="228"/>
      <c r="R882" s="228"/>
      <c r="S882" s="228"/>
      <c r="T882" s="229"/>
      <c r="AT882" s="230" t="s">
        <v>157</v>
      </c>
      <c r="AU882" s="230" t="s">
        <v>82</v>
      </c>
      <c r="AV882" s="15" t="s">
        <v>147</v>
      </c>
      <c r="AW882" s="15" t="s">
        <v>33</v>
      </c>
      <c r="AX882" s="15" t="s">
        <v>80</v>
      </c>
      <c r="AY882" s="230" t="s">
        <v>146</v>
      </c>
    </row>
    <row r="883" spans="1:65" s="2" customFormat="1" ht="33" customHeight="1">
      <c r="A883" s="36"/>
      <c r="B883" s="37"/>
      <c r="C883" s="180" t="s">
        <v>1455</v>
      </c>
      <c r="D883" s="180" t="s">
        <v>149</v>
      </c>
      <c r="E883" s="181" t="s">
        <v>1456</v>
      </c>
      <c r="F883" s="182" t="s">
        <v>1457</v>
      </c>
      <c r="G883" s="183" t="s">
        <v>152</v>
      </c>
      <c r="H883" s="184">
        <v>12.423999999999999</v>
      </c>
      <c r="I883" s="185"/>
      <c r="J883" s="186">
        <f>ROUND(I883*H883,2)</f>
        <v>0</v>
      </c>
      <c r="K883" s="182" t="s">
        <v>362</v>
      </c>
      <c r="L883" s="41"/>
      <c r="M883" s="187" t="s">
        <v>19</v>
      </c>
      <c r="N883" s="188" t="s">
        <v>43</v>
      </c>
      <c r="O883" s="66"/>
      <c r="P883" s="189">
        <f>O883*H883</f>
        <v>0</v>
      </c>
      <c r="Q883" s="189">
        <v>4.5030000000000001E-2</v>
      </c>
      <c r="R883" s="189">
        <f>Q883*H883</f>
        <v>0.55945272000000001</v>
      </c>
      <c r="S883" s="189">
        <v>0</v>
      </c>
      <c r="T883" s="190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91" t="s">
        <v>241</v>
      </c>
      <c r="AT883" s="191" t="s">
        <v>149</v>
      </c>
      <c r="AU883" s="191" t="s">
        <v>82</v>
      </c>
      <c r="AY883" s="19" t="s">
        <v>146</v>
      </c>
      <c r="BE883" s="192">
        <f>IF(N883="základní",J883,0)</f>
        <v>0</v>
      </c>
      <c r="BF883" s="192">
        <f>IF(N883="snížená",J883,0)</f>
        <v>0</v>
      </c>
      <c r="BG883" s="192">
        <f>IF(N883="zákl. přenesená",J883,0)</f>
        <v>0</v>
      </c>
      <c r="BH883" s="192">
        <f>IF(N883="sníž. přenesená",J883,0)</f>
        <v>0</v>
      </c>
      <c r="BI883" s="192">
        <f>IF(N883="nulová",J883,0)</f>
        <v>0</v>
      </c>
      <c r="BJ883" s="19" t="s">
        <v>80</v>
      </c>
      <c r="BK883" s="192">
        <f>ROUND(I883*H883,2)</f>
        <v>0</v>
      </c>
      <c r="BL883" s="19" t="s">
        <v>241</v>
      </c>
      <c r="BM883" s="191" t="s">
        <v>1458</v>
      </c>
    </row>
    <row r="884" spans="1:65" s="2" customFormat="1">
      <c r="A884" s="36"/>
      <c r="B884" s="37"/>
      <c r="C884" s="38"/>
      <c r="D884" s="193" t="s">
        <v>155</v>
      </c>
      <c r="E884" s="38"/>
      <c r="F884" s="194" t="s">
        <v>1459</v>
      </c>
      <c r="G884" s="38"/>
      <c r="H884" s="38"/>
      <c r="I884" s="195"/>
      <c r="J884" s="38"/>
      <c r="K884" s="38"/>
      <c r="L884" s="41"/>
      <c r="M884" s="196"/>
      <c r="N884" s="197"/>
      <c r="O884" s="66"/>
      <c r="P884" s="66"/>
      <c r="Q884" s="66"/>
      <c r="R884" s="66"/>
      <c r="S884" s="66"/>
      <c r="T884" s="67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T884" s="19" t="s">
        <v>155</v>
      </c>
      <c r="AU884" s="19" t="s">
        <v>82</v>
      </c>
    </row>
    <row r="885" spans="1:65" s="13" customFormat="1">
      <c r="B885" s="198"/>
      <c r="C885" s="199"/>
      <c r="D885" s="200" t="s">
        <v>157</v>
      </c>
      <c r="E885" s="201" t="s">
        <v>19</v>
      </c>
      <c r="F885" s="202" t="s">
        <v>1091</v>
      </c>
      <c r="G885" s="199"/>
      <c r="H885" s="201" t="s">
        <v>19</v>
      </c>
      <c r="I885" s="203"/>
      <c r="J885" s="199"/>
      <c r="K885" s="199"/>
      <c r="L885" s="204"/>
      <c r="M885" s="205"/>
      <c r="N885" s="206"/>
      <c r="O885" s="206"/>
      <c r="P885" s="206"/>
      <c r="Q885" s="206"/>
      <c r="R885" s="206"/>
      <c r="S885" s="206"/>
      <c r="T885" s="207"/>
      <c r="AT885" s="208" t="s">
        <v>157</v>
      </c>
      <c r="AU885" s="208" t="s">
        <v>82</v>
      </c>
      <c r="AV885" s="13" t="s">
        <v>80</v>
      </c>
      <c r="AW885" s="13" t="s">
        <v>33</v>
      </c>
      <c r="AX885" s="13" t="s">
        <v>72</v>
      </c>
      <c r="AY885" s="208" t="s">
        <v>146</v>
      </c>
    </row>
    <row r="886" spans="1:65" s="14" customFormat="1">
      <c r="B886" s="209"/>
      <c r="C886" s="210"/>
      <c r="D886" s="200" t="s">
        <v>157</v>
      </c>
      <c r="E886" s="211" t="s">
        <v>19</v>
      </c>
      <c r="F886" s="212" t="s">
        <v>1460</v>
      </c>
      <c r="G886" s="210"/>
      <c r="H886" s="213">
        <v>9.67</v>
      </c>
      <c r="I886" s="214"/>
      <c r="J886" s="210"/>
      <c r="K886" s="210"/>
      <c r="L886" s="215"/>
      <c r="M886" s="216"/>
      <c r="N886" s="217"/>
      <c r="O886" s="217"/>
      <c r="P886" s="217"/>
      <c r="Q886" s="217"/>
      <c r="R886" s="217"/>
      <c r="S886" s="217"/>
      <c r="T886" s="218"/>
      <c r="AT886" s="219" t="s">
        <v>157</v>
      </c>
      <c r="AU886" s="219" t="s">
        <v>82</v>
      </c>
      <c r="AV886" s="14" t="s">
        <v>82</v>
      </c>
      <c r="AW886" s="14" t="s">
        <v>33</v>
      </c>
      <c r="AX886" s="14" t="s">
        <v>72</v>
      </c>
      <c r="AY886" s="219" t="s">
        <v>146</v>
      </c>
    </row>
    <row r="887" spans="1:65" s="14" customFormat="1">
      <c r="B887" s="209"/>
      <c r="C887" s="210"/>
      <c r="D887" s="200" t="s">
        <v>157</v>
      </c>
      <c r="E887" s="211" t="s">
        <v>19</v>
      </c>
      <c r="F887" s="212" t="s">
        <v>1461</v>
      </c>
      <c r="G887" s="210"/>
      <c r="H887" s="213">
        <v>2.754</v>
      </c>
      <c r="I887" s="214"/>
      <c r="J887" s="210"/>
      <c r="K887" s="210"/>
      <c r="L887" s="215"/>
      <c r="M887" s="216"/>
      <c r="N887" s="217"/>
      <c r="O887" s="217"/>
      <c r="P887" s="217"/>
      <c r="Q887" s="217"/>
      <c r="R887" s="217"/>
      <c r="S887" s="217"/>
      <c r="T887" s="218"/>
      <c r="AT887" s="219" t="s">
        <v>157</v>
      </c>
      <c r="AU887" s="219" t="s">
        <v>82</v>
      </c>
      <c r="AV887" s="14" t="s">
        <v>82</v>
      </c>
      <c r="AW887" s="14" t="s">
        <v>33</v>
      </c>
      <c r="AX887" s="14" t="s">
        <v>72</v>
      </c>
      <c r="AY887" s="219" t="s">
        <v>146</v>
      </c>
    </row>
    <row r="888" spans="1:65" s="15" customFormat="1">
      <c r="B888" s="220"/>
      <c r="C888" s="221"/>
      <c r="D888" s="200" t="s">
        <v>157</v>
      </c>
      <c r="E888" s="222" t="s">
        <v>19</v>
      </c>
      <c r="F888" s="223" t="s">
        <v>161</v>
      </c>
      <c r="G888" s="221"/>
      <c r="H888" s="224">
        <v>12.423999999999999</v>
      </c>
      <c r="I888" s="225"/>
      <c r="J888" s="221"/>
      <c r="K888" s="221"/>
      <c r="L888" s="226"/>
      <c r="M888" s="227"/>
      <c r="N888" s="228"/>
      <c r="O888" s="228"/>
      <c r="P888" s="228"/>
      <c r="Q888" s="228"/>
      <c r="R888" s="228"/>
      <c r="S888" s="228"/>
      <c r="T888" s="229"/>
      <c r="AT888" s="230" t="s">
        <v>157</v>
      </c>
      <c r="AU888" s="230" t="s">
        <v>82</v>
      </c>
      <c r="AV888" s="15" t="s">
        <v>147</v>
      </c>
      <c r="AW888" s="15" t="s">
        <v>33</v>
      </c>
      <c r="AX888" s="15" t="s">
        <v>80</v>
      </c>
      <c r="AY888" s="230" t="s">
        <v>146</v>
      </c>
    </row>
    <row r="889" spans="1:65" s="2" customFormat="1" ht="37.9" customHeight="1">
      <c r="A889" s="36"/>
      <c r="B889" s="37"/>
      <c r="C889" s="180" t="s">
        <v>1462</v>
      </c>
      <c r="D889" s="180" t="s">
        <v>149</v>
      </c>
      <c r="E889" s="181" t="s">
        <v>1463</v>
      </c>
      <c r="F889" s="182" t="s">
        <v>1464</v>
      </c>
      <c r="G889" s="183" t="s">
        <v>152</v>
      </c>
      <c r="H889" s="184">
        <v>47.42</v>
      </c>
      <c r="I889" s="185"/>
      <c r="J889" s="186">
        <f>ROUND(I889*H889,2)</f>
        <v>0</v>
      </c>
      <c r="K889" s="182" t="s">
        <v>362</v>
      </c>
      <c r="L889" s="41"/>
      <c r="M889" s="187" t="s">
        <v>19</v>
      </c>
      <c r="N889" s="188" t="s">
        <v>43</v>
      </c>
      <c r="O889" s="66"/>
      <c r="P889" s="189">
        <f>O889*H889</f>
        <v>0</v>
      </c>
      <c r="Q889" s="189">
        <v>4.5539999999999997E-2</v>
      </c>
      <c r="R889" s="189">
        <f>Q889*H889</f>
        <v>2.1595067999999999</v>
      </c>
      <c r="S889" s="189">
        <v>0</v>
      </c>
      <c r="T889" s="190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91" t="s">
        <v>241</v>
      </c>
      <c r="AT889" s="191" t="s">
        <v>149</v>
      </c>
      <c r="AU889" s="191" t="s">
        <v>82</v>
      </c>
      <c r="AY889" s="19" t="s">
        <v>146</v>
      </c>
      <c r="BE889" s="192">
        <f>IF(N889="základní",J889,0)</f>
        <v>0</v>
      </c>
      <c r="BF889" s="192">
        <f>IF(N889="snížená",J889,0)</f>
        <v>0</v>
      </c>
      <c r="BG889" s="192">
        <f>IF(N889="zákl. přenesená",J889,0)</f>
        <v>0</v>
      </c>
      <c r="BH889" s="192">
        <f>IF(N889="sníž. přenesená",J889,0)</f>
        <v>0</v>
      </c>
      <c r="BI889" s="192">
        <f>IF(N889="nulová",J889,0)</f>
        <v>0</v>
      </c>
      <c r="BJ889" s="19" t="s">
        <v>80</v>
      </c>
      <c r="BK889" s="192">
        <f>ROUND(I889*H889,2)</f>
        <v>0</v>
      </c>
      <c r="BL889" s="19" t="s">
        <v>241</v>
      </c>
      <c r="BM889" s="191" t="s">
        <v>1465</v>
      </c>
    </row>
    <row r="890" spans="1:65" s="2" customFormat="1">
      <c r="A890" s="36"/>
      <c r="B890" s="37"/>
      <c r="C890" s="38"/>
      <c r="D890" s="193" t="s">
        <v>155</v>
      </c>
      <c r="E890" s="38"/>
      <c r="F890" s="194" t="s">
        <v>1466</v>
      </c>
      <c r="G890" s="38"/>
      <c r="H890" s="38"/>
      <c r="I890" s="195"/>
      <c r="J890" s="38"/>
      <c r="K890" s="38"/>
      <c r="L890" s="41"/>
      <c r="M890" s="196"/>
      <c r="N890" s="197"/>
      <c r="O890" s="66"/>
      <c r="P890" s="66"/>
      <c r="Q890" s="66"/>
      <c r="R890" s="66"/>
      <c r="S890" s="66"/>
      <c r="T890" s="67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T890" s="19" t="s">
        <v>155</v>
      </c>
      <c r="AU890" s="19" t="s">
        <v>82</v>
      </c>
    </row>
    <row r="891" spans="1:65" s="13" customFormat="1">
      <c r="B891" s="198"/>
      <c r="C891" s="199"/>
      <c r="D891" s="200" t="s">
        <v>157</v>
      </c>
      <c r="E891" s="201" t="s">
        <v>19</v>
      </c>
      <c r="F891" s="202" t="s">
        <v>1091</v>
      </c>
      <c r="G891" s="199"/>
      <c r="H891" s="201" t="s">
        <v>19</v>
      </c>
      <c r="I891" s="203"/>
      <c r="J891" s="199"/>
      <c r="K891" s="199"/>
      <c r="L891" s="204"/>
      <c r="M891" s="205"/>
      <c r="N891" s="206"/>
      <c r="O891" s="206"/>
      <c r="P891" s="206"/>
      <c r="Q891" s="206"/>
      <c r="R891" s="206"/>
      <c r="S891" s="206"/>
      <c r="T891" s="207"/>
      <c r="AT891" s="208" t="s">
        <v>157</v>
      </c>
      <c r="AU891" s="208" t="s">
        <v>82</v>
      </c>
      <c r="AV891" s="13" t="s">
        <v>80</v>
      </c>
      <c r="AW891" s="13" t="s">
        <v>33</v>
      </c>
      <c r="AX891" s="13" t="s">
        <v>72</v>
      </c>
      <c r="AY891" s="208" t="s">
        <v>146</v>
      </c>
    </row>
    <row r="892" spans="1:65" s="14" customFormat="1">
      <c r="B892" s="209"/>
      <c r="C892" s="210"/>
      <c r="D892" s="200" t="s">
        <v>157</v>
      </c>
      <c r="E892" s="211" t="s">
        <v>19</v>
      </c>
      <c r="F892" s="212" t="s">
        <v>1467</v>
      </c>
      <c r="G892" s="210"/>
      <c r="H892" s="213">
        <v>11.994999999999999</v>
      </c>
      <c r="I892" s="214"/>
      <c r="J892" s="210"/>
      <c r="K892" s="210"/>
      <c r="L892" s="215"/>
      <c r="M892" s="216"/>
      <c r="N892" s="217"/>
      <c r="O892" s="217"/>
      <c r="P892" s="217"/>
      <c r="Q892" s="217"/>
      <c r="R892" s="217"/>
      <c r="S892" s="217"/>
      <c r="T892" s="218"/>
      <c r="AT892" s="219" t="s">
        <v>157</v>
      </c>
      <c r="AU892" s="219" t="s">
        <v>82</v>
      </c>
      <c r="AV892" s="14" t="s">
        <v>82</v>
      </c>
      <c r="AW892" s="14" t="s">
        <v>33</v>
      </c>
      <c r="AX892" s="14" t="s">
        <v>72</v>
      </c>
      <c r="AY892" s="219" t="s">
        <v>146</v>
      </c>
    </row>
    <row r="893" spans="1:65" s="14" customFormat="1">
      <c r="B893" s="209"/>
      <c r="C893" s="210"/>
      <c r="D893" s="200" t="s">
        <v>157</v>
      </c>
      <c r="E893" s="211" t="s">
        <v>19</v>
      </c>
      <c r="F893" s="212" t="s">
        <v>1071</v>
      </c>
      <c r="G893" s="210"/>
      <c r="H893" s="213">
        <v>-2.758</v>
      </c>
      <c r="I893" s="214"/>
      <c r="J893" s="210"/>
      <c r="K893" s="210"/>
      <c r="L893" s="215"/>
      <c r="M893" s="216"/>
      <c r="N893" s="217"/>
      <c r="O893" s="217"/>
      <c r="P893" s="217"/>
      <c r="Q893" s="217"/>
      <c r="R893" s="217"/>
      <c r="S893" s="217"/>
      <c r="T893" s="218"/>
      <c r="AT893" s="219" t="s">
        <v>157</v>
      </c>
      <c r="AU893" s="219" t="s">
        <v>82</v>
      </c>
      <c r="AV893" s="14" t="s">
        <v>82</v>
      </c>
      <c r="AW893" s="14" t="s">
        <v>33</v>
      </c>
      <c r="AX893" s="14" t="s">
        <v>72</v>
      </c>
      <c r="AY893" s="219" t="s">
        <v>146</v>
      </c>
    </row>
    <row r="894" spans="1:65" s="14" customFormat="1">
      <c r="B894" s="209"/>
      <c r="C894" s="210"/>
      <c r="D894" s="200" t="s">
        <v>157</v>
      </c>
      <c r="E894" s="211" t="s">
        <v>19</v>
      </c>
      <c r="F894" s="212" t="s">
        <v>1468</v>
      </c>
      <c r="G894" s="210"/>
      <c r="H894" s="213">
        <v>5.1189999999999998</v>
      </c>
      <c r="I894" s="214"/>
      <c r="J894" s="210"/>
      <c r="K894" s="210"/>
      <c r="L894" s="215"/>
      <c r="M894" s="216"/>
      <c r="N894" s="217"/>
      <c r="O894" s="217"/>
      <c r="P894" s="217"/>
      <c r="Q894" s="217"/>
      <c r="R894" s="217"/>
      <c r="S894" s="217"/>
      <c r="T894" s="218"/>
      <c r="AT894" s="219" t="s">
        <v>157</v>
      </c>
      <c r="AU894" s="219" t="s">
        <v>82</v>
      </c>
      <c r="AV894" s="14" t="s">
        <v>82</v>
      </c>
      <c r="AW894" s="14" t="s">
        <v>33</v>
      </c>
      <c r="AX894" s="14" t="s">
        <v>72</v>
      </c>
      <c r="AY894" s="219" t="s">
        <v>146</v>
      </c>
    </row>
    <row r="895" spans="1:65" s="13" customFormat="1">
      <c r="B895" s="198"/>
      <c r="C895" s="199"/>
      <c r="D895" s="200" t="s">
        <v>157</v>
      </c>
      <c r="E895" s="201" t="s">
        <v>19</v>
      </c>
      <c r="F895" s="202" t="s">
        <v>160</v>
      </c>
      <c r="G895" s="199"/>
      <c r="H895" s="201" t="s">
        <v>19</v>
      </c>
      <c r="I895" s="203"/>
      <c r="J895" s="199"/>
      <c r="K895" s="199"/>
      <c r="L895" s="204"/>
      <c r="M895" s="205"/>
      <c r="N895" s="206"/>
      <c r="O895" s="206"/>
      <c r="P895" s="206"/>
      <c r="Q895" s="206"/>
      <c r="R895" s="206"/>
      <c r="S895" s="206"/>
      <c r="T895" s="207"/>
      <c r="AT895" s="208" t="s">
        <v>157</v>
      </c>
      <c r="AU895" s="208" t="s">
        <v>82</v>
      </c>
      <c r="AV895" s="13" t="s">
        <v>80</v>
      </c>
      <c r="AW895" s="13" t="s">
        <v>33</v>
      </c>
      <c r="AX895" s="13" t="s">
        <v>72</v>
      </c>
      <c r="AY895" s="208" t="s">
        <v>146</v>
      </c>
    </row>
    <row r="896" spans="1:65" s="14" customFormat="1">
      <c r="B896" s="209"/>
      <c r="C896" s="210"/>
      <c r="D896" s="200" t="s">
        <v>157</v>
      </c>
      <c r="E896" s="211" t="s">
        <v>19</v>
      </c>
      <c r="F896" s="212" t="s">
        <v>1469</v>
      </c>
      <c r="G896" s="210"/>
      <c r="H896" s="213">
        <v>10.220000000000001</v>
      </c>
      <c r="I896" s="214"/>
      <c r="J896" s="210"/>
      <c r="K896" s="210"/>
      <c r="L896" s="215"/>
      <c r="M896" s="216"/>
      <c r="N896" s="217"/>
      <c r="O896" s="217"/>
      <c r="P896" s="217"/>
      <c r="Q896" s="217"/>
      <c r="R896" s="217"/>
      <c r="S896" s="217"/>
      <c r="T896" s="218"/>
      <c r="AT896" s="219" t="s">
        <v>157</v>
      </c>
      <c r="AU896" s="219" t="s">
        <v>82</v>
      </c>
      <c r="AV896" s="14" t="s">
        <v>82</v>
      </c>
      <c r="AW896" s="14" t="s">
        <v>33</v>
      </c>
      <c r="AX896" s="14" t="s">
        <v>72</v>
      </c>
      <c r="AY896" s="219" t="s">
        <v>146</v>
      </c>
    </row>
    <row r="897" spans="1:65" s="14" customFormat="1">
      <c r="B897" s="209"/>
      <c r="C897" s="210"/>
      <c r="D897" s="200" t="s">
        <v>157</v>
      </c>
      <c r="E897" s="211" t="s">
        <v>19</v>
      </c>
      <c r="F897" s="212" t="s">
        <v>1448</v>
      </c>
      <c r="G897" s="210"/>
      <c r="H897" s="213">
        <v>-1.7729999999999999</v>
      </c>
      <c r="I897" s="214"/>
      <c r="J897" s="210"/>
      <c r="K897" s="210"/>
      <c r="L897" s="215"/>
      <c r="M897" s="216"/>
      <c r="N897" s="217"/>
      <c r="O897" s="217"/>
      <c r="P897" s="217"/>
      <c r="Q897" s="217"/>
      <c r="R897" s="217"/>
      <c r="S897" s="217"/>
      <c r="T897" s="218"/>
      <c r="AT897" s="219" t="s">
        <v>157</v>
      </c>
      <c r="AU897" s="219" t="s">
        <v>82</v>
      </c>
      <c r="AV897" s="14" t="s">
        <v>82</v>
      </c>
      <c r="AW897" s="14" t="s">
        <v>33</v>
      </c>
      <c r="AX897" s="14" t="s">
        <v>72</v>
      </c>
      <c r="AY897" s="219" t="s">
        <v>146</v>
      </c>
    </row>
    <row r="898" spans="1:65" s="14" customFormat="1">
      <c r="B898" s="209"/>
      <c r="C898" s="210"/>
      <c r="D898" s="200" t="s">
        <v>157</v>
      </c>
      <c r="E898" s="211" t="s">
        <v>19</v>
      </c>
      <c r="F898" s="212" t="s">
        <v>1470</v>
      </c>
      <c r="G898" s="210"/>
      <c r="H898" s="213">
        <v>-1.379</v>
      </c>
      <c r="I898" s="214"/>
      <c r="J898" s="210"/>
      <c r="K898" s="210"/>
      <c r="L898" s="215"/>
      <c r="M898" s="216"/>
      <c r="N898" s="217"/>
      <c r="O898" s="217"/>
      <c r="P898" s="217"/>
      <c r="Q898" s="217"/>
      <c r="R898" s="217"/>
      <c r="S898" s="217"/>
      <c r="T898" s="218"/>
      <c r="AT898" s="219" t="s">
        <v>157</v>
      </c>
      <c r="AU898" s="219" t="s">
        <v>82</v>
      </c>
      <c r="AV898" s="14" t="s">
        <v>82</v>
      </c>
      <c r="AW898" s="14" t="s">
        <v>33</v>
      </c>
      <c r="AX898" s="14" t="s">
        <v>72</v>
      </c>
      <c r="AY898" s="219" t="s">
        <v>146</v>
      </c>
    </row>
    <row r="899" spans="1:65" s="14" customFormat="1">
      <c r="B899" s="209"/>
      <c r="C899" s="210"/>
      <c r="D899" s="200" t="s">
        <v>157</v>
      </c>
      <c r="E899" s="211" t="s">
        <v>19</v>
      </c>
      <c r="F899" s="212" t="s">
        <v>1471</v>
      </c>
      <c r="G899" s="210"/>
      <c r="H899" s="213">
        <v>5.8940000000000001</v>
      </c>
      <c r="I899" s="214"/>
      <c r="J899" s="210"/>
      <c r="K899" s="210"/>
      <c r="L899" s="215"/>
      <c r="M899" s="216"/>
      <c r="N899" s="217"/>
      <c r="O899" s="217"/>
      <c r="P899" s="217"/>
      <c r="Q899" s="217"/>
      <c r="R899" s="217"/>
      <c r="S899" s="217"/>
      <c r="T899" s="218"/>
      <c r="AT899" s="219" t="s">
        <v>157</v>
      </c>
      <c r="AU899" s="219" t="s">
        <v>82</v>
      </c>
      <c r="AV899" s="14" t="s">
        <v>82</v>
      </c>
      <c r="AW899" s="14" t="s">
        <v>33</v>
      </c>
      <c r="AX899" s="14" t="s">
        <v>72</v>
      </c>
      <c r="AY899" s="219" t="s">
        <v>146</v>
      </c>
    </row>
    <row r="900" spans="1:65" s="14" customFormat="1">
      <c r="B900" s="209"/>
      <c r="C900" s="210"/>
      <c r="D900" s="200" t="s">
        <v>157</v>
      </c>
      <c r="E900" s="211" t="s">
        <v>19</v>
      </c>
      <c r="F900" s="212" t="s">
        <v>1472</v>
      </c>
      <c r="G900" s="210"/>
      <c r="H900" s="213">
        <v>5.2080000000000002</v>
      </c>
      <c r="I900" s="214"/>
      <c r="J900" s="210"/>
      <c r="K900" s="210"/>
      <c r="L900" s="215"/>
      <c r="M900" s="216"/>
      <c r="N900" s="217"/>
      <c r="O900" s="217"/>
      <c r="P900" s="217"/>
      <c r="Q900" s="217"/>
      <c r="R900" s="217"/>
      <c r="S900" s="217"/>
      <c r="T900" s="218"/>
      <c r="AT900" s="219" t="s">
        <v>157</v>
      </c>
      <c r="AU900" s="219" t="s">
        <v>82</v>
      </c>
      <c r="AV900" s="14" t="s">
        <v>82</v>
      </c>
      <c r="AW900" s="14" t="s">
        <v>33</v>
      </c>
      <c r="AX900" s="14" t="s">
        <v>72</v>
      </c>
      <c r="AY900" s="219" t="s">
        <v>146</v>
      </c>
    </row>
    <row r="901" spans="1:65" s="13" customFormat="1">
      <c r="B901" s="198"/>
      <c r="C901" s="199"/>
      <c r="D901" s="200" t="s">
        <v>157</v>
      </c>
      <c r="E901" s="201" t="s">
        <v>19</v>
      </c>
      <c r="F901" s="202" t="s">
        <v>1450</v>
      </c>
      <c r="G901" s="199"/>
      <c r="H901" s="201" t="s">
        <v>19</v>
      </c>
      <c r="I901" s="203"/>
      <c r="J901" s="199"/>
      <c r="K901" s="199"/>
      <c r="L901" s="204"/>
      <c r="M901" s="205"/>
      <c r="N901" s="206"/>
      <c r="O901" s="206"/>
      <c r="P901" s="206"/>
      <c r="Q901" s="206"/>
      <c r="R901" s="206"/>
      <c r="S901" s="206"/>
      <c r="T901" s="207"/>
      <c r="AT901" s="208" t="s">
        <v>157</v>
      </c>
      <c r="AU901" s="208" t="s">
        <v>82</v>
      </c>
      <c r="AV901" s="13" t="s">
        <v>80</v>
      </c>
      <c r="AW901" s="13" t="s">
        <v>33</v>
      </c>
      <c r="AX901" s="13" t="s">
        <v>72</v>
      </c>
      <c r="AY901" s="208" t="s">
        <v>146</v>
      </c>
    </row>
    <row r="902" spans="1:65" s="14" customFormat="1">
      <c r="B902" s="209"/>
      <c r="C902" s="210"/>
      <c r="D902" s="200" t="s">
        <v>157</v>
      </c>
      <c r="E902" s="211" t="s">
        <v>19</v>
      </c>
      <c r="F902" s="212" t="s">
        <v>1473</v>
      </c>
      <c r="G902" s="210"/>
      <c r="H902" s="213">
        <v>6.2130000000000001</v>
      </c>
      <c r="I902" s="214"/>
      <c r="J902" s="210"/>
      <c r="K902" s="210"/>
      <c r="L902" s="215"/>
      <c r="M902" s="216"/>
      <c r="N902" s="217"/>
      <c r="O902" s="217"/>
      <c r="P902" s="217"/>
      <c r="Q902" s="217"/>
      <c r="R902" s="217"/>
      <c r="S902" s="217"/>
      <c r="T902" s="218"/>
      <c r="AT902" s="219" t="s">
        <v>157</v>
      </c>
      <c r="AU902" s="219" t="s">
        <v>82</v>
      </c>
      <c r="AV902" s="14" t="s">
        <v>82</v>
      </c>
      <c r="AW902" s="14" t="s">
        <v>33</v>
      </c>
      <c r="AX902" s="14" t="s">
        <v>72</v>
      </c>
      <c r="AY902" s="219" t="s">
        <v>146</v>
      </c>
    </row>
    <row r="903" spans="1:65" s="14" customFormat="1">
      <c r="B903" s="209"/>
      <c r="C903" s="210"/>
      <c r="D903" s="200" t="s">
        <v>157</v>
      </c>
      <c r="E903" s="211" t="s">
        <v>19</v>
      </c>
      <c r="F903" s="212" t="s">
        <v>1470</v>
      </c>
      <c r="G903" s="210"/>
      <c r="H903" s="213">
        <v>-1.379</v>
      </c>
      <c r="I903" s="214"/>
      <c r="J903" s="210"/>
      <c r="K903" s="210"/>
      <c r="L903" s="215"/>
      <c r="M903" s="216"/>
      <c r="N903" s="217"/>
      <c r="O903" s="217"/>
      <c r="P903" s="217"/>
      <c r="Q903" s="217"/>
      <c r="R903" s="217"/>
      <c r="S903" s="217"/>
      <c r="T903" s="218"/>
      <c r="AT903" s="219" t="s">
        <v>157</v>
      </c>
      <c r="AU903" s="219" t="s">
        <v>82</v>
      </c>
      <c r="AV903" s="14" t="s">
        <v>82</v>
      </c>
      <c r="AW903" s="14" t="s">
        <v>33</v>
      </c>
      <c r="AX903" s="14" t="s">
        <v>72</v>
      </c>
      <c r="AY903" s="219" t="s">
        <v>146</v>
      </c>
    </row>
    <row r="904" spans="1:65" s="14" customFormat="1">
      <c r="B904" s="209"/>
      <c r="C904" s="210"/>
      <c r="D904" s="200" t="s">
        <v>157</v>
      </c>
      <c r="E904" s="211" t="s">
        <v>19</v>
      </c>
      <c r="F904" s="212" t="s">
        <v>1474</v>
      </c>
      <c r="G904" s="210"/>
      <c r="H904" s="213">
        <v>10.792</v>
      </c>
      <c r="I904" s="214"/>
      <c r="J904" s="210"/>
      <c r="K904" s="210"/>
      <c r="L904" s="215"/>
      <c r="M904" s="216"/>
      <c r="N904" s="217"/>
      <c r="O904" s="217"/>
      <c r="P904" s="217"/>
      <c r="Q904" s="217"/>
      <c r="R904" s="217"/>
      <c r="S904" s="217"/>
      <c r="T904" s="218"/>
      <c r="AT904" s="219" t="s">
        <v>157</v>
      </c>
      <c r="AU904" s="219" t="s">
        <v>82</v>
      </c>
      <c r="AV904" s="14" t="s">
        <v>82</v>
      </c>
      <c r="AW904" s="14" t="s">
        <v>33</v>
      </c>
      <c r="AX904" s="14" t="s">
        <v>72</v>
      </c>
      <c r="AY904" s="219" t="s">
        <v>146</v>
      </c>
    </row>
    <row r="905" spans="1:65" s="14" customFormat="1">
      <c r="B905" s="209"/>
      <c r="C905" s="210"/>
      <c r="D905" s="200" t="s">
        <v>157</v>
      </c>
      <c r="E905" s="211" t="s">
        <v>19</v>
      </c>
      <c r="F905" s="212" t="s">
        <v>1475</v>
      </c>
      <c r="G905" s="210"/>
      <c r="H905" s="213">
        <v>-13.79</v>
      </c>
      <c r="I905" s="214"/>
      <c r="J905" s="210"/>
      <c r="K905" s="210"/>
      <c r="L905" s="215"/>
      <c r="M905" s="216"/>
      <c r="N905" s="217"/>
      <c r="O905" s="217"/>
      <c r="P905" s="217"/>
      <c r="Q905" s="217"/>
      <c r="R905" s="217"/>
      <c r="S905" s="217"/>
      <c r="T905" s="218"/>
      <c r="AT905" s="219" t="s">
        <v>157</v>
      </c>
      <c r="AU905" s="219" t="s">
        <v>82</v>
      </c>
      <c r="AV905" s="14" t="s">
        <v>82</v>
      </c>
      <c r="AW905" s="14" t="s">
        <v>33</v>
      </c>
      <c r="AX905" s="14" t="s">
        <v>72</v>
      </c>
      <c r="AY905" s="219" t="s">
        <v>146</v>
      </c>
    </row>
    <row r="906" spans="1:65" s="14" customFormat="1">
      <c r="B906" s="209"/>
      <c r="C906" s="210"/>
      <c r="D906" s="200" t="s">
        <v>157</v>
      </c>
      <c r="E906" s="211" t="s">
        <v>19</v>
      </c>
      <c r="F906" s="212" t="s">
        <v>1476</v>
      </c>
      <c r="G906" s="210"/>
      <c r="H906" s="213">
        <v>9.2479999999999993</v>
      </c>
      <c r="I906" s="214"/>
      <c r="J906" s="210"/>
      <c r="K906" s="210"/>
      <c r="L906" s="215"/>
      <c r="M906" s="216"/>
      <c r="N906" s="217"/>
      <c r="O906" s="217"/>
      <c r="P906" s="217"/>
      <c r="Q906" s="217"/>
      <c r="R906" s="217"/>
      <c r="S906" s="217"/>
      <c r="T906" s="218"/>
      <c r="AT906" s="219" t="s">
        <v>157</v>
      </c>
      <c r="AU906" s="219" t="s">
        <v>82</v>
      </c>
      <c r="AV906" s="14" t="s">
        <v>82</v>
      </c>
      <c r="AW906" s="14" t="s">
        <v>33</v>
      </c>
      <c r="AX906" s="14" t="s">
        <v>72</v>
      </c>
      <c r="AY906" s="219" t="s">
        <v>146</v>
      </c>
    </row>
    <row r="907" spans="1:65" s="14" customFormat="1">
      <c r="B907" s="209"/>
      <c r="C907" s="210"/>
      <c r="D907" s="200" t="s">
        <v>157</v>
      </c>
      <c r="E907" s="211" t="s">
        <v>19</v>
      </c>
      <c r="F907" s="212" t="s">
        <v>1470</v>
      </c>
      <c r="G907" s="210"/>
      <c r="H907" s="213">
        <v>-1.379</v>
      </c>
      <c r="I907" s="214"/>
      <c r="J907" s="210"/>
      <c r="K907" s="210"/>
      <c r="L907" s="215"/>
      <c r="M907" s="216"/>
      <c r="N907" s="217"/>
      <c r="O907" s="217"/>
      <c r="P907" s="217"/>
      <c r="Q907" s="217"/>
      <c r="R907" s="217"/>
      <c r="S907" s="217"/>
      <c r="T907" s="218"/>
      <c r="AT907" s="219" t="s">
        <v>157</v>
      </c>
      <c r="AU907" s="219" t="s">
        <v>82</v>
      </c>
      <c r="AV907" s="14" t="s">
        <v>82</v>
      </c>
      <c r="AW907" s="14" t="s">
        <v>33</v>
      </c>
      <c r="AX907" s="14" t="s">
        <v>72</v>
      </c>
      <c r="AY907" s="219" t="s">
        <v>146</v>
      </c>
    </row>
    <row r="908" spans="1:65" s="14" customFormat="1">
      <c r="B908" s="209"/>
      <c r="C908" s="210"/>
      <c r="D908" s="200" t="s">
        <v>157</v>
      </c>
      <c r="E908" s="211" t="s">
        <v>19</v>
      </c>
      <c r="F908" s="212" t="s">
        <v>1477</v>
      </c>
      <c r="G908" s="210"/>
      <c r="H908" s="213">
        <v>6.5679999999999996</v>
      </c>
      <c r="I908" s="214"/>
      <c r="J908" s="210"/>
      <c r="K908" s="210"/>
      <c r="L908" s="215"/>
      <c r="M908" s="216"/>
      <c r="N908" s="217"/>
      <c r="O908" s="217"/>
      <c r="P908" s="217"/>
      <c r="Q908" s="217"/>
      <c r="R908" s="217"/>
      <c r="S908" s="217"/>
      <c r="T908" s="218"/>
      <c r="AT908" s="219" t="s">
        <v>157</v>
      </c>
      <c r="AU908" s="219" t="s">
        <v>82</v>
      </c>
      <c r="AV908" s="14" t="s">
        <v>82</v>
      </c>
      <c r="AW908" s="14" t="s">
        <v>33</v>
      </c>
      <c r="AX908" s="14" t="s">
        <v>72</v>
      </c>
      <c r="AY908" s="219" t="s">
        <v>146</v>
      </c>
    </row>
    <row r="909" spans="1:65" s="14" customFormat="1">
      <c r="B909" s="209"/>
      <c r="C909" s="210"/>
      <c r="D909" s="200" t="s">
        <v>157</v>
      </c>
      <c r="E909" s="211" t="s">
        <v>19</v>
      </c>
      <c r="F909" s="212" t="s">
        <v>1470</v>
      </c>
      <c r="G909" s="210"/>
      <c r="H909" s="213">
        <v>-1.379</v>
      </c>
      <c r="I909" s="214"/>
      <c r="J909" s="210"/>
      <c r="K909" s="210"/>
      <c r="L909" s="215"/>
      <c r="M909" s="216"/>
      <c r="N909" s="217"/>
      <c r="O909" s="217"/>
      <c r="P909" s="217"/>
      <c r="Q909" s="217"/>
      <c r="R909" s="217"/>
      <c r="S909" s="217"/>
      <c r="T909" s="218"/>
      <c r="AT909" s="219" t="s">
        <v>157</v>
      </c>
      <c r="AU909" s="219" t="s">
        <v>82</v>
      </c>
      <c r="AV909" s="14" t="s">
        <v>82</v>
      </c>
      <c r="AW909" s="14" t="s">
        <v>33</v>
      </c>
      <c r="AX909" s="14" t="s">
        <v>72</v>
      </c>
      <c r="AY909" s="219" t="s">
        <v>146</v>
      </c>
    </row>
    <row r="910" spans="1:65" s="15" customFormat="1">
      <c r="B910" s="220"/>
      <c r="C910" s="221"/>
      <c r="D910" s="200" t="s">
        <v>157</v>
      </c>
      <c r="E910" s="222" t="s">
        <v>19</v>
      </c>
      <c r="F910" s="223" t="s">
        <v>161</v>
      </c>
      <c r="G910" s="221"/>
      <c r="H910" s="224">
        <v>47.42</v>
      </c>
      <c r="I910" s="225"/>
      <c r="J910" s="221"/>
      <c r="K910" s="221"/>
      <c r="L910" s="226"/>
      <c r="M910" s="227"/>
      <c r="N910" s="228"/>
      <c r="O910" s="228"/>
      <c r="P910" s="228"/>
      <c r="Q910" s="228"/>
      <c r="R910" s="228"/>
      <c r="S910" s="228"/>
      <c r="T910" s="229"/>
      <c r="AT910" s="230" t="s">
        <v>157</v>
      </c>
      <c r="AU910" s="230" t="s">
        <v>82</v>
      </c>
      <c r="AV910" s="15" t="s">
        <v>147</v>
      </c>
      <c r="AW910" s="15" t="s">
        <v>33</v>
      </c>
      <c r="AX910" s="15" t="s">
        <v>80</v>
      </c>
      <c r="AY910" s="230" t="s">
        <v>146</v>
      </c>
    </row>
    <row r="911" spans="1:65" s="2" customFormat="1" ht="24.2" customHeight="1">
      <c r="A911" s="36"/>
      <c r="B911" s="37"/>
      <c r="C911" s="180" t="s">
        <v>1478</v>
      </c>
      <c r="D911" s="180" t="s">
        <v>149</v>
      </c>
      <c r="E911" s="181" t="s">
        <v>1479</v>
      </c>
      <c r="F911" s="182" t="s">
        <v>1480</v>
      </c>
      <c r="G911" s="183" t="s">
        <v>152</v>
      </c>
      <c r="H911" s="184">
        <v>193.12</v>
      </c>
      <c r="I911" s="185"/>
      <c r="J911" s="186">
        <f>ROUND(I911*H911,2)</f>
        <v>0</v>
      </c>
      <c r="K911" s="182" t="s">
        <v>362</v>
      </c>
      <c r="L911" s="41"/>
      <c r="M911" s="187" t="s">
        <v>19</v>
      </c>
      <c r="N911" s="188" t="s">
        <v>43</v>
      </c>
      <c r="O911" s="66"/>
      <c r="P911" s="189">
        <f>O911*H911</f>
        <v>0</v>
      </c>
      <c r="Q911" s="189">
        <v>0</v>
      </c>
      <c r="R911" s="189">
        <f>Q911*H911</f>
        <v>0</v>
      </c>
      <c r="S911" s="189">
        <v>0</v>
      </c>
      <c r="T911" s="190">
        <f>S911*H911</f>
        <v>0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191" t="s">
        <v>241</v>
      </c>
      <c r="AT911" s="191" t="s">
        <v>149</v>
      </c>
      <c r="AU911" s="191" t="s">
        <v>82</v>
      </c>
      <c r="AY911" s="19" t="s">
        <v>146</v>
      </c>
      <c r="BE911" s="192">
        <f>IF(N911="základní",J911,0)</f>
        <v>0</v>
      </c>
      <c r="BF911" s="192">
        <f>IF(N911="snížená",J911,0)</f>
        <v>0</v>
      </c>
      <c r="BG911" s="192">
        <f>IF(N911="zákl. přenesená",J911,0)</f>
        <v>0</v>
      </c>
      <c r="BH911" s="192">
        <f>IF(N911="sníž. přenesená",J911,0)</f>
        <v>0</v>
      </c>
      <c r="BI911" s="192">
        <f>IF(N911="nulová",J911,0)</f>
        <v>0</v>
      </c>
      <c r="BJ911" s="19" t="s">
        <v>80</v>
      </c>
      <c r="BK911" s="192">
        <f>ROUND(I911*H911,2)</f>
        <v>0</v>
      </c>
      <c r="BL911" s="19" t="s">
        <v>241</v>
      </c>
      <c r="BM911" s="191" t="s">
        <v>1481</v>
      </c>
    </row>
    <row r="912" spans="1:65" s="2" customFormat="1">
      <c r="A912" s="36"/>
      <c r="B912" s="37"/>
      <c r="C912" s="38"/>
      <c r="D912" s="193" t="s">
        <v>155</v>
      </c>
      <c r="E912" s="38"/>
      <c r="F912" s="194" t="s">
        <v>1482</v>
      </c>
      <c r="G912" s="38"/>
      <c r="H912" s="38"/>
      <c r="I912" s="195"/>
      <c r="J912" s="38"/>
      <c r="K912" s="38"/>
      <c r="L912" s="41"/>
      <c r="M912" s="196"/>
      <c r="N912" s="197"/>
      <c r="O912" s="66"/>
      <c r="P912" s="66"/>
      <c r="Q912" s="66"/>
      <c r="R912" s="66"/>
      <c r="S912" s="66"/>
      <c r="T912" s="67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T912" s="19" t="s">
        <v>155</v>
      </c>
      <c r="AU912" s="19" t="s">
        <v>82</v>
      </c>
    </row>
    <row r="913" spans="1:65" s="13" customFormat="1">
      <c r="B913" s="198"/>
      <c r="C913" s="199"/>
      <c r="D913" s="200" t="s">
        <v>157</v>
      </c>
      <c r="E913" s="201" t="s">
        <v>19</v>
      </c>
      <c r="F913" s="202" t="s">
        <v>580</v>
      </c>
      <c r="G913" s="199"/>
      <c r="H913" s="201" t="s">
        <v>19</v>
      </c>
      <c r="I913" s="203"/>
      <c r="J913" s="199"/>
      <c r="K913" s="199"/>
      <c r="L913" s="204"/>
      <c r="M913" s="205"/>
      <c r="N913" s="206"/>
      <c r="O913" s="206"/>
      <c r="P913" s="206"/>
      <c r="Q913" s="206"/>
      <c r="R913" s="206"/>
      <c r="S913" s="206"/>
      <c r="T913" s="207"/>
      <c r="AT913" s="208" t="s">
        <v>157</v>
      </c>
      <c r="AU913" s="208" t="s">
        <v>82</v>
      </c>
      <c r="AV913" s="13" t="s">
        <v>80</v>
      </c>
      <c r="AW913" s="13" t="s">
        <v>33</v>
      </c>
      <c r="AX913" s="13" t="s">
        <v>72</v>
      </c>
      <c r="AY913" s="208" t="s">
        <v>146</v>
      </c>
    </row>
    <row r="914" spans="1:65" s="14" customFormat="1">
      <c r="B914" s="209"/>
      <c r="C914" s="210"/>
      <c r="D914" s="200" t="s">
        <v>157</v>
      </c>
      <c r="E914" s="211" t="s">
        <v>19</v>
      </c>
      <c r="F914" s="212" t="s">
        <v>1483</v>
      </c>
      <c r="G914" s="210"/>
      <c r="H914" s="213">
        <v>27.52</v>
      </c>
      <c r="I914" s="214"/>
      <c r="J914" s="210"/>
      <c r="K914" s="210"/>
      <c r="L914" s="215"/>
      <c r="M914" s="216"/>
      <c r="N914" s="217"/>
      <c r="O914" s="217"/>
      <c r="P914" s="217"/>
      <c r="Q914" s="217"/>
      <c r="R914" s="217"/>
      <c r="S914" s="217"/>
      <c r="T914" s="218"/>
      <c r="AT914" s="219" t="s">
        <v>157</v>
      </c>
      <c r="AU914" s="219" t="s">
        <v>82</v>
      </c>
      <c r="AV914" s="14" t="s">
        <v>82</v>
      </c>
      <c r="AW914" s="14" t="s">
        <v>33</v>
      </c>
      <c r="AX914" s="14" t="s">
        <v>72</v>
      </c>
      <c r="AY914" s="219" t="s">
        <v>146</v>
      </c>
    </row>
    <row r="915" spans="1:65" s="14" customFormat="1">
      <c r="B915" s="209"/>
      <c r="C915" s="210"/>
      <c r="D915" s="200" t="s">
        <v>157</v>
      </c>
      <c r="E915" s="211" t="s">
        <v>19</v>
      </c>
      <c r="F915" s="212" t="s">
        <v>1484</v>
      </c>
      <c r="G915" s="210"/>
      <c r="H915" s="213">
        <v>83</v>
      </c>
      <c r="I915" s="214"/>
      <c r="J915" s="210"/>
      <c r="K915" s="210"/>
      <c r="L915" s="215"/>
      <c r="M915" s="216"/>
      <c r="N915" s="217"/>
      <c r="O915" s="217"/>
      <c r="P915" s="217"/>
      <c r="Q915" s="217"/>
      <c r="R915" s="217"/>
      <c r="S915" s="217"/>
      <c r="T915" s="218"/>
      <c r="AT915" s="219" t="s">
        <v>157</v>
      </c>
      <c r="AU915" s="219" t="s">
        <v>82</v>
      </c>
      <c r="AV915" s="14" t="s">
        <v>82</v>
      </c>
      <c r="AW915" s="14" t="s">
        <v>33</v>
      </c>
      <c r="AX915" s="14" t="s">
        <v>72</v>
      </c>
      <c r="AY915" s="219" t="s">
        <v>146</v>
      </c>
    </row>
    <row r="916" spans="1:65" s="14" customFormat="1">
      <c r="B916" s="209"/>
      <c r="C916" s="210"/>
      <c r="D916" s="200" t="s">
        <v>157</v>
      </c>
      <c r="E916" s="211" t="s">
        <v>19</v>
      </c>
      <c r="F916" s="212" t="s">
        <v>1485</v>
      </c>
      <c r="G916" s="210"/>
      <c r="H916" s="213">
        <v>-9.6</v>
      </c>
      <c r="I916" s="214"/>
      <c r="J916" s="210"/>
      <c r="K916" s="210"/>
      <c r="L916" s="215"/>
      <c r="M916" s="216"/>
      <c r="N916" s="217"/>
      <c r="O916" s="217"/>
      <c r="P916" s="217"/>
      <c r="Q916" s="217"/>
      <c r="R916" s="217"/>
      <c r="S916" s="217"/>
      <c r="T916" s="218"/>
      <c r="AT916" s="219" t="s">
        <v>157</v>
      </c>
      <c r="AU916" s="219" t="s">
        <v>82</v>
      </c>
      <c r="AV916" s="14" t="s">
        <v>82</v>
      </c>
      <c r="AW916" s="14" t="s">
        <v>33</v>
      </c>
      <c r="AX916" s="14" t="s">
        <v>72</v>
      </c>
      <c r="AY916" s="219" t="s">
        <v>146</v>
      </c>
    </row>
    <row r="917" spans="1:65" s="14" customFormat="1">
      <c r="B917" s="209"/>
      <c r="C917" s="210"/>
      <c r="D917" s="200" t="s">
        <v>157</v>
      </c>
      <c r="E917" s="211" t="s">
        <v>19</v>
      </c>
      <c r="F917" s="212" t="s">
        <v>1486</v>
      </c>
      <c r="G917" s="210"/>
      <c r="H917" s="213">
        <v>-8.25</v>
      </c>
      <c r="I917" s="214"/>
      <c r="J917" s="210"/>
      <c r="K917" s="210"/>
      <c r="L917" s="215"/>
      <c r="M917" s="216"/>
      <c r="N917" s="217"/>
      <c r="O917" s="217"/>
      <c r="P917" s="217"/>
      <c r="Q917" s="217"/>
      <c r="R917" s="217"/>
      <c r="S917" s="217"/>
      <c r="T917" s="218"/>
      <c r="AT917" s="219" t="s">
        <v>157</v>
      </c>
      <c r="AU917" s="219" t="s">
        <v>82</v>
      </c>
      <c r="AV917" s="14" t="s">
        <v>82</v>
      </c>
      <c r="AW917" s="14" t="s">
        <v>33</v>
      </c>
      <c r="AX917" s="14" t="s">
        <v>72</v>
      </c>
      <c r="AY917" s="219" t="s">
        <v>146</v>
      </c>
    </row>
    <row r="918" spans="1:65" s="13" customFormat="1">
      <c r="B918" s="198"/>
      <c r="C918" s="199"/>
      <c r="D918" s="200" t="s">
        <v>157</v>
      </c>
      <c r="E918" s="201" t="s">
        <v>19</v>
      </c>
      <c r="F918" s="202" t="s">
        <v>585</v>
      </c>
      <c r="G918" s="199"/>
      <c r="H918" s="201" t="s">
        <v>19</v>
      </c>
      <c r="I918" s="203"/>
      <c r="J918" s="199"/>
      <c r="K918" s="199"/>
      <c r="L918" s="204"/>
      <c r="M918" s="205"/>
      <c r="N918" s="206"/>
      <c r="O918" s="206"/>
      <c r="P918" s="206"/>
      <c r="Q918" s="206"/>
      <c r="R918" s="206"/>
      <c r="S918" s="206"/>
      <c r="T918" s="207"/>
      <c r="AT918" s="208" t="s">
        <v>157</v>
      </c>
      <c r="AU918" s="208" t="s">
        <v>82</v>
      </c>
      <c r="AV918" s="13" t="s">
        <v>80</v>
      </c>
      <c r="AW918" s="13" t="s">
        <v>33</v>
      </c>
      <c r="AX918" s="13" t="s">
        <v>72</v>
      </c>
      <c r="AY918" s="208" t="s">
        <v>146</v>
      </c>
    </row>
    <row r="919" spans="1:65" s="14" customFormat="1">
      <c r="B919" s="209"/>
      <c r="C919" s="210"/>
      <c r="D919" s="200" t="s">
        <v>157</v>
      </c>
      <c r="E919" s="211" t="s">
        <v>19</v>
      </c>
      <c r="F919" s="212" t="s">
        <v>1487</v>
      </c>
      <c r="G919" s="210"/>
      <c r="H919" s="213">
        <v>64.5</v>
      </c>
      <c r="I919" s="214"/>
      <c r="J919" s="210"/>
      <c r="K919" s="210"/>
      <c r="L919" s="215"/>
      <c r="M919" s="216"/>
      <c r="N919" s="217"/>
      <c r="O919" s="217"/>
      <c r="P919" s="217"/>
      <c r="Q919" s="217"/>
      <c r="R919" s="217"/>
      <c r="S919" s="217"/>
      <c r="T919" s="218"/>
      <c r="AT919" s="219" t="s">
        <v>157</v>
      </c>
      <c r="AU919" s="219" t="s">
        <v>82</v>
      </c>
      <c r="AV919" s="14" t="s">
        <v>82</v>
      </c>
      <c r="AW919" s="14" t="s">
        <v>33</v>
      </c>
      <c r="AX919" s="14" t="s">
        <v>72</v>
      </c>
      <c r="AY919" s="219" t="s">
        <v>146</v>
      </c>
    </row>
    <row r="920" spans="1:65" s="14" customFormat="1">
      <c r="B920" s="209"/>
      <c r="C920" s="210"/>
      <c r="D920" s="200" t="s">
        <v>157</v>
      </c>
      <c r="E920" s="211" t="s">
        <v>19</v>
      </c>
      <c r="F920" s="212" t="s">
        <v>1488</v>
      </c>
      <c r="G920" s="210"/>
      <c r="H920" s="213">
        <v>15.75</v>
      </c>
      <c r="I920" s="214"/>
      <c r="J920" s="210"/>
      <c r="K920" s="210"/>
      <c r="L920" s="215"/>
      <c r="M920" s="216"/>
      <c r="N920" s="217"/>
      <c r="O920" s="217"/>
      <c r="P920" s="217"/>
      <c r="Q920" s="217"/>
      <c r="R920" s="217"/>
      <c r="S920" s="217"/>
      <c r="T920" s="218"/>
      <c r="AT920" s="219" t="s">
        <v>157</v>
      </c>
      <c r="AU920" s="219" t="s">
        <v>82</v>
      </c>
      <c r="AV920" s="14" t="s">
        <v>82</v>
      </c>
      <c r="AW920" s="14" t="s">
        <v>33</v>
      </c>
      <c r="AX920" s="14" t="s">
        <v>72</v>
      </c>
      <c r="AY920" s="219" t="s">
        <v>146</v>
      </c>
    </row>
    <row r="921" spans="1:65" s="14" customFormat="1">
      <c r="B921" s="209"/>
      <c r="C921" s="210"/>
      <c r="D921" s="200" t="s">
        <v>157</v>
      </c>
      <c r="E921" s="211" t="s">
        <v>19</v>
      </c>
      <c r="F921" s="212" t="s">
        <v>1489</v>
      </c>
      <c r="G921" s="210"/>
      <c r="H921" s="213">
        <v>20.2</v>
      </c>
      <c r="I921" s="214"/>
      <c r="J921" s="210"/>
      <c r="K921" s="210"/>
      <c r="L921" s="215"/>
      <c r="M921" s="216"/>
      <c r="N921" s="217"/>
      <c r="O921" s="217"/>
      <c r="P921" s="217"/>
      <c r="Q921" s="217"/>
      <c r="R921" s="217"/>
      <c r="S921" s="217"/>
      <c r="T921" s="218"/>
      <c r="AT921" s="219" t="s">
        <v>157</v>
      </c>
      <c r="AU921" s="219" t="s">
        <v>82</v>
      </c>
      <c r="AV921" s="14" t="s">
        <v>82</v>
      </c>
      <c r="AW921" s="14" t="s">
        <v>33</v>
      </c>
      <c r="AX921" s="14" t="s">
        <v>72</v>
      </c>
      <c r="AY921" s="219" t="s">
        <v>146</v>
      </c>
    </row>
    <row r="922" spans="1:65" s="15" customFormat="1">
      <c r="B922" s="220"/>
      <c r="C922" s="221"/>
      <c r="D922" s="200" t="s">
        <v>157</v>
      </c>
      <c r="E922" s="222" t="s">
        <v>19</v>
      </c>
      <c r="F922" s="223" t="s">
        <v>161</v>
      </c>
      <c r="G922" s="221"/>
      <c r="H922" s="224">
        <v>193.12</v>
      </c>
      <c r="I922" s="225"/>
      <c r="J922" s="221"/>
      <c r="K922" s="221"/>
      <c r="L922" s="226"/>
      <c r="M922" s="227"/>
      <c r="N922" s="228"/>
      <c r="O922" s="228"/>
      <c r="P922" s="228"/>
      <c r="Q922" s="228"/>
      <c r="R922" s="228"/>
      <c r="S922" s="228"/>
      <c r="T922" s="229"/>
      <c r="AT922" s="230" t="s">
        <v>157</v>
      </c>
      <c r="AU922" s="230" t="s">
        <v>82</v>
      </c>
      <c r="AV922" s="15" t="s">
        <v>147</v>
      </c>
      <c r="AW922" s="15" t="s">
        <v>33</v>
      </c>
      <c r="AX922" s="15" t="s">
        <v>80</v>
      </c>
      <c r="AY922" s="230" t="s">
        <v>146</v>
      </c>
    </row>
    <row r="923" spans="1:65" s="2" customFormat="1" ht="16.5" customHeight="1">
      <c r="A923" s="36"/>
      <c r="B923" s="37"/>
      <c r="C923" s="236" t="s">
        <v>1490</v>
      </c>
      <c r="D923" s="236" t="s">
        <v>392</v>
      </c>
      <c r="E923" s="237" t="s">
        <v>1491</v>
      </c>
      <c r="F923" s="238" t="s">
        <v>1492</v>
      </c>
      <c r="G923" s="239" t="s">
        <v>152</v>
      </c>
      <c r="H923" s="240">
        <v>216.97</v>
      </c>
      <c r="I923" s="241"/>
      <c r="J923" s="242">
        <f>ROUND(I923*H923,2)</f>
        <v>0</v>
      </c>
      <c r="K923" s="238" t="s">
        <v>362</v>
      </c>
      <c r="L923" s="243"/>
      <c r="M923" s="244" t="s">
        <v>19</v>
      </c>
      <c r="N923" s="245" t="s">
        <v>43</v>
      </c>
      <c r="O923" s="66"/>
      <c r="P923" s="189">
        <f>O923*H923</f>
        <v>0</v>
      </c>
      <c r="Q923" s="189">
        <v>1.1E-4</v>
      </c>
      <c r="R923" s="189">
        <f>Q923*H923</f>
        <v>2.3866700000000001E-2</v>
      </c>
      <c r="S923" s="189">
        <v>0</v>
      </c>
      <c r="T923" s="190">
        <f>S923*H923</f>
        <v>0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191" t="s">
        <v>335</v>
      </c>
      <c r="AT923" s="191" t="s">
        <v>392</v>
      </c>
      <c r="AU923" s="191" t="s">
        <v>82</v>
      </c>
      <c r="AY923" s="19" t="s">
        <v>146</v>
      </c>
      <c r="BE923" s="192">
        <f>IF(N923="základní",J923,0)</f>
        <v>0</v>
      </c>
      <c r="BF923" s="192">
        <f>IF(N923="snížená",J923,0)</f>
        <v>0</v>
      </c>
      <c r="BG923" s="192">
        <f>IF(N923="zákl. přenesená",J923,0)</f>
        <v>0</v>
      </c>
      <c r="BH923" s="192">
        <f>IF(N923="sníž. přenesená",J923,0)</f>
        <v>0</v>
      </c>
      <c r="BI923" s="192">
        <f>IF(N923="nulová",J923,0)</f>
        <v>0</v>
      </c>
      <c r="BJ923" s="19" t="s">
        <v>80</v>
      </c>
      <c r="BK923" s="192">
        <f>ROUND(I923*H923,2)</f>
        <v>0</v>
      </c>
      <c r="BL923" s="19" t="s">
        <v>241</v>
      </c>
      <c r="BM923" s="191" t="s">
        <v>1493</v>
      </c>
    </row>
    <row r="924" spans="1:65" s="14" customFormat="1">
      <c r="B924" s="209"/>
      <c r="C924" s="210"/>
      <c r="D924" s="200" t="s">
        <v>157</v>
      </c>
      <c r="E924" s="210"/>
      <c r="F924" s="212" t="s">
        <v>1494</v>
      </c>
      <c r="G924" s="210"/>
      <c r="H924" s="213">
        <v>216.97</v>
      </c>
      <c r="I924" s="214"/>
      <c r="J924" s="210"/>
      <c r="K924" s="210"/>
      <c r="L924" s="215"/>
      <c r="M924" s="216"/>
      <c r="N924" s="217"/>
      <c r="O924" s="217"/>
      <c r="P924" s="217"/>
      <c r="Q924" s="217"/>
      <c r="R924" s="217"/>
      <c r="S924" s="217"/>
      <c r="T924" s="218"/>
      <c r="AT924" s="219" t="s">
        <v>157</v>
      </c>
      <c r="AU924" s="219" t="s">
        <v>82</v>
      </c>
      <c r="AV924" s="14" t="s">
        <v>82</v>
      </c>
      <c r="AW924" s="14" t="s">
        <v>4</v>
      </c>
      <c r="AX924" s="14" t="s">
        <v>80</v>
      </c>
      <c r="AY924" s="219" t="s">
        <v>146</v>
      </c>
    </row>
    <row r="925" spans="1:65" s="2" customFormat="1" ht="44.25" customHeight="1">
      <c r="A925" s="36"/>
      <c r="B925" s="37"/>
      <c r="C925" s="180" t="s">
        <v>1495</v>
      </c>
      <c r="D925" s="180" t="s">
        <v>149</v>
      </c>
      <c r="E925" s="181" t="s">
        <v>1496</v>
      </c>
      <c r="F925" s="182" t="s">
        <v>1497</v>
      </c>
      <c r="G925" s="183" t="s">
        <v>152</v>
      </c>
      <c r="H925" s="184">
        <v>99.62</v>
      </c>
      <c r="I925" s="185"/>
      <c r="J925" s="186">
        <f>ROUND(I925*H925,2)</f>
        <v>0</v>
      </c>
      <c r="K925" s="182" t="s">
        <v>362</v>
      </c>
      <c r="L925" s="41"/>
      <c r="M925" s="187" t="s">
        <v>19</v>
      </c>
      <c r="N925" s="188" t="s">
        <v>43</v>
      </c>
      <c r="O925" s="66"/>
      <c r="P925" s="189">
        <f>O925*H925</f>
        <v>0</v>
      </c>
      <c r="Q925" s="189">
        <v>5.6739999999999999E-2</v>
      </c>
      <c r="R925" s="189">
        <f>Q925*H925</f>
        <v>5.6524388000000005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241</v>
      </c>
      <c r="AT925" s="191" t="s">
        <v>149</v>
      </c>
      <c r="AU925" s="191" t="s">
        <v>82</v>
      </c>
      <c r="AY925" s="19" t="s">
        <v>146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9" t="s">
        <v>80</v>
      </c>
      <c r="BK925" s="192">
        <f>ROUND(I925*H925,2)</f>
        <v>0</v>
      </c>
      <c r="BL925" s="19" t="s">
        <v>241</v>
      </c>
      <c r="BM925" s="191" t="s">
        <v>1498</v>
      </c>
    </row>
    <row r="926" spans="1:65" s="2" customFormat="1">
      <c r="A926" s="36"/>
      <c r="B926" s="37"/>
      <c r="C926" s="38"/>
      <c r="D926" s="193" t="s">
        <v>155</v>
      </c>
      <c r="E926" s="38"/>
      <c r="F926" s="194" t="s">
        <v>1499</v>
      </c>
      <c r="G926" s="38"/>
      <c r="H926" s="38"/>
      <c r="I926" s="195"/>
      <c r="J926" s="38"/>
      <c r="K926" s="38"/>
      <c r="L926" s="41"/>
      <c r="M926" s="196"/>
      <c r="N926" s="197"/>
      <c r="O926" s="66"/>
      <c r="P926" s="66"/>
      <c r="Q926" s="66"/>
      <c r="R926" s="66"/>
      <c r="S926" s="66"/>
      <c r="T926" s="67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T926" s="19" t="s">
        <v>155</v>
      </c>
      <c r="AU926" s="19" t="s">
        <v>82</v>
      </c>
    </row>
    <row r="927" spans="1:65" s="13" customFormat="1">
      <c r="B927" s="198"/>
      <c r="C927" s="199"/>
      <c r="D927" s="200" t="s">
        <v>157</v>
      </c>
      <c r="E927" s="201" t="s">
        <v>19</v>
      </c>
      <c r="F927" s="202" t="s">
        <v>1500</v>
      </c>
      <c r="G927" s="199"/>
      <c r="H927" s="201" t="s">
        <v>19</v>
      </c>
      <c r="I927" s="203"/>
      <c r="J927" s="199"/>
      <c r="K927" s="199"/>
      <c r="L927" s="204"/>
      <c r="M927" s="205"/>
      <c r="N927" s="206"/>
      <c r="O927" s="206"/>
      <c r="P927" s="206"/>
      <c r="Q927" s="206"/>
      <c r="R927" s="206"/>
      <c r="S927" s="206"/>
      <c r="T927" s="207"/>
      <c r="AT927" s="208" t="s">
        <v>157</v>
      </c>
      <c r="AU927" s="208" t="s">
        <v>82</v>
      </c>
      <c r="AV927" s="13" t="s">
        <v>80</v>
      </c>
      <c r="AW927" s="13" t="s">
        <v>33</v>
      </c>
      <c r="AX927" s="13" t="s">
        <v>72</v>
      </c>
      <c r="AY927" s="208" t="s">
        <v>146</v>
      </c>
    </row>
    <row r="928" spans="1:65" s="14" customFormat="1">
      <c r="B928" s="209"/>
      <c r="C928" s="210"/>
      <c r="D928" s="200" t="s">
        <v>157</v>
      </c>
      <c r="E928" s="211" t="s">
        <v>19</v>
      </c>
      <c r="F928" s="212" t="s">
        <v>1501</v>
      </c>
      <c r="G928" s="210"/>
      <c r="H928" s="213">
        <v>32.979999999999997</v>
      </c>
      <c r="I928" s="214"/>
      <c r="J928" s="210"/>
      <c r="K928" s="210"/>
      <c r="L928" s="215"/>
      <c r="M928" s="216"/>
      <c r="N928" s="217"/>
      <c r="O928" s="217"/>
      <c r="P928" s="217"/>
      <c r="Q928" s="217"/>
      <c r="R928" s="217"/>
      <c r="S928" s="217"/>
      <c r="T928" s="218"/>
      <c r="AT928" s="219" t="s">
        <v>157</v>
      </c>
      <c r="AU928" s="219" t="s">
        <v>82</v>
      </c>
      <c r="AV928" s="14" t="s">
        <v>82</v>
      </c>
      <c r="AW928" s="14" t="s">
        <v>33</v>
      </c>
      <c r="AX928" s="14" t="s">
        <v>72</v>
      </c>
      <c r="AY928" s="219" t="s">
        <v>146</v>
      </c>
    </row>
    <row r="929" spans="1:65" s="14" customFormat="1">
      <c r="B929" s="209"/>
      <c r="C929" s="210"/>
      <c r="D929" s="200" t="s">
        <v>157</v>
      </c>
      <c r="E929" s="211" t="s">
        <v>19</v>
      </c>
      <c r="F929" s="212" t="s">
        <v>1502</v>
      </c>
      <c r="G929" s="210"/>
      <c r="H929" s="213">
        <v>22.78</v>
      </c>
      <c r="I929" s="214"/>
      <c r="J929" s="210"/>
      <c r="K929" s="210"/>
      <c r="L929" s="215"/>
      <c r="M929" s="216"/>
      <c r="N929" s="217"/>
      <c r="O929" s="217"/>
      <c r="P929" s="217"/>
      <c r="Q929" s="217"/>
      <c r="R929" s="217"/>
      <c r="S929" s="217"/>
      <c r="T929" s="218"/>
      <c r="AT929" s="219" t="s">
        <v>157</v>
      </c>
      <c r="AU929" s="219" t="s">
        <v>82</v>
      </c>
      <c r="AV929" s="14" t="s">
        <v>82</v>
      </c>
      <c r="AW929" s="14" t="s">
        <v>33</v>
      </c>
      <c r="AX929" s="14" t="s">
        <v>72</v>
      </c>
      <c r="AY929" s="219" t="s">
        <v>146</v>
      </c>
    </row>
    <row r="930" spans="1:65" s="14" customFormat="1">
      <c r="B930" s="209"/>
      <c r="C930" s="210"/>
      <c r="D930" s="200" t="s">
        <v>157</v>
      </c>
      <c r="E930" s="211" t="s">
        <v>19</v>
      </c>
      <c r="F930" s="212" t="s">
        <v>1503</v>
      </c>
      <c r="G930" s="210"/>
      <c r="H930" s="213">
        <v>8.84</v>
      </c>
      <c r="I930" s="214"/>
      <c r="J930" s="210"/>
      <c r="K930" s="210"/>
      <c r="L930" s="215"/>
      <c r="M930" s="216"/>
      <c r="N930" s="217"/>
      <c r="O930" s="217"/>
      <c r="P930" s="217"/>
      <c r="Q930" s="217"/>
      <c r="R930" s="217"/>
      <c r="S930" s="217"/>
      <c r="T930" s="218"/>
      <c r="AT930" s="219" t="s">
        <v>157</v>
      </c>
      <c r="AU930" s="219" t="s">
        <v>82</v>
      </c>
      <c r="AV930" s="14" t="s">
        <v>82</v>
      </c>
      <c r="AW930" s="14" t="s">
        <v>33</v>
      </c>
      <c r="AX930" s="14" t="s">
        <v>72</v>
      </c>
      <c r="AY930" s="219" t="s">
        <v>146</v>
      </c>
    </row>
    <row r="931" spans="1:65" s="14" customFormat="1">
      <c r="B931" s="209"/>
      <c r="C931" s="210"/>
      <c r="D931" s="200" t="s">
        <v>157</v>
      </c>
      <c r="E931" s="211" t="s">
        <v>19</v>
      </c>
      <c r="F931" s="212" t="s">
        <v>1504</v>
      </c>
      <c r="G931" s="210"/>
      <c r="H931" s="213">
        <v>35.020000000000003</v>
      </c>
      <c r="I931" s="214"/>
      <c r="J931" s="210"/>
      <c r="K931" s="210"/>
      <c r="L931" s="215"/>
      <c r="M931" s="216"/>
      <c r="N931" s="217"/>
      <c r="O931" s="217"/>
      <c r="P931" s="217"/>
      <c r="Q931" s="217"/>
      <c r="R931" s="217"/>
      <c r="S931" s="217"/>
      <c r="T931" s="218"/>
      <c r="AT931" s="219" t="s">
        <v>157</v>
      </c>
      <c r="AU931" s="219" t="s">
        <v>82</v>
      </c>
      <c r="AV931" s="14" t="s">
        <v>82</v>
      </c>
      <c r="AW931" s="14" t="s">
        <v>33</v>
      </c>
      <c r="AX931" s="14" t="s">
        <v>72</v>
      </c>
      <c r="AY931" s="219" t="s">
        <v>146</v>
      </c>
    </row>
    <row r="932" spans="1:65" s="15" customFormat="1">
      <c r="B932" s="220"/>
      <c r="C932" s="221"/>
      <c r="D932" s="200" t="s">
        <v>157</v>
      </c>
      <c r="E932" s="222" t="s">
        <v>19</v>
      </c>
      <c r="F932" s="223" t="s">
        <v>161</v>
      </c>
      <c r="G932" s="221"/>
      <c r="H932" s="224">
        <v>99.62</v>
      </c>
      <c r="I932" s="225"/>
      <c r="J932" s="221"/>
      <c r="K932" s="221"/>
      <c r="L932" s="226"/>
      <c r="M932" s="227"/>
      <c r="N932" s="228"/>
      <c r="O932" s="228"/>
      <c r="P932" s="228"/>
      <c r="Q932" s="228"/>
      <c r="R932" s="228"/>
      <c r="S932" s="228"/>
      <c r="T932" s="229"/>
      <c r="AT932" s="230" t="s">
        <v>157</v>
      </c>
      <c r="AU932" s="230" t="s">
        <v>82</v>
      </c>
      <c r="AV932" s="15" t="s">
        <v>147</v>
      </c>
      <c r="AW932" s="15" t="s">
        <v>33</v>
      </c>
      <c r="AX932" s="15" t="s">
        <v>80</v>
      </c>
      <c r="AY932" s="230" t="s">
        <v>146</v>
      </c>
    </row>
    <row r="933" spans="1:65" s="2" customFormat="1" ht="44.25" customHeight="1">
      <c r="A933" s="36"/>
      <c r="B933" s="37"/>
      <c r="C933" s="180" t="s">
        <v>1505</v>
      </c>
      <c r="D933" s="180" t="s">
        <v>149</v>
      </c>
      <c r="E933" s="181" t="s">
        <v>1506</v>
      </c>
      <c r="F933" s="182" t="s">
        <v>1507</v>
      </c>
      <c r="G933" s="183" t="s">
        <v>152</v>
      </c>
      <c r="H933" s="184">
        <v>14.568</v>
      </c>
      <c r="I933" s="185"/>
      <c r="J933" s="186">
        <f>ROUND(I933*H933,2)</f>
        <v>0</v>
      </c>
      <c r="K933" s="182" t="s">
        <v>362</v>
      </c>
      <c r="L933" s="41"/>
      <c r="M933" s="187" t="s">
        <v>19</v>
      </c>
      <c r="N933" s="188" t="s">
        <v>43</v>
      </c>
      <c r="O933" s="66"/>
      <c r="P933" s="189">
        <f>O933*H933</f>
        <v>0</v>
      </c>
      <c r="Q933" s="189">
        <v>4.8320000000000002E-2</v>
      </c>
      <c r="R933" s="189">
        <f>Q933*H933</f>
        <v>0.70392575999999996</v>
      </c>
      <c r="S933" s="189">
        <v>0</v>
      </c>
      <c r="T933" s="190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91" t="s">
        <v>241</v>
      </c>
      <c r="AT933" s="191" t="s">
        <v>149</v>
      </c>
      <c r="AU933" s="191" t="s">
        <v>82</v>
      </c>
      <c r="AY933" s="19" t="s">
        <v>146</v>
      </c>
      <c r="BE933" s="192">
        <f>IF(N933="základní",J933,0)</f>
        <v>0</v>
      </c>
      <c r="BF933" s="192">
        <f>IF(N933="snížená",J933,0)</f>
        <v>0</v>
      </c>
      <c r="BG933" s="192">
        <f>IF(N933="zákl. přenesená",J933,0)</f>
        <v>0</v>
      </c>
      <c r="BH933" s="192">
        <f>IF(N933="sníž. přenesená",J933,0)</f>
        <v>0</v>
      </c>
      <c r="BI933" s="192">
        <f>IF(N933="nulová",J933,0)</f>
        <v>0</v>
      </c>
      <c r="BJ933" s="19" t="s">
        <v>80</v>
      </c>
      <c r="BK933" s="192">
        <f>ROUND(I933*H933,2)</f>
        <v>0</v>
      </c>
      <c r="BL933" s="19" t="s">
        <v>241</v>
      </c>
      <c r="BM933" s="191" t="s">
        <v>1508</v>
      </c>
    </row>
    <row r="934" spans="1:65" s="2" customFormat="1">
      <c r="A934" s="36"/>
      <c r="B934" s="37"/>
      <c r="C934" s="38"/>
      <c r="D934" s="193" t="s">
        <v>155</v>
      </c>
      <c r="E934" s="38"/>
      <c r="F934" s="194" t="s">
        <v>1509</v>
      </c>
      <c r="G934" s="38"/>
      <c r="H934" s="38"/>
      <c r="I934" s="195"/>
      <c r="J934" s="38"/>
      <c r="K934" s="38"/>
      <c r="L934" s="41"/>
      <c r="M934" s="196"/>
      <c r="N934" s="197"/>
      <c r="O934" s="66"/>
      <c r="P934" s="66"/>
      <c r="Q934" s="66"/>
      <c r="R934" s="66"/>
      <c r="S934" s="66"/>
      <c r="T934" s="67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T934" s="19" t="s">
        <v>155</v>
      </c>
      <c r="AU934" s="19" t="s">
        <v>82</v>
      </c>
    </row>
    <row r="935" spans="1:65" s="13" customFormat="1">
      <c r="B935" s="198"/>
      <c r="C935" s="199"/>
      <c r="D935" s="200" t="s">
        <v>157</v>
      </c>
      <c r="E935" s="201" t="s">
        <v>19</v>
      </c>
      <c r="F935" s="202" t="s">
        <v>1058</v>
      </c>
      <c r="G935" s="199"/>
      <c r="H935" s="201" t="s">
        <v>19</v>
      </c>
      <c r="I935" s="203"/>
      <c r="J935" s="199"/>
      <c r="K935" s="199"/>
      <c r="L935" s="204"/>
      <c r="M935" s="205"/>
      <c r="N935" s="206"/>
      <c r="O935" s="206"/>
      <c r="P935" s="206"/>
      <c r="Q935" s="206"/>
      <c r="R935" s="206"/>
      <c r="S935" s="206"/>
      <c r="T935" s="207"/>
      <c r="AT935" s="208" t="s">
        <v>157</v>
      </c>
      <c r="AU935" s="208" t="s">
        <v>82</v>
      </c>
      <c r="AV935" s="13" t="s">
        <v>80</v>
      </c>
      <c r="AW935" s="13" t="s">
        <v>33</v>
      </c>
      <c r="AX935" s="13" t="s">
        <v>72</v>
      </c>
      <c r="AY935" s="208" t="s">
        <v>146</v>
      </c>
    </row>
    <row r="936" spans="1:65" s="14" customFormat="1">
      <c r="B936" s="209"/>
      <c r="C936" s="210"/>
      <c r="D936" s="200" t="s">
        <v>157</v>
      </c>
      <c r="E936" s="211" t="s">
        <v>19</v>
      </c>
      <c r="F936" s="212" t="s">
        <v>1510</v>
      </c>
      <c r="G936" s="210"/>
      <c r="H936" s="213">
        <v>4.9980000000000002</v>
      </c>
      <c r="I936" s="214"/>
      <c r="J936" s="210"/>
      <c r="K936" s="210"/>
      <c r="L936" s="215"/>
      <c r="M936" s="216"/>
      <c r="N936" s="217"/>
      <c r="O936" s="217"/>
      <c r="P936" s="217"/>
      <c r="Q936" s="217"/>
      <c r="R936" s="217"/>
      <c r="S936" s="217"/>
      <c r="T936" s="218"/>
      <c r="AT936" s="219" t="s">
        <v>157</v>
      </c>
      <c r="AU936" s="219" t="s">
        <v>82</v>
      </c>
      <c r="AV936" s="14" t="s">
        <v>82</v>
      </c>
      <c r="AW936" s="14" t="s">
        <v>33</v>
      </c>
      <c r="AX936" s="14" t="s">
        <v>72</v>
      </c>
      <c r="AY936" s="219" t="s">
        <v>146</v>
      </c>
    </row>
    <row r="937" spans="1:65" s="13" customFormat="1">
      <c r="B937" s="198"/>
      <c r="C937" s="199"/>
      <c r="D937" s="200" t="s">
        <v>157</v>
      </c>
      <c r="E937" s="201" t="s">
        <v>19</v>
      </c>
      <c r="F937" s="202" t="s">
        <v>1450</v>
      </c>
      <c r="G937" s="199"/>
      <c r="H937" s="201" t="s">
        <v>19</v>
      </c>
      <c r="I937" s="203"/>
      <c r="J937" s="199"/>
      <c r="K937" s="199"/>
      <c r="L937" s="204"/>
      <c r="M937" s="205"/>
      <c r="N937" s="206"/>
      <c r="O937" s="206"/>
      <c r="P937" s="206"/>
      <c r="Q937" s="206"/>
      <c r="R937" s="206"/>
      <c r="S937" s="206"/>
      <c r="T937" s="207"/>
      <c r="AT937" s="208" t="s">
        <v>157</v>
      </c>
      <c r="AU937" s="208" t="s">
        <v>82</v>
      </c>
      <c r="AV937" s="13" t="s">
        <v>80</v>
      </c>
      <c r="AW937" s="13" t="s">
        <v>33</v>
      </c>
      <c r="AX937" s="13" t="s">
        <v>72</v>
      </c>
      <c r="AY937" s="208" t="s">
        <v>146</v>
      </c>
    </row>
    <row r="938" spans="1:65" s="14" customFormat="1">
      <c r="B938" s="209"/>
      <c r="C938" s="210"/>
      <c r="D938" s="200" t="s">
        <v>157</v>
      </c>
      <c r="E938" s="211" t="s">
        <v>19</v>
      </c>
      <c r="F938" s="212" t="s">
        <v>1511</v>
      </c>
      <c r="G938" s="210"/>
      <c r="H938" s="213">
        <v>9.57</v>
      </c>
      <c r="I938" s="214"/>
      <c r="J938" s="210"/>
      <c r="K938" s="210"/>
      <c r="L938" s="215"/>
      <c r="M938" s="216"/>
      <c r="N938" s="217"/>
      <c r="O938" s="217"/>
      <c r="P938" s="217"/>
      <c r="Q938" s="217"/>
      <c r="R938" s="217"/>
      <c r="S938" s="217"/>
      <c r="T938" s="218"/>
      <c r="AT938" s="219" t="s">
        <v>157</v>
      </c>
      <c r="AU938" s="219" t="s">
        <v>82</v>
      </c>
      <c r="AV938" s="14" t="s">
        <v>82</v>
      </c>
      <c r="AW938" s="14" t="s">
        <v>33</v>
      </c>
      <c r="AX938" s="14" t="s">
        <v>72</v>
      </c>
      <c r="AY938" s="219" t="s">
        <v>146</v>
      </c>
    </row>
    <row r="939" spans="1:65" s="15" customFormat="1">
      <c r="B939" s="220"/>
      <c r="C939" s="221"/>
      <c r="D939" s="200" t="s">
        <v>157</v>
      </c>
      <c r="E939" s="222" t="s">
        <v>19</v>
      </c>
      <c r="F939" s="223" t="s">
        <v>161</v>
      </c>
      <c r="G939" s="221"/>
      <c r="H939" s="224">
        <v>14.568</v>
      </c>
      <c r="I939" s="225"/>
      <c r="J939" s="221"/>
      <c r="K939" s="221"/>
      <c r="L939" s="226"/>
      <c r="M939" s="227"/>
      <c r="N939" s="228"/>
      <c r="O939" s="228"/>
      <c r="P939" s="228"/>
      <c r="Q939" s="228"/>
      <c r="R939" s="228"/>
      <c r="S939" s="228"/>
      <c r="T939" s="229"/>
      <c r="AT939" s="230" t="s">
        <v>157</v>
      </c>
      <c r="AU939" s="230" t="s">
        <v>82</v>
      </c>
      <c r="AV939" s="15" t="s">
        <v>147</v>
      </c>
      <c r="AW939" s="15" t="s">
        <v>33</v>
      </c>
      <c r="AX939" s="15" t="s">
        <v>80</v>
      </c>
      <c r="AY939" s="230" t="s">
        <v>146</v>
      </c>
    </row>
    <row r="940" spans="1:65" s="2" customFormat="1" ht="33" customHeight="1">
      <c r="A940" s="36"/>
      <c r="B940" s="37"/>
      <c r="C940" s="180" t="s">
        <v>542</v>
      </c>
      <c r="D940" s="180" t="s">
        <v>149</v>
      </c>
      <c r="E940" s="181" t="s">
        <v>1512</v>
      </c>
      <c r="F940" s="182" t="s">
        <v>1513</v>
      </c>
      <c r="G940" s="183" t="s">
        <v>152</v>
      </c>
      <c r="H940" s="184">
        <v>193.12</v>
      </c>
      <c r="I940" s="185"/>
      <c r="J940" s="186">
        <f>ROUND(I940*H940,2)</f>
        <v>0</v>
      </c>
      <c r="K940" s="182" t="s">
        <v>362</v>
      </c>
      <c r="L940" s="41"/>
      <c r="M940" s="187" t="s">
        <v>19</v>
      </c>
      <c r="N940" s="188" t="s">
        <v>43</v>
      </c>
      <c r="O940" s="66"/>
      <c r="P940" s="189">
        <f>O940*H940</f>
        <v>0</v>
      </c>
      <c r="Q940" s="189">
        <v>1.1820000000000001E-2</v>
      </c>
      <c r="R940" s="189">
        <f>Q940*H940</f>
        <v>2.2826784</v>
      </c>
      <c r="S940" s="189">
        <v>0</v>
      </c>
      <c r="T940" s="190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1" t="s">
        <v>241</v>
      </c>
      <c r="AT940" s="191" t="s">
        <v>149</v>
      </c>
      <c r="AU940" s="191" t="s">
        <v>82</v>
      </c>
      <c r="AY940" s="19" t="s">
        <v>146</v>
      </c>
      <c r="BE940" s="192">
        <f>IF(N940="základní",J940,0)</f>
        <v>0</v>
      </c>
      <c r="BF940" s="192">
        <f>IF(N940="snížená",J940,0)</f>
        <v>0</v>
      </c>
      <c r="BG940" s="192">
        <f>IF(N940="zákl. přenesená",J940,0)</f>
        <v>0</v>
      </c>
      <c r="BH940" s="192">
        <f>IF(N940="sníž. přenesená",J940,0)</f>
        <v>0</v>
      </c>
      <c r="BI940" s="192">
        <f>IF(N940="nulová",J940,0)</f>
        <v>0</v>
      </c>
      <c r="BJ940" s="19" t="s">
        <v>80</v>
      </c>
      <c r="BK940" s="192">
        <f>ROUND(I940*H940,2)</f>
        <v>0</v>
      </c>
      <c r="BL940" s="19" t="s">
        <v>241</v>
      </c>
      <c r="BM940" s="191" t="s">
        <v>1514</v>
      </c>
    </row>
    <row r="941" spans="1:65" s="2" customFormat="1">
      <c r="A941" s="36"/>
      <c r="B941" s="37"/>
      <c r="C941" s="38"/>
      <c r="D941" s="193" t="s">
        <v>155</v>
      </c>
      <c r="E941" s="38"/>
      <c r="F941" s="194" t="s">
        <v>1515</v>
      </c>
      <c r="G941" s="38"/>
      <c r="H941" s="38"/>
      <c r="I941" s="195"/>
      <c r="J941" s="38"/>
      <c r="K941" s="38"/>
      <c r="L941" s="41"/>
      <c r="M941" s="196"/>
      <c r="N941" s="197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155</v>
      </c>
      <c r="AU941" s="19" t="s">
        <v>82</v>
      </c>
    </row>
    <row r="942" spans="1:65" s="13" customFormat="1">
      <c r="B942" s="198"/>
      <c r="C942" s="199"/>
      <c r="D942" s="200" t="s">
        <v>157</v>
      </c>
      <c r="E942" s="201" t="s">
        <v>19</v>
      </c>
      <c r="F942" s="202" t="s">
        <v>580</v>
      </c>
      <c r="G942" s="199"/>
      <c r="H942" s="201" t="s">
        <v>19</v>
      </c>
      <c r="I942" s="203"/>
      <c r="J942" s="199"/>
      <c r="K942" s="199"/>
      <c r="L942" s="204"/>
      <c r="M942" s="205"/>
      <c r="N942" s="206"/>
      <c r="O942" s="206"/>
      <c r="P942" s="206"/>
      <c r="Q942" s="206"/>
      <c r="R942" s="206"/>
      <c r="S942" s="206"/>
      <c r="T942" s="207"/>
      <c r="AT942" s="208" t="s">
        <v>157</v>
      </c>
      <c r="AU942" s="208" t="s">
        <v>82</v>
      </c>
      <c r="AV942" s="13" t="s">
        <v>80</v>
      </c>
      <c r="AW942" s="13" t="s">
        <v>33</v>
      </c>
      <c r="AX942" s="13" t="s">
        <v>72</v>
      </c>
      <c r="AY942" s="208" t="s">
        <v>146</v>
      </c>
    </row>
    <row r="943" spans="1:65" s="14" customFormat="1">
      <c r="B943" s="209"/>
      <c r="C943" s="210"/>
      <c r="D943" s="200" t="s">
        <v>157</v>
      </c>
      <c r="E943" s="211" t="s">
        <v>19</v>
      </c>
      <c r="F943" s="212" t="s">
        <v>1483</v>
      </c>
      <c r="G943" s="210"/>
      <c r="H943" s="213">
        <v>27.52</v>
      </c>
      <c r="I943" s="214"/>
      <c r="J943" s="210"/>
      <c r="K943" s="210"/>
      <c r="L943" s="215"/>
      <c r="M943" s="216"/>
      <c r="N943" s="217"/>
      <c r="O943" s="217"/>
      <c r="P943" s="217"/>
      <c r="Q943" s="217"/>
      <c r="R943" s="217"/>
      <c r="S943" s="217"/>
      <c r="T943" s="218"/>
      <c r="AT943" s="219" t="s">
        <v>157</v>
      </c>
      <c r="AU943" s="219" t="s">
        <v>82</v>
      </c>
      <c r="AV943" s="14" t="s">
        <v>82</v>
      </c>
      <c r="AW943" s="14" t="s">
        <v>33</v>
      </c>
      <c r="AX943" s="14" t="s">
        <v>72</v>
      </c>
      <c r="AY943" s="219" t="s">
        <v>146</v>
      </c>
    </row>
    <row r="944" spans="1:65" s="14" customFormat="1">
      <c r="B944" s="209"/>
      <c r="C944" s="210"/>
      <c r="D944" s="200" t="s">
        <v>157</v>
      </c>
      <c r="E944" s="211" t="s">
        <v>19</v>
      </c>
      <c r="F944" s="212" t="s">
        <v>1484</v>
      </c>
      <c r="G944" s="210"/>
      <c r="H944" s="213">
        <v>83</v>
      </c>
      <c r="I944" s="214"/>
      <c r="J944" s="210"/>
      <c r="K944" s="210"/>
      <c r="L944" s="215"/>
      <c r="M944" s="216"/>
      <c r="N944" s="217"/>
      <c r="O944" s="217"/>
      <c r="P944" s="217"/>
      <c r="Q944" s="217"/>
      <c r="R944" s="217"/>
      <c r="S944" s="217"/>
      <c r="T944" s="218"/>
      <c r="AT944" s="219" t="s">
        <v>157</v>
      </c>
      <c r="AU944" s="219" t="s">
        <v>82</v>
      </c>
      <c r="AV944" s="14" t="s">
        <v>82</v>
      </c>
      <c r="AW944" s="14" t="s">
        <v>33</v>
      </c>
      <c r="AX944" s="14" t="s">
        <v>72</v>
      </c>
      <c r="AY944" s="219" t="s">
        <v>146</v>
      </c>
    </row>
    <row r="945" spans="1:65" s="14" customFormat="1">
      <c r="B945" s="209"/>
      <c r="C945" s="210"/>
      <c r="D945" s="200" t="s">
        <v>157</v>
      </c>
      <c r="E945" s="211" t="s">
        <v>19</v>
      </c>
      <c r="F945" s="212" t="s">
        <v>1485</v>
      </c>
      <c r="G945" s="210"/>
      <c r="H945" s="213">
        <v>-9.6</v>
      </c>
      <c r="I945" s="214"/>
      <c r="J945" s="210"/>
      <c r="K945" s="210"/>
      <c r="L945" s="215"/>
      <c r="M945" s="216"/>
      <c r="N945" s="217"/>
      <c r="O945" s="217"/>
      <c r="P945" s="217"/>
      <c r="Q945" s="217"/>
      <c r="R945" s="217"/>
      <c r="S945" s="217"/>
      <c r="T945" s="218"/>
      <c r="AT945" s="219" t="s">
        <v>157</v>
      </c>
      <c r="AU945" s="219" t="s">
        <v>82</v>
      </c>
      <c r="AV945" s="14" t="s">
        <v>82</v>
      </c>
      <c r="AW945" s="14" t="s">
        <v>33</v>
      </c>
      <c r="AX945" s="14" t="s">
        <v>72</v>
      </c>
      <c r="AY945" s="219" t="s">
        <v>146</v>
      </c>
    </row>
    <row r="946" spans="1:65" s="14" customFormat="1">
      <c r="B946" s="209"/>
      <c r="C946" s="210"/>
      <c r="D946" s="200" t="s">
        <v>157</v>
      </c>
      <c r="E946" s="211" t="s">
        <v>19</v>
      </c>
      <c r="F946" s="212" t="s">
        <v>1486</v>
      </c>
      <c r="G946" s="210"/>
      <c r="H946" s="213">
        <v>-8.25</v>
      </c>
      <c r="I946" s="214"/>
      <c r="J946" s="210"/>
      <c r="K946" s="210"/>
      <c r="L946" s="215"/>
      <c r="M946" s="216"/>
      <c r="N946" s="217"/>
      <c r="O946" s="217"/>
      <c r="P946" s="217"/>
      <c r="Q946" s="217"/>
      <c r="R946" s="217"/>
      <c r="S946" s="217"/>
      <c r="T946" s="218"/>
      <c r="AT946" s="219" t="s">
        <v>157</v>
      </c>
      <c r="AU946" s="219" t="s">
        <v>82</v>
      </c>
      <c r="AV946" s="14" t="s">
        <v>82</v>
      </c>
      <c r="AW946" s="14" t="s">
        <v>33</v>
      </c>
      <c r="AX946" s="14" t="s">
        <v>72</v>
      </c>
      <c r="AY946" s="219" t="s">
        <v>146</v>
      </c>
    </row>
    <row r="947" spans="1:65" s="13" customFormat="1">
      <c r="B947" s="198"/>
      <c r="C947" s="199"/>
      <c r="D947" s="200" t="s">
        <v>157</v>
      </c>
      <c r="E947" s="201" t="s">
        <v>19</v>
      </c>
      <c r="F947" s="202" t="s">
        <v>585</v>
      </c>
      <c r="G947" s="199"/>
      <c r="H947" s="201" t="s">
        <v>19</v>
      </c>
      <c r="I947" s="203"/>
      <c r="J947" s="199"/>
      <c r="K947" s="199"/>
      <c r="L947" s="204"/>
      <c r="M947" s="205"/>
      <c r="N947" s="206"/>
      <c r="O947" s="206"/>
      <c r="P947" s="206"/>
      <c r="Q947" s="206"/>
      <c r="R947" s="206"/>
      <c r="S947" s="206"/>
      <c r="T947" s="207"/>
      <c r="AT947" s="208" t="s">
        <v>157</v>
      </c>
      <c r="AU947" s="208" t="s">
        <v>82</v>
      </c>
      <c r="AV947" s="13" t="s">
        <v>80</v>
      </c>
      <c r="AW947" s="13" t="s">
        <v>33</v>
      </c>
      <c r="AX947" s="13" t="s">
        <v>72</v>
      </c>
      <c r="AY947" s="208" t="s">
        <v>146</v>
      </c>
    </row>
    <row r="948" spans="1:65" s="14" customFormat="1">
      <c r="B948" s="209"/>
      <c r="C948" s="210"/>
      <c r="D948" s="200" t="s">
        <v>157</v>
      </c>
      <c r="E948" s="211" t="s">
        <v>19</v>
      </c>
      <c r="F948" s="212" t="s">
        <v>1487</v>
      </c>
      <c r="G948" s="210"/>
      <c r="H948" s="213">
        <v>64.5</v>
      </c>
      <c r="I948" s="214"/>
      <c r="J948" s="210"/>
      <c r="K948" s="210"/>
      <c r="L948" s="215"/>
      <c r="M948" s="216"/>
      <c r="N948" s="217"/>
      <c r="O948" s="217"/>
      <c r="P948" s="217"/>
      <c r="Q948" s="217"/>
      <c r="R948" s="217"/>
      <c r="S948" s="217"/>
      <c r="T948" s="218"/>
      <c r="AT948" s="219" t="s">
        <v>157</v>
      </c>
      <c r="AU948" s="219" t="s">
        <v>82</v>
      </c>
      <c r="AV948" s="14" t="s">
        <v>82</v>
      </c>
      <c r="AW948" s="14" t="s">
        <v>33</v>
      </c>
      <c r="AX948" s="14" t="s">
        <v>72</v>
      </c>
      <c r="AY948" s="219" t="s">
        <v>146</v>
      </c>
    </row>
    <row r="949" spans="1:65" s="14" customFormat="1">
      <c r="B949" s="209"/>
      <c r="C949" s="210"/>
      <c r="D949" s="200" t="s">
        <v>157</v>
      </c>
      <c r="E949" s="211" t="s">
        <v>19</v>
      </c>
      <c r="F949" s="212" t="s">
        <v>1488</v>
      </c>
      <c r="G949" s="210"/>
      <c r="H949" s="213">
        <v>15.75</v>
      </c>
      <c r="I949" s="214"/>
      <c r="J949" s="210"/>
      <c r="K949" s="210"/>
      <c r="L949" s="215"/>
      <c r="M949" s="216"/>
      <c r="N949" s="217"/>
      <c r="O949" s="217"/>
      <c r="P949" s="217"/>
      <c r="Q949" s="217"/>
      <c r="R949" s="217"/>
      <c r="S949" s="217"/>
      <c r="T949" s="218"/>
      <c r="AT949" s="219" t="s">
        <v>157</v>
      </c>
      <c r="AU949" s="219" t="s">
        <v>82</v>
      </c>
      <c r="AV949" s="14" t="s">
        <v>82</v>
      </c>
      <c r="AW949" s="14" t="s">
        <v>33</v>
      </c>
      <c r="AX949" s="14" t="s">
        <v>72</v>
      </c>
      <c r="AY949" s="219" t="s">
        <v>146</v>
      </c>
    </row>
    <row r="950" spans="1:65" s="14" customFormat="1">
      <c r="B950" s="209"/>
      <c r="C950" s="210"/>
      <c r="D950" s="200" t="s">
        <v>157</v>
      </c>
      <c r="E950" s="211" t="s">
        <v>19</v>
      </c>
      <c r="F950" s="212" t="s">
        <v>1489</v>
      </c>
      <c r="G950" s="210"/>
      <c r="H950" s="213">
        <v>20.2</v>
      </c>
      <c r="I950" s="214"/>
      <c r="J950" s="210"/>
      <c r="K950" s="210"/>
      <c r="L950" s="215"/>
      <c r="M950" s="216"/>
      <c r="N950" s="217"/>
      <c r="O950" s="217"/>
      <c r="P950" s="217"/>
      <c r="Q950" s="217"/>
      <c r="R950" s="217"/>
      <c r="S950" s="217"/>
      <c r="T950" s="218"/>
      <c r="AT950" s="219" t="s">
        <v>157</v>
      </c>
      <c r="AU950" s="219" t="s">
        <v>82</v>
      </c>
      <c r="AV950" s="14" t="s">
        <v>82</v>
      </c>
      <c r="AW950" s="14" t="s">
        <v>33</v>
      </c>
      <c r="AX950" s="14" t="s">
        <v>72</v>
      </c>
      <c r="AY950" s="219" t="s">
        <v>146</v>
      </c>
    </row>
    <row r="951" spans="1:65" s="15" customFormat="1">
      <c r="B951" s="220"/>
      <c r="C951" s="221"/>
      <c r="D951" s="200" t="s">
        <v>157</v>
      </c>
      <c r="E951" s="222" t="s">
        <v>19</v>
      </c>
      <c r="F951" s="223" t="s">
        <v>161</v>
      </c>
      <c r="G951" s="221"/>
      <c r="H951" s="224">
        <v>193.12</v>
      </c>
      <c r="I951" s="225"/>
      <c r="J951" s="221"/>
      <c r="K951" s="221"/>
      <c r="L951" s="226"/>
      <c r="M951" s="227"/>
      <c r="N951" s="228"/>
      <c r="O951" s="228"/>
      <c r="P951" s="228"/>
      <c r="Q951" s="228"/>
      <c r="R951" s="228"/>
      <c r="S951" s="228"/>
      <c r="T951" s="229"/>
      <c r="AT951" s="230" t="s">
        <v>157</v>
      </c>
      <c r="AU951" s="230" t="s">
        <v>82</v>
      </c>
      <c r="AV951" s="15" t="s">
        <v>147</v>
      </c>
      <c r="AW951" s="15" t="s">
        <v>33</v>
      </c>
      <c r="AX951" s="15" t="s">
        <v>80</v>
      </c>
      <c r="AY951" s="230" t="s">
        <v>146</v>
      </c>
    </row>
    <row r="952" spans="1:65" s="2" customFormat="1" ht="24.2" customHeight="1">
      <c r="A952" s="36"/>
      <c r="B952" s="37"/>
      <c r="C952" s="180" t="s">
        <v>1516</v>
      </c>
      <c r="D952" s="180" t="s">
        <v>149</v>
      </c>
      <c r="E952" s="181" t="s">
        <v>1517</v>
      </c>
      <c r="F952" s="182" t="s">
        <v>1518</v>
      </c>
      <c r="G952" s="183" t="s">
        <v>152</v>
      </c>
      <c r="H952" s="184">
        <v>157.5</v>
      </c>
      <c r="I952" s="185"/>
      <c r="J952" s="186">
        <f>ROUND(I952*H952,2)</f>
        <v>0</v>
      </c>
      <c r="K952" s="182" t="s">
        <v>362</v>
      </c>
      <c r="L952" s="41"/>
      <c r="M952" s="187" t="s">
        <v>19</v>
      </c>
      <c r="N952" s="188" t="s">
        <v>43</v>
      </c>
      <c r="O952" s="66"/>
      <c r="P952" s="189">
        <f>O952*H952</f>
        <v>0</v>
      </c>
      <c r="Q952" s="189">
        <v>1.3849999999999999E-2</v>
      </c>
      <c r="R952" s="189">
        <f>Q952*H952</f>
        <v>2.1813750000000001</v>
      </c>
      <c r="S952" s="189">
        <v>0</v>
      </c>
      <c r="T952" s="190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91" t="s">
        <v>241</v>
      </c>
      <c r="AT952" s="191" t="s">
        <v>149</v>
      </c>
      <c r="AU952" s="191" t="s">
        <v>82</v>
      </c>
      <c r="AY952" s="19" t="s">
        <v>146</v>
      </c>
      <c r="BE952" s="192">
        <f>IF(N952="základní",J952,0)</f>
        <v>0</v>
      </c>
      <c r="BF952" s="192">
        <f>IF(N952="snížená",J952,0)</f>
        <v>0</v>
      </c>
      <c r="BG952" s="192">
        <f>IF(N952="zákl. přenesená",J952,0)</f>
        <v>0</v>
      </c>
      <c r="BH952" s="192">
        <f>IF(N952="sníž. přenesená",J952,0)</f>
        <v>0</v>
      </c>
      <c r="BI952" s="192">
        <f>IF(N952="nulová",J952,0)</f>
        <v>0</v>
      </c>
      <c r="BJ952" s="19" t="s">
        <v>80</v>
      </c>
      <c r="BK952" s="192">
        <f>ROUND(I952*H952,2)</f>
        <v>0</v>
      </c>
      <c r="BL952" s="19" t="s">
        <v>241</v>
      </c>
      <c r="BM952" s="191" t="s">
        <v>1519</v>
      </c>
    </row>
    <row r="953" spans="1:65" s="2" customFormat="1">
      <c r="A953" s="36"/>
      <c r="B953" s="37"/>
      <c r="C953" s="38"/>
      <c r="D953" s="193" t="s">
        <v>155</v>
      </c>
      <c r="E953" s="38"/>
      <c r="F953" s="194" t="s">
        <v>1520</v>
      </c>
      <c r="G953" s="38"/>
      <c r="H953" s="38"/>
      <c r="I953" s="195"/>
      <c r="J953" s="38"/>
      <c r="K953" s="38"/>
      <c r="L953" s="41"/>
      <c r="M953" s="196"/>
      <c r="N953" s="197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155</v>
      </c>
      <c r="AU953" s="19" t="s">
        <v>82</v>
      </c>
    </row>
    <row r="954" spans="1:65" s="13" customFormat="1">
      <c r="B954" s="198"/>
      <c r="C954" s="199"/>
      <c r="D954" s="200" t="s">
        <v>157</v>
      </c>
      <c r="E954" s="201" t="s">
        <v>19</v>
      </c>
      <c r="F954" s="202" t="s">
        <v>1450</v>
      </c>
      <c r="G954" s="199"/>
      <c r="H954" s="201" t="s">
        <v>19</v>
      </c>
      <c r="I954" s="203"/>
      <c r="J954" s="199"/>
      <c r="K954" s="199"/>
      <c r="L954" s="204"/>
      <c r="M954" s="205"/>
      <c r="N954" s="206"/>
      <c r="O954" s="206"/>
      <c r="P954" s="206"/>
      <c r="Q954" s="206"/>
      <c r="R954" s="206"/>
      <c r="S954" s="206"/>
      <c r="T954" s="207"/>
      <c r="AT954" s="208" t="s">
        <v>157</v>
      </c>
      <c r="AU954" s="208" t="s">
        <v>82</v>
      </c>
      <c r="AV954" s="13" t="s">
        <v>80</v>
      </c>
      <c r="AW954" s="13" t="s">
        <v>33</v>
      </c>
      <c r="AX954" s="13" t="s">
        <v>72</v>
      </c>
      <c r="AY954" s="208" t="s">
        <v>146</v>
      </c>
    </row>
    <row r="955" spans="1:65" s="14" customFormat="1">
      <c r="B955" s="209"/>
      <c r="C955" s="210"/>
      <c r="D955" s="200" t="s">
        <v>157</v>
      </c>
      <c r="E955" s="211" t="s">
        <v>19</v>
      </c>
      <c r="F955" s="212" t="s">
        <v>1521</v>
      </c>
      <c r="G955" s="210"/>
      <c r="H955" s="213">
        <v>157.5</v>
      </c>
      <c r="I955" s="214"/>
      <c r="J955" s="210"/>
      <c r="K955" s="210"/>
      <c r="L955" s="215"/>
      <c r="M955" s="216"/>
      <c r="N955" s="217"/>
      <c r="O955" s="217"/>
      <c r="P955" s="217"/>
      <c r="Q955" s="217"/>
      <c r="R955" s="217"/>
      <c r="S955" s="217"/>
      <c r="T955" s="218"/>
      <c r="AT955" s="219" t="s">
        <v>157</v>
      </c>
      <c r="AU955" s="219" t="s">
        <v>82</v>
      </c>
      <c r="AV955" s="14" t="s">
        <v>82</v>
      </c>
      <c r="AW955" s="14" t="s">
        <v>33</v>
      </c>
      <c r="AX955" s="14" t="s">
        <v>80</v>
      </c>
      <c r="AY955" s="219" t="s">
        <v>146</v>
      </c>
    </row>
    <row r="956" spans="1:65" s="2" customFormat="1" ht="24.2" customHeight="1">
      <c r="A956" s="36"/>
      <c r="B956" s="37"/>
      <c r="C956" s="180" t="s">
        <v>1522</v>
      </c>
      <c r="D956" s="180" t="s">
        <v>149</v>
      </c>
      <c r="E956" s="181" t="s">
        <v>1523</v>
      </c>
      <c r="F956" s="182" t="s">
        <v>1524</v>
      </c>
      <c r="G956" s="183" t="s">
        <v>152</v>
      </c>
      <c r="H956" s="184">
        <v>16.059999999999999</v>
      </c>
      <c r="I956" s="185"/>
      <c r="J956" s="186">
        <f>ROUND(I956*H956,2)</f>
        <v>0</v>
      </c>
      <c r="K956" s="182" t="s">
        <v>362</v>
      </c>
      <c r="L956" s="41"/>
      <c r="M956" s="187" t="s">
        <v>19</v>
      </c>
      <c r="N956" s="188" t="s">
        <v>43</v>
      </c>
      <c r="O956" s="66"/>
      <c r="P956" s="189">
        <f>O956*H956</f>
        <v>0</v>
      </c>
      <c r="Q956" s="189">
        <v>1.6080000000000001E-2</v>
      </c>
      <c r="R956" s="189">
        <f>Q956*H956</f>
        <v>0.2582448</v>
      </c>
      <c r="S956" s="189">
        <v>0</v>
      </c>
      <c r="T956" s="190">
        <f>S956*H956</f>
        <v>0</v>
      </c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R956" s="191" t="s">
        <v>241</v>
      </c>
      <c r="AT956" s="191" t="s">
        <v>149</v>
      </c>
      <c r="AU956" s="191" t="s">
        <v>82</v>
      </c>
      <c r="AY956" s="19" t="s">
        <v>146</v>
      </c>
      <c r="BE956" s="192">
        <f>IF(N956="základní",J956,0)</f>
        <v>0</v>
      </c>
      <c r="BF956" s="192">
        <f>IF(N956="snížená",J956,0)</f>
        <v>0</v>
      </c>
      <c r="BG956" s="192">
        <f>IF(N956="zákl. přenesená",J956,0)</f>
        <v>0</v>
      </c>
      <c r="BH956" s="192">
        <f>IF(N956="sníž. přenesená",J956,0)</f>
        <v>0</v>
      </c>
      <c r="BI956" s="192">
        <f>IF(N956="nulová",J956,0)</f>
        <v>0</v>
      </c>
      <c r="BJ956" s="19" t="s">
        <v>80</v>
      </c>
      <c r="BK956" s="192">
        <f>ROUND(I956*H956,2)</f>
        <v>0</v>
      </c>
      <c r="BL956" s="19" t="s">
        <v>241</v>
      </c>
      <c r="BM956" s="191" t="s">
        <v>1525</v>
      </c>
    </row>
    <row r="957" spans="1:65" s="2" customFormat="1">
      <c r="A957" s="36"/>
      <c r="B957" s="37"/>
      <c r="C957" s="38"/>
      <c r="D957" s="193" t="s">
        <v>155</v>
      </c>
      <c r="E957" s="38"/>
      <c r="F957" s="194" t="s">
        <v>1526</v>
      </c>
      <c r="G957" s="38"/>
      <c r="H957" s="38"/>
      <c r="I957" s="195"/>
      <c r="J957" s="38"/>
      <c r="K957" s="38"/>
      <c r="L957" s="41"/>
      <c r="M957" s="196"/>
      <c r="N957" s="197"/>
      <c r="O957" s="66"/>
      <c r="P957" s="66"/>
      <c r="Q957" s="66"/>
      <c r="R957" s="66"/>
      <c r="S957" s="66"/>
      <c r="T957" s="67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T957" s="19" t="s">
        <v>155</v>
      </c>
      <c r="AU957" s="19" t="s">
        <v>82</v>
      </c>
    </row>
    <row r="958" spans="1:65" s="13" customFormat="1">
      <c r="B958" s="198"/>
      <c r="C958" s="199"/>
      <c r="D958" s="200" t="s">
        <v>157</v>
      </c>
      <c r="E958" s="201" t="s">
        <v>19</v>
      </c>
      <c r="F958" s="202" t="s">
        <v>1005</v>
      </c>
      <c r="G958" s="199"/>
      <c r="H958" s="201" t="s">
        <v>19</v>
      </c>
      <c r="I958" s="203"/>
      <c r="J958" s="199"/>
      <c r="K958" s="199"/>
      <c r="L958" s="204"/>
      <c r="M958" s="205"/>
      <c r="N958" s="206"/>
      <c r="O958" s="206"/>
      <c r="P958" s="206"/>
      <c r="Q958" s="206"/>
      <c r="R958" s="206"/>
      <c r="S958" s="206"/>
      <c r="T958" s="207"/>
      <c r="AT958" s="208" t="s">
        <v>157</v>
      </c>
      <c r="AU958" s="208" t="s">
        <v>82</v>
      </c>
      <c r="AV958" s="13" t="s">
        <v>80</v>
      </c>
      <c r="AW958" s="13" t="s">
        <v>33</v>
      </c>
      <c r="AX958" s="13" t="s">
        <v>72</v>
      </c>
      <c r="AY958" s="208" t="s">
        <v>146</v>
      </c>
    </row>
    <row r="959" spans="1:65" s="14" customFormat="1">
      <c r="B959" s="209"/>
      <c r="C959" s="210"/>
      <c r="D959" s="200" t="s">
        <v>157</v>
      </c>
      <c r="E959" s="211" t="s">
        <v>19</v>
      </c>
      <c r="F959" s="212" t="s">
        <v>1006</v>
      </c>
      <c r="G959" s="210"/>
      <c r="H959" s="213">
        <v>2.39</v>
      </c>
      <c r="I959" s="214"/>
      <c r="J959" s="210"/>
      <c r="K959" s="210"/>
      <c r="L959" s="215"/>
      <c r="M959" s="216"/>
      <c r="N959" s="217"/>
      <c r="O959" s="217"/>
      <c r="P959" s="217"/>
      <c r="Q959" s="217"/>
      <c r="R959" s="217"/>
      <c r="S959" s="217"/>
      <c r="T959" s="218"/>
      <c r="AT959" s="219" t="s">
        <v>157</v>
      </c>
      <c r="AU959" s="219" t="s">
        <v>82</v>
      </c>
      <c r="AV959" s="14" t="s">
        <v>82</v>
      </c>
      <c r="AW959" s="14" t="s">
        <v>33</v>
      </c>
      <c r="AX959" s="14" t="s">
        <v>72</v>
      </c>
      <c r="AY959" s="219" t="s">
        <v>146</v>
      </c>
    </row>
    <row r="960" spans="1:65" s="13" customFormat="1">
      <c r="B960" s="198"/>
      <c r="C960" s="199"/>
      <c r="D960" s="200" t="s">
        <v>157</v>
      </c>
      <c r="E960" s="201" t="s">
        <v>19</v>
      </c>
      <c r="F960" s="202" t="s">
        <v>1007</v>
      </c>
      <c r="G960" s="199"/>
      <c r="H960" s="201" t="s">
        <v>19</v>
      </c>
      <c r="I960" s="203"/>
      <c r="J960" s="199"/>
      <c r="K960" s="199"/>
      <c r="L960" s="204"/>
      <c r="M960" s="205"/>
      <c r="N960" s="206"/>
      <c r="O960" s="206"/>
      <c r="P960" s="206"/>
      <c r="Q960" s="206"/>
      <c r="R960" s="206"/>
      <c r="S960" s="206"/>
      <c r="T960" s="207"/>
      <c r="AT960" s="208" t="s">
        <v>157</v>
      </c>
      <c r="AU960" s="208" t="s">
        <v>82</v>
      </c>
      <c r="AV960" s="13" t="s">
        <v>80</v>
      </c>
      <c r="AW960" s="13" t="s">
        <v>33</v>
      </c>
      <c r="AX960" s="13" t="s">
        <v>72</v>
      </c>
      <c r="AY960" s="208" t="s">
        <v>146</v>
      </c>
    </row>
    <row r="961" spans="1:65" s="14" customFormat="1">
      <c r="B961" s="209"/>
      <c r="C961" s="210"/>
      <c r="D961" s="200" t="s">
        <v>157</v>
      </c>
      <c r="E961" s="211" t="s">
        <v>19</v>
      </c>
      <c r="F961" s="212" t="s">
        <v>1008</v>
      </c>
      <c r="G961" s="210"/>
      <c r="H961" s="213">
        <v>4.0999999999999996</v>
      </c>
      <c r="I961" s="214"/>
      <c r="J961" s="210"/>
      <c r="K961" s="210"/>
      <c r="L961" s="215"/>
      <c r="M961" s="216"/>
      <c r="N961" s="217"/>
      <c r="O961" s="217"/>
      <c r="P961" s="217"/>
      <c r="Q961" s="217"/>
      <c r="R961" s="217"/>
      <c r="S961" s="217"/>
      <c r="T961" s="218"/>
      <c r="AT961" s="219" t="s">
        <v>157</v>
      </c>
      <c r="AU961" s="219" t="s">
        <v>82</v>
      </c>
      <c r="AV961" s="14" t="s">
        <v>82</v>
      </c>
      <c r="AW961" s="14" t="s">
        <v>33</v>
      </c>
      <c r="AX961" s="14" t="s">
        <v>72</v>
      </c>
      <c r="AY961" s="219" t="s">
        <v>146</v>
      </c>
    </row>
    <row r="962" spans="1:65" s="13" customFormat="1">
      <c r="B962" s="198"/>
      <c r="C962" s="199"/>
      <c r="D962" s="200" t="s">
        <v>157</v>
      </c>
      <c r="E962" s="201" t="s">
        <v>19</v>
      </c>
      <c r="F962" s="202" t="s">
        <v>1379</v>
      </c>
      <c r="G962" s="199"/>
      <c r="H962" s="201" t="s">
        <v>19</v>
      </c>
      <c r="I962" s="203"/>
      <c r="J962" s="199"/>
      <c r="K962" s="199"/>
      <c r="L962" s="204"/>
      <c r="M962" s="205"/>
      <c r="N962" s="206"/>
      <c r="O962" s="206"/>
      <c r="P962" s="206"/>
      <c r="Q962" s="206"/>
      <c r="R962" s="206"/>
      <c r="S962" s="206"/>
      <c r="T962" s="207"/>
      <c r="AT962" s="208" t="s">
        <v>157</v>
      </c>
      <c r="AU962" s="208" t="s">
        <v>82</v>
      </c>
      <c r="AV962" s="13" t="s">
        <v>80</v>
      </c>
      <c r="AW962" s="13" t="s">
        <v>33</v>
      </c>
      <c r="AX962" s="13" t="s">
        <v>72</v>
      </c>
      <c r="AY962" s="208" t="s">
        <v>146</v>
      </c>
    </row>
    <row r="963" spans="1:65" s="14" customFormat="1">
      <c r="B963" s="209"/>
      <c r="C963" s="210"/>
      <c r="D963" s="200" t="s">
        <v>157</v>
      </c>
      <c r="E963" s="211" t="s">
        <v>19</v>
      </c>
      <c r="F963" s="212" t="s">
        <v>1380</v>
      </c>
      <c r="G963" s="210"/>
      <c r="H963" s="213">
        <v>3.92</v>
      </c>
      <c r="I963" s="214"/>
      <c r="J963" s="210"/>
      <c r="K963" s="210"/>
      <c r="L963" s="215"/>
      <c r="M963" s="216"/>
      <c r="N963" s="217"/>
      <c r="O963" s="217"/>
      <c r="P963" s="217"/>
      <c r="Q963" s="217"/>
      <c r="R963" s="217"/>
      <c r="S963" s="217"/>
      <c r="T963" s="218"/>
      <c r="AT963" s="219" t="s">
        <v>157</v>
      </c>
      <c r="AU963" s="219" t="s">
        <v>82</v>
      </c>
      <c r="AV963" s="14" t="s">
        <v>82</v>
      </c>
      <c r="AW963" s="14" t="s">
        <v>33</v>
      </c>
      <c r="AX963" s="14" t="s">
        <v>72</v>
      </c>
      <c r="AY963" s="219" t="s">
        <v>146</v>
      </c>
    </row>
    <row r="964" spans="1:65" s="13" customFormat="1">
      <c r="B964" s="198"/>
      <c r="C964" s="199"/>
      <c r="D964" s="200" t="s">
        <v>157</v>
      </c>
      <c r="E964" s="201" t="s">
        <v>19</v>
      </c>
      <c r="F964" s="202" t="s">
        <v>1381</v>
      </c>
      <c r="G964" s="199"/>
      <c r="H964" s="201" t="s">
        <v>19</v>
      </c>
      <c r="I964" s="203"/>
      <c r="J964" s="199"/>
      <c r="K964" s="199"/>
      <c r="L964" s="204"/>
      <c r="M964" s="205"/>
      <c r="N964" s="206"/>
      <c r="O964" s="206"/>
      <c r="P964" s="206"/>
      <c r="Q964" s="206"/>
      <c r="R964" s="206"/>
      <c r="S964" s="206"/>
      <c r="T964" s="207"/>
      <c r="AT964" s="208" t="s">
        <v>157</v>
      </c>
      <c r="AU964" s="208" t="s">
        <v>82</v>
      </c>
      <c r="AV964" s="13" t="s">
        <v>80</v>
      </c>
      <c r="AW964" s="13" t="s">
        <v>33</v>
      </c>
      <c r="AX964" s="13" t="s">
        <v>72</v>
      </c>
      <c r="AY964" s="208" t="s">
        <v>146</v>
      </c>
    </row>
    <row r="965" spans="1:65" s="14" customFormat="1">
      <c r="B965" s="209"/>
      <c r="C965" s="210"/>
      <c r="D965" s="200" t="s">
        <v>157</v>
      </c>
      <c r="E965" s="211" t="s">
        <v>19</v>
      </c>
      <c r="F965" s="212" t="s">
        <v>1382</v>
      </c>
      <c r="G965" s="210"/>
      <c r="H965" s="213">
        <v>5.65</v>
      </c>
      <c r="I965" s="214"/>
      <c r="J965" s="210"/>
      <c r="K965" s="210"/>
      <c r="L965" s="215"/>
      <c r="M965" s="216"/>
      <c r="N965" s="217"/>
      <c r="O965" s="217"/>
      <c r="P965" s="217"/>
      <c r="Q965" s="217"/>
      <c r="R965" s="217"/>
      <c r="S965" s="217"/>
      <c r="T965" s="218"/>
      <c r="AT965" s="219" t="s">
        <v>157</v>
      </c>
      <c r="AU965" s="219" t="s">
        <v>82</v>
      </c>
      <c r="AV965" s="14" t="s">
        <v>82</v>
      </c>
      <c r="AW965" s="14" t="s">
        <v>33</v>
      </c>
      <c r="AX965" s="14" t="s">
        <v>72</v>
      </c>
      <c r="AY965" s="219" t="s">
        <v>146</v>
      </c>
    </row>
    <row r="966" spans="1:65" s="15" customFormat="1">
      <c r="B966" s="220"/>
      <c r="C966" s="221"/>
      <c r="D966" s="200" t="s">
        <v>157</v>
      </c>
      <c r="E966" s="222" t="s">
        <v>19</v>
      </c>
      <c r="F966" s="223" t="s">
        <v>161</v>
      </c>
      <c r="G966" s="221"/>
      <c r="H966" s="224">
        <v>16.059999999999999</v>
      </c>
      <c r="I966" s="225"/>
      <c r="J966" s="221"/>
      <c r="K966" s="221"/>
      <c r="L966" s="226"/>
      <c r="M966" s="227"/>
      <c r="N966" s="228"/>
      <c r="O966" s="228"/>
      <c r="P966" s="228"/>
      <c r="Q966" s="228"/>
      <c r="R966" s="228"/>
      <c r="S966" s="228"/>
      <c r="T966" s="229"/>
      <c r="AT966" s="230" t="s">
        <v>157</v>
      </c>
      <c r="AU966" s="230" t="s">
        <v>82</v>
      </c>
      <c r="AV966" s="15" t="s">
        <v>147</v>
      </c>
      <c r="AW966" s="15" t="s">
        <v>33</v>
      </c>
      <c r="AX966" s="15" t="s">
        <v>80</v>
      </c>
      <c r="AY966" s="230" t="s">
        <v>146</v>
      </c>
    </row>
    <row r="967" spans="1:65" s="2" customFormat="1" ht="24.2" customHeight="1">
      <c r="A967" s="36"/>
      <c r="B967" s="37"/>
      <c r="C967" s="180" t="s">
        <v>1527</v>
      </c>
      <c r="D967" s="180" t="s">
        <v>149</v>
      </c>
      <c r="E967" s="181" t="s">
        <v>1528</v>
      </c>
      <c r="F967" s="182" t="s">
        <v>1529</v>
      </c>
      <c r="G967" s="183" t="s">
        <v>152</v>
      </c>
      <c r="H967" s="184">
        <v>484.71800000000002</v>
      </c>
      <c r="I967" s="185"/>
      <c r="J967" s="186">
        <f>ROUND(I967*H967,2)</f>
        <v>0</v>
      </c>
      <c r="K967" s="182" t="s">
        <v>362</v>
      </c>
      <c r="L967" s="41"/>
      <c r="M967" s="187" t="s">
        <v>19</v>
      </c>
      <c r="N967" s="188" t="s">
        <v>43</v>
      </c>
      <c r="O967" s="66"/>
      <c r="P967" s="189">
        <f>O967*H967</f>
        <v>0</v>
      </c>
      <c r="Q967" s="189">
        <v>0</v>
      </c>
      <c r="R967" s="189">
        <f>Q967*H967</f>
        <v>0</v>
      </c>
      <c r="S967" s="189">
        <v>0</v>
      </c>
      <c r="T967" s="190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91" t="s">
        <v>241</v>
      </c>
      <c r="AT967" s="191" t="s">
        <v>149</v>
      </c>
      <c r="AU967" s="191" t="s">
        <v>82</v>
      </c>
      <c r="AY967" s="19" t="s">
        <v>146</v>
      </c>
      <c r="BE967" s="192">
        <f>IF(N967="základní",J967,0)</f>
        <v>0</v>
      </c>
      <c r="BF967" s="192">
        <f>IF(N967="snížená",J967,0)</f>
        <v>0</v>
      </c>
      <c r="BG967" s="192">
        <f>IF(N967="zákl. přenesená",J967,0)</f>
        <v>0</v>
      </c>
      <c r="BH967" s="192">
        <f>IF(N967="sníž. přenesená",J967,0)</f>
        <v>0</v>
      </c>
      <c r="BI967" s="192">
        <f>IF(N967="nulová",J967,0)</f>
        <v>0</v>
      </c>
      <c r="BJ967" s="19" t="s">
        <v>80</v>
      </c>
      <c r="BK967" s="192">
        <f>ROUND(I967*H967,2)</f>
        <v>0</v>
      </c>
      <c r="BL967" s="19" t="s">
        <v>241</v>
      </c>
      <c r="BM967" s="191" t="s">
        <v>1530</v>
      </c>
    </row>
    <row r="968" spans="1:65" s="2" customFormat="1">
      <c r="A968" s="36"/>
      <c r="B968" s="37"/>
      <c r="C968" s="38"/>
      <c r="D968" s="193" t="s">
        <v>155</v>
      </c>
      <c r="E968" s="38"/>
      <c r="F968" s="194" t="s">
        <v>1531</v>
      </c>
      <c r="G968" s="38"/>
      <c r="H968" s="38"/>
      <c r="I968" s="195"/>
      <c r="J968" s="38"/>
      <c r="K968" s="38"/>
      <c r="L968" s="41"/>
      <c r="M968" s="196"/>
      <c r="N968" s="197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155</v>
      </c>
      <c r="AU968" s="19" t="s">
        <v>82</v>
      </c>
    </row>
    <row r="969" spans="1:65" s="13" customFormat="1">
      <c r="B969" s="198"/>
      <c r="C969" s="199"/>
      <c r="D969" s="200" t="s">
        <v>157</v>
      </c>
      <c r="E969" s="201" t="s">
        <v>19</v>
      </c>
      <c r="F969" s="202" t="s">
        <v>1532</v>
      </c>
      <c r="G969" s="199"/>
      <c r="H969" s="201" t="s">
        <v>19</v>
      </c>
      <c r="I969" s="203"/>
      <c r="J969" s="199"/>
      <c r="K969" s="199"/>
      <c r="L969" s="204"/>
      <c r="M969" s="205"/>
      <c r="N969" s="206"/>
      <c r="O969" s="206"/>
      <c r="P969" s="206"/>
      <c r="Q969" s="206"/>
      <c r="R969" s="206"/>
      <c r="S969" s="206"/>
      <c r="T969" s="207"/>
      <c r="AT969" s="208" t="s">
        <v>157</v>
      </c>
      <c r="AU969" s="208" t="s">
        <v>82</v>
      </c>
      <c r="AV969" s="13" t="s">
        <v>80</v>
      </c>
      <c r="AW969" s="13" t="s">
        <v>33</v>
      </c>
      <c r="AX969" s="13" t="s">
        <v>72</v>
      </c>
      <c r="AY969" s="208" t="s">
        <v>146</v>
      </c>
    </row>
    <row r="970" spans="1:65" s="14" customFormat="1">
      <c r="B970" s="209"/>
      <c r="C970" s="210"/>
      <c r="D970" s="200" t="s">
        <v>157</v>
      </c>
      <c r="E970" s="211" t="s">
        <v>19</v>
      </c>
      <c r="F970" s="212" t="s">
        <v>1533</v>
      </c>
      <c r="G970" s="210"/>
      <c r="H970" s="213">
        <v>157.5</v>
      </c>
      <c r="I970" s="214"/>
      <c r="J970" s="210"/>
      <c r="K970" s="210"/>
      <c r="L970" s="215"/>
      <c r="M970" s="216"/>
      <c r="N970" s="217"/>
      <c r="O970" s="217"/>
      <c r="P970" s="217"/>
      <c r="Q970" s="217"/>
      <c r="R970" s="217"/>
      <c r="S970" s="217"/>
      <c r="T970" s="218"/>
      <c r="AT970" s="219" t="s">
        <v>157</v>
      </c>
      <c r="AU970" s="219" t="s">
        <v>82</v>
      </c>
      <c r="AV970" s="14" t="s">
        <v>82</v>
      </c>
      <c r="AW970" s="14" t="s">
        <v>33</v>
      </c>
      <c r="AX970" s="14" t="s">
        <v>72</v>
      </c>
      <c r="AY970" s="219" t="s">
        <v>146</v>
      </c>
    </row>
    <row r="971" spans="1:65" s="14" customFormat="1">
      <c r="B971" s="209"/>
      <c r="C971" s="210"/>
      <c r="D971" s="200" t="s">
        <v>157</v>
      </c>
      <c r="E971" s="211" t="s">
        <v>19</v>
      </c>
      <c r="F971" s="212" t="s">
        <v>1534</v>
      </c>
      <c r="G971" s="210"/>
      <c r="H971" s="213">
        <v>16.059999999999999</v>
      </c>
      <c r="I971" s="214"/>
      <c r="J971" s="210"/>
      <c r="K971" s="210"/>
      <c r="L971" s="215"/>
      <c r="M971" s="216"/>
      <c r="N971" s="217"/>
      <c r="O971" s="217"/>
      <c r="P971" s="217"/>
      <c r="Q971" s="217"/>
      <c r="R971" s="217"/>
      <c r="S971" s="217"/>
      <c r="T971" s="218"/>
      <c r="AT971" s="219" t="s">
        <v>157</v>
      </c>
      <c r="AU971" s="219" t="s">
        <v>82</v>
      </c>
      <c r="AV971" s="14" t="s">
        <v>82</v>
      </c>
      <c r="AW971" s="14" t="s">
        <v>33</v>
      </c>
      <c r="AX971" s="14" t="s">
        <v>72</v>
      </c>
      <c r="AY971" s="219" t="s">
        <v>146</v>
      </c>
    </row>
    <row r="972" spans="1:65" s="13" customFormat="1">
      <c r="B972" s="198"/>
      <c r="C972" s="199"/>
      <c r="D972" s="200" t="s">
        <v>157</v>
      </c>
      <c r="E972" s="201" t="s">
        <v>19</v>
      </c>
      <c r="F972" s="202" t="s">
        <v>603</v>
      </c>
      <c r="G972" s="199"/>
      <c r="H972" s="201" t="s">
        <v>19</v>
      </c>
      <c r="I972" s="203"/>
      <c r="J972" s="199"/>
      <c r="K972" s="199"/>
      <c r="L972" s="204"/>
      <c r="M972" s="205"/>
      <c r="N972" s="206"/>
      <c r="O972" s="206"/>
      <c r="P972" s="206"/>
      <c r="Q972" s="206"/>
      <c r="R972" s="206"/>
      <c r="S972" s="206"/>
      <c r="T972" s="207"/>
      <c r="AT972" s="208" t="s">
        <v>157</v>
      </c>
      <c r="AU972" s="208" t="s">
        <v>82</v>
      </c>
      <c r="AV972" s="13" t="s">
        <v>80</v>
      </c>
      <c r="AW972" s="13" t="s">
        <v>33</v>
      </c>
      <c r="AX972" s="13" t="s">
        <v>72</v>
      </c>
      <c r="AY972" s="208" t="s">
        <v>146</v>
      </c>
    </row>
    <row r="973" spans="1:65" s="14" customFormat="1">
      <c r="B973" s="209"/>
      <c r="C973" s="210"/>
      <c r="D973" s="200" t="s">
        <v>157</v>
      </c>
      <c r="E973" s="211" t="s">
        <v>19</v>
      </c>
      <c r="F973" s="212" t="s">
        <v>604</v>
      </c>
      <c r="G973" s="210"/>
      <c r="H973" s="213">
        <v>18.3</v>
      </c>
      <c r="I973" s="214"/>
      <c r="J973" s="210"/>
      <c r="K973" s="210"/>
      <c r="L973" s="215"/>
      <c r="M973" s="216"/>
      <c r="N973" s="217"/>
      <c r="O973" s="217"/>
      <c r="P973" s="217"/>
      <c r="Q973" s="217"/>
      <c r="R973" s="217"/>
      <c r="S973" s="217"/>
      <c r="T973" s="218"/>
      <c r="AT973" s="219" t="s">
        <v>157</v>
      </c>
      <c r="AU973" s="219" t="s">
        <v>82</v>
      </c>
      <c r="AV973" s="14" t="s">
        <v>82</v>
      </c>
      <c r="AW973" s="14" t="s">
        <v>33</v>
      </c>
      <c r="AX973" s="14" t="s">
        <v>72</v>
      </c>
      <c r="AY973" s="219" t="s">
        <v>146</v>
      </c>
    </row>
    <row r="974" spans="1:65" s="14" customFormat="1">
      <c r="B974" s="209"/>
      <c r="C974" s="210"/>
      <c r="D974" s="200" t="s">
        <v>157</v>
      </c>
      <c r="E974" s="211" t="s">
        <v>19</v>
      </c>
      <c r="F974" s="212" t="s">
        <v>605</v>
      </c>
      <c r="G974" s="210"/>
      <c r="H974" s="213">
        <v>18.725000000000001</v>
      </c>
      <c r="I974" s="214"/>
      <c r="J974" s="210"/>
      <c r="K974" s="210"/>
      <c r="L974" s="215"/>
      <c r="M974" s="216"/>
      <c r="N974" s="217"/>
      <c r="O974" s="217"/>
      <c r="P974" s="217"/>
      <c r="Q974" s="217"/>
      <c r="R974" s="217"/>
      <c r="S974" s="217"/>
      <c r="T974" s="218"/>
      <c r="AT974" s="219" t="s">
        <v>157</v>
      </c>
      <c r="AU974" s="219" t="s">
        <v>82</v>
      </c>
      <c r="AV974" s="14" t="s">
        <v>82</v>
      </c>
      <c r="AW974" s="14" t="s">
        <v>33</v>
      </c>
      <c r="AX974" s="14" t="s">
        <v>72</v>
      </c>
      <c r="AY974" s="219" t="s">
        <v>146</v>
      </c>
    </row>
    <row r="975" spans="1:65" s="14" customFormat="1">
      <c r="B975" s="209"/>
      <c r="C975" s="210"/>
      <c r="D975" s="200" t="s">
        <v>157</v>
      </c>
      <c r="E975" s="211" t="s">
        <v>19</v>
      </c>
      <c r="F975" s="212" t="s">
        <v>606</v>
      </c>
      <c r="G975" s="210"/>
      <c r="H975" s="213">
        <v>66.25</v>
      </c>
      <c r="I975" s="214"/>
      <c r="J975" s="210"/>
      <c r="K975" s="210"/>
      <c r="L975" s="215"/>
      <c r="M975" s="216"/>
      <c r="N975" s="217"/>
      <c r="O975" s="217"/>
      <c r="P975" s="217"/>
      <c r="Q975" s="217"/>
      <c r="R975" s="217"/>
      <c r="S975" s="217"/>
      <c r="T975" s="218"/>
      <c r="AT975" s="219" t="s">
        <v>157</v>
      </c>
      <c r="AU975" s="219" t="s">
        <v>82</v>
      </c>
      <c r="AV975" s="14" t="s">
        <v>82</v>
      </c>
      <c r="AW975" s="14" t="s">
        <v>33</v>
      </c>
      <c r="AX975" s="14" t="s">
        <v>72</v>
      </c>
      <c r="AY975" s="219" t="s">
        <v>146</v>
      </c>
    </row>
    <row r="976" spans="1:65" s="14" customFormat="1">
      <c r="B976" s="209"/>
      <c r="C976" s="210"/>
      <c r="D976" s="200" t="s">
        <v>157</v>
      </c>
      <c r="E976" s="211" t="s">
        <v>19</v>
      </c>
      <c r="F976" s="212" t="s">
        <v>607</v>
      </c>
      <c r="G976" s="210"/>
      <c r="H976" s="213">
        <v>64.063000000000002</v>
      </c>
      <c r="I976" s="214"/>
      <c r="J976" s="210"/>
      <c r="K976" s="210"/>
      <c r="L976" s="215"/>
      <c r="M976" s="216"/>
      <c r="N976" s="217"/>
      <c r="O976" s="217"/>
      <c r="P976" s="217"/>
      <c r="Q976" s="217"/>
      <c r="R976" s="217"/>
      <c r="S976" s="217"/>
      <c r="T976" s="218"/>
      <c r="AT976" s="219" t="s">
        <v>157</v>
      </c>
      <c r="AU976" s="219" t="s">
        <v>82</v>
      </c>
      <c r="AV976" s="14" t="s">
        <v>82</v>
      </c>
      <c r="AW976" s="14" t="s">
        <v>33</v>
      </c>
      <c r="AX976" s="14" t="s">
        <v>72</v>
      </c>
      <c r="AY976" s="219" t="s">
        <v>146</v>
      </c>
    </row>
    <row r="977" spans="1:65" s="14" customFormat="1">
      <c r="B977" s="209"/>
      <c r="C977" s="210"/>
      <c r="D977" s="200" t="s">
        <v>157</v>
      </c>
      <c r="E977" s="211" t="s">
        <v>19</v>
      </c>
      <c r="F977" s="212" t="s">
        <v>608</v>
      </c>
      <c r="G977" s="210"/>
      <c r="H977" s="213">
        <v>68.385000000000005</v>
      </c>
      <c r="I977" s="214"/>
      <c r="J977" s="210"/>
      <c r="K977" s="210"/>
      <c r="L977" s="215"/>
      <c r="M977" s="216"/>
      <c r="N977" s="217"/>
      <c r="O977" s="217"/>
      <c r="P977" s="217"/>
      <c r="Q977" s="217"/>
      <c r="R977" s="217"/>
      <c r="S977" s="217"/>
      <c r="T977" s="218"/>
      <c r="AT977" s="219" t="s">
        <v>157</v>
      </c>
      <c r="AU977" s="219" t="s">
        <v>82</v>
      </c>
      <c r="AV977" s="14" t="s">
        <v>82</v>
      </c>
      <c r="AW977" s="14" t="s">
        <v>33</v>
      </c>
      <c r="AX977" s="14" t="s">
        <v>72</v>
      </c>
      <c r="AY977" s="219" t="s">
        <v>146</v>
      </c>
    </row>
    <row r="978" spans="1:65" s="14" customFormat="1">
      <c r="B978" s="209"/>
      <c r="C978" s="210"/>
      <c r="D978" s="200" t="s">
        <v>157</v>
      </c>
      <c r="E978" s="211" t="s">
        <v>19</v>
      </c>
      <c r="F978" s="212" t="s">
        <v>609</v>
      </c>
      <c r="G978" s="210"/>
      <c r="H978" s="213">
        <v>75.435000000000002</v>
      </c>
      <c r="I978" s="214"/>
      <c r="J978" s="210"/>
      <c r="K978" s="210"/>
      <c r="L978" s="215"/>
      <c r="M978" s="216"/>
      <c r="N978" s="217"/>
      <c r="O978" s="217"/>
      <c r="P978" s="217"/>
      <c r="Q978" s="217"/>
      <c r="R978" s="217"/>
      <c r="S978" s="217"/>
      <c r="T978" s="218"/>
      <c r="AT978" s="219" t="s">
        <v>157</v>
      </c>
      <c r="AU978" s="219" t="s">
        <v>82</v>
      </c>
      <c r="AV978" s="14" t="s">
        <v>82</v>
      </c>
      <c r="AW978" s="14" t="s">
        <v>33</v>
      </c>
      <c r="AX978" s="14" t="s">
        <v>72</v>
      </c>
      <c r="AY978" s="219" t="s">
        <v>146</v>
      </c>
    </row>
    <row r="979" spans="1:65" s="15" customFormat="1">
      <c r="B979" s="220"/>
      <c r="C979" s="221"/>
      <c r="D979" s="200" t="s">
        <v>157</v>
      </c>
      <c r="E979" s="222" t="s">
        <v>19</v>
      </c>
      <c r="F979" s="223" t="s">
        <v>161</v>
      </c>
      <c r="G979" s="221"/>
      <c r="H979" s="224">
        <v>484.71800000000002</v>
      </c>
      <c r="I979" s="225"/>
      <c r="J979" s="221"/>
      <c r="K979" s="221"/>
      <c r="L979" s="226"/>
      <c r="M979" s="227"/>
      <c r="N979" s="228"/>
      <c r="O979" s="228"/>
      <c r="P979" s="228"/>
      <c r="Q979" s="228"/>
      <c r="R979" s="228"/>
      <c r="S979" s="228"/>
      <c r="T979" s="229"/>
      <c r="AT979" s="230" t="s">
        <v>157</v>
      </c>
      <c r="AU979" s="230" t="s">
        <v>82</v>
      </c>
      <c r="AV979" s="15" t="s">
        <v>147</v>
      </c>
      <c r="AW979" s="15" t="s">
        <v>33</v>
      </c>
      <c r="AX979" s="15" t="s">
        <v>80</v>
      </c>
      <c r="AY979" s="230" t="s">
        <v>146</v>
      </c>
    </row>
    <row r="980" spans="1:65" s="2" customFormat="1" ht="16.5" customHeight="1">
      <c r="A980" s="36"/>
      <c r="B980" s="37"/>
      <c r="C980" s="236" t="s">
        <v>1535</v>
      </c>
      <c r="D980" s="236" t="s">
        <v>392</v>
      </c>
      <c r="E980" s="237" t="s">
        <v>1491</v>
      </c>
      <c r="F980" s="238" t="s">
        <v>1492</v>
      </c>
      <c r="G980" s="239" t="s">
        <v>152</v>
      </c>
      <c r="H980" s="240">
        <v>544.58100000000002</v>
      </c>
      <c r="I980" s="241"/>
      <c r="J980" s="242">
        <f>ROUND(I980*H980,2)</f>
        <v>0</v>
      </c>
      <c r="K980" s="238" t="s">
        <v>362</v>
      </c>
      <c r="L980" s="243"/>
      <c r="M980" s="244" t="s">
        <v>19</v>
      </c>
      <c r="N980" s="245" t="s">
        <v>43</v>
      </c>
      <c r="O980" s="66"/>
      <c r="P980" s="189">
        <f>O980*H980</f>
        <v>0</v>
      </c>
      <c r="Q980" s="189">
        <v>1.1E-4</v>
      </c>
      <c r="R980" s="189">
        <f>Q980*H980</f>
        <v>5.9903910000000005E-2</v>
      </c>
      <c r="S980" s="189">
        <v>0</v>
      </c>
      <c r="T980" s="190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335</v>
      </c>
      <c r="AT980" s="191" t="s">
        <v>392</v>
      </c>
      <c r="AU980" s="191" t="s">
        <v>82</v>
      </c>
      <c r="AY980" s="19" t="s">
        <v>146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9" t="s">
        <v>80</v>
      </c>
      <c r="BK980" s="192">
        <f>ROUND(I980*H980,2)</f>
        <v>0</v>
      </c>
      <c r="BL980" s="19" t="s">
        <v>241</v>
      </c>
      <c r="BM980" s="191" t="s">
        <v>1536</v>
      </c>
    </row>
    <row r="981" spans="1:65" s="14" customFormat="1">
      <c r="B981" s="209"/>
      <c r="C981" s="210"/>
      <c r="D981" s="200" t="s">
        <v>157</v>
      </c>
      <c r="E981" s="210"/>
      <c r="F981" s="212" t="s">
        <v>1537</v>
      </c>
      <c r="G981" s="210"/>
      <c r="H981" s="213">
        <v>544.58100000000002</v>
      </c>
      <c r="I981" s="214"/>
      <c r="J981" s="210"/>
      <c r="K981" s="210"/>
      <c r="L981" s="215"/>
      <c r="M981" s="216"/>
      <c r="N981" s="217"/>
      <c r="O981" s="217"/>
      <c r="P981" s="217"/>
      <c r="Q981" s="217"/>
      <c r="R981" s="217"/>
      <c r="S981" s="217"/>
      <c r="T981" s="218"/>
      <c r="AT981" s="219" t="s">
        <v>157</v>
      </c>
      <c r="AU981" s="219" t="s">
        <v>82</v>
      </c>
      <c r="AV981" s="14" t="s">
        <v>82</v>
      </c>
      <c r="AW981" s="14" t="s">
        <v>4</v>
      </c>
      <c r="AX981" s="14" t="s">
        <v>80</v>
      </c>
      <c r="AY981" s="219" t="s">
        <v>146</v>
      </c>
    </row>
    <row r="982" spans="1:65" s="2" customFormat="1" ht="24.2" customHeight="1">
      <c r="A982" s="36"/>
      <c r="B982" s="37"/>
      <c r="C982" s="180" t="s">
        <v>1538</v>
      </c>
      <c r="D982" s="180" t="s">
        <v>149</v>
      </c>
      <c r="E982" s="181" t="s">
        <v>1539</v>
      </c>
      <c r="F982" s="182" t="s">
        <v>1540</v>
      </c>
      <c r="G982" s="183" t="s">
        <v>152</v>
      </c>
      <c r="H982" s="184">
        <v>229.95</v>
      </c>
      <c r="I982" s="185"/>
      <c r="J982" s="186">
        <f>ROUND(I982*H982,2)</f>
        <v>0</v>
      </c>
      <c r="K982" s="182" t="s">
        <v>362</v>
      </c>
      <c r="L982" s="41"/>
      <c r="M982" s="187" t="s">
        <v>19</v>
      </c>
      <c r="N982" s="188" t="s">
        <v>43</v>
      </c>
      <c r="O982" s="66"/>
      <c r="P982" s="189">
        <f>O982*H982</f>
        <v>0</v>
      </c>
      <c r="Q982" s="189">
        <v>1.315E-2</v>
      </c>
      <c r="R982" s="189">
        <f>Q982*H982</f>
        <v>3.0238424999999998</v>
      </c>
      <c r="S982" s="189">
        <v>0</v>
      </c>
      <c r="T982" s="190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91" t="s">
        <v>241</v>
      </c>
      <c r="AT982" s="191" t="s">
        <v>149</v>
      </c>
      <c r="AU982" s="191" t="s">
        <v>82</v>
      </c>
      <c r="AY982" s="19" t="s">
        <v>146</v>
      </c>
      <c r="BE982" s="192">
        <f>IF(N982="základní",J982,0)</f>
        <v>0</v>
      </c>
      <c r="BF982" s="192">
        <f>IF(N982="snížená",J982,0)</f>
        <v>0</v>
      </c>
      <c r="BG982" s="192">
        <f>IF(N982="zákl. přenesená",J982,0)</f>
        <v>0</v>
      </c>
      <c r="BH982" s="192">
        <f>IF(N982="sníž. přenesená",J982,0)</f>
        <v>0</v>
      </c>
      <c r="BI982" s="192">
        <f>IF(N982="nulová",J982,0)</f>
        <v>0</v>
      </c>
      <c r="BJ982" s="19" t="s">
        <v>80</v>
      </c>
      <c r="BK982" s="192">
        <f>ROUND(I982*H982,2)</f>
        <v>0</v>
      </c>
      <c r="BL982" s="19" t="s">
        <v>241</v>
      </c>
      <c r="BM982" s="191" t="s">
        <v>1541</v>
      </c>
    </row>
    <row r="983" spans="1:65" s="2" customFormat="1">
      <c r="A983" s="36"/>
      <c r="B983" s="37"/>
      <c r="C983" s="38"/>
      <c r="D983" s="193" t="s">
        <v>155</v>
      </c>
      <c r="E983" s="38"/>
      <c r="F983" s="194" t="s">
        <v>1542</v>
      </c>
      <c r="G983" s="38"/>
      <c r="H983" s="38"/>
      <c r="I983" s="195"/>
      <c r="J983" s="38"/>
      <c r="K983" s="38"/>
      <c r="L983" s="41"/>
      <c r="M983" s="196"/>
      <c r="N983" s="197"/>
      <c r="O983" s="66"/>
      <c r="P983" s="66"/>
      <c r="Q983" s="66"/>
      <c r="R983" s="66"/>
      <c r="S983" s="66"/>
      <c r="T983" s="67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T983" s="19" t="s">
        <v>155</v>
      </c>
      <c r="AU983" s="19" t="s">
        <v>82</v>
      </c>
    </row>
    <row r="984" spans="1:65" s="13" customFormat="1">
      <c r="B984" s="198"/>
      <c r="C984" s="199"/>
      <c r="D984" s="200" t="s">
        <v>157</v>
      </c>
      <c r="E984" s="201" t="s">
        <v>19</v>
      </c>
      <c r="F984" s="202" t="s">
        <v>603</v>
      </c>
      <c r="G984" s="199"/>
      <c r="H984" s="201" t="s">
        <v>19</v>
      </c>
      <c r="I984" s="203"/>
      <c r="J984" s="199"/>
      <c r="K984" s="199"/>
      <c r="L984" s="204"/>
      <c r="M984" s="205"/>
      <c r="N984" s="206"/>
      <c r="O984" s="206"/>
      <c r="P984" s="206"/>
      <c r="Q984" s="206"/>
      <c r="R984" s="206"/>
      <c r="S984" s="206"/>
      <c r="T984" s="207"/>
      <c r="AT984" s="208" t="s">
        <v>157</v>
      </c>
      <c r="AU984" s="208" t="s">
        <v>82</v>
      </c>
      <c r="AV984" s="13" t="s">
        <v>80</v>
      </c>
      <c r="AW984" s="13" t="s">
        <v>33</v>
      </c>
      <c r="AX984" s="13" t="s">
        <v>72</v>
      </c>
      <c r="AY984" s="208" t="s">
        <v>146</v>
      </c>
    </row>
    <row r="985" spans="1:65" s="14" customFormat="1">
      <c r="B985" s="209"/>
      <c r="C985" s="210"/>
      <c r="D985" s="200" t="s">
        <v>157</v>
      </c>
      <c r="E985" s="211" t="s">
        <v>19</v>
      </c>
      <c r="F985" s="212" t="s">
        <v>1543</v>
      </c>
      <c r="G985" s="210"/>
      <c r="H985" s="213">
        <v>229.95</v>
      </c>
      <c r="I985" s="214"/>
      <c r="J985" s="210"/>
      <c r="K985" s="210"/>
      <c r="L985" s="215"/>
      <c r="M985" s="216"/>
      <c r="N985" s="217"/>
      <c r="O985" s="217"/>
      <c r="P985" s="217"/>
      <c r="Q985" s="217"/>
      <c r="R985" s="217"/>
      <c r="S985" s="217"/>
      <c r="T985" s="218"/>
      <c r="AT985" s="219" t="s">
        <v>157</v>
      </c>
      <c r="AU985" s="219" t="s">
        <v>82</v>
      </c>
      <c r="AV985" s="14" t="s">
        <v>82</v>
      </c>
      <c r="AW985" s="14" t="s">
        <v>33</v>
      </c>
      <c r="AX985" s="14" t="s">
        <v>80</v>
      </c>
      <c r="AY985" s="219" t="s">
        <v>146</v>
      </c>
    </row>
    <row r="986" spans="1:65" s="2" customFormat="1" ht="37.9" customHeight="1">
      <c r="A986" s="36"/>
      <c r="B986" s="37"/>
      <c r="C986" s="180" t="s">
        <v>1544</v>
      </c>
      <c r="D986" s="180" t="s">
        <v>149</v>
      </c>
      <c r="E986" s="181" t="s">
        <v>1545</v>
      </c>
      <c r="F986" s="182" t="s">
        <v>1546</v>
      </c>
      <c r="G986" s="183" t="s">
        <v>213</v>
      </c>
      <c r="H986" s="184">
        <v>21.099</v>
      </c>
      <c r="I986" s="185"/>
      <c r="J986" s="186">
        <f>ROUND(I986*H986,2)</f>
        <v>0</v>
      </c>
      <c r="K986" s="182" t="s">
        <v>362</v>
      </c>
      <c r="L986" s="41"/>
      <c r="M986" s="187" t="s">
        <v>19</v>
      </c>
      <c r="N986" s="188" t="s">
        <v>43</v>
      </c>
      <c r="O986" s="66"/>
      <c r="P986" s="189">
        <f>O986*H986</f>
        <v>0</v>
      </c>
      <c r="Q986" s="189">
        <v>0</v>
      </c>
      <c r="R986" s="189">
        <f>Q986*H986</f>
        <v>0</v>
      </c>
      <c r="S986" s="189">
        <v>0</v>
      </c>
      <c r="T986" s="190">
        <f>S986*H986</f>
        <v>0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91" t="s">
        <v>241</v>
      </c>
      <c r="AT986" s="191" t="s">
        <v>149</v>
      </c>
      <c r="AU986" s="191" t="s">
        <v>82</v>
      </c>
      <c r="AY986" s="19" t="s">
        <v>146</v>
      </c>
      <c r="BE986" s="192">
        <f>IF(N986="základní",J986,0)</f>
        <v>0</v>
      </c>
      <c r="BF986" s="192">
        <f>IF(N986="snížená",J986,0)</f>
        <v>0</v>
      </c>
      <c r="BG986" s="192">
        <f>IF(N986="zákl. přenesená",J986,0)</f>
        <v>0</v>
      </c>
      <c r="BH986" s="192">
        <f>IF(N986="sníž. přenesená",J986,0)</f>
        <v>0</v>
      </c>
      <c r="BI986" s="192">
        <f>IF(N986="nulová",J986,0)</f>
        <v>0</v>
      </c>
      <c r="BJ986" s="19" t="s">
        <v>80</v>
      </c>
      <c r="BK986" s="192">
        <f>ROUND(I986*H986,2)</f>
        <v>0</v>
      </c>
      <c r="BL986" s="19" t="s">
        <v>241</v>
      </c>
      <c r="BM986" s="191" t="s">
        <v>1547</v>
      </c>
    </row>
    <row r="987" spans="1:65" s="2" customFormat="1">
      <c r="A987" s="36"/>
      <c r="B987" s="37"/>
      <c r="C987" s="38"/>
      <c r="D987" s="193" t="s">
        <v>155</v>
      </c>
      <c r="E987" s="38"/>
      <c r="F987" s="194" t="s">
        <v>1548</v>
      </c>
      <c r="G987" s="38"/>
      <c r="H987" s="38"/>
      <c r="I987" s="195"/>
      <c r="J987" s="38"/>
      <c r="K987" s="38"/>
      <c r="L987" s="41"/>
      <c r="M987" s="196"/>
      <c r="N987" s="197"/>
      <c r="O987" s="66"/>
      <c r="P987" s="66"/>
      <c r="Q987" s="66"/>
      <c r="R987" s="66"/>
      <c r="S987" s="66"/>
      <c r="T987" s="67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T987" s="19" t="s">
        <v>155</v>
      </c>
      <c r="AU987" s="19" t="s">
        <v>82</v>
      </c>
    </row>
    <row r="988" spans="1:65" s="12" customFormat="1" ht="22.9" customHeight="1">
      <c r="B988" s="164"/>
      <c r="C988" s="165"/>
      <c r="D988" s="166" t="s">
        <v>71</v>
      </c>
      <c r="E988" s="178" t="s">
        <v>310</v>
      </c>
      <c r="F988" s="178" t="s">
        <v>311</v>
      </c>
      <c r="G988" s="165"/>
      <c r="H988" s="165"/>
      <c r="I988" s="168"/>
      <c r="J988" s="179">
        <f>BK988</f>
        <v>0</v>
      </c>
      <c r="K988" s="165"/>
      <c r="L988" s="170"/>
      <c r="M988" s="171"/>
      <c r="N988" s="172"/>
      <c r="O988" s="172"/>
      <c r="P988" s="173">
        <f>SUM(P989:P998)</f>
        <v>0</v>
      </c>
      <c r="Q988" s="172"/>
      <c r="R988" s="173">
        <f>SUM(R989:R998)</f>
        <v>7.177304000000001E-2</v>
      </c>
      <c r="S988" s="172"/>
      <c r="T988" s="174">
        <f>SUM(T989:T998)</f>
        <v>3.4637348999999999</v>
      </c>
      <c r="AR988" s="175" t="s">
        <v>82</v>
      </c>
      <c r="AT988" s="176" t="s">
        <v>71</v>
      </c>
      <c r="AU988" s="176" t="s">
        <v>80</v>
      </c>
      <c r="AY988" s="175" t="s">
        <v>146</v>
      </c>
      <c r="BK988" s="177">
        <f>SUM(BK989:BK998)</f>
        <v>0</v>
      </c>
    </row>
    <row r="989" spans="1:65" s="2" customFormat="1" ht="16.5" customHeight="1">
      <c r="A989" s="36"/>
      <c r="B989" s="37"/>
      <c r="C989" s="180" t="s">
        <v>1549</v>
      </c>
      <c r="D989" s="180" t="s">
        <v>149</v>
      </c>
      <c r="E989" s="181" t="s">
        <v>1550</v>
      </c>
      <c r="F989" s="182" t="s">
        <v>1551</v>
      </c>
      <c r="G989" s="183" t="s">
        <v>152</v>
      </c>
      <c r="H989" s="184">
        <v>193.4</v>
      </c>
      <c r="I989" s="185"/>
      <c r="J989" s="186">
        <f>ROUND(I989*H989,2)</f>
        <v>0</v>
      </c>
      <c r="K989" s="182" t="s">
        <v>362</v>
      </c>
      <c r="L989" s="41"/>
      <c r="M989" s="187" t="s">
        <v>19</v>
      </c>
      <c r="N989" s="188" t="s">
        <v>43</v>
      </c>
      <c r="O989" s="66"/>
      <c r="P989" s="189">
        <f>O989*H989</f>
        <v>0</v>
      </c>
      <c r="Q989" s="189">
        <v>3.4000000000000002E-4</v>
      </c>
      <c r="R989" s="189">
        <f>Q989*H989</f>
        <v>6.5756000000000009E-2</v>
      </c>
      <c r="S989" s="189">
        <v>1.533E-2</v>
      </c>
      <c r="T989" s="190">
        <f>S989*H989</f>
        <v>2.9648219999999998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191" t="s">
        <v>241</v>
      </c>
      <c r="AT989" s="191" t="s">
        <v>149</v>
      </c>
      <c r="AU989" s="191" t="s">
        <v>82</v>
      </c>
      <c r="AY989" s="19" t="s">
        <v>146</v>
      </c>
      <c r="BE989" s="192">
        <f>IF(N989="základní",J989,0)</f>
        <v>0</v>
      </c>
      <c r="BF989" s="192">
        <f>IF(N989="snížená",J989,0)</f>
        <v>0</v>
      </c>
      <c r="BG989" s="192">
        <f>IF(N989="zákl. přenesená",J989,0)</f>
        <v>0</v>
      </c>
      <c r="BH989" s="192">
        <f>IF(N989="sníž. přenesená",J989,0)</f>
        <v>0</v>
      </c>
      <c r="BI989" s="192">
        <f>IF(N989="nulová",J989,0)</f>
        <v>0</v>
      </c>
      <c r="BJ989" s="19" t="s">
        <v>80</v>
      </c>
      <c r="BK989" s="192">
        <f>ROUND(I989*H989,2)</f>
        <v>0</v>
      </c>
      <c r="BL989" s="19" t="s">
        <v>241</v>
      </c>
      <c r="BM989" s="191" t="s">
        <v>1552</v>
      </c>
    </row>
    <row r="990" spans="1:65" s="2" customFormat="1">
      <c r="A990" s="36"/>
      <c r="B990" s="37"/>
      <c r="C990" s="38"/>
      <c r="D990" s="193" t="s">
        <v>155</v>
      </c>
      <c r="E990" s="38"/>
      <c r="F990" s="194" t="s">
        <v>1553</v>
      </c>
      <c r="G990" s="38"/>
      <c r="H990" s="38"/>
      <c r="I990" s="195"/>
      <c r="J990" s="38"/>
      <c r="K990" s="38"/>
      <c r="L990" s="41"/>
      <c r="M990" s="196"/>
      <c r="N990" s="197"/>
      <c r="O990" s="66"/>
      <c r="P990" s="66"/>
      <c r="Q990" s="66"/>
      <c r="R990" s="66"/>
      <c r="S990" s="66"/>
      <c r="T990" s="67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T990" s="19" t="s">
        <v>155</v>
      </c>
      <c r="AU990" s="19" t="s">
        <v>82</v>
      </c>
    </row>
    <row r="991" spans="1:65" s="13" customFormat="1">
      <c r="B991" s="198"/>
      <c r="C991" s="199"/>
      <c r="D991" s="200" t="s">
        <v>157</v>
      </c>
      <c r="E991" s="201" t="s">
        <v>19</v>
      </c>
      <c r="F991" s="202" t="s">
        <v>1334</v>
      </c>
      <c r="G991" s="199"/>
      <c r="H991" s="201" t="s">
        <v>19</v>
      </c>
      <c r="I991" s="203"/>
      <c r="J991" s="199"/>
      <c r="K991" s="199"/>
      <c r="L991" s="204"/>
      <c r="M991" s="205"/>
      <c r="N991" s="206"/>
      <c r="O991" s="206"/>
      <c r="P991" s="206"/>
      <c r="Q991" s="206"/>
      <c r="R991" s="206"/>
      <c r="S991" s="206"/>
      <c r="T991" s="207"/>
      <c r="AT991" s="208" t="s">
        <v>157</v>
      </c>
      <c r="AU991" s="208" t="s">
        <v>82</v>
      </c>
      <c r="AV991" s="13" t="s">
        <v>80</v>
      </c>
      <c r="AW991" s="13" t="s">
        <v>33</v>
      </c>
      <c r="AX991" s="13" t="s">
        <v>72</v>
      </c>
      <c r="AY991" s="208" t="s">
        <v>146</v>
      </c>
    </row>
    <row r="992" spans="1:65" s="14" customFormat="1">
      <c r="B992" s="209"/>
      <c r="C992" s="210"/>
      <c r="D992" s="200" t="s">
        <v>157</v>
      </c>
      <c r="E992" s="211" t="s">
        <v>19</v>
      </c>
      <c r="F992" s="212" t="s">
        <v>1341</v>
      </c>
      <c r="G992" s="210"/>
      <c r="H992" s="213">
        <v>193.4</v>
      </c>
      <c r="I992" s="214"/>
      <c r="J992" s="210"/>
      <c r="K992" s="210"/>
      <c r="L992" s="215"/>
      <c r="M992" s="216"/>
      <c r="N992" s="217"/>
      <c r="O992" s="217"/>
      <c r="P992" s="217"/>
      <c r="Q992" s="217"/>
      <c r="R992" s="217"/>
      <c r="S992" s="217"/>
      <c r="T992" s="218"/>
      <c r="AT992" s="219" t="s">
        <v>157</v>
      </c>
      <c r="AU992" s="219" t="s">
        <v>82</v>
      </c>
      <c r="AV992" s="14" t="s">
        <v>82</v>
      </c>
      <c r="AW992" s="14" t="s">
        <v>33</v>
      </c>
      <c r="AX992" s="14" t="s">
        <v>80</v>
      </c>
      <c r="AY992" s="219" t="s">
        <v>146</v>
      </c>
    </row>
    <row r="993" spans="1:65" s="2" customFormat="1" ht="21.75" customHeight="1">
      <c r="A993" s="36"/>
      <c r="B993" s="37"/>
      <c r="C993" s="180" t="s">
        <v>1554</v>
      </c>
      <c r="D993" s="180" t="s">
        <v>149</v>
      </c>
      <c r="E993" s="181" t="s">
        <v>1555</v>
      </c>
      <c r="F993" s="182" t="s">
        <v>1556</v>
      </c>
      <c r="G993" s="183" t="s">
        <v>152</v>
      </c>
      <c r="H993" s="184">
        <v>25.071000000000002</v>
      </c>
      <c r="I993" s="185"/>
      <c r="J993" s="186">
        <f>ROUND(I993*H993,2)</f>
        <v>0</v>
      </c>
      <c r="K993" s="182" t="s">
        <v>362</v>
      </c>
      <c r="L993" s="41"/>
      <c r="M993" s="187" t="s">
        <v>19</v>
      </c>
      <c r="N993" s="188" t="s">
        <v>43</v>
      </c>
      <c r="O993" s="66"/>
      <c r="P993" s="189">
        <f>O993*H993</f>
        <v>0</v>
      </c>
      <c r="Q993" s="189">
        <v>2.4000000000000001E-4</v>
      </c>
      <c r="R993" s="189">
        <f>Q993*H993</f>
        <v>6.0170400000000004E-3</v>
      </c>
      <c r="S993" s="189">
        <v>1.9900000000000001E-2</v>
      </c>
      <c r="T993" s="190">
        <f>S993*H993</f>
        <v>0.49891290000000005</v>
      </c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R993" s="191" t="s">
        <v>147</v>
      </c>
      <c r="AT993" s="191" t="s">
        <v>149</v>
      </c>
      <c r="AU993" s="191" t="s">
        <v>82</v>
      </c>
      <c r="AY993" s="19" t="s">
        <v>146</v>
      </c>
      <c r="BE993" s="192">
        <f>IF(N993="základní",J993,0)</f>
        <v>0</v>
      </c>
      <c r="BF993" s="192">
        <f>IF(N993="snížená",J993,0)</f>
        <v>0</v>
      </c>
      <c r="BG993" s="192">
        <f>IF(N993="zákl. přenesená",J993,0)</f>
        <v>0</v>
      </c>
      <c r="BH993" s="192">
        <f>IF(N993="sníž. přenesená",J993,0)</f>
        <v>0</v>
      </c>
      <c r="BI993" s="192">
        <f>IF(N993="nulová",J993,0)</f>
        <v>0</v>
      </c>
      <c r="BJ993" s="19" t="s">
        <v>80</v>
      </c>
      <c r="BK993" s="192">
        <f>ROUND(I993*H993,2)</f>
        <v>0</v>
      </c>
      <c r="BL993" s="19" t="s">
        <v>147</v>
      </c>
      <c r="BM993" s="191" t="s">
        <v>1557</v>
      </c>
    </row>
    <row r="994" spans="1:65" s="2" customFormat="1">
      <c r="A994" s="36"/>
      <c r="B994" s="37"/>
      <c r="C994" s="38"/>
      <c r="D994" s="193" t="s">
        <v>155</v>
      </c>
      <c r="E994" s="38"/>
      <c r="F994" s="194" t="s">
        <v>1558</v>
      </c>
      <c r="G994" s="38"/>
      <c r="H994" s="38"/>
      <c r="I994" s="195"/>
      <c r="J994" s="38"/>
      <c r="K994" s="38"/>
      <c r="L994" s="41"/>
      <c r="M994" s="196"/>
      <c r="N994" s="197"/>
      <c r="O994" s="66"/>
      <c r="P994" s="66"/>
      <c r="Q994" s="66"/>
      <c r="R994" s="66"/>
      <c r="S994" s="66"/>
      <c r="T994" s="67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T994" s="19" t="s">
        <v>155</v>
      </c>
      <c r="AU994" s="19" t="s">
        <v>82</v>
      </c>
    </row>
    <row r="995" spans="1:65" s="13" customFormat="1">
      <c r="B995" s="198"/>
      <c r="C995" s="199"/>
      <c r="D995" s="200" t="s">
        <v>157</v>
      </c>
      <c r="E995" s="201" t="s">
        <v>19</v>
      </c>
      <c r="F995" s="202" t="s">
        <v>1559</v>
      </c>
      <c r="G995" s="199"/>
      <c r="H995" s="201" t="s">
        <v>19</v>
      </c>
      <c r="I995" s="203"/>
      <c r="J995" s="199"/>
      <c r="K995" s="199"/>
      <c r="L995" s="204"/>
      <c r="M995" s="205"/>
      <c r="N995" s="206"/>
      <c r="O995" s="206"/>
      <c r="P995" s="206"/>
      <c r="Q995" s="206"/>
      <c r="R995" s="206"/>
      <c r="S995" s="206"/>
      <c r="T995" s="207"/>
      <c r="AT995" s="208" t="s">
        <v>157</v>
      </c>
      <c r="AU995" s="208" t="s">
        <v>82</v>
      </c>
      <c r="AV995" s="13" t="s">
        <v>80</v>
      </c>
      <c r="AW995" s="13" t="s">
        <v>33</v>
      </c>
      <c r="AX995" s="13" t="s">
        <v>72</v>
      </c>
      <c r="AY995" s="208" t="s">
        <v>146</v>
      </c>
    </row>
    <row r="996" spans="1:65" s="14" customFormat="1">
      <c r="B996" s="209"/>
      <c r="C996" s="210"/>
      <c r="D996" s="200" t="s">
        <v>157</v>
      </c>
      <c r="E996" s="211" t="s">
        <v>19</v>
      </c>
      <c r="F996" s="212" t="s">
        <v>293</v>
      </c>
      <c r="G996" s="210"/>
      <c r="H996" s="213">
        <v>25.071000000000002</v>
      </c>
      <c r="I996" s="214"/>
      <c r="J996" s="210"/>
      <c r="K996" s="210"/>
      <c r="L996" s="215"/>
      <c r="M996" s="216"/>
      <c r="N996" s="217"/>
      <c r="O996" s="217"/>
      <c r="P996" s="217"/>
      <c r="Q996" s="217"/>
      <c r="R996" s="217"/>
      <c r="S996" s="217"/>
      <c r="T996" s="218"/>
      <c r="AT996" s="219" t="s">
        <v>157</v>
      </c>
      <c r="AU996" s="219" t="s">
        <v>82</v>
      </c>
      <c r="AV996" s="14" t="s">
        <v>82</v>
      </c>
      <c r="AW996" s="14" t="s">
        <v>33</v>
      </c>
      <c r="AX996" s="14" t="s">
        <v>80</v>
      </c>
      <c r="AY996" s="219" t="s">
        <v>146</v>
      </c>
    </row>
    <row r="997" spans="1:65" s="2" customFormat="1" ht="24.2" customHeight="1">
      <c r="A997" s="36"/>
      <c r="B997" s="37"/>
      <c r="C997" s="180" t="s">
        <v>1560</v>
      </c>
      <c r="D997" s="180" t="s">
        <v>149</v>
      </c>
      <c r="E997" s="181" t="s">
        <v>1561</v>
      </c>
      <c r="F997" s="182" t="s">
        <v>1562</v>
      </c>
      <c r="G997" s="183" t="s">
        <v>213</v>
      </c>
      <c r="H997" s="184">
        <v>6.5000000000000002E-2</v>
      </c>
      <c r="I997" s="185"/>
      <c r="J997" s="186">
        <f>ROUND(I997*H997,2)</f>
        <v>0</v>
      </c>
      <c r="K997" s="182" t="s">
        <v>362</v>
      </c>
      <c r="L997" s="41"/>
      <c r="M997" s="187" t="s">
        <v>19</v>
      </c>
      <c r="N997" s="188" t="s">
        <v>43</v>
      </c>
      <c r="O997" s="66"/>
      <c r="P997" s="189">
        <f>O997*H997</f>
        <v>0</v>
      </c>
      <c r="Q997" s="189">
        <v>0</v>
      </c>
      <c r="R997" s="189">
        <f>Q997*H997</f>
        <v>0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241</v>
      </c>
      <c r="AT997" s="191" t="s">
        <v>149</v>
      </c>
      <c r="AU997" s="191" t="s">
        <v>82</v>
      </c>
      <c r="AY997" s="19" t="s">
        <v>146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9" t="s">
        <v>80</v>
      </c>
      <c r="BK997" s="192">
        <f>ROUND(I997*H997,2)</f>
        <v>0</v>
      </c>
      <c r="BL997" s="19" t="s">
        <v>241</v>
      </c>
      <c r="BM997" s="191" t="s">
        <v>1563</v>
      </c>
    </row>
    <row r="998" spans="1:65" s="2" customFormat="1">
      <c r="A998" s="36"/>
      <c r="B998" s="37"/>
      <c r="C998" s="38"/>
      <c r="D998" s="193" t="s">
        <v>155</v>
      </c>
      <c r="E998" s="38"/>
      <c r="F998" s="194" t="s">
        <v>1564</v>
      </c>
      <c r="G998" s="38"/>
      <c r="H998" s="38"/>
      <c r="I998" s="195"/>
      <c r="J998" s="38"/>
      <c r="K998" s="38"/>
      <c r="L998" s="41"/>
      <c r="M998" s="196"/>
      <c r="N998" s="197"/>
      <c r="O998" s="66"/>
      <c r="P998" s="66"/>
      <c r="Q998" s="66"/>
      <c r="R998" s="66"/>
      <c r="S998" s="66"/>
      <c r="T998" s="67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T998" s="19" t="s">
        <v>155</v>
      </c>
      <c r="AU998" s="19" t="s">
        <v>82</v>
      </c>
    </row>
    <row r="999" spans="1:65" s="12" customFormat="1" ht="22.9" customHeight="1">
      <c r="B999" s="164"/>
      <c r="C999" s="165"/>
      <c r="D999" s="166" t="s">
        <v>71</v>
      </c>
      <c r="E999" s="178" t="s">
        <v>1565</v>
      </c>
      <c r="F999" s="178" t="s">
        <v>1566</v>
      </c>
      <c r="G999" s="165"/>
      <c r="H999" s="165"/>
      <c r="I999" s="168"/>
      <c r="J999" s="179">
        <f>BK999</f>
        <v>0</v>
      </c>
      <c r="K999" s="165"/>
      <c r="L999" s="170"/>
      <c r="M999" s="171"/>
      <c r="N999" s="172"/>
      <c r="O999" s="172"/>
      <c r="P999" s="173">
        <f>SUM(P1000:P1023)</f>
        <v>0</v>
      </c>
      <c r="Q999" s="172"/>
      <c r="R999" s="173">
        <f>SUM(R1000:R1023)</f>
        <v>0</v>
      </c>
      <c r="S999" s="172"/>
      <c r="T999" s="174">
        <f>SUM(T1000:T1023)</f>
        <v>1.8567999999999998</v>
      </c>
      <c r="AR999" s="175" t="s">
        <v>82</v>
      </c>
      <c r="AT999" s="176" t="s">
        <v>71</v>
      </c>
      <c r="AU999" s="176" t="s">
        <v>80</v>
      </c>
      <c r="AY999" s="175" t="s">
        <v>146</v>
      </c>
      <c r="BK999" s="177">
        <f>SUM(BK1000:BK1023)</f>
        <v>0</v>
      </c>
    </row>
    <row r="1000" spans="1:65" s="2" customFormat="1" ht="16.5" customHeight="1">
      <c r="A1000" s="36"/>
      <c r="B1000" s="37"/>
      <c r="C1000" s="180" t="s">
        <v>1567</v>
      </c>
      <c r="D1000" s="180" t="s">
        <v>149</v>
      </c>
      <c r="E1000" s="181" t="s">
        <v>1568</v>
      </c>
      <c r="F1000" s="182" t="s">
        <v>1569</v>
      </c>
      <c r="G1000" s="183" t="s">
        <v>297</v>
      </c>
      <c r="H1000" s="184">
        <v>10</v>
      </c>
      <c r="I1000" s="185"/>
      <c r="J1000" s="186">
        <f>ROUND(I1000*H1000,2)</f>
        <v>0</v>
      </c>
      <c r="K1000" s="182" t="s">
        <v>362</v>
      </c>
      <c r="L1000" s="41"/>
      <c r="M1000" s="187" t="s">
        <v>19</v>
      </c>
      <c r="N1000" s="188" t="s">
        <v>43</v>
      </c>
      <c r="O1000" s="66"/>
      <c r="P1000" s="189">
        <f>O1000*H1000</f>
        <v>0</v>
      </c>
      <c r="Q1000" s="189">
        <v>0</v>
      </c>
      <c r="R1000" s="189">
        <f>Q1000*H1000</f>
        <v>0</v>
      </c>
      <c r="S1000" s="189">
        <v>0.11248</v>
      </c>
      <c r="T1000" s="190">
        <f>S1000*H1000</f>
        <v>1.1248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191" t="s">
        <v>241</v>
      </c>
      <c r="AT1000" s="191" t="s">
        <v>149</v>
      </c>
      <c r="AU1000" s="191" t="s">
        <v>82</v>
      </c>
      <c r="AY1000" s="19" t="s">
        <v>146</v>
      </c>
      <c r="BE1000" s="192">
        <f>IF(N1000="základní",J1000,0)</f>
        <v>0</v>
      </c>
      <c r="BF1000" s="192">
        <f>IF(N1000="snížená",J1000,0)</f>
        <v>0</v>
      </c>
      <c r="BG1000" s="192">
        <f>IF(N1000="zákl. přenesená",J1000,0)</f>
        <v>0</v>
      </c>
      <c r="BH1000" s="192">
        <f>IF(N1000="sníž. přenesená",J1000,0)</f>
        <v>0</v>
      </c>
      <c r="BI1000" s="192">
        <f>IF(N1000="nulová",J1000,0)</f>
        <v>0</v>
      </c>
      <c r="BJ1000" s="19" t="s">
        <v>80</v>
      </c>
      <c r="BK1000" s="192">
        <f>ROUND(I1000*H1000,2)</f>
        <v>0</v>
      </c>
      <c r="BL1000" s="19" t="s">
        <v>241</v>
      </c>
      <c r="BM1000" s="191" t="s">
        <v>1570</v>
      </c>
    </row>
    <row r="1001" spans="1:65" s="2" customFormat="1">
      <c r="A1001" s="36"/>
      <c r="B1001" s="37"/>
      <c r="C1001" s="38"/>
      <c r="D1001" s="193" t="s">
        <v>155</v>
      </c>
      <c r="E1001" s="38"/>
      <c r="F1001" s="194" t="s">
        <v>1571</v>
      </c>
      <c r="G1001" s="38"/>
      <c r="H1001" s="38"/>
      <c r="I1001" s="195"/>
      <c r="J1001" s="38"/>
      <c r="K1001" s="38"/>
      <c r="L1001" s="41"/>
      <c r="M1001" s="196"/>
      <c r="N1001" s="197"/>
      <c r="O1001" s="66"/>
      <c r="P1001" s="66"/>
      <c r="Q1001" s="66"/>
      <c r="R1001" s="66"/>
      <c r="S1001" s="66"/>
      <c r="T1001" s="67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T1001" s="19" t="s">
        <v>155</v>
      </c>
      <c r="AU1001" s="19" t="s">
        <v>82</v>
      </c>
    </row>
    <row r="1002" spans="1:65" s="13" customFormat="1">
      <c r="B1002" s="198"/>
      <c r="C1002" s="199"/>
      <c r="D1002" s="200" t="s">
        <v>157</v>
      </c>
      <c r="E1002" s="201" t="s">
        <v>19</v>
      </c>
      <c r="F1002" s="202" t="s">
        <v>1572</v>
      </c>
      <c r="G1002" s="199"/>
      <c r="H1002" s="201" t="s">
        <v>19</v>
      </c>
      <c r="I1002" s="203"/>
      <c r="J1002" s="199"/>
      <c r="K1002" s="199"/>
      <c r="L1002" s="204"/>
      <c r="M1002" s="205"/>
      <c r="N1002" s="206"/>
      <c r="O1002" s="206"/>
      <c r="P1002" s="206"/>
      <c r="Q1002" s="206"/>
      <c r="R1002" s="206"/>
      <c r="S1002" s="206"/>
      <c r="T1002" s="207"/>
      <c r="AT1002" s="208" t="s">
        <v>157</v>
      </c>
      <c r="AU1002" s="208" t="s">
        <v>82</v>
      </c>
      <c r="AV1002" s="13" t="s">
        <v>80</v>
      </c>
      <c r="AW1002" s="13" t="s">
        <v>33</v>
      </c>
      <c r="AX1002" s="13" t="s">
        <v>72</v>
      </c>
      <c r="AY1002" s="208" t="s">
        <v>146</v>
      </c>
    </row>
    <row r="1003" spans="1:65" s="14" customFormat="1">
      <c r="B1003" s="209"/>
      <c r="C1003" s="210"/>
      <c r="D1003" s="200" t="s">
        <v>157</v>
      </c>
      <c r="E1003" s="211" t="s">
        <v>19</v>
      </c>
      <c r="F1003" s="212" t="s">
        <v>210</v>
      </c>
      <c r="G1003" s="210"/>
      <c r="H1003" s="213">
        <v>10</v>
      </c>
      <c r="I1003" s="214"/>
      <c r="J1003" s="210"/>
      <c r="K1003" s="210"/>
      <c r="L1003" s="215"/>
      <c r="M1003" s="216"/>
      <c r="N1003" s="217"/>
      <c r="O1003" s="217"/>
      <c r="P1003" s="217"/>
      <c r="Q1003" s="217"/>
      <c r="R1003" s="217"/>
      <c r="S1003" s="217"/>
      <c r="T1003" s="218"/>
      <c r="AT1003" s="219" t="s">
        <v>157</v>
      </c>
      <c r="AU1003" s="219" t="s">
        <v>82</v>
      </c>
      <c r="AV1003" s="14" t="s">
        <v>82</v>
      </c>
      <c r="AW1003" s="14" t="s">
        <v>33</v>
      </c>
      <c r="AX1003" s="14" t="s">
        <v>80</v>
      </c>
      <c r="AY1003" s="219" t="s">
        <v>146</v>
      </c>
    </row>
    <row r="1004" spans="1:65" s="2" customFormat="1" ht="16.5" customHeight="1">
      <c r="A1004" s="36"/>
      <c r="B1004" s="37"/>
      <c r="C1004" s="180" t="s">
        <v>1573</v>
      </c>
      <c r="D1004" s="180" t="s">
        <v>149</v>
      </c>
      <c r="E1004" s="181" t="s">
        <v>1574</v>
      </c>
      <c r="F1004" s="182" t="s">
        <v>1575</v>
      </c>
      <c r="G1004" s="183" t="s">
        <v>785</v>
      </c>
      <c r="H1004" s="184">
        <v>16</v>
      </c>
      <c r="I1004" s="185"/>
      <c r="J1004" s="186">
        <f>ROUND(I1004*H1004,2)</f>
        <v>0</v>
      </c>
      <c r="K1004" s="182" t="s">
        <v>362</v>
      </c>
      <c r="L1004" s="41"/>
      <c r="M1004" s="187" t="s">
        <v>19</v>
      </c>
      <c r="N1004" s="188" t="s">
        <v>43</v>
      </c>
      <c r="O1004" s="66"/>
      <c r="P1004" s="189">
        <f>O1004*H1004</f>
        <v>0</v>
      </c>
      <c r="Q1004" s="189">
        <v>0</v>
      </c>
      <c r="R1004" s="189">
        <f>Q1004*H1004</f>
        <v>0</v>
      </c>
      <c r="S1004" s="189">
        <v>2.4E-2</v>
      </c>
      <c r="T1004" s="190">
        <f>S1004*H1004</f>
        <v>0.38400000000000001</v>
      </c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R1004" s="191" t="s">
        <v>241</v>
      </c>
      <c r="AT1004" s="191" t="s">
        <v>149</v>
      </c>
      <c r="AU1004" s="191" t="s">
        <v>82</v>
      </c>
      <c r="AY1004" s="19" t="s">
        <v>146</v>
      </c>
      <c r="BE1004" s="192">
        <f>IF(N1004="základní",J1004,0)</f>
        <v>0</v>
      </c>
      <c r="BF1004" s="192">
        <f>IF(N1004="snížená",J1004,0)</f>
        <v>0</v>
      </c>
      <c r="BG1004" s="192">
        <f>IF(N1004="zákl. přenesená",J1004,0)</f>
        <v>0</v>
      </c>
      <c r="BH1004" s="192">
        <f>IF(N1004="sníž. přenesená",J1004,0)</f>
        <v>0</v>
      </c>
      <c r="BI1004" s="192">
        <f>IF(N1004="nulová",J1004,0)</f>
        <v>0</v>
      </c>
      <c r="BJ1004" s="19" t="s">
        <v>80</v>
      </c>
      <c r="BK1004" s="192">
        <f>ROUND(I1004*H1004,2)</f>
        <v>0</v>
      </c>
      <c r="BL1004" s="19" t="s">
        <v>241</v>
      </c>
      <c r="BM1004" s="191" t="s">
        <v>1576</v>
      </c>
    </row>
    <row r="1005" spans="1:65" s="2" customFormat="1">
      <c r="A1005" s="36"/>
      <c r="B1005" s="37"/>
      <c r="C1005" s="38"/>
      <c r="D1005" s="193" t="s">
        <v>155</v>
      </c>
      <c r="E1005" s="38"/>
      <c r="F1005" s="194" t="s">
        <v>1577</v>
      </c>
      <c r="G1005" s="38"/>
      <c r="H1005" s="38"/>
      <c r="I1005" s="195"/>
      <c r="J1005" s="38"/>
      <c r="K1005" s="38"/>
      <c r="L1005" s="41"/>
      <c r="M1005" s="196"/>
      <c r="N1005" s="197"/>
      <c r="O1005" s="66"/>
      <c r="P1005" s="66"/>
      <c r="Q1005" s="66"/>
      <c r="R1005" s="66"/>
      <c r="S1005" s="66"/>
      <c r="T1005" s="67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T1005" s="19" t="s">
        <v>155</v>
      </c>
      <c r="AU1005" s="19" t="s">
        <v>82</v>
      </c>
    </row>
    <row r="1006" spans="1:65" s="14" customFormat="1">
      <c r="B1006" s="209"/>
      <c r="C1006" s="210"/>
      <c r="D1006" s="200" t="s">
        <v>157</v>
      </c>
      <c r="E1006" s="211" t="s">
        <v>19</v>
      </c>
      <c r="F1006" s="212" t="s">
        <v>241</v>
      </c>
      <c r="G1006" s="210"/>
      <c r="H1006" s="213">
        <v>16</v>
      </c>
      <c r="I1006" s="214"/>
      <c r="J1006" s="210"/>
      <c r="K1006" s="210"/>
      <c r="L1006" s="215"/>
      <c r="M1006" s="216"/>
      <c r="N1006" s="217"/>
      <c r="O1006" s="217"/>
      <c r="P1006" s="217"/>
      <c r="Q1006" s="217"/>
      <c r="R1006" s="217"/>
      <c r="S1006" s="217"/>
      <c r="T1006" s="218"/>
      <c r="AT1006" s="219" t="s">
        <v>157</v>
      </c>
      <c r="AU1006" s="219" t="s">
        <v>82</v>
      </c>
      <c r="AV1006" s="14" t="s">
        <v>82</v>
      </c>
      <c r="AW1006" s="14" t="s">
        <v>33</v>
      </c>
      <c r="AX1006" s="14" t="s">
        <v>80</v>
      </c>
      <c r="AY1006" s="219" t="s">
        <v>146</v>
      </c>
    </row>
    <row r="1007" spans="1:65" s="2" customFormat="1" ht="24.2" customHeight="1">
      <c r="A1007" s="36"/>
      <c r="B1007" s="37"/>
      <c r="C1007" s="180" t="s">
        <v>1578</v>
      </c>
      <c r="D1007" s="180" t="s">
        <v>149</v>
      </c>
      <c r="E1007" s="181" t="s">
        <v>1579</v>
      </c>
      <c r="F1007" s="182" t="s">
        <v>1580</v>
      </c>
      <c r="G1007" s="183" t="s">
        <v>785</v>
      </c>
      <c r="H1007" s="184">
        <v>2</v>
      </c>
      <c r="I1007" s="185"/>
      <c r="J1007" s="186">
        <f>ROUND(I1007*H1007,2)</f>
        <v>0</v>
      </c>
      <c r="K1007" s="182" t="s">
        <v>362</v>
      </c>
      <c r="L1007" s="41"/>
      <c r="M1007" s="187" t="s">
        <v>19</v>
      </c>
      <c r="N1007" s="188" t="s">
        <v>43</v>
      </c>
      <c r="O1007" s="66"/>
      <c r="P1007" s="189">
        <f>O1007*H1007</f>
        <v>0</v>
      </c>
      <c r="Q1007" s="189">
        <v>0</v>
      </c>
      <c r="R1007" s="189">
        <f>Q1007*H1007</f>
        <v>0</v>
      </c>
      <c r="S1007" s="189">
        <v>0.17399999999999999</v>
      </c>
      <c r="T1007" s="190">
        <f>S1007*H1007</f>
        <v>0.34799999999999998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91" t="s">
        <v>241</v>
      </c>
      <c r="AT1007" s="191" t="s">
        <v>149</v>
      </c>
      <c r="AU1007" s="191" t="s">
        <v>82</v>
      </c>
      <c r="AY1007" s="19" t="s">
        <v>146</v>
      </c>
      <c r="BE1007" s="192">
        <f>IF(N1007="základní",J1007,0)</f>
        <v>0</v>
      </c>
      <c r="BF1007" s="192">
        <f>IF(N1007="snížená",J1007,0)</f>
        <v>0</v>
      </c>
      <c r="BG1007" s="192">
        <f>IF(N1007="zákl. přenesená",J1007,0)</f>
        <v>0</v>
      </c>
      <c r="BH1007" s="192">
        <f>IF(N1007="sníž. přenesená",J1007,0)</f>
        <v>0</v>
      </c>
      <c r="BI1007" s="192">
        <f>IF(N1007="nulová",J1007,0)</f>
        <v>0</v>
      </c>
      <c r="BJ1007" s="19" t="s">
        <v>80</v>
      </c>
      <c r="BK1007" s="192">
        <f>ROUND(I1007*H1007,2)</f>
        <v>0</v>
      </c>
      <c r="BL1007" s="19" t="s">
        <v>241</v>
      </c>
      <c r="BM1007" s="191" t="s">
        <v>1581</v>
      </c>
    </row>
    <row r="1008" spans="1:65" s="2" customFormat="1">
      <c r="A1008" s="36"/>
      <c r="B1008" s="37"/>
      <c r="C1008" s="38"/>
      <c r="D1008" s="193" t="s">
        <v>155</v>
      </c>
      <c r="E1008" s="38"/>
      <c r="F1008" s="194" t="s">
        <v>1582</v>
      </c>
      <c r="G1008" s="38"/>
      <c r="H1008" s="38"/>
      <c r="I1008" s="195"/>
      <c r="J1008" s="38"/>
      <c r="K1008" s="38"/>
      <c r="L1008" s="41"/>
      <c r="M1008" s="196"/>
      <c r="N1008" s="197"/>
      <c r="O1008" s="66"/>
      <c r="P1008" s="66"/>
      <c r="Q1008" s="66"/>
      <c r="R1008" s="66"/>
      <c r="S1008" s="66"/>
      <c r="T1008" s="67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T1008" s="19" t="s">
        <v>155</v>
      </c>
      <c r="AU1008" s="19" t="s">
        <v>82</v>
      </c>
    </row>
    <row r="1009" spans="1:65" s="14" customFormat="1">
      <c r="B1009" s="209"/>
      <c r="C1009" s="210"/>
      <c r="D1009" s="200" t="s">
        <v>157</v>
      </c>
      <c r="E1009" s="211" t="s">
        <v>19</v>
      </c>
      <c r="F1009" s="212" t="s">
        <v>82</v>
      </c>
      <c r="G1009" s="210"/>
      <c r="H1009" s="213">
        <v>2</v>
      </c>
      <c r="I1009" s="214"/>
      <c r="J1009" s="210"/>
      <c r="K1009" s="210"/>
      <c r="L1009" s="215"/>
      <c r="M1009" s="216"/>
      <c r="N1009" s="217"/>
      <c r="O1009" s="217"/>
      <c r="P1009" s="217"/>
      <c r="Q1009" s="217"/>
      <c r="R1009" s="217"/>
      <c r="S1009" s="217"/>
      <c r="T1009" s="218"/>
      <c r="AT1009" s="219" t="s">
        <v>157</v>
      </c>
      <c r="AU1009" s="219" t="s">
        <v>82</v>
      </c>
      <c r="AV1009" s="14" t="s">
        <v>82</v>
      </c>
      <c r="AW1009" s="14" t="s">
        <v>33</v>
      </c>
      <c r="AX1009" s="14" t="s">
        <v>80</v>
      </c>
      <c r="AY1009" s="219" t="s">
        <v>146</v>
      </c>
    </row>
    <row r="1010" spans="1:65" s="2" customFormat="1" ht="24.2" customHeight="1">
      <c r="A1010" s="36"/>
      <c r="B1010" s="37"/>
      <c r="C1010" s="180" t="s">
        <v>1583</v>
      </c>
      <c r="D1010" s="180" t="s">
        <v>149</v>
      </c>
      <c r="E1010" s="181" t="s">
        <v>1584</v>
      </c>
      <c r="F1010" s="182" t="s">
        <v>1585</v>
      </c>
      <c r="G1010" s="183" t="s">
        <v>785</v>
      </c>
      <c r="H1010" s="184">
        <v>2</v>
      </c>
      <c r="I1010" s="185"/>
      <c r="J1010" s="186">
        <f t="shared" ref="J1010:J1022" si="10">ROUND(I1010*H1010,2)</f>
        <v>0</v>
      </c>
      <c r="K1010" s="182" t="s">
        <v>19</v>
      </c>
      <c r="L1010" s="41"/>
      <c r="M1010" s="187" t="s">
        <v>19</v>
      </c>
      <c r="N1010" s="188" t="s">
        <v>43</v>
      </c>
      <c r="O1010" s="66"/>
      <c r="P1010" s="189">
        <f t="shared" ref="P1010:P1022" si="11">O1010*H1010</f>
        <v>0</v>
      </c>
      <c r="Q1010" s="189">
        <v>0</v>
      </c>
      <c r="R1010" s="189">
        <f t="shared" ref="R1010:R1022" si="12">Q1010*H1010</f>
        <v>0</v>
      </c>
      <c r="S1010" s="189">
        <v>0</v>
      </c>
      <c r="T1010" s="190">
        <f t="shared" ref="T1010:T1022" si="13">S1010*H1010</f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91" t="s">
        <v>241</v>
      </c>
      <c r="AT1010" s="191" t="s">
        <v>149</v>
      </c>
      <c r="AU1010" s="191" t="s">
        <v>82</v>
      </c>
      <c r="AY1010" s="19" t="s">
        <v>146</v>
      </c>
      <c r="BE1010" s="192">
        <f t="shared" ref="BE1010:BE1022" si="14">IF(N1010="základní",J1010,0)</f>
        <v>0</v>
      </c>
      <c r="BF1010" s="192">
        <f t="shared" ref="BF1010:BF1022" si="15">IF(N1010="snížená",J1010,0)</f>
        <v>0</v>
      </c>
      <c r="BG1010" s="192">
        <f t="shared" ref="BG1010:BG1022" si="16">IF(N1010="zákl. přenesená",J1010,0)</f>
        <v>0</v>
      </c>
      <c r="BH1010" s="192">
        <f t="shared" ref="BH1010:BH1022" si="17">IF(N1010="sníž. přenesená",J1010,0)</f>
        <v>0</v>
      </c>
      <c r="BI1010" s="192">
        <f t="shared" ref="BI1010:BI1022" si="18">IF(N1010="nulová",J1010,0)</f>
        <v>0</v>
      </c>
      <c r="BJ1010" s="19" t="s">
        <v>80</v>
      </c>
      <c r="BK1010" s="192">
        <f t="shared" ref="BK1010:BK1022" si="19">ROUND(I1010*H1010,2)</f>
        <v>0</v>
      </c>
      <c r="BL1010" s="19" t="s">
        <v>241</v>
      </c>
      <c r="BM1010" s="191" t="s">
        <v>1586</v>
      </c>
    </row>
    <row r="1011" spans="1:65" s="2" customFormat="1" ht="24.2" customHeight="1">
      <c r="A1011" s="36"/>
      <c r="B1011" s="37"/>
      <c r="C1011" s="180" t="s">
        <v>1587</v>
      </c>
      <c r="D1011" s="180" t="s">
        <v>149</v>
      </c>
      <c r="E1011" s="181" t="s">
        <v>1588</v>
      </c>
      <c r="F1011" s="182" t="s">
        <v>1585</v>
      </c>
      <c r="G1011" s="183" t="s">
        <v>785</v>
      </c>
      <c r="H1011" s="184">
        <v>2</v>
      </c>
      <c r="I1011" s="185"/>
      <c r="J1011" s="186">
        <f t="shared" si="10"/>
        <v>0</v>
      </c>
      <c r="K1011" s="182" t="s">
        <v>19</v>
      </c>
      <c r="L1011" s="41"/>
      <c r="M1011" s="187" t="s">
        <v>19</v>
      </c>
      <c r="N1011" s="188" t="s">
        <v>43</v>
      </c>
      <c r="O1011" s="66"/>
      <c r="P1011" s="189">
        <f t="shared" si="11"/>
        <v>0</v>
      </c>
      <c r="Q1011" s="189">
        <v>0</v>
      </c>
      <c r="R1011" s="189">
        <f t="shared" si="12"/>
        <v>0</v>
      </c>
      <c r="S1011" s="189">
        <v>0</v>
      </c>
      <c r="T1011" s="190">
        <f t="shared" si="13"/>
        <v>0</v>
      </c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R1011" s="191" t="s">
        <v>241</v>
      </c>
      <c r="AT1011" s="191" t="s">
        <v>149</v>
      </c>
      <c r="AU1011" s="191" t="s">
        <v>82</v>
      </c>
      <c r="AY1011" s="19" t="s">
        <v>146</v>
      </c>
      <c r="BE1011" s="192">
        <f t="shared" si="14"/>
        <v>0</v>
      </c>
      <c r="BF1011" s="192">
        <f t="shared" si="15"/>
        <v>0</v>
      </c>
      <c r="BG1011" s="192">
        <f t="shared" si="16"/>
        <v>0</v>
      </c>
      <c r="BH1011" s="192">
        <f t="shared" si="17"/>
        <v>0</v>
      </c>
      <c r="BI1011" s="192">
        <f t="shared" si="18"/>
        <v>0</v>
      </c>
      <c r="BJ1011" s="19" t="s">
        <v>80</v>
      </c>
      <c r="BK1011" s="192">
        <f t="shared" si="19"/>
        <v>0</v>
      </c>
      <c r="BL1011" s="19" t="s">
        <v>241</v>
      </c>
      <c r="BM1011" s="191" t="s">
        <v>1589</v>
      </c>
    </row>
    <row r="1012" spans="1:65" s="2" customFormat="1" ht="21.75" customHeight="1">
      <c r="A1012" s="36"/>
      <c r="B1012" s="37"/>
      <c r="C1012" s="180" t="s">
        <v>1590</v>
      </c>
      <c r="D1012" s="180" t="s">
        <v>149</v>
      </c>
      <c r="E1012" s="181" t="s">
        <v>1591</v>
      </c>
      <c r="F1012" s="182" t="s">
        <v>1592</v>
      </c>
      <c r="G1012" s="183" t="s">
        <v>785</v>
      </c>
      <c r="H1012" s="184">
        <v>1</v>
      </c>
      <c r="I1012" s="185"/>
      <c r="J1012" s="186">
        <f t="shared" si="10"/>
        <v>0</v>
      </c>
      <c r="K1012" s="182" t="s">
        <v>19</v>
      </c>
      <c r="L1012" s="41"/>
      <c r="M1012" s="187" t="s">
        <v>19</v>
      </c>
      <c r="N1012" s="188" t="s">
        <v>43</v>
      </c>
      <c r="O1012" s="66"/>
      <c r="P1012" s="189">
        <f t="shared" si="11"/>
        <v>0</v>
      </c>
      <c r="Q1012" s="189">
        <v>0</v>
      </c>
      <c r="R1012" s="189">
        <f t="shared" si="12"/>
        <v>0</v>
      </c>
      <c r="S1012" s="189">
        <v>0</v>
      </c>
      <c r="T1012" s="190">
        <f t="shared" si="13"/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91" t="s">
        <v>241</v>
      </c>
      <c r="AT1012" s="191" t="s">
        <v>149</v>
      </c>
      <c r="AU1012" s="191" t="s">
        <v>82</v>
      </c>
      <c r="AY1012" s="19" t="s">
        <v>146</v>
      </c>
      <c r="BE1012" s="192">
        <f t="shared" si="14"/>
        <v>0</v>
      </c>
      <c r="BF1012" s="192">
        <f t="shared" si="15"/>
        <v>0</v>
      </c>
      <c r="BG1012" s="192">
        <f t="shared" si="16"/>
        <v>0</v>
      </c>
      <c r="BH1012" s="192">
        <f t="shared" si="17"/>
        <v>0</v>
      </c>
      <c r="BI1012" s="192">
        <f t="shared" si="18"/>
        <v>0</v>
      </c>
      <c r="BJ1012" s="19" t="s">
        <v>80</v>
      </c>
      <c r="BK1012" s="192">
        <f t="shared" si="19"/>
        <v>0</v>
      </c>
      <c r="BL1012" s="19" t="s">
        <v>241</v>
      </c>
      <c r="BM1012" s="191" t="s">
        <v>1593</v>
      </c>
    </row>
    <row r="1013" spans="1:65" s="2" customFormat="1" ht="24.2" customHeight="1">
      <c r="A1013" s="36"/>
      <c r="B1013" s="37"/>
      <c r="C1013" s="180" t="s">
        <v>1594</v>
      </c>
      <c r="D1013" s="180" t="s">
        <v>149</v>
      </c>
      <c r="E1013" s="181" t="s">
        <v>1595</v>
      </c>
      <c r="F1013" s="182" t="s">
        <v>1596</v>
      </c>
      <c r="G1013" s="183" t="s">
        <v>785</v>
      </c>
      <c r="H1013" s="184">
        <v>2</v>
      </c>
      <c r="I1013" s="185"/>
      <c r="J1013" s="186">
        <f t="shared" si="10"/>
        <v>0</v>
      </c>
      <c r="K1013" s="182" t="s">
        <v>19</v>
      </c>
      <c r="L1013" s="41"/>
      <c r="M1013" s="187" t="s">
        <v>19</v>
      </c>
      <c r="N1013" s="188" t="s">
        <v>43</v>
      </c>
      <c r="O1013" s="66"/>
      <c r="P1013" s="189">
        <f t="shared" si="11"/>
        <v>0</v>
      </c>
      <c r="Q1013" s="189">
        <v>0</v>
      </c>
      <c r="R1013" s="189">
        <f t="shared" si="12"/>
        <v>0</v>
      </c>
      <c r="S1013" s="189">
        <v>0</v>
      </c>
      <c r="T1013" s="190">
        <f t="shared" si="13"/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91" t="s">
        <v>241</v>
      </c>
      <c r="AT1013" s="191" t="s">
        <v>149</v>
      </c>
      <c r="AU1013" s="191" t="s">
        <v>82</v>
      </c>
      <c r="AY1013" s="19" t="s">
        <v>146</v>
      </c>
      <c r="BE1013" s="192">
        <f t="shared" si="14"/>
        <v>0</v>
      </c>
      <c r="BF1013" s="192">
        <f t="shared" si="15"/>
        <v>0</v>
      </c>
      <c r="BG1013" s="192">
        <f t="shared" si="16"/>
        <v>0</v>
      </c>
      <c r="BH1013" s="192">
        <f t="shared" si="17"/>
        <v>0</v>
      </c>
      <c r="BI1013" s="192">
        <f t="shared" si="18"/>
        <v>0</v>
      </c>
      <c r="BJ1013" s="19" t="s">
        <v>80</v>
      </c>
      <c r="BK1013" s="192">
        <f t="shared" si="19"/>
        <v>0</v>
      </c>
      <c r="BL1013" s="19" t="s">
        <v>241</v>
      </c>
      <c r="BM1013" s="191" t="s">
        <v>1597</v>
      </c>
    </row>
    <row r="1014" spans="1:65" s="2" customFormat="1" ht="24.2" customHeight="1">
      <c r="A1014" s="36"/>
      <c r="B1014" s="37"/>
      <c r="C1014" s="180" t="s">
        <v>1598</v>
      </c>
      <c r="D1014" s="180" t="s">
        <v>149</v>
      </c>
      <c r="E1014" s="181" t="s">
        <v>1599</v>
      </c>
      <c r="F1014" s="182" t="s">
        <v>1596</v>
      </c>
      <c r="G1014" s="183" t="s">
        <v>785</v>
      </c>
      <c r="H1014" s="184">
        <v>2</v>
      </c>
      <c r="I1014" s="185"/>
      <c r="J1014" s="186">
        <f t="shared" si="10"/>
        <v>0</v>
      </c>
      <c r="K1014" s="182" t="s">
        <v>19</v>
      </c>
      <c r="L1014" s="41"/>
      <c r="M1014" s="187" t="s">
        <v>19</v>
      </c>
      <c r="N1014" s="188" t="s">
        <v>43</v>
      </c>
      <c r="O1014" s="66"/>
      <c r="P1014" s="189">
        <f t="shared" si="11"/>
        <v>0</v>
      </c>
      <c r="Q1014" s="189">
        <v>0</v>
      </c>
      <c r="R1014" s="189">
        <f t="shared" si="12"/>
        <v>0</v>
      </c>
      <c r="S1014" s="189">
        <v>0</v>
      </c>
      <c r="T1014" s="190">
        <f t="shared" si="13"/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91" t="s">
        <v>241</v>
      </c>
      <c r="AT1014" s="191" t="s">
        <v>149</v>
      </c>
      <c r="AU1014" s="191" t="s">
        <v>82</v>
      </c>
      <c r="AY1014" s="19" t="s">
        <v>146</v>
      </c>
      <c r="BE1014" s="192">
        <f t="shared" si="14"/>
        <v>0</v>
      </c>
      <c r="BF1014" s="192">
        <f t="shared" si="15"/>
        <v>0</v>
      </c>
      <c r="BG1014" s="192">
        <f t="shared" si="16"/>
        <v>0</v>
      </c>
      <c r="BH1014" s="192">
        <f t="shared" si="17"/>
        <v>0</v>
      </c>
      <c r="BI1014" s="192">
        <f t="shared" si="18"/>
        <v>0</v>
      </c>
      <c r="BJ1014" s="19" t="s">
        <v>80</v>
      </c>
      <c r="BK1014" s="192">
        <f t="shared" si="19"/>
        <v>0</v>
      </c>
      <c r="BL1014" s="19" t="s">
        <v>241</v>
      </c>
      <c r="BM1014" s="191" t="s">
        <v>1600</v>
      </c>
    </row>
    <row r="1015" spans="1:65" s="2" customFormat="1" ht="24.2" customHeight="1">
      <c r="A1015" s="36"/>
      <c r="B1015" s="37"/>
      <c r="C1015" s="180" t="s">
        <v>1601</v>
      </c>
      <c r="D1015" s="180" t="s">
        <v>149</v>
      </c>
      <c r="E1015" s="181" t="s">
        <v>1602</v>
      </c>
      <c r="F1015" s="182" t="s">
        <v>1603</v>
      </c>
      <c r="G1015" s="183" t="s">
        <v>785</v>
      </c>
      <c r="H1015" s="184">
        <v>4</v>
      </c>
      <c r="I1015" s="185"/>
      <c r="J1015" s="186">
        <f t="shared" si="10"/>
        <v>0</v>
      </c>
      <c r="K1015" s="182" t="s">
        <v>19</v>
      </c>
      <c r="L1015" s="41"/>
      <c r="M1015" s="187" t="s">
        <v>19</v>
      </c>
      <c r="N1015" s="188" t="s">
        <v>43</v>
      </c>
      <c r="O1015" s="66"/>
      <c r="P1015" s="189">
        <f t="shared" si="11"/>
        <v>0</v>
      </c>
      <c r="Q1015" s="189">
        <v>0</v>
      </c>
      <c r="R1015" s="189">
        <f t="shared" si="12"/>
        <v>0</v>
      </c>
      <c r="S1015" s="189">
        <v>0</v>
      </c>
      <c r="T1015" s="190">
        <f t="shared" si="13"/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91" t="s">
        <v>241</v>
      </c>
      <c r="AT1015" s="191" t="s">
        <v>149</v>
      </c>
      <c r="AU1015" s="191" t="s">
        <v>82</v>
      </c>
      <c r="AY1015" s="19" t="s">
        <v>146</v>
      </c>
      <c r="BE1015" s="192">
        <f t="shared" si="14"/>
        <v>0</v>
      </c>
      <c r="BF1015" s="192">
        <f t="shared" si="15"/>
        <v>0</v>
      </c>
      <c r="BG1015" s="192">
        <f t="shared" si="16"/>
        <v>0</v>
      </c>
      <c r="BH1015" s="192">
        <f t="shared" si="17"/>
        <v>0</v>
      </c>
      <c r="BI1015" s="192">
        <f t="shared" si="18"/>
        <v>0</v>
      </c>
      <c r="BJ1015" s="19" t="s">
        <v>80</v>
      </c>
      <c r="BK1015" s="192">
        <f t="shared" si="19"/>
        <v>0</v>
      </c>
      <c r="BL1015" s="19" t="s">
        <v>241</v>
      </c>
      <c r="BM1015" s="191" t="s">
        <v>1604</v>
      </c>
    </row>
    <row r="1016" spans="1:65" s="2" customFormat="1" ht="24.2" customHeight="1">
      <c r="A1016" s="36"/>
      <c r="B1016" s="37"/>
      <c r="C1016" s="180" t="s">
        <v>1605</v>
      </c>
      <c r="D1016" s="180" t="s">
        <v>149</v>
      </c>
      <c r="E1016" s="181" t="s">
        <v>1606</v>
      </c>
      <c r="F1016" s="182" t="s">
        <v>1603</v>
      </c>
      <c r="G1016" s="183" t="s">
        <v>785</v>
      </c>
      <c r="H1016" s="184">
        <v>4</v>
      </c>
      <c r="I1016" s="185"/>
      <c r="J1016" s="186">
        <f t="shared" si="10"/>
        <v>0</v>
      </c>
      <c r="K1016" s="182" t="s">
        <v>19</v>
      </c>
      <c r="L1016" s="41"/>
      <c r="M1016" s="187" t="s">
        <v>19</v>
      </c>
      <c r="N1016" s="188" t="s">
        <v>43</v>
      </c>
      <c r="O1016" s="66"/>
      <c r="P1016" s="189">
        <f t="shared" si="11"/>
        <v>0</v>
      </c>
      <c r="Q1016" s="189">
        <v>0</v>
      </c>
      <c r="R1016" s="189">
        <f t="shared" si="12"/>
        <v>0</v>
      </c>
      <c r="S1016" s="189">
        <v>0</v>
      </c>
      <c r="T1016" s="190">
        <f t="shared" si="13"/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91" t="s">
        <v>241</v>
      </c>
      <c r="AT1016" s="191" t="s">
        <v>149</v>
      </c>
      <c r="AU1016" s="191" t="s">
        <v>82</v>
      </c>
      <c r="AY1016" s="19" t="s">
        <v>146</v>
      </c>
      <c r="BE1016" s="192">
        <f t="shared" si="14"/>
        <v>0</v>
      </c>
      <c r="BF1016" s="192">
        <f t="shared" si="15"/>
        <v>0</v>
      </c>
      <c r="BG1016" s="192">
        <f t="shared" si="16"/>
        <v>0</v>
      </c>
      <c r="BH1016" s="192">
        <f t="shared" si="17"/>
        <v>0</v>
      </c>
      <c r="BI1016" s="192">
        <f t="shared" si="18"/>
        <v>0</v>
      </c>
      <c r="BJ1016" s="19" t="s">
        <v>80</v>
      </c>
      <c r="BK1016" s="192">
        <f t="shared" si="19"/>
        <v>0</v>
      </c>
      <c r="BL1016" s="19" t="s">
        <v>241</v>
      </c>
      <c r="BM1016" s="191" t="s">
        <v>1607</v>
      </c>
    </row>
    <row r="1017" spans="1:65" s="2" customFormat="1" ht="24.2" customHeight="1">
      <c r="A1017" s="36"/>
      <c r="B1017" s="37"/>
      <c r="C1017" s="180" t="s">
        <v>1608</v>
      </c>
      <c r="D1017" s="180" t="s">
        <v>149</v>
      </c>
      <c r="E1017" s="181" t="s">
        <v>1609</v>
      </c>
      <c r="F1017" s="182" t="s">
        <v>1610</v>
      </c>
      <c r="G1017" s="183" t="s">
        <v>785</v>
      </c>
      <c r="H1017" s="184">
        <v>1</v>
      </c>
      <c r="I1017" s="185"/>
      <c r="J1017" s="186">
        <f t="shared" si="10"/>
        <v>0</v>
      </c>
      <c r="K1017" s="182" t="s">
        <v>19</v>
      </c>
      <c r="L1017" s="41"/>
      <c r="M1017" s="187" t="s">
        <v>19</v>
      </c>
      <c r="N1017" s="188" t="s">
        <v>43</v>
      </c>
      <c r="O1017" s="66"/>
      <c r="P1017" s="189">
        <f t="shared" si="11"/>
        <v>0</v>
      </c>
      <c r="Q1017" s="189">
        <v>0</v>
      </c>
      <c r="R1017" s="189">
        <f t="shared" si="12"/>
        <v>0</v>
      </c>
      <c r="S1017" s="189">
        <v>0</v>
      </c>
      <c r="T1017" s="190">
        <f t="shared" si="13"/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91" t="s">
        <v>241</v>
      </c>
      <c r="AT1017" s="191" t="s">
        <v>149</v>
      </c>
      <c r="AU1017" s="191" t="s">
        <v>82</v>
      </c>
      <c r="AY1017" s="19" t="s">
        <v>146</v>
      </c>
      <c r="BE1017" s="192">
        <f t="shared" si="14"/>
        <v>0</v>
      </c>
      <c r="BF1017" s="192">
        <f t="shared" si="15"/>
        <v>0</v>
      </c>
      <c r="BG1017" s="192">
        <f t="shared" si="16"/>
        <v>0</v>
      </c>
      <c r="BH1017" s="192">
        <f t="shared" si="17"/>
        <v>0</v>
      </c>
      <c r="BI1017" s="192">
        <f t="shared" si="18"/>
        <v>0</v>
      </c>
      <c r="BJ1017" s="19" t="s">
        <v>80</v>
      </c>
      <c r="BK1017" s="192">
        <f t="shared" si="19"/>
        <v>0</v>
      </c>
      <c r="BL1017" s="19" t="s">
        <v>241</v>
      </c>
      <c r="BM1017" s="191" t="s">
        <v>1611</v>
      </c>
    </row>
    <row r="1018" spans="1:65" s="2" customFormat="1" ht="24.2" customHeight="1">
      <c r="A1018" s="36"/>
      <c r="B1018" s="37"/>
      <c r="C1018" s="180" t="s">
        <v>1612</v>
      </c>
      <c r="D1018" s="180" t="s">
        <v>149</v>
      </c>
      <c r="E1018" s="181" t="s">
        <v>1613</v>
      </c>
      <c r="F1018" s="182" t="s">
        <v>1614</v>
      </c>
      <c r="G1018" s="183" t="s">
        <v>785</v>
      </c>
      <c r="H1018" s="184">
        <v>1</v>
      </c>
      <c r="I1018" s="185"/>
      <c r="J1018" s="186">
        <f t="shared" si="10"/>
        <v>0</v>
      </c>
      <c r="K1018" s="182" t="s">
        <v>19</v>
      </c>
      <c r="L1018" s="41"/>
      <c r="M1018" s="187" t="s">
        <v>19</v>
      </c>
      <c r="N1018" s="188" t="s">
        <v>43</v>
      </c>
      <c r="O1018" s="66"/>
      <c r="P1018" s="189">
        <f t="shared" si="11"/>
        <v>0</v>
      </c>
      <c r="Q1018" s="189">
        <v>0</v>
      </c>
      <c r="R1018" s="189">
        <f t="shared" si="12"/>
        <v>0</v>
      </c>
      <c r="S1018" s="189">
        <v>0</v>
      </c>
      <c r="T1018" s="190">
        <f t="shared" si="13"/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1" t="s">
        <v>241</v>
      </c>
      <c r="AT1018" s="191" t="s">
        <v>149</v>
      </c>
      <c r="AU1018" s="191" t="s">
        <v>82</v>
      </c>
      <c r="AY1018" s="19" t="s">
        <v>146</v>
      </c>
      <c r="BE1018" s="192">
        <f t="shared" si="14"/>
        <v>0</v>
      </c>
      <c r="BF1018" s="192">
        <f t="shared" si="15"/>
        <v>0</v>
      </c>
      <c r="BG1018" s="192">
        <f t="shared" si="16"/>
        <v>0</v>
      </c>
      <c r="BH1018" s="192">
        <f t="shared" si="17"/>
        <v>0</v>
      </c>
      <c r="BI1018" s="192">
        <f t="shared" si="18"/>
        <v>0</v>
      </c>
      <c r="BJ1018" s="19" t="s">
        <v>80</v>
      </c>
      <c r="BK1018" s="192">
        <f t="shared" si="19"/>
        <v>0</v>
      </c>
      <c r="BL1018" s="19" t="s">
        <v>241</v>
      </c>
      <c r="BM1018" s="191" t="s">
        <v>1615</v>
      </c>
    </row>
    <row r="1019" spans="1:65" s="2" customFormat="1" ht="24.2" customHeight="1">
      <c r="A1019" s="36"/>
      <c r="B1019" s="37"/>
      <c r="C1019" s="180" t="s">
        <v>1616</v>
      </c>
      <c r="D1019" s="180" t="s">
        <v>149</v>
      </c>
      <c r="E1019" s="181" t="s">
        <v>1617</v>
      </c>
      <c r="F1019" s="182" t="s">
        <v>1614</v>
      </c>
      <c r="G1019" s="183" t="s">
        <v>785</v>
      </c>
      <c r="H1019" s="184">
        <v>1</v>
      </c>
      <c r="I1019" s="185"/>
      <c r="J1019" s="186">
        <f t="shared" si="10"/>
        <v>0</v>
      </c>
      <c r="K1019" s="182" t="s">
        <v>19</v>
      </c>
      <c r="L1019" s="41"/>
      <c r="M1019" s="187" t="s">
        <v>19</v>
      </c>
      <c r="N1019" s="188" t="s">
        <v>43</v>
      </c>
      <c r="O1019" s="66"/>
      <c r="P1019" s="189">
        <f t="shared" si="11"/>
        <v>0</v>
      </c>
      <c r="Q1019" s="189">
        <v>0</v>
      </c>
      <c r="R1019" s="189">
        <f t="shared" si="12"/>
        <v>0</v>
      </c>
      <c r="S1019" s="189">
        <v>0</v>
      </c>
      <c r="T1019" s="190">
        <f t="shared" si="13"/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241</v>
      </c>
      <c r="AT1019" s="191" t="s">
        <v>149</v>
      </c>
      <c r="AU1019" s="191" t="s">
        <v>82</v>
      </c>
      <c r="AY1019" s="19" t="s">
        <v>146</v>
      </c>
      <c r="BE1019" s="192">
        <f t="shared" si="14"/>
        <v>0</v>
      </c>
      <c r="BF1019" s="192">
        <f t="shared" si="15"/>
        <v>0</v>
      </c>
      <c r="BG1019" s="192">
        <f t="shared" si="16"/>
        <v>0</v>
      </c>
      <c r="BH1019" s="192">
        <f t="shared" si="17"/>
        <v>0</v>
      </c>
      <c r="BI1019" s="192">
        <f t="shared" si="18"/>
        <v>0</v>
      </c>
      <c r="BJ1019" s="19" t="s">
        <v>80</v>
      </c>
      <c r="BK1019" s="192">
        <f t="shared" si="19"/>
        <v>0</v>
      </c>
      <c r="BL1019" s="19" t="s">
        <v>241</v>
      </c>
      <c r="BM1019" s="191" t="s">
        <v>1618</v>
      </c>
    </row>
    <row r="1020" spans="1:65" s="2" customFormat="1" ht="24.2" customHeight="1">
      <c r="A1020" s="36"/>
      <c r="B1020" s="37"/>
      <c r="C1020" s="180" t="s">
        <v>1619</v>
      </c>
      <c r="D1020" s="180" t="s">
        <v>149</v>
      </c>
      <c r="E1020" s="181" t="s">
        <v>1620</v>
      </c>
      <c r="F1020" s="182" t="s">
        <v>1621</v>
      </c>
      <c r="G1020" s="183" t="s">
        <v>785</v>
      </c>
      <c r="H1020" s="184">
        <v>1</v>
      </c>
      <c r="I1020" s="185"/>
      <c r="J1020" s="186">
        <f t="shared" si="10"/>
        <v>0</v>
      </c>
      <c r="K1020" s="182" t="s">
        <v>19</v>
      </c>
      <c r="L1020" s="41"/>
      <c r="M1020" s="187" t="s">
        <v>19</v>
      </c>
      <c r="N1020" s="188" t="s">
        <v>43</v>
      </c>
      <c r="O1020" s="66"/>
      <c r="P1020" s="189">
        <f t="shared" si="11"/>
        <v>0</v>
      </c>
      <c r="Q1020" s="189">
        <v>0</v>
      </c>
      <c r="R1020" s="189">
        <f t="shared" si="12"/>
        <v>0</v>
      </c>
      <c r="S1020" s="189">
        <v>0</v>
      </c>
      <c r="T1020" s="190">
        <f t="shared" si="13"/>
        <v>0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191" t="s">
        <v>241</v>
      </c>
      <c r="AT1020" s="191" t="s">
        <v>149</v>
      </c>
      <c r="AU1020" s="191" t="s">
        <v>82</v>
      </c>
      <c r="AY1020" s="19" t="s">
        <v>146</v>
      </c>
      <c r="BE1020" s="192">
        <f t="shared" si="14"/>
        <v>0</v>
      </c>
      <c r="BF1020" s="192">
        <f t="shared" si="15"/>
        <v>0</v>
      </c>
      <c r="BG1020" s="192">
        <f t="shared" si="16"/>
        <v>0</v>
      </c>
      <c r="BH1020" s="192">
        <f t="shared" si="17"/>
        <v>0</v>
      </c>
      <c r="BI1020" s="192">
        <f t="shared" si="18"/>
        <v>0</v>
      </c>
      <c r="BJ1020" s="19" t="s">
        <v>80</v>
      </c>
      <c r="BK1020" s="192">
        <f t="shared" si="19"/>
        <v>0</v>
      </c>
      <c r="BL1020" s="19" t="s">
        <v>241</v>
      </c>
      <c r="BM1020" s="191" t="s">
        <v>1622</v>
      </c>
    </row>
    <row r="1021" spans="1:65" s="2" customFormat="1" ht="16.5" customHeight="1">
      <c r="A1021" s="36"/>
      <c r="B1021" s="37"/>
      <c r="C1021" s="180" t="s">
        <v>1623</v>
      </c>
      <c r="D1021" s="180" t="s">
        <v>149</v>
      </c>
      <c r="E1021" s="181" t="s">
        <v>1624</v>
      </c>
      <c r="F1021" s="182" t="s">
        <v>1625</v>
      </c>
      <c r="G1021" s="183" t="s">
        <v>785</v>
      </c>
      <c r="H1021" s="184">
        <v>1</v>
      </c>
      <c r="I1021" s="185"/>
      <c r="J1021" s="186">
        <f t="shared" si="10"/>
        <v>0</v>
      </c>
      <c r="K1021" s="182" t="s">
        <v>19</v>
      </c>
      <c r="L1021" s="41"/>
      <c r="M1021" s="187" t="s">
        <v>19</v>
      </c>
      <c r="N1021" s="188" t="s">
        <v>43</v>
      </c>
      <c r="O1021" s="66"/>
      <c r="P1021" s="189">
        <f t="shared" si="11"/>
        <v>0</v>
      </c>
      <c r="Q1021" s="189">
        <v>0</v>
      </c>
      <c r="R1021" s="189">
        <f t="shared" si="12"/>
        <v>0</v>
      </c>
      <c r="S1021" s="189">
        <v>0</v>
      </c>
      <c r="T1021" s="190">
        <f t="shared" si="13"/>
        <v>0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91" t="s">
        <v>241</v>
      </c>
      <c r="AT1021" s="191" t="s">
        <v>149</v>
      </c>
      <c r="AU1021" s="191" t="s">
        <v>82</v>
      </c>
      <c r="AY1021" s="19" t="s">
        <v>146</v>
      </c>
      <c r="BE1021" s="192">
        <f t="shared" si="14"/>
        <v>0</v>
      </c>
      <c r="BF1021" s="192">
        <f t="shared" si="15"/>
        <v>0</v>
      </c>
      <c r="BG1021" s="192">
        <f t="shared" si="16"/>
        <v>0</v>
      </c>
      <c r="BH1021" s="192">
        <f t="shared" si="17"/>
        <v>0</v>
      </c>
      <c r="BI1021" s="192">
        <f t="shared" si="18"/>
        <v>0</v>
      </c>
      <c r="BJ1021" s="19" t="s">
        <v>80</v>
      </c>
      <c r="BK1021" s="192">
        <f t="shared" si="19"/>
        <v>0</v>
      </c>
      <c r="BL1021" s="19" t="s">
        <v>241</v>
      </c>
      <c r="BM1021" s="191" t="s">
        <v>1626</v>
      </c>
    </row>
    <row r="1022" spans="1:65" s="2" customFormat="1" ht="24.2" customHeight="1">
      <c r="A1022" s="36"/>
      <c r="B1022" s="37"/>
      <c r="C1022" s="180" t="s">
        <v>1627</v>
      </c>
      <c r="D1022" s="180" t="s">
        <v>149</v>
      </c>
      <c r="E1022" s="181" t="s">
        <v>1628</v>
      </c>
      <c r="F1022" s="182" t="s">
        <v>1629</v>
      </c>
      <c r="G1022" s="183" t="s">
        <v>213</v>
      </c>
      <c r="H1022" s="184">
        <v>0.41499999999999998</v>
      </c>
      <c r="I1022" s="185"/>
      <c r="J1022" s="186">
        <f t="shared" si="10"/>
        <v>0</v>
      </c>
      <c r="K1022" s="182" t="s">
        <v>362</v>
      </c>
      <c r="L1022" s="41"/>
      <c r="M1022" s="187" t="s">
        <v>19</v>
      </c>
      <c r="N1022" s="188" t="s">
        <v>43</v>
      </c>
      <c r="O1022" s="66"/>
      <c r="P1022" s="189">
        <f t="shared" si="11"/>
        <v>0</v>
      </c>
      <c r="Q1022" s="189">
        <v>0</v>
      </c>
      <c r="R1022" s="189">
        <f t="shared" si="12"/>
        <v>0</v>
      </c>
      <c r="S1022" s="189">
        <v>0</v>
      </c>
      <c r="T1022" s="190">
        <f t="shared" si="13"/>
        <v>0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91" t="s">
        <v>241</v>
      </c>
      <c r="AT1022" s="191" t="s">
        <v>149</v>
      </c>
      <c r="AU1022" s="191" t="s">
        <v>82</v>
      </c>
      <c r="AY1022" s="19" t="s">
        <v>146</v>
      </c>
      <c r="BE1022" s="192">
        <f t="shared" si="14"/>
        <v>0</v>
      </c>
      <c r="BF1022" s="192">
        <f t="shared" si="15"/>
        <v>0</v>
      </c>
      <c r="BG1022" s="192">
        <f t="shared" si="16"/>
        <v>0</v>
      </c>
      <c r="BH1022" s="192">
        <f t="shared" si="17"/>
        <v>0</v>
      </c>
      <c r="BI1022" s="192">
        <f t="shared" si="18"/>
        <v>0</v>
      </c>
      <c r="BJ1022" s="19" t="s">
        <v>80</v>
      </c>
      <c r="BK1022" s="192">
        <f t="shared" si="19"/>
        <v>0</v>
      </c>
      <c r="BL1022" s="19" t="s">
        <v>241</v>
      </c>
      <c r="BM1022" s="191" t="s">
        <v>1630</v>
      </c>
    </row>
    <row r="1023" spans="1:65" s="2" customFormat="1">
      <c r="A1023" s="36"/>
      <c r="B1023" s="37"/>
      <c r="C1023" s="38"/>
      <c r="D1023" s="193" t="s">
        <v>155</v>
      </c>
      <c r="E1023" s="38"/>
      <c r="F1023" s="194" t="s">
        <v>1631</v>
      </c>
      <c r="G1023" s="38"/>
      <c r="H1023" s="38"/>
      <c r="I1023" s="195"/>
      <c r="J1023" s="38"/>
      <c r="K1023" s="38"/>
      <c r="L1023" s="41"/>
      <c r="M1023" s="196"/>
      <c r="N1023" s="197"/>
      <c r="O1023" s="66"/>
      <c r="P1023" s="66"/>
      <c r="Q1023" s="66"/>
      <c r="R1023" s="66"/>
      <c r="S1023" s="66"/>
      <c r="T1023" s="67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T1023" s="19" t="s">
        <v>155</v>
      </c>
      <c r="AU1023" s="19" t="s">
        <v>82</v>
      </c>
    </row>
    <row r="1024" spans="1:65" s="12" customFormat="1" ht="22.9" customHeight="1">
      <c r="B1024" s="164"/>
      <c r="C1024" s="165"/>
      <c r="D1024" s="166" t="s">
        <v>71</v>
      </c>
      <c r="E1024" s="178" t="s">
        <v>324</v>
      </c>
      <c r="F1024" s="178" t="s">
        <v>325</v>
      </c>
      <c r="G1024" s="165"/>
      <c r="H1024" s="165"/>
      <c r="I1024" s="168"/>
      <c r="J1024" s="179">
        <f>BK1024</f>
        <v>0</v>
      </c>
      <c r="K1024" s="165"/>
      <c r="L1024" s="170"/>
      <c r="M1024" s="171"/>
      <c r="N1024" s="172"/>
      <c r="O1024" s="172"/>
      <c r="P1024" s="173">
        <f>SUM(P1025:P1053)</f>
        <v>0</v>
      </c>
      <c r="Q1024" s="172"/>
      <c r="R1024" s="173">
        <f>SUM(R1025:R1053)</f>
        <v>0</v>
      </c>
      <c r="S1024" s="172"/>
      <c r="T1024" s="174">
        <f>SUM(T1025:T1053)</f>
        <v>0.24959999999999999</v>
      </c>
      <c r="AR1024" s="175" t="s">
        <v>82</v>
      </c>
      <c r="AT1024" s="176" t="s">
        <v>71</v>
      </c>
      <c r="AU1024" s="176" t="s">
        <v>80</v>
      </c>
      <c r="AY1024" s="175" t="s">
        <v>146</v>
      </c>
      <c r="BK1024" s="177">
        <f>SUM(BK1025:BK1053)</f>
        <v>0</v>
      </c>
    </row>
    <row r="1025" spans="1:65" s="2" customFormat="1" ht="16.5" customHeight="1">
      <c r="A1025" s="36"/>
      <c r="B1025" s="37"/>
      <c r="C1025" s="180" t="s">
        <v>1632</v>
      </c>
      <c r="D1025" s="180" t="s">
        <v>149</v>
      </c>
      <c r="E1025" s="181" t="s">
        <v>1633</v>
      </c>
      <c r="F1025" s="182" t="s">
        <v>1634</v>
      </c>
      <c r="G1025" s="183" t="s">
        <v>297</v>
      </c>
      <c r="H1025" s="184">
        <v>15.6</v>
      </c>
      <c r="I1025" s="185"/>
      <c r="J1025" s="186">
        <f>ROUND(I1025*H1025,2)</f>
        <v>0</v>
      </c>
      <c r="K1025" s="182" t="s">
        <v>362</v>
      </c>
      <c r="L1025" s="41"/>
      <c r="M1025" s="187" t="s">
        <v>19</v>
      </c>
      <c r="N1025" s="188" t="s">
        <v>43</v>
      </c>
      <c r="O1025" s="66"/>
      <c r="P1025" s="189">
        <f>O1025*H1025</f>
        <v>0</v>
      </c>
      <c r="Q1025" s="189">
        <v>0</v>
      </c>
      <c r="R1025" s="189">
        <f>Q1025*H1025</f>
        <v>0</v>
      </c>
      <c r="S1025" s="189">
        <v>1.6E-2</v>
      </c>
      <c r="T1025" s="190">
        <f>S1025*H1025</f>
        <v>0.24959999999999999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91" t="s">
        <v>241</v>
      </c>
      <c r="AT1025" s="191" t="s">
        <v>149</v>
      </c>
      <c r="AU1025" s="191" t="s">
        <v>82</v>
      </c>
      <c r="AY1025" s="19" t="s">
        <v>146</v>
      </c>
      <c r="BE1025" s="192">
        <f>IF(N1025="základní",J1025,0)</f>
        <v>0</v>
      </c>
      <c r="BF1025" s="192">
        <f>IF(N1025="snížená",J1025,0)</f>
        <v>0</v>
      </c>
      <c r="BG1025" s="192">
        <f>IF(N1025="zákl. přenesená",J1025,0)</f>
        <v>0</v>
      </c>
      <c r="BH1025" s="192">
        <f>IF(N1025="sníž. přenesená",J1025,0)</f>
        <v>0</v>
      </c>
      <c r="BI1025" s="192">
        <f>IF(N1025="nulová",J1025,0)</f>
        <v>0</v>
      </c>
      <c r="BJ1025" s="19" t="s">
        <v>80</v>
      </c>
      <c r="BK1025" s="192">
        <f>ROUND(I1025*H1025,2)</f>
        <v>0</v>
      </c>
      <c r="BL1025" s="19" t="s">
        <v>241</v>
      </c>
      <c r="BM1025" s="191" t="s">
        <v>1635</v>
      </c>
    </row>
    <row r="1026" spans="1:65" s="2" customFormat="1">
      <c r="A1026" s="36"/>
      <c r="B1026" s="37"/>
      <c r="C1026" s="38"/>
      <c r="D1026" s="193" t="s">
        <v>155</v>
      </c>
      <c r="E1026" s="38"/>
      <c r="F1026" s="194" t="s">
        <v>1636</v>
      </c>
      <c r="G1026" s="38"/>
      <c r="H1026" s="38"/>
      <c r="I1026" s="195"/>
      <c r="J1026" s="38"/>
      <c r="K1026" s="38"/>
      <c r="L1026" s="41"/>
      <c r="M1026" s="196"/>
      <c r="N1026" s="197"/>
      <c r="O1026" s="66"/>
      <c r="P1026" s="66"/>
      <c r="Q1026" s="66"/>
      <c r="R1026" s="66"/>
      <c r="S1026" s="66"/>
      <c r="T1026" s="67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T1026" s="19" t="s">
        <v>155</v>
      </c>
      <c r="AU1026" s="19" t="s">
        <v>82</v>
      </c>
    </row>
    <row r="1027" spans="1:65" s="13" customFormat="1">
      <c r="B1027" s="198"/>
      <c r="C1027" s="199"/>
      <c r="D1027" s="200" t="s">
        <v>157</v>
      </c>
      <c r="E1027" s="201" t="s">
        <v>19</v>
      </c>
      <c r="F1027" s="202" t="s">
        <v>1637</v>
      </c>
      <c r="G1027" s="199"/>
      <c r="H1027" s="201" t="s">
        <v>19</v>
      </c>
      <c r="I1027" s="203"/>
      <c r="J1027" s="199"/>
      <c r="K1027" s="199"/>
      <c r="L1027" s="204"/>
      <c r="M1027" s="205"/>
      <c r="N1027" s="206"/>
      <c r="O1027" s="206"/>
      <c r="P1027" s="206"/>
      <c r="Q1027" s="206"/>
      <c r="R1027" s="206"/>
      <c r="S1027" s="206"/>
      <c r="T1027" s="207"/>
      <c r="AT1027" s="208" t="s">
        <v>157</v>
      </c>
      <c r="AU1027" s="208" t="s">
        <v>82</v>
      </c>
      <c r="AV1027" s="13" t="s">
        <v>80</v>
      </c>
      <c r="AW1027" s="13" t="s">
        <v>33</v>
      </c>
      <c r="AX1027" s="13" t="s">
        <v>72</v>
      </c>
      <c r="AY1027" s="208" t="s">
        <v>146</v>
      </c>
    </row>
    <row r="1028" spans="1:65" s="14" customFormat="1">
      <c r="B1028" s="209"/>
      <c r="C1028" s="210"/>
      <c r="D1028" s="200" t="s">
        <v>157</v>
      </c>
      <c r="E1028" s="211" t="s">
        <v>19</v>
      </c>
      <c r="F1028" s="212" t="s">
        <v>1638</v>
      </c>
      <c r="G1028" s="210"/>
      <c r="H1028" s="213">
        <v>15.6</v>
      </c>
      <c r="I1028" s="214"/>
      <c r="J1028" s="210"/>
      <c r="K1028" s="210"/>
      <c r="L1028" s="215"/>
      <c r="M1028" s="216"/>
      <c r="N1028" s="217"/>
      <c r="O1028" s="217"/>
      <c r="P1028" s="217"/>
      <c r="Q1028" s="217"/>
      <c r="R1028" s="217"/>
      <c r="S1028" s="217"/>
      <c r="T1028" s="218"/>
      <c r="AT1028" s="219" t="s">
        <v>157</v>
      </c>
      <c r="AU1028" s="219" t="s">
        <v>82</v>
      </c>
      <c r="AV1028" s="14" t="s">
        <v>82</v>
      </c>
      <c r="AW1028" s="14" t="s">
        <v>33</v>
      </c>
      <c r="AX1028" s="14" t="s">
        <v>80</v>
      </c>
      <c r="AY1028" s="219" t="s">
        <v>146</v>
      </c>
    </row>
    <row r="1029" spans="1:65" s="2" customFormat="1" ht="24.2" customHeight="1">
      <c r="A1029" s="36"/>
      <c r="B1029" s="37"/>
      <c r="C1029" s="180" t="s">
        <v>1639</v>
      </c>
      <c r="D1029" s="180" t="s">
        <v>149</v>
      </c>
      <c r="E1029" s="181" t="s">
        <v>1640</v>
      </c>
      <c r="F1029" s="182" t="s">
        <v>1641</v>
      </c>
      <c r="G1029" s="183" t="s">
        <v>785</v>
      </c>
      <c r="H1029" s="184">
        <v>3</v>
      </c>
      <c r="I1029" s="185"/>
      <c r="J1029" s="186">
        <f t="shared" ref="J1029:J1052" si="20">ROUND(I1029*H1029,2)</f>
        <v>0</v>
      </c>
      <c r="K1029" s="182" t="s">
        <v>19</v>
      </c>
      <c r="L1029" s="41"/>
      <c r="M1029" s="187" t="s">
        <v>19</v>
      </c>
      <c r="N1029" s="188" t="s">
        <v>43</v>
      </c>
      <c r="O1029" s="66"/>
      <c r="P1029" s="189">
        <f t="shared" ref="P1029:P1052" si="21">O1029*H1029</f>
        <v>0</v>
      </c>
      <c r="Q1029" s="189">
        <v>0</v>
      </c>
      <c r="R1029" s="189">
        <f t="shared" ref="R1029:R1052" si="22">Q1029*H1029</f>
        <v>0</v>
      </c>
      <c r="S1029" s="189">
        <v>0</v>
      </c>
      <c r="T1029" s="190">
        <f t="shared" ref="T1029:T1052" si="23">S1029*H1029</f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91" t="s">
        <v>241</v>
      </c>
      <c r="AT1029" s="191" t="s">
        <v>149</v>
      </c>
      <c r="AU1029" s="191" t="s">
        <v>82</v>
      </c>
      <c r="AY1029" s="19" t="s">
        <v>146</v>
      </c>
      <c r="BE1029" s="192">
        <f t="shared" ref="BE1029:BE1052" si="24">IF(N1029="základní",J1029,0)</f>
        <v>0</v>
      </c>
      <c r="BF1029" s="192">
        <f t="shared" ref="BF1029:BF1052" si="25">IF(N1029="snížená",J1029,0)</f>
        <v>0</v>
      </c>
      <c r="BG1029" s="192">
        <f t="shared" ref="BG1029:BG1052" si="26">IF(N1029="zákl. přenesená",J1029,0)</f>
        <v>0</v>
      </c>
      <c r="BH1029" s="192">
        <f t="shared" ref="BH1029:BH1052" si="27">IF(N1029="sníž. přenesená",J1029,0)</f>
        <v>0</v>
      </c>
      <c r="BI1029" s="192">
        <f t="shared" ref="BI1029:BI1052" si="28">IF(N1029="nulová",J1029,0)</f>
        <v>0</v>
      </c>
      <c r="BJ1029" s="19" t="s">
        <v>80</v>
      </c>
      <c r="BK1029" s="192">
        <f t="shared" ref="BK1029:BK1052" si="29">ROUND(I1029*H1029,2)</f>
        <v>0</v>
      </c>
      <c r="BL1029" s="19" t="s">
        <v>241</v>
      </c>
      <c r="BM1029" s="191" t="s">
        <v>1642</v>
      </c>
    </row>
    <row r="1030" spans="1:65" s="2" customFormat="1" ht="33" customHeight="1">
      <c r="A1030" s="36"/>
      <c r="B1030" s="37"/>
      <c r="C1030" s="180" t="s">
        <v>180</v>
      </c>
      <c r="D1030" s="180" t="s">
        <v>149</v>
      </c>
      <c r="E1030" s="181" t="s">
        <v>1643</v>
      </c>
      <c r="F1030" s="182" t="s">
        <v>1644</v>
      </c>
      <c r="G1030" s="183" t="s">
        <v>785</v>
      </c>
      <c r="H1030" s="184">
        <v>1</v>
      </c>
      <c r="I1030" s="185"/>
      <c r="J1030" s="186">
        <f t="shared" si="20"/>
        <v>0</v>
      </c>
      <c r="K1030" s="182" t="s">
        <v>19</v>
      </c>
      <c r="L1030" s="41"/>
      <c r="M1030" s="187" t="s">
        <v>19</v>
      </c>
      <c r="N1030" s="188" t="s">
        <v>43</v>
      </c>
      <c r="O1030" s="66"/>
      <c r="P1030" s="189">
        <f t="shared" si="21"/>
        <v>0</v>
      </c>
      <c r="Q1030" s="189">
        <v>0</v>
      </c>
      <c r="R1030" s="189">
        <f t="shared" si="22"/>
        <v>0</v>
      </c>
      <c r="S1030" s="189">
        <v>0</v>
      </c>
      <c r="T1030" s="190">
        <f t="shared" si="23"/>
        <v>0</v>
      </c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R1030" s="191" t="s">
        <v>241</v>
      </c>
      <c r="AT1030" s="191" t="s">
        <v>149</v>
      </c>
      <c r="AU1030" s="191" t="s">
        <v>82</v>
      </c>
      <c r="AY1030" s="19" t="s">
        <v>146</v>
      </c>
      <c r="BE1030" s="192">
        <f t="shared" si="24"/>
        <v>0</v>
      </c>
      <c r="BF1030" s="192">
        <f t="shared" si="25"/>
        <v>0</v>
      </c>
      <c r="BG1030" s="192">
        <f t="shared" si="26"/>
        <v>0</v>
      </c>
      <c r="BH1030" s="192">
        <f t="shared" si="27"/>
        <v>0</v>
      </c>
      <c r="BI1030" s="192">
        <f t="shared" si="28"/>
        <v>0</v>
      </c>
      <c r="BJ1030" s="19" t="s">
        <v>80</v>
      </c>
      <c r="BK1030" s="192">
        <f t="shared" si="29"/>
        <v>0</v>
      </c>
      <c r="BL1030" s="19" t="s">
        <v>241</v>
      </c>
      <c r="BM1030" s="191" t="s">
        <v>1645</v>
      </c>
    </row>
    <row r="1031" spans="1:65" s="2" customFormat="1" ht="33" customHeight="1">
      <c r="A1031" s="36"/>
      <c r="B1031" s="37"/>
      <c r="C1031" s="180" t="s">
        <v>1646</v>
      </c>
      <c r="D1031" s="180" t="s">
        <v>149</v>
      </c>
      <c r="E1031" s="181" t="s">
        <v>1647</v>
      </c>
      <c r="F1031" s="182" t="s">
        <v>1648</v>
      </c>
      <c r="G1031" s="183" t="s">
        <v>785</v>
      </c>
      <c r="H1031" s="184">
        <v>1</v>
      </c>
      <c r="I1031" s="185"/>
      <c r="J1031" s="186">
        <f t="shared" si="20"/>
        <v>0</v>
      </c>
      <c r="K1031" s="182" t="s">
        <v>19</v>
      </c>
      <c r="L1031" s="41"/>
      <c r="M1031" s="187" t="s">
        <v>19</v>
      </c>
      <c r="N1031" s="188" t="s">
        <v>43</v>
      </c>
      <c r="O1031" s="66"/>
      <c r="P1031" s="189">
        <f t="shared" si="21"/>
        <v>0</v>
      </c>
      <c r="Q1031" s="189">
        <v>0</v>
      </c>
      <c r="R1031" s="189">
        <f t="shared" si="22"/>
        <v>0</v>
      </c>
      <c r="S1031" s="189">
        <v>0</v>
      </c>
      <c r="T1031" s="190">
        <f t="shared" si="23"/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91" t="s">
        <v>241</v>
      </c>
      <c r="AT1031" s="191" t="s">
        <v>149</v>
      </c>
      <c r="AU1031" s="191" t="s">
        <v>82</v>
      </c>
      <c r="AY1031" s="19" t="s">
        <v>146</v>
      </c>
      <c r="BE1031" s="192">
        <f t="shared" si="24"/>
        <v>0</v>
      </c>
      <c r="BF1031" s="192">
        <f t="shared" si="25"/>
        <v>0</v>
      </c>
      <c r="BG1031" s="192">
        <f t="shared" si="26"/>
        <v>0</v>
      </c>
      <c r="BH1031" s="192">
        <f t="shared" si="27"/>
        <v>0</v>
      </c>
      <c r="BI1031" s="192">
        <f t="shared" si="28"/>
        <v>0</v>
      </c>
      <c r="BJ1031" s="19" t="s">
        <v>80</v>
      </c>
      <c r="BK1031" s="192">
        <f t="shared" si="29"/>
        <v>0</v>
      </c>
      <c r="BL1031" s="19" t="s">
        <v>241</v>
      </c>
      <c r="BM1031" s="191" t="s">
        <v>1649</v>
      </c>
    </row>
    <row r="1032" spans="1:65" s="2" customFormat="1" ht="33" customHeight="1">
      <c r="A1032" s="36"/>
      <c r="B1032" s="37"/>
      <c r="C1032" s="180" t="s">
        <v>1650</v>
      </c>
      <c r="D1032" s="180" t="s">
        <v>149</v>
      </c>
      <c r="E1032" s="181" t="s">
        <v>1651</v>
      </c>
      <c r="F1032" s="182" t="s">
        <v>1652</v>
      </c>
      <c r="G1032" s="183" t="s">
        <v>785</v>
      </c>
      <c r="H1032" s="184">
        <v>1</v>
      </c>
      <c r="I1032" s="185"/>
      <c r="J1032" s="186">
        <f t="shared" si="20"/>
        <v>0</v>
      </c>
      <c r="K1032" s="182" t="s">
        <v>19</v>
      </c>
      <c r="L1032" s="41"/>
      <c r="M1032" s="187" t="s">
        <v>19</v>
      </c>
      <c r="N1032" s="188" t="s">
        <v>43</v>
      </c>
      <c r="O1032" s="66"/>
      <c r="P1032" s="189">
        <f t="shared" si="21"/>
        <v>0</v>
      </c>
      <c r="Q1032" s="189">
        <v>0</v>
      </c>
      <c r="R1032" s="189">
        <f t="shared" si="22"/>
        <v>0</v>
      </c>
      <c r="S1032" s="189">
        <v>0</v>
      </c>
      <c r="T1032" s="190">
        <f t="shared" si="23"/>
        <v>0</v>
      </c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R1032" s="191" t="s">
        <v>241</v>
      </c>
      <c r="AT1032" s="191" t="s">
        <v>149</v>
      </c>
      <c r="AU1032" s="191" t="s">
        <v>82</v>
      </c>
      <c r="AY1032" s="19" t="s">
        <v>146</v>
      </c>
      <c r="BE1032" s="192">
        <f t="shared" si="24"/>
        <v>0</v>
      </c>
      <c r="BF1032" s="192">
        <f t="shared" si="25"/>
        <v>0</v>
      </c>
      <c r="BG1032" s="192">
        <f t="shared" si="26"/>
        <v>0</v>
      </c>
      <c r="BH1032" s="192">
        <f t="shared" si="27"/>
        <v>0</v>
      </c>
      <c r="BI1032" s="192">
        <f t="shared" si="28"/>
        <v>0</v>
      </c>
      <c r="BJ1032" s="19" t="s">
        <v>80</v>
      </c>
      <c r="BK1032" s="192">
        <f t="shared" si="29"/>
        <v>0</v>
      </c>
      <c r="BL1032" s="19" t="s">
        <v>241</v>
      </c>
      <c r="BM1032" s="191" t="s">
        <v>1653</v>
      </c>
    </row>
    <row r="1033" spans="1:65" s="2" customFormat="1" ht="33" customHeight="1">
      <c r="A1033" s="36"/>
      <c r="B1033" s="37"/>
      <c r="C1033" s="180" t="s">
        <v>1654</v>
      </c>
      <c r="D1033" s="180" t="s">
        <v>149</v>
      </c>
      <c r="E1033" s="181" t="s">
        <v>1655</v>
      </c>
      <c r="F1033" s="182" t="s">
        <v>1656</v>
      </c>
      <c r="G1033" s="183" t="s">
        <v>785</v>
      </c>
      <c r="H1033" s="184">
        <v>3</v>
      </c>
      <c r="I1033" s="185"/>
      <c r="J1033" s="186">
        <f t="shared" si="20"/>
        <v>0</v>
      </c>
      <c r="K1033" s="182" t="s">
        <v>19</v>
      </c>
      <c r="L1033" s="41"/>
      <c r="M1033" s="187" t="s">
        <v>19</v>
      </c>
      <c r="N1033" s="188" t="s">
        <v>43</v>
      </c>
      <c r="O1033" s="66"/>
      <c r="P1033" s="189">
        <f t="shared" si="21"/>
        <v>0</v>
      </c>
      <c r="Q1033" s="189">
        <v>0</v>
      </c>
      <c r="R1033" s="189">
        <f t="shared" si="22"/>
        <v>0</v>
      </c>
      <c r="S1033" s="189">
        <v>0</v>
      </c>
      <c r="T1033" s="190">
        <f t="shared" si="23"/>
        <v>0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191" t="s">
        <v>241</v>
      </c>
      <c r="AT1033" s="191" t="s">
        <v>149</v>
      </c>
      <c r="AU1033" s="191" t="s">
        <v>82</v>
      </c>
      <c r="AY1033" s="19" t="s">
        <v>146</v>
      </c>
      <c r="BE1033" s="192">
        <f t="shared" si="24"/>
        <v>0</v>
      </c>
      <c r="BF1033" s="192">
        <f t="shared" si="25"/>
        <v>0</v>
      </c>
      <c r="BG1033" s="192">
        <f t="shared" si="26"/>
        <v>0</v>
      </c>
      <c r="BH1033" s="192">
        <f t="shared" si="27"/>
        <v>0</v>
      </c>
      <c r="BI1033" s="192">
        <f t="shared" si="28"/>
        <v>0</v>
      </c>
      <c r="BJ1033" s="19" t="s">
        <v>80</v>
      </c>
      <c r="BK1033" s="192">
        <f t="shared" si="29"/>
        <v>0</v>
      </c>
      <c r="BL1033" s="19" t="s">
        <v>241</v>
      </c>
      <c r="BM1033" s="191" t="s">
        <v>1657</v>
      </c>
    </row>
    <row r="1034" spans="1:65" s="2" customFormat="1" ht="24.2" customHeight="1">
      <c r="A1034" s="36"/>
      <c r="B1034" s="37"/>
      <c r="C1034" s="180" t="s">
        <v>1658</v>
      </c>
      <c r="D1034" s="180" t="s">
        <v>149</v>
      </c>
      <c r="E1034" s="181" t="s">
        <v>1659</v>
      </c>
      <c r="F1034" s="182" t="s">
        <v>1660</v>
      </c>
      <c r="G1034" s="183" t="s">
        <v>785</v>
      </c>
      <c r="H1034" s="184">
        <v>1</v>
      </c>
      <c r="I1034" s="185"/>
      <c r="J1034" s="186">
        <f t="shared" si="20"/>
        <v>0</v>
      </c>
      <c r="K1034" s="182" t="s">
        <v>19</v>
      </c>
      <c r="L1034" s="41"/>
      <c r="M1034" s="187" t="s">
        <v>19</v>
      </c>
      <c r="N1034" s="188" t="s">
        <v>43</v>
      </c>
      <c r="O1034" s="66"/>
      <c r="P1034" s="189">
        <f t="shared" si="21"/>
        <v>0</v>
      </c>
      <c r="Q1034" s="189">
        <v>0</v>
      </c>
      <c r="R1034" s="189">
        <f t="shared" si="22"/>
        <v>0</v>
      </c>
      <c r="S1034" s="189">
        <v>0</v>
      </c>
      <c r="T1034" s="190">
        <f t="shared" si="23"/>
        <v>0</v>
      </c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R1034" s="191" t="s">
        <v>241</v>
      </c>
      <c r="AT1034" s="191" t="s">
        <v>149</v>
      </c>
      <c r="AU1034" s="191" t="s">
        <v>82</v>
      </c>
      <c r="AY1034" s="19" t="s">
        <v>146</v>
      </c>
      <c r="BE1034" s="192">
        <f t="shared" si="24"/>
        <v>0</v>
      </c>
      <c r="BF1034" s="192">
        <f t="shared" si="25"/>
        <v>0</v>
      </c>
      <c r="BG1034" s="192">
        <f t="shared" si="26"/>
        <v>0</v>
      </c>
      <c r="BH1034" s="192">
        <f t="shared" si="27"/>
        <v>0</v>
      </c>
      <c r="BI1034" s="192">
        <f t="shared" si="28"/>
        <v>0</v>
      </c>
      <c r="BJ1034" s="19" t="s">
        <v>80</v>
      </c>
      <c r="BK1034" s="192">
        <f t="shared" si="29"/>
        <v>0</v>
      </c>
      <c r="BL1034" s="19" t="s">
        <v>241</v>
      </c>
      <c r="BM1034" s="191" t="s">
        <v>1661</v>
      </c>
    </row>
    <row r="1035" spans="1:65" s="2" customFormat="1" ht="24.2" customHeight="1">
      <c r="A1035" s="36"/>
      <c r="B1035" s="37"/>
      <c r="C1035" s="180" t="s">
        <v>1662</v>
      </c>
      <c r="D1035" s="180" t="s">
        <v>149</v>
      </c>
      <c r="E1035" s="181" t="s">
        <v>1663</v>
      </c>
      <c r="F1035" s="182" t="s">
        <v>1664</v>
      </c>
      <c r="G1035" s="183" t="s">
        <v>785</v>
      </c>
      <c r="H1035" s="184">
        <v>1</v>
      </c>
      <c r="I1035" s="185"/>
      <c r="J1035" s="186">
        <f t="shared" si="20"/>
        <v>0</v>
      </c>
      <c r="K1035" s="182" t="s">
        <v>19</v>
      </c>
      <c r="L1035" s="41"/>
      <c r="M1035" s="187" t="s">
        <v>19</v>
      </c>
      <c r="N1035" s="188" t="s">
        <v>43</v>
      </c>
      <c r="O1035" s="66"/>
      <c r="P1035" s="189">
        <f t="shared" si="21"/>
        <v>0</v>
      </c>
      <c r="Q1035" s="189">
        <v>0</v>
      </c>
      <c r="R1035" s="189">
        <f t="shared" si="22"/>
        <v>0</v>
      </c>
      <c r="S1035" s="189">
        <v>0</v>
      </c>
      <c r="T1035" s="190">
        <f t="shared" si="23"/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91" t="s">
        <v>241</v>
      </c>
      <c r="AT1035" s="191" t="s">
        <v>149</v>
      </c>
      <c r="AU1035" s="191" t="s">
        <v>82</v>
      </c>
      <c r="AY1035" s="19" t="s">
        <v>146</v>
      </c>
      <c r="BE1035" s="192">
        <f t="shared" si="24"/>
        <v>0</v>
      </c>
      <c r="BF1035" s="192">
        <f t="shared" si="25"/>
        <v>0</v>
      </c>
      <c r="BG1035" s="192">
        <f t="shared" si="26"/>
        <v>0</v>
      </c>
      <c r="BH1035" s="192">
        <f t="shared" si="27"/>
        <v>0</v>
      </c>
      <c r="BI1035" s="192">
        <f t="shared" si="28"/>
        <v>0</v>
      </c>
      <c r="BJ1035" s="19" t="s">
        <v>80</v>
      </c>
      <c r="BK1035" s="192">
        <f t="shared" si="29"/>
        <v>0</v>
      </c>
      <c r="BL1035" s="19" t="s">
        <v>241</v>
      </c>
      <c r="BM1035" s="191" t="s">
        <v>1665</v>
      </c>
    </row>
    <row r="1036" spans="1:65" s="2" customFormat="1" ht="37.9" customHeight="1">
      <c r="A1036" s="36"/>
      <c r="B1036" s="37"/>
      <c r="C1036" s="180" t="s">
        <v>1666</v>
      </c>
      <c r="D1036" s="180" t="s">
        <v>149</v>
      </c>
      <c r="E1036" s="181" t="s">
        <v>1667</v>
      </c>
      <c r="F1036" s="182" t="s">
        <v>1668</v>
      </c>
      <c r="G1036" s="183" t="s">
        <v>785</v>
      </c>
      <c r="H1036" s="184">
        <v>3</v>
      </c>
      <c r="I1036" s="185"/>
      <c r="J1036" s="186">
        <f t="shared" si="20"/>
        <v>0</v>
      </c>
      <c r="K1036" s="182" t="s">
        <v>19</v>
      </c>
      <c r="L1036" s="41"/>
      <c r="M1036" s="187" t="s">
        <v>19</v>
      </c>
      <c r="N1036" s="188" t="s">
        <v>43</v>
      </c>
      <c r="O1036" s="66"/>
      <c r="P1036" s="189">
        <f t="shared" si="21"/>
        <v>0</v>
      </c>
      <c r="Q1036" s="189">
        <v>0</v>
      </c>
      <c r="R1036" s="189">
        <f t="shared" si="22"/>
        <v>0</v>
      </c>
      <c r="S1036" s="189">
        <v>0</v>
      </c>
      <c r="T1036" s="190">
        <f t="shared" si="23"/>
        <v>0</v>
      </c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R1036" s="191" t="s">
        <v>241</v>
      </c>
      <c r="AT1036" s="191" t="s">
        <v>149</v>
      </c>
      <c r="AU1036" s="191" t="s">
        <v>82</v>
      </c>
      <c r="AY1036" s="19" t="s">
        <v>146</v>
      </c>
      <c r="BE1036" s="192">
        <f t="shared" si="24"/>
        <v>0</v>
      </c>
      <c r="BF1036" s="192">
        <f t="shared" si="25"/>
        <v>0</v>
      </c>
      <c r="BG1036" s="192">
        <f t="shared" si="26"/>
        <v>0</v>
      </c>
      <c r="BH1036" s="192">
        <f t="shared" si="27"/>
        <v>0</v>
      </c>
      <c r="BI1036" s="192">
        <f t="shared" si="28"/>
        <v>0</v>
      </c>
      <c r="BJ1036" s="19" t="s">
        <v>80</v>
      </c>
      <c r="BK1036" s="192">
        <f t="shared" si="29"/>
        <v>0</v>
      </c>
      <c r="BL1036" s="19" t="s">
        <v>241</v>
      </c>
      <c r="BM1036" s="191" t="s">
        <v>1669</v>
      </c>
    </row>
    <row r="1037" spans="1:65" s="2" customFormat="1" ht="24.2" customHeight="1">
      <c r="A1037" s="36"/>
      <c r="B1037" s="37"/>
      <c r="C1037" s="180" t="s">
        <v>1670</v>
      </c>
      <c r="D1037" s="180" t="s">
        <v>149</v>
      </c>
      <c r="E1037" s="181" t="s">
        <v>1671</v>
      </c>
      <c r="F1037" s="182" t="s">
        <v>1672</v>
      </c>
      <c r="G1037" s="183" t="s">
        <v>785</v>
      </c>
      <c r="H1037" s="184">
        <v>2</v>
      </c>
      <c r="I1037" s="185"/>
      <c r="J1037" s="186">
        <f t="shared" si="20"/>
        <v>0</v>
      </c>
      <c r="K1037" s="182" t="s">
        <v>19</v>
      </c>
      <c r="L1037" s="41"/>
      <c r="M1037" s="187" t="s">
        <v>19</v>
      </c>
      <c r="N1037" s="188" t="s">
        <v>43</v>
      </c>
      <c r="O1037" s="66"/>
      <c r="P1037" s="189">
        <f t="shared" si="21"/>
        <v>0</v>
      </c>
      <c r="Q1037" s="189">
        <v>0</v>
      </c>
      <c r="R1037" s="189">
        <f t="shared" si="22"/>
        <v>0</v>
      </c>
      <c r="S1037" s="189">
        <v>0</v>
      </c>
      <c r="T1037" s="190">
        <f t="shared" si="23"/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91" t="s">
        <v>241</v>
      </c>
      <c r="AT1037" s="191" t="s">
        <v>149</v>
      </c>
      <c r="AU1037" s="191" t="s">
        <v>82</v>
      </c>
      <c r="AY1037" s="19" t="s">
        <v>146</v>
      </c>
      <c r="BE1037" s="192">
        <f t="shared" si="24"/>
        <v>0</v>
      </c>
      <c r="BF1037" s="192">
        <f t="shared" si="25"/>
        <v>0</v>
      </c>
      <c r="BG1037" s="192">
        <f t="shared" si="26"/>
        <v>0</v>
      </c>
      <c r="BH1037" s="192">
        <f t="shared" si="27"/>
        <v>0</v>
      </c>
      <c r="BI1037" s="192">
        <f t="shared" si="28"/>
        <v>0</v>
      </c>
      <c r="BJ1037" s="19" t="s">
        <v>80</v>
      </c>
      <c r="BK1037" s="192">
        <f t="shared" si="29"/>
        <v>0</v>
      </c>
      <c r="BL1037" s="19" t="s">
        <v>241</v>
      </c>
      <c r="BM1037" s="191" t="s">
        <v>1673</v>
      </c>
    </row>
    <row r="1038" spans="1:65" s="2" customFormat="1" ht="24.2" customHeight="1">
      <c r="A1038" s="36"/>
      <c r="B1038" s="37"/>
      <c r="C1038" s="180" t="s">
        <v>1674</v>
      </c>
      <c r="D1038" s="180" t="s">
        <v>149</v>
      </c>
      <c r="E1038" s="181" t="s">
        <v>1675</v>
      </c>
      <c r="F1038" s="182" t="s">
        <v>1676</v>
      </c>
      <c r="G1038" s="183" t="s">
        <v>785</v>
      </c>
      <c r="H1038" s="184">
        <v>1</v>
      </c>
      <c r="I1038" s="185"/>
      <c r="J1038" s="186">
        <f t="shared" si="20"/>
        <v>0</v>
      </c>
      <c r="K1038" s="182" t="s">
        <v>19</v>
      </c>
      <c r="L1038" s="41"/>
      <c r="M1038" s="187" t="s">
        <v>19</v>
      </c>
      <c r="N1038" s="188" t="s">
        <v>43</v>
      </c>
      <c r="O1038" s="66"/>
      <c r="P1038" s="189">
        <f t="shared" si="21"/>
        <v>0</v>
      </c>
      <c r="Q1038" s="189">
        <v>0</v>
      </c>
      <c r="R1038" s="189">
        <f t="shared" si="22"/>
        <v>0</v>
      </c>
      <c r="S1038" s="189">
        <v>0</v>
      </c>
      <c r="T1038" s="190">
        <f t="shared" si="23"/>
        <v>0</v>
      </c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R1038" s="191" t="s">
        <v>241</v>
      </c>
      <c r="AT1038" s="191" t="s">
        <v>149</v>
      </c>
      <c r="AU1038" s="191" t="s">
        <v>82</v>
      </c>
      <c r="AY1038" s="19" t="s">
        <v>146</v>
      </c>
      <c r="BE1038" s="192">
        <f t="shared" si="24"/>
        <v>0</v>
      </c>
      <c r="BF1038" s="192">
        <f t="shared" si="25"/>
        <v>0</v>
      </c>
      <c r="BG1038" s="192">
        <f t="shared" si="26"/>
        <v>0</v>
      </c>
      <c r="BH1038" s="192">
        <f t="shared" si="27"/>
        <v>0</v>
      </c>
      <c r="BI1038" s="192">
        <f t="shared" si="28"/>
        <v>0</v>
      </c>
      <c r="BJ1038" s="19" t="s">
        <v>80</v>
      </c>
      <c r="BK1038" s="192">
        <f t="shared" si="29"/>
        <v>0</v>
      </c>
      <c r="BL1038" s="19" t="s">
        <v>241</v>
      </c>
      <c r="BM1038" s="191" t="s">
        <v>1677</v>
      </c>
    </row>
    <row r="1039" spans="1:65" s="2" customFormat="1" ht="24.2" customHeight="1">
      <c r="A1039" s="36"/>
      <c r="B1039" s="37"/>
      <c r="C1039" s="180" t="s">
        <v>1678</v>
      </c>
      <c r="D1039" s="180" t="s">
        <v>149</v>
      </c>
      <c r="E1039" s="181" t="s">
        <v>1679</v>
      </c>
      <c r="F1039" s="182" t="s">
        <v>1680</v>
      </c>
      <c r="G1039" s="183" t="s">
        <v>785</v>
      </c>
      <c r="H1039" s="184">
        <v>2</v>
      </c>
      <c r="I1039" s="185"/>
      <c r="J1039" s="186">
        <f t="shared" si="20"/>
        <v>0</v>
      </c>
      <c r="K1039" s="182" t="s">
        <v>19</v>
      </c>
      <c r="L1039" s="41"/>
      <c r="M1039" s="187" t="s">
        <v>19</v>
      </c>
      <c r="N1039" s="188" t="s">
        <v>43</v>
      </c>
      <c r="O1039" s="66"/>
      <c r="P1039" s="189">
        <f t="shared" si="21"/>
        <v>0</v>
      </c>
      <c r="Q1039" s="189">
        <v>0</v>
      </c>
      <c r="R1039" s="189">
        <f t="shared" si="22"/>
        <v>0</v>
      </c>
      <c r="S1039" s="189">
        <v>0</v>
      </c>
      <c r="T1039" s="190">
        <f t="shared" si="23"/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191" t="s">
        <v>241</v>
      </c>
      <c r="AT1039" s="191" t="s">
        <v>149</v>
      </c>
      <c r="AU1039" s="191" t="s">
        <v>82</v>
      </c>
      <c r="AY1039" s="19" t="s">
        <v>146</v>
      </c>
      <c r="BE1039" s="192">
        <f t="shared" si="24"/>
        <v>0</v>
      </c>
      <c r="BF1039" s="192">
        <f t="shared" si="25"/>
        <v>0</v>
      </c>
      <c r="BG1039" s="192">
        <f t="shared" si="26"/>
        <v>0</v>
      </c>
      <c r="BH1039" s="192">
        <f t="shared" si="27"/>
        <v>0</v>
      </c>
      <c r="BI1039" s="192">
        <f t="shared" si="28"/>
        <v>0</v>
      </c>
      <c r="BJ1039" s="19" t="s">
        <v>80</v>
      </c>
      <c r="BK1039" s="192">
        <f t="shared" si="29"/>
        <v>0</v>
      </c>
      <c r="BL1039" s="19" t="s">
        <v>241</v>
      </c>
      <c r="BM1039" s="191" t="s">
        <v>1681</v>
      </c>
    </row>
    <row r="1040" spans="1:65" s="2" customFormat="1" ht="24.2" customHeight="1">
      <c r="A1040" s="36"/>
      <c r="B1040" s="37"/>
      <c r="C1040" s="180" t="s">
        <v>1682</v>
      </c>
      <c r="D1040" s="180" t="s">
        <v>149</v>
      </c>
      <c r="E1040" s="181" t="s">
        <v>1683</v>
      </c>
      <c r="F1040" s="182" t="s">
        <v>1684</v>
      </c>
      <c r="G1040" s="183" t="s">
        <v>785</v>
      </c>
      <c r="H1040" s="184">
        <v>1</v>
      </c>
      <c r="I1040" s="185"/>
      <c r="J1040" s="186">
        <f t="shared" si="20"/>
        <v>0</v>
      </c>
      <c r="K1040" s="182" t="s">
        <v>19</v>
      </c>
      <c r="L1040" s="41"/>
      <c r="M1040" s="187" t="s">
        <v>19</v>
      </c>
      <c r="N1040" s="188" t="s">
        <v>43</v>
      </c>
      <c r="O1040" s="66"/>
      <c r="P1040" s="189">
        <f t="shared" si="21"/>
        <v>0</v>
      </c>
      <c r="Q1040" s="189">
        <v>0</v>
      </c>
      <c r="R1040" s="189">
        <f t="shared" si="22"/>
        <v>0</v>
      </c>
      <c r="S1040" s="189">
        <v>0</v>
      </c>
      <c r="T1040" s="190">
        <f t="shared" si="23"/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91" t="s">
        <v>241</v>
      </c>
      <c r="AT1040" s="191" t="s">
        <v>149</v>
      </c>
      <c r="AU1040" s="191" t="s">
        <v>82</v>
      </c>
      <c r="AY1040" s="19" t="s">
        <v>146</v>
      </c>
      <c r="BE1040" s="192">
        <f t="shared" si="24"/>
        <v>0</v>
      </c>
      <c r="BF1040" s="192">
        <f t="shared" si="25"/>
        <v>0</v>
      </c>
      <c r="BG1040" s="192">
        <f t="shared" si="26"/>
        <v>0</v>
      </c>
      <c r="BH1040" s="192">
        <f t="shared" si="27"/>
        <v>0</v>
      </c>
      <c r="BI1040" s="192">
        <f t="shared" si="28"/>
        <v>0</v>
      </c>
      <c r="BJ1040" s="19" t="s">
        <v>80</v>
      </c>
      <c r="BK1040" s="192">
        <f t="shared" si="29"/>
        <v>0</v>
      </c>
      <c r="BL1040" s="19" t="s">
        <v>241</v>
      </c>
      <c r="BM1040" s="191" t="s">
        <v>1685</v>
      </c>
    </row>
    <row r="1041" spans="1:65" s="2" customFormat="1" ht="33" customHeight="1">
      <c r="A1041" s="36"/>
      <c r="B1041" s="37"/>
      <c r="C1041" s="180" t="s">
        <v>1686</v>
      </c>
      <c r="D1041" s="180" t="s">
        <v>149</v>
      </c>
      <c r="E1041" s="181" t="s">
        <v>1687</v>
      </c>
      <c r="F1041" s="182" t="s">
        <v>1688</v>
      </c>
      <c r="G1041" s="183" t="s">
        <v>785</v>
      </c>
      <c r="H1041" s="184">
        <v>1</v>
      </c>
      <c r="I1041" s="185"/>
      <c r="J1041" s="186">
        <f t="shared" si="20"/>
        <v>0</v>
      </c>
      <c r="K1041" s="182" t="s">
        <v>19</v>
      </c>
      <c r="L1041" s="41"/>
      <c r="M1041" s="187" t="s">
        <v>19</v>
      </c>
      <c r="N1041" s="188" t="s">
        <v>43</v>
      </c>
      <c r="O1041" s="66"/>
      <c r="P1041" s="189">
        <f t="shared" si="21"/>
        <v>0</v>
      </c>
      <c r="Q1041" s="189">
        <v>0</v>
      </c>
      <c r="R1041" s="189">
        <f t="shared" si="22"/>
        <v>0</v>
      </c>
      <c r="S1041" s="189">
        <v>0</v>
      </c>
      <c r="T1041" s="190">
        <f t="shared" si="23"/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91" t="s">
        <v>241</v>
      </c>
      <c r="AT1041" s="191" t="s">
        <v>149</v>
      </c>
      <c r="AU1041" s="191" t="s">
        <v>82</v>
      </c>
      <c r="AY1041" s="19" t="s">
        <v>146</v>
      </c>
      <c r="BE1041" s="192">
        <f t="shared" si="24"/>
        <v>0</v>
      </c>
      <c r="BF1041" s="192">
        <f t="shared" si="25"/>
        <v>0</v>
      </c>
      <c r="BG1041" s="192">
        <f t="shared" si="26"/>
        <v>0</v>
      </c>
      <c r="BH1041" s="192">
        <f t="shared" si="27"/>
        <v>0</v>
      </c>
      <c r="BI1041" s="192">
        <f t="shared" si="28"/>
        <v>0</v>
      </c>
      <c r="BJ1041" s="19" t="s">
        <v>80</v>
      </c>
      <c r="BK1041" s="192">
        <f t="shared" si="29"/>
        <v>0</v>
      </c>
      <c r="BL1041" s="19" t="s">
        <v>241</v>
      </c>
      <c r="BM1041" s="191" t="s">
        <v>1689</v>
      </c>
    </row>
    <row r="1042" spans="1:65" s="2" customFormat="1" ht="21.75" customHeight="1">
      <c r="A1042" s="36"/>
      <c r="B1042" s="37"/>
      <c r="C1042" s="180" t="s">
        <v>1690</v>
      </c>
      <c r="D1042" s="180" t="s">
        <v>149</v>
      </c>
      <c r="E1042" s="181" t="s">
        <v>1691</v>
      </c>
      <c r="F1042" s="182" t="s">
        <v>1692</v>
      </c>
      <c r="G1042" s="183" t="s">
        <v>785</v>
      </c>
      <c r="H1042" s="184">
        <v>1</v>
      </c>
      <c r="I1042" s="185"/>
      <c r="J1042" s="186">
        <f t="shared" si="20"/>
        <v>0</v>
      </c>
      <c r="K1042" s="182" t="s">
        <v>19</v>
      </c>
      <c r="L1042" s="41"/>
      <c r="M1042" s="187" t="s">
        <v>19</v>
      </c>
      <c r="N1042" s="188" t="s">
        <v>43</v>
      </c>
      <c r="O1042" s="66"/>
      <c r="P1042" s="189">
        <f t="shared" si="21"/>
        <v>0</v>
      </c>
      <c r="Q1042" s="189">
        <v>0</v>
      </c>
      <c r="R1042" s="189">
        <f t="shared" si="22"/>
        <v>0</v>
      </c>
      <c r="S1042" s="189">
        <v>0</v>
      </c>
      <c r="T1042" s="190">
        <f t="shared" si="23"/>
        <v>0</v>
      </c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R1042" s="191" t="s">
        <v>241</v>
      </c>
      <c r="AT1042" s="191" t="s">
        <v>149</v>
      </c>
      <c r="AU1042" s="191" t="s">
        <v>82</v>
      </c>
      <c r="AY1042" s="19" t="s">
        <v>146</v>
      </c>
      <c r="BE1042" s="192">
        <f t="shared" si="24"/>
        <v>0</v>
      </c>
      <c r="BF1042" s="192">
        <f t="shared" si="25"/>
        <v>0</v>
      </c>
      <c r="BG1042" s="192">
        <f t="shared" si="26"/>
        <v>0</v>
      </c>
      <c r="BH1042" s="192">
        <f t="shared" si="27"/>
        <v>0</v>
      </c>
      <c r="BI1042" s="192">
        <f t="shared" si="28"/>
        <v>0</v>
      </c>
      <c r="BJ1042" s="19" t="s">
        <v>80</v>
      </c>
      <c r="BK1042" s="192">
        <f t="shared" si="29"/>
        <v>0</v>
      </c>
      <c r="BL1042" s="19" t="s">
        <v>241</v>
      </c>
      <c r="BM1042" s="191" t="s">
        <v>1693</v>
      </c>
    </row>
    <row r="1043" spans="1:65" s="2" customFormat="1" ht="24.2" customHeight="1">
      <c r="A1043" s="36"/>
      <c r="B1043" s="37"/>
      <c r="C1043" s="180" t="s">
        <v>1694</v>
      </c>
      <c r="D1043" s="180" t="s">
        <v>149</v>
      </c>
      <c r="E1043" s="181" t="s">
        <v>1695</v>
      </c>
      <c r="F1043" s="182" t="s">
        <v>1696</v>
      </c>
      <c r="G1043" s="183" t="s">
        <v>785</v>
      </c>
      <c r="H1043" s="184">
        <v>1</v>
      </c>
      <c r="I1043" s="185"/>
      <c r="J1043" s="186">
        <f t="shared" si="20"/>
        <v>0</v>
      </c>
      <c r="K1043" s="182" t="s">
        <v>19</v>
      </c>
      <c r="L1043" s="41"/>
      <c r="M1043" s="187" t="s">
        <v>19</v>
      </c>
      <c r="N1043" s="188" t="s">
        <v>43</v>
      </c>
      <c r="O1043" s="66"/>
      <c r="P1043" s="189">
        <f t="shared" si="21"/>
        <v>0</v>
      </c>
      <c r="Q1043" s="189">
        <v>0</v>
      </c>
      <c r="R1043" s="189">
        <f t="shared" si="22"/>
        <v>0</v>
      </c>
      <c r="S1043" s="189">
        <v>0</v>
      </c>
      <c r="T1043" s="190">
        <f t="shared" si="23"/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91" t="s">
        <v>241</v>
      </c>
      <c r="AT1043" s="191" t="s">
        <v>149</v>
      </c>
      <c r="AU1043" s="191" t="s">
        <v>82</v>
      </c>
      <c r="AY1043" s="19" t="s">
        <v>146</v>
      </c>
      <c r="BE1043" s="192">
        <f t="shared" si="24"/>
        <v>0</v>
      </c>
      <c r="BF1043" s="192">
        <f t="shared" si="25"/>
        <v>0</v>
      </c>
      <c r="BG1043" s="192">
        <f t="shared" si="26"/>
        <v>0</v>
      </c>
      <c r="BH1043" s="192">
        <f t="shared" si="27"/>
        <v>0</v>
      </c>
      <c r="BI1043" s="192">
        <f t="shared" si="28"/>
        <v>0</v>
      </c>
      <c r="BJ1043" s="19" t="s">
        <v>80</v>
      </c>
      <c r="BK1043" s="192">
        <f t="shared" si="29"/>
        <v>0</v>
      </c>
      <c r="BL1043" s="19" t="s">
        <v>241</v>
      </c>
      <c r="BM1043" s="191" t="s">
        <v>1697</v>
      </c>
    </row>
    <row r="1044" spans="1:65" s="2" customFormat="1" ht="37.9" customHeight="1">
      <c r="A1044" s="36"/>
      <c r="B1044" s="37"/>
      <c r="C1044" s="180" t="s">
        <v>1698</v>
      </c>
      <c r="D1044" s="180" t="s">
        <v>149</v>
      </c>
      <c r="E1044" s="181" t="s">
        <v>1699</v>
      </c>
      <c r="F1044" s="182" t="s">
        <v>1700</v>
      </c>
      <c r="G1044" s="183" t="s">
        <v>785</v>
      </c>
      <c r="H1044" s="184">
        <v>1</v>
      </c>
      <c r="I1044" s="185"/>
      <c r="J1044" s="186">
        <f t="shared" si="20"/>
        <v>0</v>
      </c>
      <c r="K1044" s="182" t="s">
        <v>19</v>
      </c>
      <c r="L1044" s="41"/>
      <c r="M1044" s="187" t="s">
        <v>19</v>
      </c>
      <c r="N1044" s="188" t="s">
        <v>43</v>
      </c>
      <c r="O1044" s="66"/>
      <c r="P1044" s="189">
        <f t="shared" si="21"/>
        <v>0</v>
      </c>
      <c r="Q1044" s="189">
        <v>0</v>
      </c>
      <c r="R1044" s="189">
        <f t="shared" si="22"/>
        <v>0</v>
      </c>
      <c r="S1044" s="189">
        <v>0</v>
      </c>
      <c r="T1044" s="190">
        <f t="shared" si="23"/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91" t="s">
        <v>241</v>
      </c>
      <c r="AT1044" s="191" t="s">
        <v>149</v>
      </c>
      <c r="AU1044" s="191" t="s">
        <v>82</v>
      </c>
      <c r="AY1044" s="19" t="s">
        <v>146</v>
      </c>
      <c r="BE1044" s="192">
        <f t="shared" si="24"/>
        <v>0</v>
      </c>
      <c r="BF1044" s="192">
        <f t="shared" si="25"/>
        <v>0</v>
      </c>
      <c r="BG1044" s="192">
        <f t="shared" si="26"/>
        <v>0</v>
      </c>
      <c r="BH1044" s="192">
        <f t="shared" si="27"/>
        <v>0</v>
      </c>
      <c r="BI1044" s="192">
        <f t="shared" si="28"/>
        <v>0</v>
      </c>
      <c r="BJ1044" s="19" t="s">
        <v>80</v>
      </c>
      <c r="BK1044" s="192">
        <f t="shared" si="29"/>
        <v>0</v>
      </c>
      <c r="BL1044" s="19" t="s">
        <v>241</v>
      </c>
      <c r="BM1044" s="191" t="s">
        <v>1701</v>
      </c>
    </row>
    <row r="1045" spans="1:65" s="2" customFormat="1" ht="37.9" customHeight="1">
      <c r="A1045" s="36"/>
      <c r="B1045" s="37"/>
      <c r="C1045" s="180" t="s">
        <v>1702</v>
      </c>
      <c r="D1045" s="180" t="s">
        <v>149</v>
      </c>
      <c r="E1045" s="181" t="s">
        <v>1703</v>
      </c>
      <c r="F1045" s="182" t="s">
        <v>1704</v>
      </c>
      <c r="G1045" s="183" t="s">
        <v>785</v>
      </c>
      <c r="H1045" s="184">
        <v>1</v>
      </c>
      <c r="I1045" s="185"/>
      <c r="J1045" s="186">
        <f t="shared" si="20"/>
        <v>0</v>
      </c>
      <c r="K1045" s="182" t="s">
        <v>19</v>
      </c>
      <c r="L1045" s="41"/>
      <c r="M1045" s="187" t="s">
        <v>19</v>
      </c>
      <c r="N1045" s="188" t="s">
        <v>43</v>
      </c>
      <c r="O1045" s="66"/>
      <c r="P1045" s="189">
        <f t="shared" si="21"/>
        <v>0</v>
      </c>
      <c r="Q1045" s="189">
        <v>0</v>
      </c>
      <c r="R1045" s="189">
        <f t="shared" si="22"/>
        <v>0</v>
      </c>
      <c r="S1045" s="189">
        <v>0</v>
      </c>
      <c r="T1045" s="190">
        <f t="shared" si="23"/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91" t="s">
        <v>241</v>
      </c>
      <c r="AT1045" s="191" t="s">
        <v>149</v>
      </c>
      <c r="AU1045" s="191" t="s">
        <v>82</v>
      </c>
      <c r="AY1045" s="19" t="s">
        <v>146</v>
      </c>
      <c r="BE1045" s="192">
        <f t="shared" si="24"/>
        <v>0</v>
      </c>
      <c r="BF1045" s="192">
        <f t="shared" si="25"/>
        <v>0</v>
      </c>
      <c r="BG1045" s="192">
        <f t="shared" si="26"/>
        <v>0</v>
      </c>
      <c r="BH1045" s="192">
        <f t="shared" si="27"/>
        <v>0</v>
      </c>
      <c r="BI1045" s="192">
        <f t="shared" si="28"/>
        <v>0</v>
      </c>
      <c r="BJ1045" s="19" t="s">
        <v>80</v>
      </c>
      <c r="BK1045" s="192">
        <f t="shared" si="29"/>
        <v>0</v>
      </c>
      <c r="BL1045" s="19" t="s">
        <v>241</v>
      </c>
      <c r="BM1045" s="191" t="s">
        <v>1705</v>
      </c>
    </row>
    <row r="1046" spans="1:65" s="2" customFormat="1" ht="37.9" customHeight="1">
      <c r="A1046" s="36"/>
      <c r="B1046" s="37"/>
      <c r="C1046" s="180" t="s">
        <v>1706</v>
      </c>
      <c r="D1046" s="180" t="s">
        <v>149</v>
      </c>
      <c r="E1046" s="181" t="s">
        <v>1707</v>
      </c>
      <c r="F1046" s="182" t="s">
        <v>1704</v>
      </c>
      <c r="G1046" s="183" t="s">
        <v>785</v>
      </c>
      <c r="H1046" s="184">
        <v>3</v>
      </c>
      <c r="I1046" s="185"/>
      <c r="J1046" s="186">
        <f t="shared" si="20"/>
        <v>0</v>
      </c>
      <c r="K1046" s="182" t="s">
        <v>19</v>
      </c>
      <c r="L1046" s="41"/>
      <c r="M1046" s="187" t="s">
        <v>19</v>
      </c>
      <c r="N1046" s="188" t="s">
        <v>43</v>
      </c>
      <c r="O1046" s="66"/>
      <c r="P1046" s="189">
        <f t="shared" si="21"/>
        <v>0</v>
      </c>
      <c r="Q1046" s="189">
        <v>0</v>
      </c>
      <c r="R1046" s="189">
        <f t="shared" si="22"/>
        <v>0</v>
      </c>
      <c r="S1046" s="189">
        <v>0</v>
      </c>
      <c r="T1046" s="190">
        <f t="shared" si="23"/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191" t="s">
        <v>241</v>
      </c>
      <c r="AT1046" s="191" t="s">
        <v>149</v>
      </c>
      <c r="AU1046" s="191" t="s">
        <v>82</v>
      </c>
      <c r="AY1046" s="19" t="s">
        <v>146</v>
      </c>
      <c r="BE1046" s="192">
        <f t="shared" si="24"/>
        <v>0</v>
      </c>
      <c r="BF1046" s="192">
        <f t="shared" si="25"/>
        <v>0</v>
      </c>
      <c r="BG1046" s="192">
        <f t="shared" si="26"/>
        <v>0</v>
      </c>
      <c r="BH1046" s="192">
        <f t="shared" si="27"/>
        <v>0</v>
      </c>
      <c r="BI1046" s="192">
        <f t="shared" si="28"/>
        <v>0</v>
      </c>
      <c r="BJ1046" s="19" t="s">
        <v>80</v>
      </c>
      <c r="BK1046" s="192">
        <f t="shared" si="29"/>
        <v>0</v>
      </c>
      <c r="BL1046" s="19" t="s">
        <v>241</v>
      </c>
      <c r="BM1046" s="191" t="s">
        <v>1708</v>
      </c>
    </row>
    <row r="1047" spans="1:65" s="2" customFormat="1" ht="33" customHeight="1">
      <c r="A1047" s="36"/>
      <c r="B1047" s="37"/>
      <c r="C1047" s="180" t="s">
        <v>1709</v>
      </c>
      <c r="D1047" s="180" t="s">
        <v>149</v>
      </c>
      <c r="E1047" s="181" t="s">
        <v>1710</v>
      </c>
      <c r="F1047" s="182" t="s">
        <v>1711</v>
      </c>
      <c r="G1047" s="183" t="s">
        <v>785</v>
      </c>
      <c r="H1047" s="184">
        <v>1</v>
      </c>
      <c r="I1047" s="185"/>
      <c r="J1047" s="186">
        <f t="shared" si="20"/>
        <v>0</v>
      </c>
      <c r="K1047" s="182" t="s">
        <v>19</v>
      </c>
      <c r="L1047" s="41"/>
      <c r="M1047" s="187" t="s">
        <v>19</v>
      </c>
      <c r="N1047" s="188" t="s">
        <v>43</v>
      </c>
      <c r="O1047" s="66"/>
      <c r="P1047" s="189">
        <f t="shared" si="21"/>
        <v>0</v>
      </c>
      <c r="Q1047" s="189">
        <v>0</v>
      </c>
      <c r="R1047" s="189">
        <f t="shared" si="22"/>
        <v>0</v>
      </c>
      <c r="S1047" s="189">
        <v>0</v>
      </c>
      <c r="T1047" s="190">
        <f t="shared" si="23"/>
        <v>0</v>
      </c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R1047" s="191" t="s">
        <v>241</v>
      </c>
      <c r="AT1047" s="191" t="s">
        <v>149</v>
      </c>
      <c r="AU1047" s="191" t="s">
        <v>82</v>
      </c>
      <c r="AY1047" s="19" t="s">
        <v>146</v>
      </c>
      <c r="BE1047" s="192">
        <f t="shared" si="24"/>
        <v>0</v>
      </c>
      <c r="BF1047" s="192">
        <f t="shared" si="25"/>
        <v>0</v>
      </c>
      <c r="BG1047" s="192">
        <f t="shared" si="26"/>
        <v>0</v>
      </c>
      <c r="BH1047" s="192">
        <f t="shared" si="27"/>
        <v>0</v>
      </c>
      <c r="BI1047" s="192">
        <f t="shared" si="28"/>
        <v>0</v>
      </c>
      <c r="BJ1047" s="19" t="s">
        <v>80</v>
      </c>
      <c r="BK1047" s="192">
        <f t="shared" si="29"/>
        <v>0</v>
      </c>
      <c r="BL1047" s="19" t="s">
        <v>241</v>
      </c>
      <c r="BM1047" s="191" t="s">
        <v>1712</v>
      </c>
    </row>
    <row r="1048" spans="1:65" s="2" customFormat="1" ht="24.2" customHeight="1">
      <c r="A1048" s="36"/>
      <c r="B1048" s="37"/>
      <c r="C1048" s="180" t="s">
        <v>1713</v>
      </c>
      <c r="D1048" s="180" t="s">
        <v>149</v>
      </c>
      <c r="E1048" s="181" t="s">
        <v>1714</v>
      </c>
      <c r="F1048" s="182" t="s">
        <v>1715</v>
      </c>
      <c r="G1048" s="183" t="s">
        <v>297</v>
      </c>
      <c r="H1048" s="184">
        <v>29.5</v>
      </c>
      <c r="I1048" s="185"/>
      <c r="J1048" s="186">
        <f t="shared" si="20"/>
        <v>0</v>
      </c>
      <c r="K1048" s="182" t="s">
        <v>19</v>
      </c>
      <c r="L1048" s="41"/>
      <c r="M1048" s="187" t="s">
        <v>19</v>
      </c>
      <c r="N1048" s="188" t="s">
        <v>43</v>
      </c>
      <c r="O1048" s="66"/>
      <c r="P1048" s="189">
        <f t="shared" si="21"/>
        <v>0</v>
      </c>
      <c r="Q1048" s="189">
        <v>0</v>
      </c>
      <c r="R1048" s="189">
        <f t="shared" si="22"/>
        <v>0</v>
      </c>
      <c r="S1048" s="189">
        <v>0</v>
      </c>
      <c r="T1048" s="190">
        <f t="shared" si="23"/>
        <v>0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91" t="s">
        <v>241</v>
      </c>
      <c r="AT1048" s="191" t="s">
        <v>149</v>
      </c>
      <c r="AU1048" s="191" t="s">
        <v>82</v>
      </c>
      <c r="AY1048" s="19" t="s">
        <v>146</v>
      </c>
      <c r="BE1048" s="192">
        <f t="shared" si="24"/>
        <v>0</v>
      </c>
      <c r="BF1048" s="192">
        <f t="shared" si="25"/>
        <v>0</v>
      </c>
      <c r="BG1048" s="192">
        <f t="shared" si="26"/>
        <v>0</v>
      </c>
      <c r="BH1048" s="192">
        <f t="shared" si="27"/>
        <v>0</v>
      </c>
      <c r="BI1048" s="192">
        <f t="shared" si="28"/>
        <v>0</v>
      </c>
      <c r="BJ1048" s="19" t="s">
        <v>80</v>
      </c>
      <c r="BK1048" s="192">
        <f t="shared" si="29"/>
        <v>0</v>
      </c>
      <c r="BL1048" s="19" t="s">
        <v>241</v>
      </c>
      <c r="BM1048" s="191" t="s">
        <v>1716</v>
      </c>
    </row>
    <row r="1049" spans="1:65" s="2" customFormat="1" ht="33" customHeight="1">
      <c r="A1049" s="36"/>
      <c r="B1049" s="37"/>
      <c r="C1049" s="180" t="s">
        <v>1717</v>
      </c>
      <c r="D1049" s="180" t="s">
        <v>149</v>
      </c>
      <c r="E1049" s="181" t="s">
        <v>1718</v>
      </c>
      <c r="F1049" s="182" t="s">
        <v>1719</v>
      </c>
      <c r="G1049" s="183" t="s">
        <v>297</v>
      </c>
      <c r="H1049" s="184">
        <v>9.1999999999999993</v>
      </c>
      <c r="I1049" s="185"/>
      <c r="J1049" s="186">
        <f t="shared" si="20"/>
        <v>0</v>
      </c>
      <c r="K1049" s="182" t="s">
        <v>19</v>
      </c>
      <c r="L1049" s="41"/>
      <c r="M1049" s="187" t="s">
        <v>19</v>
      </c>
      <c r="N1049" s="188" t="s">
        <v>43</v>
      </c>
      <c r="O1049" s="66"/>
      <c r="P1049" s="189">
        <f t="shared" si="21"/>
        <v>0</v>
      </c>
      <c r="Q1049" s="189">
        <v>0</v>
      </c>
      <c r="R1049" s="189">
        <f t="shared" si="22"/>
        <v>0</v>
      </c>
      <c r="S1049" s="189">
        <v>0</v>
      </c>
      <c r="T1049" s="190">
        <f t="shared" si="23"/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91" t="s">
        <v>241</v>
      </c>
      <c r="AT1049" s="191" t="s">
        <v>149</v>
      </c>
      <c r="AU1049" s="191" t="s">
        <v>82</v>
      </c>
      <c r="AY1049" s="19" t="s">
        <v>146</v>
      </c>
      <c r="BE1049" s="192">
        <f t="shared" si="24"/>
        <v>0</v>
      </c>
      <c r="BF1049" s="192">
        <f t="shared" si="25"/>
        <v>0</v>
      </c>
      <c r="BG1049" s="192">
        <f t="shared" si="26"/>
        <v>0</v>
      </c>
      <c r="BH1049" s="192">
        <f t="shared" si="27"/>
        <v>0</v>
      </c>
      <c r="BI1049" s="192">
        <f t="shared" si="28"/>
        <v>0</v>
      </c>
      <c r="BJ1049" s="19" t="s">
        <v>80</v>
      </c>
      <c r="BK1049" s="192">
        <f t="shared" si="29"/>
        <v>0</v>
      </c>
      <c r="BL1049" s="19" t="s">
        <v>241</v>
      </c>
      <c r="BM1049" s="191" t="s">
        <v>1720</v>
      </c>
    </row>
    <row r="1050" spans="1:65" s="2" customFormat="1" ht="24.2" customHeight="1">
      <c r="A1050" s="36"/>
      <c r="B1050" s="37"/>
      <c r="C1050" s="180" t="s">
        <v>1721</v>
      </c>
      <c r="D1050" s="180" t="s">
        <v>149</v>
      </c>
      <c r="E1050" s="181" t="s">
        <v>1722</v>
      </c>
      <c r="F1050" s="182" t="s">
        <v>1723</v>
      </c>
      <c r="G1050" s="183" t="s">
        <v>297</v>
      </c>
      <c r="H1050" s="184">
        <v>4.8</v>
      </c>
      <c r="I1050" s="185"/>
      <c r="J1050" s="186">
        <f t="shared" si="20"/>
        <v>0</v>
      </c>
      <c r="K1050" s="182" t="s">
        <v>19</v>
      </c>
      <c r="L1050" s="41"/>
      <c r="M1050" s="187" t="s">
        <v>19</v>
      </c>
      <c r="N1050" s="188" t="s">
        <v>43</v>
      </c>
      <c r="O1050" s="66"/>
      <c r="P1050" s="189">
        <f t="shared" si="21"/>
        <v>0</v>
      </c>
      <c r="Q1050" s="189">
        <v>0</v>
      </c>
      <c r="R1050" s="189">
        <f t="shared" si="22"/>
        <v>0</v>
      </c>
      <c r="S1050" s="189">
        <v>0</v>
      </c>
      <c r="T1050" s="190">
        <f t="shared" si="23"/>
        <v>0</v>
      </c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R1050" s="191" t="s">
        <v>241</v>
      </c>
      <c r="AT1050" s="191" t="s">
        <v>149</v>
      </c>
      <c r="AU1050" s="191" t="s">
        <v>82</v>
      </c>
      <c r="AY1050" s="19" t="s">
        <v>146</v>
      </c>
      <c r="BE1050" s="192">
        <f t="shared" si="24"/>
        <v>0</v>
      </c>
      <c r="BF1050" s="192">
        <f t="shared" si="25"/>
        <v>0</v>
      </c>
      <c r="BG1050" s="192">
        <f t="shared" si="26"/>
        <v>0</v>
      </c>
      <c r="BH1050" s="192">
        <f t="shared" si="27"/>
        <v>0</v>
      </c>
      <c r="BI1050" s="192">
        <f t="shared" si="28"/>
        <v>0</v>
      </c>
      <c r="BJ1050" s="19" t="s">
        <v>80</v>
      </c>
      <c r="BK1050" s="192">
        <f t="shared" si="29"/>
        <v>0</v>
      </c>
      <c r="BL1050" s="19" t="s">
        <v>241</v>
      </c>
      <c r="BM1050" s="191" t="s">
        <v>1724</v>
      </c>
    </row>
    <row r="1051" spans="1:65" s="2" customFormat="1" ht="16.5" customHeight="1">
      <c r="A1051" s="36"/>
      <c r="B1051" s="37"/>
      <c r="C1051" s="180" t="s">
        <v>1725</v>
      </c>
      <c r="D1051" s="180" t="s">
        <v>149</v>
      </c>
      <c r="E1051" s="181" t="s">
        <v>1726</v>
      </c>
      <c r="F1051" s="182" t="s">
        <v>1727</v>
      </c>
      <c r="G1051" s="183" t="s">
        <v>785</v>
      </c>
      <c r="H1051" s="184">
        <v>2</v>
      </c>
      <c r="I1051" s="185"/>
      <c r="J1051" s="186">
        <f t="shared" si="20"/>
        <v>0</v>
      </c>
      <c r="K1051" s="182" t="s">
        <v>19</v>
      </c>
      <c r="L1051" s="41"/>
      <c r="M1051" s="187" t="s">
        <v>19</v>
      </c>
      <c r="N1051" s="188" t="s">
        <v>43</v>
      </c>
      <c r="O1051" s="66"/>
      <c r="P1051" s="189">
        <f t="shared" si="21"/>
        <v>0</v>
      </c>
      <c r="Q1051" s="189">
        <v>0</v>
      </c>
      <c r="R1051" s="189">
        <f t="shared" si="22"/>
        <v>0</v>
      </c>
      <c r="S1051" s="189">
        <v>0</v>
      </c>
      <c r="T1051" s="190">
        <f t="shared" si="23"/>
        <v>0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191" t="s">
        <v>241</v>
      </c>
      <c r="AT1051" s="191" t="s">
        <v>149</v>
      </c>
      <c r="AU1051" s="191" t="s">
        <v>82</v>
      </c>
      <c r="AY1051" s="19" t="s">
        <v>146</v>
      </c>
      <c r="BE1051" s="192">
        <f t="shared" si="24"/>
        <v>0</v>
      </c>
      <c r="BF1051" s="192">
        <f t="shared" si="25"/>
        <v>0</v>
      </c>
      <c r="BG1051" s="192">
        <f t="shared" si="26"/>
        <v>0</v>
      </c>
      <c r="BH1051" s="192">
        <f t="shared" si="27"/>
        <v>0</v>
      </c>
      <c r="BI1051" s="192">
        <f t="shared" si="28"/>
        <v>0</v>
      </c>
      <c r="BJ1051" s="19" t="s">
        <v>80</v>
      </c>
      <c r="BK1051" s="192">
        <f t="shared" si="29"/>
        <v>0</v>
      </c>
      <c r="BL1051" s="19" t="s">
        <v>241</v>
      </c>
      <c r="BM1051" s="191" t="s">
        <v>1728</v>
      </c>
    </row>
    <row r="1052" spans="1:65" s="2" customFormat="1" ht="24.2" customHeight="1">
      <c r="A1052" s="36"/>
      <c r="B1052" s="37"/>
      <c r="C1052" s="180" t="s">
        <v>1729</v>
      </c>
      <c r="D1052" s="180" t="s">
        <v>149</v>
      </c>
      <c r="E1052" s="181" t="s">
        <v>1730</v>
      </c>
      <c r="F1052" s="182" t="s">
        <v>1731</v>
      </c>
      <c r="G1052" s="183" t="s">
        <v>213</v>
      </c>
      <c r="H1052" s="184">
        <v>6.202</v>
      </c>
      <c r="I1052" s="185"/>
      <c r="J1052" s="186">
        <f t="shared" si="20"/>
        <v>0</v>
      </c>
      <c r="K1052" s="182" t="s">
        <v>362</v>
      </c>
      <c r="L1052" s="41"/>
      <c r="M1052" s="187" t="s">
        <v>19</v>
      </c>
      <c r="N1052" s="188" t="s">
        <v>43</v>
      </c>
      <c r="O1052" s="66"/>
      <c r="P1052" s="189">
        <f t="shared" si="21"/>
        <v>0</v>
      </c>
      <c r="Q1052" s="189">
        <v>0</v>
      </c>
      <c r="R1052" s="189">
        <f t="shared" si="22"/>
        <v>0</v>
      </c>
      <c r="S1052" s="189">
        <v>0</v>
      </c>
      <c r="T1052" s="190">
        <f t="shared" si="23"/>
        <v>0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191" t="s">
        <v>241</v>
      </c>
      <c r="AT1052" s="191" t="s">
        <v>149</v>
      </c>
      <c r="AU1052" s="191" t="s">
        <v>82</v>
      </c>
      <c r="AY1052" s="19" t="s">
        <v>146</v>
      </c>
      <c r="BE1052" s="192">
        <f t="shared" si="24"/>
        <v>0</v>
      </c>
      <c r="BF1052" s="192">
        <f t="shared" si="25"/>
        <v>0</v>
      </c>
      <c r="BG1052" s="192">
        <f t="shared" si="26"/>
        <v>0</v>
      </c>
      <c r="BH1052" s="192">
        <f t="shared" si="27"/>
        <v>0</v>
      </c>
      <c r="BI1052" s="192">
        <f t="shared" si="28"/>
        <v>0</v>
      </c>
      <c r="BJ1052" s="19" t="s">
        <v>80</v>
      </c>
      <c r="BK1052" s="192">
        <f t="shared" si="29"/>
        <v>0</v>
      </c>
      <c r="BL1052" s="19" t="s">
        <v>241</v>
      </c>
      <c r="BM1052" s="191" t="s">
        <v>1732</v>
      </c>
    </row>
    <row r="1053" spans="1:65" s="2" customFormat="1">
      <c r="A1053" s="36"/>
      <c r="B1053" s="37"/>
      <c r="C1053" s="38"/>
      <c r="D1053" s="193" t="s">
        <v>155</v>
      </c>
      <c r="E1053" s="38"/>
      <c r="F1053" s="194" t="s">
        <v>1733</v>
      </c>
      <c r="G1053" s="38"/>
      <c r="H1053" s="38"/>
      <c r="I1053" s="195"/>
      <c r="J1053" s="38"/>
      <c r="K1053" s="38"/>
      <c r="L1053" s="41"/>
      <c r="M1053" s="196"/>
      <c r="N1053" s="197"/>
      <c r="O1053" s="66"/>
      <c r="P1053" s="66"/>
      <c r="Q1053" s="66"/>
      <c r="R1053" s="66"/>
      <c r="S1053" s="66"/>
      <c r="T1053" s="67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T1053" s="19" t="s">
        <v>155</v>
      </c>
      <c r="AU1053" s="19" t="s">
        <v>82</v>
      </c>
    </row>
    <row r="1054" spans="1:65" s="12" customFormat="1" ht="22.9" customHeight="1">
      <c r="B1054" s="164"/>
      <c r="C1054" s="165"/>
      <c r="D1054" s="166" t="s">
        <v>71</v>
      </c>
      <c r="E1054" s="178" t="s">
        <v>1734</v>
      </c>
      <c r="F1054" s="178" t="s">
        <v>1735</v>
      </c>
      <c r="G1054" s="165"/>
      <c r="H1054" s="165"/>
      <c r="I1054" s="168"/>
      <c r="J1054" s="179">
        <f>BK1054</f>
        <v>0</v>
      </c>
      <c r="K1054" s="165"/>
      <c r="L1054" s="170"/>
      <c r="M1054" s="171"/>
      <c r="N1054" s="172"/>
      <c r="O1054" s="172"/>
      <c r="P1054" s="173">
        <f>SUM(P1055:P1183)</f>
        <v>0</v>
      </c>
      <c r="Q1054" s="172"/>
      <c r="R1054" s="173">
        <f>SUM(R1055:R1183)</f>
        <v>1.7635849200000002</v>
      </c>
      <c r="S1054" s="172"/>
      <c r="T1054" s="174">
        <f>SUM(T1055:T1183)</f>
        <v>1.2841448</v>
      </c>
      <c r="AR1054" s="175" t="s">
        <v>82</v>
      </c>
      <c r="AT1054" s="176" t="s">
        <v>71</v>
      </c>
      <c r="AU1054" s="176" t="s">
        <v>80</v>
      </c>
      <c r="AY1054" s="175" t="s">
        <v>146</v>
      </c>
      <c r="BK1054" s="177">
        <f>SUM(BK1055:BK1183)</f>
        <v>0</v>
      </c>
    </row>
    <row r="1055" spans="1:65" s="2" customFormat="1" ht="16.5" customHeight="1">
      <c r="A1055" s="36"/>
      <c r="B1055" s="37"/>
      <c r="C1055" s="180" t="s">
        <v>1736</v>
      </c>
      <c r="D1055" s="180" t="s">
        <v>149</v>
      </c>
      <c r="E1055" s="181" t="s">
        <v>1737</v>
      </c>
      <c r="F1055" s="182" t="s">
        <v>1738</v>
      </c>
      <c r="G1055" s="183" t="s">
        <v>152</v>
      </c>
      <c r="H1055" s="184">
        <v>60.92</v>
      </c>
      <c r="I1055" s="185"/>
      <c r="J1055" s="186">
        <f>ROUND(I1055*H1055,2)</f>
        <v>0</v>
      </c>
      <c r="K1055" s="182" t="s">
        <v>362</v>
      </c>
      <c r="L1055" s="41"/>
      <c r="M1055" s="187" t="s">
        <v>19</v>
      </c>
      <c r="N1055" s="188" t="s">
        <v>43</v>
      </c>
      <c r="O1055" s="66"/>
      <c r="P1055" s="189">
        <f>O1055*H1055</f>
        <v>0</v>
      </c>
      <c r="Q1055" s="189">
        <v>0</v>
      </c>
      <c r="R1055" s="189">
        <f>Q1055*H1055</f>
        <v>0</v>
      </c>
      <c r="S1055" s="189">
        <v>0</v>
      </c>
      <c r="T1055" s="190">
        <f>S1055*H1055</f>
        <v>0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91" t="s">
        <v>241</v>
      </c>
      <c r="AT1055" s="191" t="s">
        <v>149</v>
      </c>
      <c r="AU1055" s="191" t="s">
        <v>82</v>
      </c>
      <c r="AY1055" s="19" t="s">
        <v>146</v>
      </c>
      <c r="BE1055" s="192">
        <f>IF(N1055="základní",J1055,0)</f>
        <v>0</v>
      </c>
      <c r="BF1055" s="192">
        <f>IF(N1055="snížená",J1055,0)</f>
        <v>0</v>
      </c>
      <c r="BG1055" s="192">
        <f>IF(N1055="zákl. přenesená",J1055,0)</f>
        <v>0</v>
      </c>
      <c r="BH1055" s="192">
        <f>IF(N1055="sníž. přenesená",J1055,0)</f>
        <v>0</v>
      </c>
      <c r="BI1055" s="192">
        <f>IF(N1055="nulová",J1055,0)</f>
        <v>0</v>
      </c>
      <c r="BJ1055" s="19" t="s">
        <v>80</v>
      </c>
      <c r="BK1055" s="192">
        <f>ROUND(I1055*H1055,2)</f>
        <v>0</v>
      </c>
      <c r="BL1055" s="19" t="s">
        <v>241</v>
      </c>
      <c r="BM1055" s="191" t="s">
        <v>1739</v>
      </c>
    </row>
    <row r="1056" spans="1:65" s="2" customFormat="1">
      <c r="A1056" s="36"/>
      <c r="B1056" s="37"/>
      <c r="C1056" s="38"/>
      <c r="D1056" s="193" t="s">
        <v>155</v>
      </c>
      <c r="E1056" s="38"/>
      <c r="F1056" s="194" t="s">
        <v>1740</v>
      </c>
      <c r="G1056" s="38"/>
      <c r="H1056" s="38"/>
      <c r="I1056" s="195"/>
      <c r="J1056" s="38"/>
      <c r="K1056" s="38"/>
      <c r="L1056" s="41"/>
      <c r="M1056" s="196"/>
      <c r="N1056" s="197"/>
      <c r="O1056" s="66"/>
      <c r="P1056" s="66"/>
      <c r="Q1056" s="66"/>
      <c r="R1056" s="66"/>
      <c r="S1056" s="66"/>
      <c r="T1056" s="67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T1056" s="19" t="s">
        <v>155</v>
      </c>
      <c r="AU1056" s="19" t="s">
        <v>82</v>
      </c>
    </row>
    <row r="1057" spans="2:51" s="13" customFormat="1">
      <c r="B1057" s="198"/>
      <c r="C1057" s="199"/>
      <c r="D1057" s="200" t="s">
        <v>157</v>
      </c>
      <c r="E1057" s="201" t="s">
        <v>19</v>
      </c>
      <c r="F1057" s="202" t="s">
        <v>514</v>
      </c>
      <c r="G1057" s="199"/>
      <c r="H1057" s="201" t="s">
        <v>19</v>
      </c>
      <c r="I1057" s="203"/>
      <c r="J1057" s="199"/>
      <c r="K1057" s="199"/>
      <c r="L1057" s="204"/>
      <c r="M1057" s="205"/>
      <c r="N1057" s="206"/>
      <c r="O1057" s="206"/>
      <c r="P1057" s="206"/>
      <c r="Q1057" s="206"/>
      <c r="R1057" s="206"/>
      <c r="S1057" s="206"/>
      <c r="T1057" s="207"/>
      <c r="AT1057" s="208" t="s">
        <v>157</v>
      </c>
      <c r="AU1057" s="208" t="s">
        <v>82</v>
      </c>
      <c r="AV1057" s="13" t="s">
        <v>80</v>
      </c>
      <c r="AW1057" s="13" t="s">
        <v>33</v>
      </c>
      <c r="AX1057" s="13" t="s">
        <v>72</v>
      </c>
      <c r="AY1057" s="208" t="s">
        <v>146</v>
      </c>
    </row>
    <row r="1058" spans="2:51" s="14" customFormat="1">
      <c r="B1058" s="209"/>
      <c r="C1058" s="210"/>
      <c r="D1058" s="200" t="s">
        <v>157</v>
      </c>
      <c r="E1058" s="211" t="s">
        <v>19</v>
      </c>
      <c r="F1058" s="212" t="s">
        <v>515</v>
      </c>
      <c r="G1058" s="210"/>
      <c r="H1058" s="213">
        <v>11.74</v>
      </c>
      <c r="I1058" s="214"/>
      <c r="J1058" s="210"/>
      <c r="K1058" s="210"/>
      <c r="L1058" s="215"/>
      <c r="M1058" s="216"/>
      <c r="N1058" s="217"/>
      <c r="O1058" s="217"/>
      <c r="P1058" s="217"/>
      <c r="Q1058" s="217"/>
      <c r="R1058" s="217"/>
      <c r="S1058" s="217"/>
      <c r="T1058" s="218"/>
      <c r="AT1058" s="219" t="s">
        <v>157</v>
      </c>
      <c r="AU1058" s="219" t="s">
        <v>82</v>
      </c>
      <c r="AV1058" s="14" t="s">
        <v>82</v>
      </c>
      <c r="AW1058" s="14" t="s">
        <v>33</v>
      </c>
      <c r="AX1058" s="14" t="s">
        <v>72</v>
      </c>
      <c r="AY1058" s="219" t="s">
        <v>146</v>
      </c>
    </row>
    <row r="1059" spans="2:51" s="13" customFormat="1">
      <c r="B1059" s="198"/>
      <c r="C1059" s="199"/>
      <c r="D1059" s="200" t="s">
        <v>157</v>
      </c>
      <c r="E1059" s="201" t="s">
        <v>19</v>
      </c>
      <c r="F1059" s="202" t="s">
        <v>522</v>
      </c>
      <c r="G1059" s="199"/>
      <c r="H1059" s="201" t="s">
        <v>19</v>
      </c>
      <c r="I1059" s="203"/>
      <c r="J1059" s="199"/>
      <c r="K1059" s="199"/>
      <c r="L1059" s="204"/>
      <c r="M1059" s="205"/>
      <c r="N1059" s="206"/>
      <c r="O1059" s="206"/>
      <c r="P1059" s="206"/>
      <c r="Q1059" s="206"/>
      <c r="R1059" s="206"/>
      <c r="S1059" s="206"/>
      <c r="T1059" s="207"/>
      <c r="AT1059" s="208" t="s">
        <v>157</v>
      </c>
      <c r="AU1059" s="208" t="s">
        <v>82</v>
      </c>
      <c r="AV1059" s="13" t="s">
        <v>80</v>
      </c>
      <c r="AW1059" s="13" t="s">
        <v>33</v>
      </c>
      <c r="AX1059" s="13" t="s">
        <v>72</v>
      </c>
      <c r="AY1059" s="208" t="s">
        <v>146</v>
      </c>
    </row>
    <row r="1060" spans="2:51" s="14" customFormat="1">
      <c r="B1060" s="209"/>
      <c r="C1060" s="210"/>
      <c r="D1060" s="200" t="s">
        <v>157</v>
      </c>
      <c r="E1060" s="211" t="s">
        <v>19</v>
      </c>
      <c r="F1060" s="212" t="s">
        <v>523</v>
      </c>
      <c r="G1060" s="210"/>
      <c r="H1060" s="213">
        <v>7.66</v>
      </c>
      <c r="I1060" s="214"/>
      <c r="J1060" s="210"/>
      <c r="K1060" s="210"/>
      <c r="L1060" s="215"/>
      <c r="M1060" s="216"/>
      <c r="N1060" s="217"/>
      <c r="O1060" s="217"/>
      <c r="P1060" s="217"/>
      <c r="Q1060" s="217"/>
      <c r="R1060" s="217"/>
      <c r="S1060" s="217"/>
      <c r="T1060" s="218"/>
      <c r="AT1060" s="219" t="s">
        <v>157</v>
      </c>
      <c r="AU1060" s="219" t="s">
        <v>82</v>
      </c>
      <c r="AV1060" s="14" t="s">
        <v>82</v>
      </c>
      <c r="AW1060" s="14" t="s">
        <v>33</v>
      </c>
      <c r="AX1060" s="14" t="s">
        <v>72</v>
      </c>
      <c r="AY1060" s="219" t="s">
        <v>146</v>
      </c>
    </row>
    <row r="1061" spans="2:51" s="13" customFormat="1">
      <c r="B1061" s="198"/>
      <c r="C1061" s="199"/>
      <c r="D1061" s="200" t="s">
        <v>157</v>
      </c>
      <c r="E1061" s="201" t="s">
        <v>19</v>
      </c>
      <c r="F1061" s="202" t="s">
        <v>1741</v>
      </c>
      <c r="G1061" s="199"/>
      <c r="H1061" s="201" t="s">
        <v>19</v>
      </c>
      <c r="I1061" s="203"/>
      <c r="J1061" s="199"/>
      <c r="K1061" s="199"/>
      <c r="L1061" s="204"/>
      <c r="M1061" s="205"/>
      <c r="N1061" s="206"/>
      <c r="O1061" s="206"/>
      <c r="P1061" s="206"/>
      <c r="Q1061" s="206"/>
      <c r="R1061" s="206"/>
      <c r="S1061" s="206"/>
      <c r="T1061" s="207"/>
      <c r="AT1061" s="208" t="s">
        <v>157</v>
      </c>
      <c r="AU1061" s="208" t="s">
        <v>82</v>
      </c>
      <c r="AV1061" s="13" t="s">
        <v>80</v>
      </c>
      <c r="AW1061" s="13" t="s">
        <v>33</v>
      </c>
      <c r="AX1061" s="13" t="s">
        <v>72</v>
      </c>
      <c r="AY1061" s="208" t="s">
        <v>146</v>
      </c>
    </row>
    <row r="1062" spans="2:51" s="14" customFormat="1">
      <c r="B1062" s="209"/>
      <c r="C1062" s="210"/>
      <c r="D1062" s="200" t="s">
        <v>157</v>
      </c>
      <c r="E1062" s="211" t="s">
        <v>19</v>
      </c>
      <c r="F1062" s="212" t="s">
        <v>525</v>
      </c>
      <c r="G1062" s="210"/>
      <c r="H1062" s="213">
        <v>1.43</v>
      </c>
      <c r="I1062" s="214"/>
      <c r="J1062" s="210"/>
      <c r="K1062" s="210"/>
      <c r="L1062" s="215"/>
      <c r="M1062" s="216"/>
      <c r="N1062" s="217"/>
      <c r="O1062" s="217"/>
      <c r="P1062" s="217"/>
      <c r="Q1062" s="217"/>
      <c r="R1062" s="217"/>
      <c r="S1062" s="217"/>
      <c r="T1062" s="218"/>
      <c r="AT1062" s="219" t="s">
        <v>157</v>
      </c>
      <c r="AU1062" s="219" t="s">
        <v>82</v>
      </c>
      <c r="AV1062" s="14" t="s">
        <v>82</v>
      </c>
      <c r="AW1062" s="14" t="s">
        <v>33</v>
      </c>
      <c r="AX1062" s="14" t="s">
        <v>72</v>
      </c>
      <c r="AY1062" s="219" t="s">
        <v>146</v>
      </c>
    </row>
    <row r="1063" spans="2:51" s="13" customFormat="1">
      <c r="B1063" s="198"/>
      <c r="C1063" s="199"/>
      <c r="D1063" s="200" t="s">
        <v>157</v>
      </c>
      <c r="E1063" s="201" t="s">
        <v>19</v>
      </c>
      <c r="F1063" s="202" t="s">
        <v>526</v>
      </c>
      <c r="G1063" s="199"/>
      <c r="H1063" s="201" t="s">
        <v>19</v>
      </c>
      <c r="I1063" s="203"/>
      <c r="J1063" s="199"/>
      <c r="K1063" s="199"/>
      <c r="L1063" s="204"/>
      <c r="M1063" s="205"/>
      <c r="N1063" s="206"/>
      <c r="O1063" s="206"/>
      <c r="P1063" s="206"/>
      <c r="Q1063" s="206"/>
      <c r="R1063" s="206"/>
      <c r="S1063" s="206"/>
      <c r="T1063" s="207"/>
      <c r="AT1063" s="208" t="s">
        <v>157</v>
      </c>
      <c r="AU1063" s="208" t="s">
        <v>82</v>
      </c>
      <c r="AV1063" s="13" t="s">
        <v>80</v>
      </c>
      <c r="AW1063" s="13" t="s">
        <v>33</v>
      </c>
      <c r="AX1063" s="13" t="s">
        <v>72</v>
      </c>
      <c r="AY1063" s="208" t="s">
        <v>146</v>
      </c>
    </row>
    <row r="1064" spans="2:51" s="14" customFormat="1">
      <c r="B1064" s="209"/>
      <c r="C1064" s="210"/>
      <c r="D1064" s="200" t="s">
        <v>157</v>
      </c>
      <c r="E1064" s="211" t="s">
        <v>19</v>
      </c>
      <c r="F1064" s="212" t="s">
        <v>527</v>
      </c>
      <c r="G1064" s="210"/>
      <c r="H1064" s="213">
        <v>4.68</v>
      </c>
      <c r="I1064" s="214"/>
      <c r="J1064" s="210"/>
      <c r="K1064" s="210"/>
      <c r="L1064" s="215"/>
      <c r="M1064" s="216"/>
      <c r="N1064" s="217"/>
      <c r="O1064" s="217"/>
      <c r="P1064" s="217"/>
      <c r="Q1064" s="217"/>
      <c r="R1064" s="217"/>
      <c r="S1064" s="217"/>
      <c r="T1064" s="218"/>
      <c r="AT1064" s="219" t="s">
        <v>157</v>
      </c>
      <c r="AU1064" s="219" t="s">
        <v>82</v>
      </c>
      <c r="AV1064" s="14" t="s">
        <v>82</v>
      </c>
      <c r="AW1064" s="14" t="s">
        <v>33</v>
      </c>
      <c r="AX1064" s="14" t="s">
        <v>72</v>
      </c>
      <c r="AY1064" s="219" t="s">
        <v>146</v>
      </c>
    </row>
    <row r="1065" spans="2:51" s="13" customFormat="1">
      <c r="B1065" s="198"/>
      <c r="C1065" s="199"/>
      <c r="D1065" s="200" t="s">
        <v>157</v>
      </c>
      <c r="E1065" s="201" t="s">
        <v>19</v>
      </c>
      <c r="F1065" s="202" t="s">
        <v>528</v>
      </c>
      <c r="G1065" s="199"/>
      <c r="H1065" s="201" t="s">
        <v>19</v>
      </c>
      <c r="I1065" s="203"/>
      <c r="J1065" s="199"/>
      <c r="K1065" s="199"/>
      <c r="L1065" s="204"/>
      <c r="M1065" s="205"/>
      <c r="N1065" s="206"/>
      <c r="O1065" s="206"/>
      <c r="P1065" s="206"/>
      <c r="Q1065" s="206"/>
      <c r="R1065" s="206"/>
      <c r="S1065" s="206"/>
      <c r="T1065" s="207"/>
      <c r="AT1065" s="208" t="s">
        <v>157</v>
      </c>
      <c r="AU1065" s="208" t="s">
        <v>82</v>
      </c>
      <c r="AV1065" s="13" t="s">
        <v>80</v>
      </c>
      <c r="AW1065" s="13" t="s">
        <v>33</v>
      </c>
      <c r="AX1065" s="13" t="s">
        <v>72</v>
      </c>
      <c r="AY1065" s="208" t="s">
        <v>146</v>
      </c>
    </row>
    <row r="1066" spans="2:51" s="14" customFormat="1">
      <c r="B1066" s="209"/>
      <c r="C1066" s="210"/>
      <c r="D1066" s="200" t="s">
        <v>157</v>
      </c>
      <c r="E1066" s="211" t="s">
        <v>19</v>
      </c>
      <c r="F1066" s="212" t="s">
        <v>529</v>
      </c>
      <c r="G1066" s="210"/>
      <c r="H1066" s="213">
        <v>12.28</v>
      </c>
      <c r="I1066" s="214"/>
      <c r="J1066" s="210"/>
      <c r="K1066" s="210"/>
      <c r="L1066" s="215"/>
      <c r="M1066" s="216"/>
      <c r="N1066" s="217"/>
      <c r="O1066" s="217"/>
      <c r="P1066" s="217"/>
      <c r="Q1066" s="217"/>
      <c r="R1066" s="217"/>
      <c r="S1066" s="217"/>
      <c r="T1066" s="218"/>
      <c r="AT1066" s="219" t="s">
        <v>157</v>
      </c>
      <c r="AU1066" s="219" t="s">
        <v>82</v>
      </c>
      <c r="AV1066" s="14" t="s">
        <v>82</v>
      </c>
      <c r="AW1066" s="14" t="s">
        <v>33</v>
      </c>
      <c r="AX1066" s="14" t="s">
        <v>72</v>
      </c>
      <c r="AY1066" s="219" t="s">
        <v>146</v>
      </c>
    </row>
    <row r="1067" spans="2:51" s="13" customFormat="1">
      <c r="B1067" s="198"/>
      <c r="C1067" s="199"/>
      <c r="D1067" s="200" t="s">
        <v>157</v>
      </c>
      <c r="E1067" s="201" t="s">
        <v>19</v>
      </c>
      <c r="F1067" s="202" t="s">
        <v>933</v>
      </c>
      <c r="G1067" s="199"/>
      <c r="H1067" s="201" t="s">
        <v>19</v>
      </c>
      <c r="I1067" s="203"/>
      <c r="J1067" s="199"/>
      <c r="K1067" s="199"/>
      <c r="L1067" s="204"/>
      <c r="M1067" s="205"/>
      <c r="N1067" s="206"/>
      <c r="O1067" s="206"/>
      <c r="P1067" s="206"/>
      <c r="Q1067" s="206"/>
      <c r="R1067" s="206"/>
      <c r="S1067" s="206"/>
      <c r="T1067" s="207"/>
      <c r="AT1067" s="208" t="s">
        <v>157</v>
      </c>
      <c r="AU1067" s="208" t="s">
        <v>82</v>
      </c>
      <c r="AV1067" s="13" t="s">
        <v>80</v>
      </c>
      <c r="AW1067" s="13" t="s">
        <v>33</v>
      </c>
      <c r="AX1067" s="13" t="s">
        <v>72</v>
      </c>
      <c r="AY1067" s="208" t="s">
        <v>146</v>
      </c>
    </row>
    <row r="1068" spans="2:51" s="14" customFormat="1">
      <c r="B1068" s="209"/>
      <c r="C1068" s="210"/>
      <c r="D1068" s="200" t="s">
        <v>157</v>
      </c>
      <c r="E1068" s="211" t="s">
        <v>19</v>
      </c>
      <c r="F1068" s="212" t="s">
        <v>934</v>
      </c>
      <c r="G1068" s="210"/>
      <c r="H1068" s="213">
        <v>9.4600000000000009</v>
      </c>
      <c r="I1068" s="214"/>
      <c r="J1068" s="210"/>
      <c r="K1068" s="210"/>
      <c r="L1068" s="215"/>
      <c r="M1068" s="216"/>
      <c r="N1068" s="217"/>
      <c r="O1068" s="217"/>
      <c r="P1068" s="217"/>
      <c r="Q1068" s="217"/>
      <c r="R1068" s="217"/>
      <c r="S1068" s="217"/>
      <c r="T1068" s="218"/>
      <c r="AT1068" s="219" t="s">
        <v>157</v>
      </c>
      <c r="AU1068" s="219" t="s">
        <v>82</v>
      </c>
      <c r="AV1068" s="14" t="s">
        <v>82</v>
      </c>
      <c r="AW1068" s="14" t="s">
        <v>33</v>
      </c>
      <c r="AX1068" s="14" t="s">
        <v>72</v>
      </c>
      <c r="AY1068" s="219" t="s">
        <v>146</v>
      </c>
    </row>
    <row r="1069" spans="2:51" s="13" customFormat="1">
      <c r="B1069" s="198"/>
      <c r="C1069" s="199"/>
      <c r="D1069" s="200" t="s">
        <v>157</v>
      </c>
      <c r="E1069" s="201" t="s">
        <v>19</v>
      </c>
      <c r="F1069" s="202" t="s">
        <v>1007</v>
      </c>
      <c r="G1069" s="199"/>
      <c r="H1069" s="201" t="s">
        <v>19</v>
      </c>
      <c r="I1069" s="203"/>
      <c r="J1069" s="199"/>
      <c r="K1069" s="199"/>
      <c r="L1069" s="204"/>
      <c r="M1069" s="205"/>
      <c r="N1069" s="206"/>
      <c r="O1069" s="206"/>
      <c r="P1069" s="206"/>
      <c r="Q1069" s="206"/>
      <c r="R1069" s="206"/>
      <c r="S1069" s="206"/>
      <c r="T1069" s="207"/>
      <c r="AT1069" s="208" t="s">
        <v>157</v>
      </c>
      <c r="AU1069" s="208" t="s">
        <v>82</v>
      </c>
      <c r="AV1069" s="13" t="s">
        <v>80</v>
      </c>
      <c r="AW1069" s="13" t="s">
        <v>33</v>
      </c>
      <c r="AX1069" s="13" t="s">
        <v>72</v>
      </c>
      <c r="AY1069" s="208" t="s">
        <v>146</v>
      </c>
    </row>
    <row r="1070" spans="2:51" s="14" customFormat="1">
      <c r="B1070" s="209"/>
      <c r="C1070" s="210"/>
      <c r="D1070" s="200" t="s">
        <v>157</v>
      </c>
      <c r="E1070" s="211" t="s">
        <v>19</v>
      </c>
      <c r="F1070" s="212" t="s">
        <v>1008</v>
      </c>
      <c r="G1070" s="210"/>
      <c r="H1070" s="213">
        <v>4.0999999999999996</v>
      </c>
      <c r="I1070" s="214"/>
      <c r="J1070" s="210"/>
      <c r="K1070" s="210"/>
      <c r="L1070" s="215"/>
      <c r="M1070" s="216"/>
      <c r="N1070" s="217"/>
      <c r="O1070" s="217"/>
      <c r="P1070" s="217"/>
      <c r="Q1070" s="217"/>
      <c r="R1070" s="217"/>
      <c r="S1070" s="217"/>
      <c r="T1070" s="218"/>
      <c r="AT1070" s="219" t="s">
        <v>157</v>
      </c>
      <c r="AU1070" s="219" t="s">
        <v>82</v>
      </c>
      <c r="AV1070" s="14" t="s">
        <v>82</v>
      </c>
      <c r="AW1070" s="14" t="s">
        <v>33</v>
      </c>
      <c r="AX1070" s="14" t="s">
        <v>72</v>
      </c>
      <c r="AY1070" s="219" t="s">
        <v>146</v>
      </c>
    </row>
    <row r="1071" spans="2:51" s="13" customFormat="1">
      <c r="B1071" s="198"/>
      <c r="C1071" s="199"/>
      <c r="D1071" s="200" t="s">
        <v>157</v>
      </c>
      <c r="E1071" s="201" t="s">
        <v>19</v>
      </c>
      <c r="F1071" s="202" t="s">
        <v>1379</v>
      </c>
      <c r="G1071" s="199"/>
      <c r="H1071" s="201" t="s">
        <v>19</v>
      </c>
      <c r="I1071" s="203"/>
      <c r="J1071" s="199"/>
      <c r="K1071" s="199"/>
      <c r="L1071" s="204"/>
      <c r="M1071" s="205"/>
      <c r="N1071" s="206"/>
      <c r="O1071" s="206"/>
      <c r="P1071" s="206"/>
      <c r="Q1071" s="206"/>
      <c r="R1071" s="206"/>
      <c r="S1071" s="206"/>
      <c r="T1071" s="207"/>
      <c r="AT1071" s="208" t="s">
        <v>157</v>
      </c>
      <c r="AU1071" s="208" t="s">
        <v>82</v>
      </c>
      <c r="AV1071" s="13" t="s">
        <v>80</v>
      </c>
      <c r="AW1071" s="13" t="s">
        <v>33</v>
      </c>
      <c r="AX1071" s="13" t="s">
        <v>72</v>
      </c>
      <c r="AY1071" s="208" t="s">
        <v>146</v>
      </c>
    </row>
    <row r="1072" spans="2:51" s="14" customFormat="1">
      <c r="B1072" s="209"/>
      <c r="C1072" s="210"/>
      <c r="D1072" s="200" t="s">
        <v>157</v>
      </c>
      <c r="E1072" s="211" t="s">
        <v>19</v>
      </c>
      <c r="F1072" s="212" t="s">
        <v>1380</v>
      </c>
      <c r="G1072" s="210"/>
      <c r="H1072" s="213">
        <v>3.92</v>
      </c>
      <c r="I1072" s="214"/>
      <c r="J1072" s="210"/>
      <c r="K1072" s="210"/>
      <c r="L1072" s="215"/>
      <c r="M1072" s="216"/>
      <c r="N1072" s="217"/>
      <c r="O1072" s="217"/>
      <c r="P1072" s="217"/>
      <c r="Q1072" s="217"/>
      <c r="R1072" s="217"/>
      <c r="S1072" s="217"/>
      <c r="T1072" s="218"/>
      <c r="AT1072" s="219" t="s">
        <v>157</v>
      </c>
      <c r="AU1072" s="219" t="s">
        <v>82</v>
      </c>
      <c r="AV1072" s="14" t="s">
        <v>82</v>
      </c>
      <c r="AW1072" s="14" t="s">
        <v>33</v>
      </c>
      <c r="AX1072" s="14" t="s">
        <v>72</v>
      </c>
      <c r="AY1072" s="219" t="s">
        <v>146</v>
      </c>
    </row>
    <row r="1073" spans="1:65" s="13" customFormat="1">
      <c r="B1073" s="198"/>
      <c r="C1073" s="199"/>
      <c r="D1073" s="200" t="s">
        <v>157</v>
      </c>
      <c r="E1073" s="201" t="s">
        <v>19</v>
      </c>
      <c r="F1073" s="202" t="s">
        <v>1381</v>
      </c>
      <c r="G1073" s="199"/>
      <c r="H1073" s="201" t="s">
        <v>19</v>
      </c>
      <c r="I1073" s="203"/>
      <c r="J1073" s="199"/>
      <c r="K1073" s="199"/>
      <c r="L1073" s="204"/>
      <c r="M1073" s="205"/>
      <c r="N1073" s="206"/>
      <c r="O1073" s="206"/>
      <c r="P1073" s="206"/>
      <c r="Q1073" s="206"/>
      <c r="R1073" s="206"/>
      <c r="S1073" s="206"/>
      <c r="T1073" s="207"/>
      <c r="AT1073" s="208" t="s">
        <v>157</v>
      </c>
      <c r="AU1073" s="208" t="s">
        <v>82</v>
      </c>
      <c r="AV1073" s="13" t="s">
        <v>80</v>
      </c>
      <c r="AW1073" s="13" t="s">
        <v>33</v>
      </c>
      <c r="AX1073" s="13" t="s">
        <v>72</v>
      </c>
      <c r="AY1073" s="208" t="s">
        <v>146</v>
      </c>
    </row>
    <row r="1074" spans="1:65" s="14" customFormat="1">
      <c r="B1074" s="209"/>
      <c r="C1074" s="210"/>
      <c r="D1074" s="200" t="s">
        <v>157</v>
      </c>
      <c r="E1074" s="211" t="s">
        <v>19</v>
      </c>
      <c r="F1074" s="212" t="s">
        <v>1382</v>
      </c>
      <c r="G1074" s="210"/>
      <c r="H1074" s="213">
        <v>5.65</v>
      </c>
      <c r="I1074" s="214"/>
      <c r="J1074" s="210"/>
      <c r="K1074" s="210"/>
      <c r="L1074" s="215"/>
      <c r="M1074" s="216"/>
      <c r="N1074" s="217"/>
      <c r="O1074" s="217"/>
      <c r="P1074" s="217"/>
      <c r="Q1074" s="217"/>
      <c r="R1074" s="217"/>
      <c r="S1074" s="217"/>
      <c r="T1074" s="218"/>
      <c r="AT1074" s="219" t="s">
        <v>157</v>
      </c>
      <c r="AU1074" s="219" t="s">
        <v>82</v>
      </c>
      <c r="AV1074" s="14" t="s">
        <v>82</v>
      </c>
      <c r="AW1074" s="14" t="s">
        <v>33</v>
      </c>
      <c r="AX1074" s="14" t="s">
        <v>72</v>
      </c>
      <c r="AY1074" s="219" t="s">
        <v>146</v>
      </c>
    </row>
    <row r="1075" spans="1:65" s="15" customFormat="1">
      <c r="B1075" s="220"/>
      <c r="C1075" s="221"/>
      <c r="D1075" s="200" t="s">
        <v>157</v>
      </c>
      <c r="E1075" s="222" t="s">
        <v>19</v>
      </c>
      <c r="F1075" s="223" t="s">
        <v>161</v>
      </c>
      <c r="G1075" s="221"/>
      <c r="H1075" s="224">
        <v>60.92</v>
      </c>
      <c r="I1075" s="225"/>
      <c r="J1075" s="221"/>
      <c r="K1075" s="221"/>
      <c r="L1075" s="226"/>
      <c r="M1075" s="227"/>
      <c r="N1075" s="228"/>
      <c r="O1075" s="228"/>
      <c r="P1075" s="228"/>
      <c r="Q1075" s="228"/>
      <c r="R1075" s="228"/>
      <c r="S1075" s="228"/>
      <c r="T1075" s="229"/>
      <c r="AT1075" s="230" t="s">
        <v>157</v>
      </c>
      <c r="AU1075" s="230" t="s">
        <v>82</v>
      </c>
      <c r="AV1075" s="15" t="s">
        <v>147</v>
      </c>
      <c r="AW1075" s="15" t="s">
        <v>33</v>
      </c>
      <c r="AX1075" s="15" t="s">
        <v>80</v>
      </c>
      <c r="AY1075" s="230" t="s">
        <v>146</v>
      </c>
    </row>
    <row r="1076" spans="1:65" s="2" customFormat="1" ht="16.5" customHeight="1">
      <c r="A1076" s="36"/>
      <c r="B1076" s="37"/>
      <c r="C1076" s="180" t="s">
        <v>1742</v>
      </c>
      <c r="D1076" s="180" t="s">
        <v>149</v>
      </c>
      <c r="E1076" s="181" t="s">
        <v>1743</v>
      </c>
      <c r="F1076" s="182" t="s">
        <v>1744</v>
      </c>
      <c r="G1076" s="183" t="s">
        <v>152</v>
      </c>
      <c r="H1076" s="184">
        <v>60.92</v>
      </c>
      <c r="I1076" s="185"/>
      <c r="J1076" s="186">
        <f>ROUND(I1076*H1076,2)</f>
        <v>0</v>
      </c>
      <c r="K1076" s="182" t="s">
        <v>362</v>
      </c>
      <c r="L1076" s="41"/>
      <c r="M1076" s="187" t="s">
        <v>19</v>
      </c>
      <c r="N1076" s="188" t="s">
        <v>43</v>
      </c>
      <c r="O1076" s="66"/>
      <c r="P1076" s="189">
        <f>O1076*H1076</f>
        <v>0</v>
      </c>
      <c r="Q1076" s="189">
        <v>2.9999999999999997E-4</v>
      </c>
      <c r="R1076" s="189">
        <f>Q1076*H1076</f>
        <v>1.8276000000000001E-2</v>
      </c>
      <c r="S1076" s="189">
        <v>0</v>
      </c>
      <c r="T1076" s="190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91" t="s">
        <v>241</v>
      </c>
      <c r="AT1076" s="191" t="s">
        <v>149</v>
      </c>
      <c r="AU1076" s="191" t="s">
        <v>82</v>
      </c>
      <c r="AY1076" s="19" t="s">
        <v>146</v>
      </c>
      <c r="BE1076" s="192">
        <f>IF(N1076="základní",J1076,0)</f>
        <v>0</v>
      </c>
      <c r="BF1076" s="192">
        <f>IF(N1076="snížená",J1076,0)</f>
        <v>0</v>
      </c>
      <c r="BG1076" s="192">
        <f>IF(N1076="zákl. přenesená",J1076,0)</f>
        <v>0</v>
      </c>
      <c r="BH1076" s="192">
        <f>IF(N1076="sníž. přenesená",J1076,0)</f>
        <v>0</v>
      </c>
      <c r="BI1076" s="192">
        <f>IF(N1076="nulová",J1076,0)</f>
        <v>0</v>
      </c>
      <c r="BJ1076" s="19" t="s">
        <v>80</v>
      </c>
      <c r="BK1076" s="192">
        <f>ROUND(I1076*H1076,2)</f>
        <v>0</v>
      </c>
      <c r="BL1076" s="19" t="s">
        <v>241</v>
      </c>
      <c r="BM1076" s="191" t="s">
        <v>1745</v>
      </c>
    </row>
    <row r="1077" spans="1:65" s="2" customFormat="1">
      <c r="A1077" s="36"/>
      <c r="B1077" s="37"/>
      <c r="C1077" s="38"/>
      <c r="D1077" s="193" t="s">
        <v>155</v>
      </c>
      <c r="E1077" s="38"/>
      <c r="F1077" s="194" t="s">
        <v>1746</v>
      </c>
      <c r="G1077" s="38"/>
      <c r="H1077" s="38"/>
      <c r="I1077" s="195"/>
      <c r="J1077" s="38"/>
      <c r="K1077" s="38"/>
      <c r="L1077" s="41"/>
      <c r="M1077" s="196"/>
      <c r="N1077" s="197"/>
      <c r="O1077" s="66"/>
      <c r="P1077" s="66"/>
      <c r="Q1077" s="66"/>
      <c r="R1077" s="66"/>
      <c r="S1077" s="66"/>
      <c r="T1077" s="67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9" t="s">
        <v>155</v>
      </c>
      <c r="AU1077" s="19" t="s">
        <v>82</v>
      </c>
    </row>
    <row r="1078" spans="1:65" s="13" customFormat="1">
      <c r="B1078" s="198"/>
      <c r="C1078" s="199"/>
      <c r="D1078" s="200" t="s">
        <v>157</v>
      </c>
      <c r="E1078" s="201" t="s">
        <v>19</v>
      </c>
      <c r="F1078" s="202" t="s">
        <v>514</v>
      </c>
      <c r="G1078" s="199"/>
      <c r="H1078" s="201" t="s">
        <v>19</v>
      </c>
      <c r="I1078" s="203"/>
      <c r="J1078" s="199"/>
      <c r="K1078" s="199"/>
      <c r="L1078" s="204"/>
      <c r="M1078" s="205"/>
      <c r="N1078" s="206"/>
      <c r="O1078" s="206"/>
      <c r="P1078" s="206"/>
      <c r="Q1078" s="206"/>
      <c r="R1078" s="206"/>
      <c r="S1078" s="206"/>
      <c r="T1078" s="207"/>
      <c r="AT1078" s="208" t="s">
        <v>157</v>
      </c>
      <c r="AU1078" s="208" t="s">
        <v>82</v>
      </c>
      <c r="AV1078" s="13" t="s">
        <v>80</v>
      </c>
      <c r="AW1078" s="13" t="s">
        <v>33</v>
      </c>
      <c r="AX1078" s="13" t="s">
        <v>72</v>
      </c>
      <c r="AY1078" s="208" t="s">
        <v>146</v>
      </c>
    </row>
    <row r="1079" spans="1:65" s="14" customFormat="1">
      <c r="B1079" s="209"/>
      <c r="C1079" s="210"/>
      <c r="D1079" s="200" t="s">
        <v>157</v>
      </c>
      <c r="E1079" s="211" t="s">
        <v>19</v>
      </c>
      <c r="F1079" s="212" t="s">
        <v>515</v>
      </c>
      <c r="G1079" s="210"/>
      <c r="H1079" s="213">
        <v>11.74</v>
      </c>
      <c r="I1079" s="214"/>
      <c r="J1079" s="210"/>
      <c r="K1079" s="210"/>
      <c r="L1079" s="215"/>
      <c r="M1079" s="216"/>
      <c r="N1079" s="217"/>
      <c r="O1079" s="217"/>
      <c r="P1079" s="217"/>
      <c r="Q1079" s="217"/>
      <c r="R1079" s="217"/>
      <c r="S1079" s="217"/>
      <c r="T1079" s="218"/>
      <c r="AT1079" s="219" t="s">
        <v>157</v>
      </c>
      <c r="AU1079" s="219" t="s">
        <v>82</v>
      </c>
      <c r="AV1079" s="14" t="s">
        <v>82</v>
      </c>
      <c r="AW1079" s="14" t="s">
        <v>33</v>
      </c>
      <c r="AX1079" s="14" t="s">
        <v>72</v>
      </c>
      <c r="AY1079" s="219" t="s">
        <v>146</v>
      </c>
    </row>
    <row r="1080" spans="1:65" s="13" customFormat="1">
      <c r="B1080" s="198"/>
      <c r="C1080" s="199"/>
      <c r="D1080" s="200" t="s">
        <v>157</v>
      </c>
      <c r="E1080" s="201" t="s">
        <v>19</v>
      </c>
      <c r="F1080" s="202" t="s">
        <v>522</v>
      </c>
      <c r="G1080" s="199"/>
      <c r="H1080" s="201" t="s">
        <v>19</v>
      </c>
      <c r="I1080" s="203"/>
      <c r="J1080" s="199"/>
      <c r="K1080" s="199"/>
      <c r="L1080" s="204"/>
      <c r="M1080" s="205"/>
      <c r="N1080" s="206"/>
      <c r="O1080" s="206"/>
      <c r="P1080" s="206"/>
      <c r="Q1080" s="206"/>
      <c r="R1080" s="206"/>
      <c r="S1080" s="206"/>
      <c r="T1080" s="207"/>
      <c r="AT1080" s="208" t="s">
        <v>157</v>
      </c>
      <c r="AU1080" s="208" t="s">
        <v>82</v>
      </c>
      <c r="AV1080" s="13" t="s">
        <v>80</v>
      </c>
      <c r="AW1080" s="13" t="s">
        <v>33</v>
      </c>
      <c r="AX1080" s="13" t="s">
        <v>72</v>
      </c>
      <c r="AY1080" s="208" t="s">
        <v>146</v>
      </c>
    </row>
    <row r="1081" spans="1:65" s="14" customFormat="1">
      <c r="B1081" s="209"/>
      <c r="C1081" s="210"/>
      <c r="D1081" s="200" t="s">
        <v>157</v>
      </c>
      <c r="E1081" s="211" t="s">
        <v>19</v>
      </c>
      <c r="F1081" s="212" t="s">
        <v>523</v>
      </c>
      <c r="G1081" s="210"/>
      <c r="H1081" s="213">
        <v>7.66</v>
      </c>
      <c r="I1081" s="214"/>
      <c r="J1081" s="210"/>
      <c r="K1081" s="210"/>
      <c r="L1081" s="215"/>
      <c r="M1081" s="216"/>
      <c r="N1081" s="217"/>
      <c r="O1081" s="217"/>
      <c r="P1081" s="217"/>
      <c r="Q1081" s="217"/>
      <c r="R1081" s="217"/>
      <c r="S1081" s="217"/>
      <c r="T1081" s="218"/>
      <c r="AT1081" s="219" t="s">
        <v>157</v>
      </c>
      <c r="AU1081" s="219" t="s">
        <v>82</v>
      </c>
      <c r="AV1081" s="14" t="s">
        <v>82</v>
      </c>
      <c r="AW1081" s="14" t="s">
        <v>33</v>
      </c>
      <c r="AX1081" s="14" t="s">
        <v>72</v>
      </c>
      <c r="AY1081" s="219" t="s">
        <v>146</v>
      </c>
    </row>
    <row r="1082" spans="1:65" s="13" customFormat="1">
      <c r="B1082" s="198"/>
      <c r="C1082" s="199"/>
      <c r="D1082" s="200" t="s">
        <v>157</v>
      </c>
      <c r="E1082" s="201" t="s">
        <v>19</v>
      </c>
      <c r="F1082" s="202" t="s">
        <v>1741</v>
      </c>
      <c r="G1082" s="199"/>
      <c r="H1082" s="201" t="s">
        <v>19</v>
      </c>
      <c r="I1082" s="203"/>
      <c r="J1082" s="199"/>
      <c r="K1082" s="199"/>
      <c r="L1082" s="204"/>
      <c r="M1082" s="205"/>
      <c r="N1082" s="206"/>
      <c r="O1082" s="206"/>
      <c r="P1082" s="206"/>
      <c r="Q1082" s="206"/>
      <c r="R1082" s="206"/>
      <c r="S1082" s="206"/>
      <c r="T1082" s="207"/>
      <c r="AT1082" s="208" t="s">
        <v>157</v>
      </c>
      <c r="AU1082" s="208" t="s">
        <v>82</v>
      </c>
      <c r="AV1082" s="13" t="s">
        <v>80</v>
      </c>
      <c r="AW1082" s="13" t="s">
        <v>33</v>
      </c>
      <c r="AX1082" s="13" t="s">
        <v>72</v>
      </c>
      <c r="AY1082" s="208" t="s">
        <v>146</v>
      </c>
    </row>
    <row r="1083" spans="1:65" s="14" customFormat="1">
      <c r="B1083" s="209"/>
      <c r="C1083" s="210"/>
      <c r="D1083" s="200" t="s">
        <v>157</v>
      </c>
      <c r="E1083" s="211" t="s">
        <v>19</v>
      </c>
      <c r="F1083" s="212" t="s">
        <v>525</v>
      </c>
      <c r="G1083" s="210"/>
      <c r="H1083" s="213">
        <v>1.43</v>
      </c>
      <c r="I1083" s="214"/>
      <c r="J1083" s="210"/>
      <c r="K1083" s="210"/>
      <c r="L1083" s="215"/>
      <c r="M1083" s="216"/>
      <c r="N1083" s="217"/>
      <c r="O1083" s="217"/>
      <c r="P1083" s="217"/>
      <c r="Q1083" s="217"/>
      <c r="R1083" s="217"/>
      <c r="S1083" s="217"/>
      <c r="T1083" s="218"/>
      <c r="AT1083" s="219" t="s">
        <v>157</v>
      </c>
      <c r="AU1083" s="219" t="s">
        <v>82</v>
      </c>
      <c r="AV1083" s="14" t="s">
        <v>82</v>
      </c>
      <c r="AW1083" s="14" t="s">
        <v>33</v>
      </c>
      <c r="AX1083" s="14" t="s">
        <v>72</v>
      </c>
      <c r="AY1083" s="219" t="s">
        <v>146</v>
      </c>
    </row>
    <row r="1084" spans="1:65" s="13" customFormat="1">
      <c r="B1084" s="198"/>
      <c r="C1084" s="199"/>
      <c r="D1084" s="200" t="s">
        <v>157</v>
      </c>
      <c r="E1084" s="201" t="s">
        <v>19</v>
      </c>
      <c r="F1084" s="202" t="s">
        <v>526</v>
      </c>
      <c r="G1084" s="199"/>
      <c r="H1084" s="201" t="s">
        <v>19</v>
      </c>
      <c r="I1084" s="203"/>
      <c r="J1084" s="199"/>
      <c r="K1084" s="199"/>
      <c r="L1084" s="204"/>
      <c r="M1084" s="205"/>
      <c r="N1084" s="206"/>
      <c r="O1084" s="206"/>
      <c r="P1084" s="206"/>
      <c r="Q1084" s="206"/>
      <c r="R1084" s="206"/>
      <c r="S1084" s="206"/>
      <c r="T1084" s="207"/>
      <c r="AT1084" s="208" t="s">
        <v>157</v>
      </c>
      <c r="AU1084" s="208" t="s">
        <v>82</v>
      </c>
      <c r="AV1084" s="13" t="s">
        <v>80</v>
      </c>
      <c r="AW1084" s="13" t="s">
        <v>33</v>
      </c>
      <c r="AX1084" s="13" t="s">
        <v>72</v>
      </c>
      <c r="AY1084" s="208" t="s">
        <v>146</v>
      </c>
    </row>
    <row r="1085" spans="1:65" s="14" customFormat="1">
      <c r="B1085" s="209"/>
      <c r="C1085" s="210"/>
      <c r="D1085" s="200" t="s">
        <v>157</v>
      </c>
      <c r="E1085" s="211" t="s">
        <v>19</v>
      </c>
      <c r="F1085" s="212" t="s">
        <v>527</v>
      </c>
      <c r="G1085" s="210"/>
      <c r="H1085" s="213">
        <v>4.68</v>
      </c>
      <c r="I1085" s="214"/>
      <c r="J1085" s="210"/>
      <c r="K1085" s="210"/>
      <c r="L1085" s="215"/>
      <c r="M1085" s="216"/>
      <c r="N1085" s="217"/>
      <c r="O1085" s="217"/>
      <c r="P1085" s="217"/>
      <c r="Q1085" s="217"/>
      <c r="R1085" s="217"/>
      <c r="S1085" s="217"/>
      <c r="T1085" s="218"/>
      <c r="AT1085" s="219" t="s">
        <v>157</v>
      </c>
      <c r="AU1085" s="219" t="s">
        <v>82</v>
      </c>
      <c r="AV1085" s="14" t="s">
        <v>82</v>
      </c>
      <c r="AW1085" s="14" t="s">
        <v>33</v>
      </c>
      <c r="AX1085" s="14" t="s">
        <v>72</v>
      </c>
      <c r="AY1085" s="219" t="s">
        <v>146</v>
      </c>
    </row>
    <row r="1086" spans="1:65" s="13" customFormat="1">
      <c r="B1086" s="198"/>
      <c r="C1086" s="199"/>
      <c r="D1086" s="200" t="s">
        <v>157</v>
      </c>
      <c r="E1086" s="201" t="s">
        <v>19</v>
      </c>
      <c r="F1086" s="202" t="s">
        <v>528</v>
      </c>
      <c r="G1086" s="199"/>
      <c r="H1086" s="201" t="s">
        <v>19</v>
      </c>
      <c r="I1086" s="203"/>
      <c r="J1086" s="199"/>
      <c r="K1086" s="199"/>
      <c r="L1086" s="204"/>
      <c r="M1086" s="205"/>
      <c r="N1086" s="206"/>
      <c r="O1086" s="206"/>
      <c r="P1086" s="206"/>
      <c r="Q1086" s="206"/>
      <c r="R1086" s="206"/>
      <c r="S1086" s="206"/>
      <c r="T1086" s="207"/>
      <c r="AT1086" s="208" t="s">
        <v>157</v>
      </c>
      <c r="AU1086" s="208" t="s">
        <v>82</v>
      </c>
      <c r="AV1086" s="13" t="s">
        <v>80</v>
      </c>
      <c r="AW1086" s="13" t="s">
        <v>33</v>
      </c>
      <c r="AX1086" s="13" t="s">
        <v>72</v>
      </c>
      <c r="AY1086" s="208" t="s">
        <v>146</v>
      </c>
    </row>
    <row r="1087" spans="1:65" s="14" customFormat="1">
      <c r="B1087" s="209"/>
      <c r="C1087" s="210"/>
      <c r="D1087" s="200" t="s">
        <v>157</v>
      </c>
      <c r="E1087" s="211" t="s">
        <v>19</v>
      </c>
      <c r="F1087" s="212" t="s">
        <v>529</v>
      </c>
      <c r="G1087" s="210"/>
      <c r="H1087" s="213">
        <v>12.28</v>
      </c>
      <c r="I1087" s="214"/>
      <c r="J1087" s="210"/>
      <c r="K1087" s="210"/>
      <c r="L1087" s="215"/>
      <c r="M1087" s="216"/>
      <c r="N1087" s="217"/>
      <c r="O1087" s="217"/>
      <c r="P1087" s="217"/>
      <c r="Q1087" s="217"/>
      <c r="R1087" s="217"/>
      <c r="S1087" s="217"/>
      <c r="T1087" s="218"/>
      <c r="AT1087" s="219" t="s">
        <v>157</v>
      </c>
      <c r="AU1087" s="219" t="s">
        <v>82</v>
      </c>
      <c r="AV1087" s="14" t="s">
        <v>82</v>
      </c>
      <c r="AW1087" s="14" t="s">
        <v>33</v>
      </c>
      <c r="AX1087" s="14" t="s">
        <v>72</v>
      </c>
      <c r="AY1087" s="219" t="s">
        <v>146</v>
      </c>
    </row>
    <row r="1088" spans="1:65" s="13" customFormat="1">
      <c r="B1088" s="198"/>
      <c r="C1088" s="199"/>
      <c r="D1088" s="200" t="s">
        <v>157</v>
      </c>
      <c r="E1088" s="201" t="s">
        <v>19</v>
      </c>
      <c r="F1088" s="202" t="s">
        <v>933</v>
      </c>
      <c r="G1088" s="199"/>
      <c r="H1088" s="201" t="s">
        <v>19</v>
      </c>
      <c r="I1088" s="203"/>
      <c r="J1088" s="199"/>
      <c r="K1088" s="199"/>
      <c r="L1088" s="204"/>
      <c r="M1088" s="205"/>
      <c r="N1088" s="206"/>
      <c r="O1088" s="206"/>
      <c r="P1088" s="206"/>
      <c r="Q1088" s="206"/>
      <c r="R1088" s="206"/>
      <c r="S1088" s="206"/>
      <c r="T1088" s="207"/>
      <c r="AT1088" s="208" t="s">
        <v>157</v>
      </c>
      <c r="AU1088" s="208" t="s">
        <v>82</v>
      </c>
      <c r="AV1088" s="13" t="s">
        <v>80</v>
      </c>
      <c r="AW1088" s="13" t="s">
        <v>33</v>
      </c>
      <c r="AX1088" s="13" t="s">
        <v>72</v>
      </c>
      <c r="AY1088" s="208" t="s">
        <v>146</v>
      </c>
    </row>
    <row r="1089" spans="1:65" s="14" customFormat="1">
      <c r="B1089" s="209"/>
      <c r="C1089" s="210"/>
      <c r="D1089" s="200" t="s">
        <v>157</v>
      </c>
      <c r="E1089" s="211" t="s">
        <v>19</v>
      </c>
      <c r="F1089" s="212" t="s">
        <v>934</v>
      </c>
      <c r="G1089" s="210"/>
      <c r="H1089" s="213">
        <v>9.4600000000000009</v>
      </c>
      <c r="I1089" s="214"/>
      <c r="J1089" s="210"/>
      <c r="K1089" s="210"/>
      <c r="L1089" s="215"/>
      <c r="M1089" s="216"/>
      <c r="N1089" s="217"/>
      <c r="O1089" s="217"/>
      <c r="P1089" s="217"/>
      <c r="Q1089" s="217"/>
      <c r="R1089" s="217"/>
      <c r="S1089" s="217"/>
      <c r="T1089" s="218"/>
      <c r="AT1089" s="219" t="s">
        <v>157</v>
      </c>
      <c r="AU1089" s="219" t="s">
        <v>82</v>
      </c>
      <c r="AV1089" s="14" t="s">
        <v>82</v>
      </c>
      <c r="AW1089" s="14" t="s">
        <v>33</v>
      </c>
      <c r="AX1089" s="14" t="s">
        <v>72</v>
      </c>
      <c r="AY1089" s="219" t="s">
        <v>146</v>
      </c>
    </row>
    <row r="1090" spans="1:65" s="13" customFormat="1">
      <c r="B1090" s="198"/>
      <c r="C1090" s="199"/>
      <c r="D1090" s="200" t="s">
        <v>157</v>
      </c>
      <c r="E1090" s="201" t="s">
        <v>19</v>
      </c>
      <c r="F1090" s="202" t="s">
        <v>1007</v>
      </c>
      <c r="G1090" s="199"/>
      <c r="H1090" s="201" t="s">
        <v>19</v>
      </c>
      <c r="I1090" s="203"/>
      <c r="J1090" s="199"/>
      <c r="K1090" s="199"/>
      <c r="L1090" s="204"/>
      <c r="M1090" s="205"/>
      <c r="N1090" s="206"/>
      <c r="O1090" s="206"/>
      <c r="P1090" s="206"/>
      <c r="Q1090" s="206"/>
      <c r="R1090" s="206"/>
      <c r="S1090" s="206"/>
      <c r="T1090" s="207"/>
      <c r="AT1090" s="208" t="s">
        <v>157</v>
      </c>
      <c r="AU1090" s="208" t="s">
        <v>82</v>
      </c>
      <c r="AV1090" s="13" t="s">
        <v>80</v>
      </c>
      <c r="AW1090" s="13" t="s">
        <v>33</v>
      </c>
      <c r="AX1090" s="13" t="s">
        <v>72</v>
      </c>
      <c r="AY1090" s="208" t="s">
        <v>146</v>
      </c>
    </row>
    <row r="1091" spans="1:65" s="14" customFormat="1">
      <c r="B1091" s="209"/>
      <c r="C1091" s="210"/>
      <c r="D1091" s="200" t="s">
        <v>157</v>
      </c>
      <c r="E1091" s="211" t="s">
        <v>19</v>
      </c>
      <c r="F1091" s="212" t="s">
        <v>1008</v>
      </c>
      <c r="G1091" s="210"/>
      <c r="H1091" s="213">
        <v>4.0999999999999996</v>
      </c>
      <c r="I1091" s="214"/>
      <c r="J1091" s="210"/>
      <c r="K1091" s="210"/>
      <c r="L1091" s="215"/>
      <c r="M1091" s="216"/>
      <c r="N1091" s="217"/>
      <c r="O1091" s="217"/>
      <c r="P1091" s="217"/>
      <c r="Q1091" s="217"/>
      <c r="R1091" s="217"/>
      <c r="S1091" s="217"/>
      <c r="T1091" s="218"/>
      <c r="AT1091" s="219" t="s">
        <v>157</v>
      </c>
      <c r="AU1091" s="219" t="s">
        <v>82</v>
      </c>
      <c r="AV1091" s="14" t="s">
        <v>82</v>
      </c>
      <c r="AW1091" s="14" t="s">
        <v>33</v>
      </c>
      <c r="AX1091" s="14" t="s">
        <v>72</v>
      </c>
      <c r="AY1091" s="219" t="s">
        <v>146</v>
      </c>
    </row>
    <row r="1092" spans="1:65" s="13" customFormat="1">
      <c r="B1092" s="198"/>
      <c r="C1092" s="199"/>
      <c r="D1092" s="200" t="s">
        <v>157</v>
      </c>
      <c r="E1092" s="201" t="s">
        <v>19</v>
      </c>
      <c r="F1092" s="202" t="s">
        <v>1379</v>
      </c>
      <c r="G1092" s="199"/>
      <c r="H1092" s="201" t="s">
        <v>19</v>
      </c>
      <c r="I1092" s="203"/>
      <c r="J1092" s="199"/>
      <c r="K1092" s="199"/>
      <c r="L1092" s="204"/>
      <c r="M1092" s="205"/>
      <c r="N1092" s="206"/>
      <c r="O1092" s="206"/>
      <c r="P1092" s="206"/>
      <c r="Q1092" s="206"/>
      <c r="R1092" s="206"/>
      <c r="S1092" s="206"/>
      <c r="T1092" s="207"/>
      <c r="AT1092" s="208" t="s">
        <v>157</v>
      </c>
      <c r="AU1092" s="208" t="s">
        <v>82</v>
      </c>
      <c r="AV1092" s="13" t="s">
        <v>80</v>
      </c>
      <c r="AW1092" s="13" t="s">
        <v>33</v>
      </c>
      <c r="AX1092" s="13" t="s">
        <v>72</v>
      </c>
      <c r="AY1092" s="208" t="s">
        <v>146</v>
      </c>
    </row>
    <row r="1093" spans="1:65" s="14" customFormat="1">
      <c r="B1093" s="209"/>
      <c r="C1093" s="210"/>
      <c r="D1093" s="200" t="s">
        <v>157</v>
      </c>
      <c r="E1093" s="211" t="s">
        <v>19</v>
      </c>
      <c r="F1093" s="212" t="s">
        <v>1380</v>
      </c>
      <c r="G1093" s="210"/>
      <c r="H1093" s="213">
        <v>3.92</v>
      </c>
      <c r="I1093" s="214"/>
      <c r="J1093" s="210"/>
      <c r="K1093" s="210"/>
      <c r="L1093" s="215"/>
      <c r="M1093" s="216"/>
      <c r="N1093" s="217"/>
      <c r="O1093" s="217"/>
      <c r="P1093" s="217"/>
      <c r="Q1093" s="217"/>
      <c r="R1093" s="217"/>
      <c r="S1093" s="217"/>
      <c r="T1093" s="218"/>
      <c r="AT1093" s="219" t="s">
        <v>157</v>
      </c>
      <c r="AU1093" s="219" t="s">
        <v>82</v>
      </c>
      <c r="AV1093" s="14" t="s">
        <v>82</v>
      </c>
      <c r="AW1093" s="14" t="s">
        <v>33</v>
      </c>
      <c r="AX1093" s="14" t="s">
        <v>72</v>
      </c>
      <c r="AY1093" s="219" t="s">
        <v>146</v>
      </c>
    </row>
    <row r="1094" spans="1:65" s="13" customFormat="1">
      <c r="B1094" s="198"/>
      <c r="C1094" s="199"/>
      <c r="D1094" s="200" t="s">
        <v>157</v>
      </c>
      <c r="E1094" s="201" t="s">
        <v>19</v>
      </c>
      <c r="F1094" s="202" t="s">
        <v>1381</v>
      </c>
      <c r="G1094" s="199"/>
      <c r="H1094" s="201" t="s">
        <v>19</v>
      </c>
      <c r="I1094" s="203"/>
      <c r="J1094" s="199"/>
      <c r="K1094" s="199"/>
      <c r="L1094" s="204"/>
      <c r="M1094" s="205"/>
      <c r="N1094" s="206"/>
      <c r="O1094" s="206"/>
      <c r="P1094" s="206"/>
      <c r="Q1094" s="206"/>
      <c r="R1094" s="206"/>
      <c r="S1094" s="206"/>
      <c r="T1094" s="207"/>
      <c r="AT1094" s="208" t="s">
        <v>157</v>
      </c>
      <c r="AU1094" s="208" t="s">
        <v>82</v>
      </c>
      <c r="AV1094" s="13" t="s">
        <v>80</v>
      </c>
      <c r="AW1094" s="13" t="s">
        <v>33</v>
      </c>
      <c r="AX1094" s="13" t="s">
        <v>72</v>
      </c>
      <c r="AY1094" s="208" t="s">
        <v>146</v>
      </c>
    </row>
    <row r="1095" spans="1:65" s="14" customFormat="1">
      <c r="B1095" s="209"/>
      <c r="C1095" s="210"/>
      <c r="D1095" s="200" t="s">
        <v>157</v>
      </c>
      <c r="E1095" s="211" t="s">
        <v>19</v>
      </c>
      <c r="F1095" s="212" t="s">
        <v>1382</v>
      </c>
      <c r="G1095" s="210"/>
      <c r="H1095" s="213">
        <v>5.65</v>
      </c>
      <c r="I1095" s="214"/>
      <c r="J1095" s="210"/>
      <c r="K1095" s="210"/>
      <c r="L1095" s="215"/>
      <c r="M1095" s="216"/>
      <c r="N1095" s="217"/>
      <c r="O1095" s="217"/>
      <c r="P1095" s="217"/>
      <c r="Q1095" s="217"/>
      <c r="R1095" s="217"/>
      <c r="S1095" s="217"/>
      <c r="T1095" s="218"/>
      <c r="AT1095" s="219" t="s">
        <v>157</v>
      </c>
      <c r="AU1095" s="219" t="s">
        <v>82</v>
      </c>
      <c r="AV1095" s="14" t="s">
        <v>82</v>
      </c>
      <c r="AW1095" s="14" t="s">
        <v>33</v>
      </c>
      <c r="AX1095" s="14" t="s">
        <v>72</v>
      </c>
      <c r="AY1095" s="219" t="s">
        <v>146</v>
      </c>
    </row>
    <row r="1096" spans="1:65" s="15" customFormat="1">
      <c r="B1096" s="220"/>
      <c r="C1096" s="221"/>
      <c r="D1096" s="200" t="s">
        <v>157</v>
      </c>
      <c r="E1096" s="222" t="s">
        <v>19</v>
      </c>
      <c r="F1096" s="223" t="s">
        <v>161</v>
      </c>
      <c r="G1096" s="221"/>
      <c r="H1096" s="224">
        <v>60.92</v>
      </c>
      <c r="I1096" s="225"/>
      <c r="J1096" s="221"/>
      <c r="K1096" s="221"/>
      <c r="L1096" s="226"/>
      <c r="M1096" s="227"/>
      <c r="N1096" s="228"/>
      <c r="O1096" s="228"/>
      <c r="P1096" s="228"/>
      <c r="Q1096" s="228"/>
      <c r="R1096" s="228"/>
      <c r="S1096" s="228"/>
      <c r="T1096" s="229"/>
      <c r="AT1096" s="230" t="s">
        <v>157</v>
      </c>
      <c r="AU1096" s="230" t="s">
        <v>82</v>
      </c>
      <c r="AV1096" s="15" t="s">
        <v>147</v>
      </c>
      <c r="AW1096" s="15" t="s">
        <v>33</v>
      </c>
      <c r="AX1096" s="15" t="s">
        <v>80</v>
      </c>
      <c r="AY1096" s="230" t="s">
        <v>146</v>
      </c>
    </row>
    <row r="1097" spans="1:65" s="2" customFormat="1" ht="21.75" customHeight="1">
      <c r="A1097" s="36"/>
      <c r="B1097" s="37"/>
      <c r="C1097" s="180" t="s">
        <v>1747</v>
      </c>
      <c r="D1097" s="180" t="s">
        <v>149</v>
      </c>
      <c r="E1097" s="181" t="s">
        <v>1748</v>
      </c>
      <c r="F1097" s="182" t="s">
        <v>1749</v>
      </c>
      <c r="G1097" s="183" t="s">
        <v>297</v>
      </c>
      <c r="H1097" s="184">
        <v>47.3</v>
      </c>
      <c r="I1097" s="185"/>
      <c r="J1097" s="186">
        <f>ROUND(I1097*H1097,2)</f>
        <v>0</v>
      </c>
      <c r="K1097" s="182" t="s">
        <v>362</v>
      </c>
      <c r="L1097" s="41"/>
      <c r="M1097" s="187" t="s">
        <v>19</v>
      </c>
      <c r="N1097" s="188" t="s">
        <v>43</v>
      </c>
      <c r="O1097" s="66"/>
      <c r="P1097" s="189">
        <f>O1097*H1097</f>
        <v>0</v>
      </c>
      <c r="Q1097" s="189">
        <v>4.2999999999999999E-4</v>
      </c>
      <c r="R1097" s="189">
        <f>Q1097*H1097</f>
        <v>2.0338999999999999E-2</v>
      </c>
      <c r="S1097" s="189">
        <v>0</v>
      </c>
      <c r="T1097" s="190">
        <f>S1097*H1097</f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91" t="s">
        <v>241</v>
      </c>
      <c r="AT1097" s="191" t="s">
        <v>149</v>
      </c>
      <c r="AU1097" s="191" t="s">
        <v>82</v>
      </c>
      <c r="AY1097" s="19" t="s">
        <v>146</v>
      </c>
      <c r="BE1097" s="192">
        <f>IF(N1097="základní",J1097,0)</f>
        <v>0</v>
      </c>
      <c r="BF1097" s="192">
        <f>IF(N1097="snížená",J1097,0)</f>
        <v>0</v>
      </c>
      <c r="BG1097" s="192">
        <f>IF(N1097="zákl. přenesená",J1097,0)</f>
        <v>0</v>
      </c>
      <c r="BH1097" s="192">
        <f>IF(N1097="sníž. přenesená",J1097,0)</f>
        <v>0</v>
      </c>
      <c r="BI1097" s="192">
        <f>IF(N1097="nulová",J1097,0)</f>
        <v>0</v>
      </c>
      <c r="BJ1097" s="19" t="s">
        <v>80</v>
      </c>
      <c r="BK1097" s="192">
        <f>ROUND(I1097*H1097,2)</f>
        <v>0</v>
      </c>
      <c r="BL1097" s="19" t="s">
        <v>241</v>
      </c>
      <c r="BM1097" s="191" t="s">
        <v>1750</v>
      </c>
    </row>
    <row r="1098" spans="1:65" s="2" customFormat="1">
      <c r="A1098" s="36"/>
      <c r="B1098" s="37"/>
      <c r="C1098" s="38"/>
      <c r="D1098" s="193" t="s">
        <v>155</v>
      </c>
      <c r="E1098" s="38"/>
      <c r="F1098" s="194" t="s">
        <v>1751</v>
      </c>
      <c r="G1098" s="38"/>
      <c r="H1098" s="38"/>
      <c r="I1098" s="195"/>
      <c r="J1098" s="38"/>
      <c r="K1098" s="38"/>
      <c r="L1098" s="41"/>
      <c r="M1098" s="196"/>
      <c r="N1098" s="197"/>
      <c r="O1098" s="66"/>
      <c r="P1098" s="66"/>
      <c r="Q1098" s="66"/>
      <c r="R1098" s="66"/>
      <c r="S1098" s="66"/>
      <c r="T1098" s="67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T1098" s="19" t="s">
        <v>155</v>
      </c>
      <c r="AU1098" s="19" t="s">
        <v>82</v>
      </c>
    </row>
    <row r="1099" spans="1:65" s="13" customFormat="1">
      <c r="B1099" s="198"/>
      <c r="C1099" s="199"/>
      <c r="D1099" s="200" t="s">
        <v>157</v>
      </c>
      <c r="E1099" s="201" t="s">
        <v>19</v>
      </c>
      <c r="F1099" s="202" t="s">
        <v>514</v>
      </c>
      <c r="G1099" s="199"/>
      <c r="H1099" s="201" t="s">
        <v>19</v>
      </c>
      <c r="I1099" s="203"/>
      <c r="J1099" s="199"/>
      <c r="K1099" s="199"/>
      <c r="L1099" s="204"/>
      <c r="M1099" s="205"/>
      <c r="N1099" s="206"/>
      <c r="O1099" s="206"/>
      <c r="P1099" s="206"/>
      <c r="Q1099" s="206"/>
      <c r="R1099" s="206"/>
      <c r="S1099" s="206"/>
      <c r="T1099" s="207"/>
      <c r="AT1099" s="208" t="s">
        <v>157</v>
      </c>
      <c r="AU1099" s="208" t="s">
        <v>82</v>
      </c>
      <c r="AV1099" s="13" t="s">
        <v>80</v>
      </c>
      <c r="AW1099" s="13" t="s">
        <v>33</v>
      </c>
      <c r="AX1099" s="13" t="s">
        <v>72</v>
      </c>
      <c r="AY1099" s="208" t="s">
        <v>146</v>
      </c>
    </row>
    <row r="1100" spans="1:65" s="14" customFormat="1">
      <c r="B1100" s="209"/>
      <c r="C1100" s="210"/>
      <c r="D1100" s="200" t="s">
        <v>157</v>
      </c>
      <c r="E1100" s="211" t="s">
        <v>19</v>
      </c>
      <c r="F1100" s="212" t="s">
        <v>1752</v>
      </c>
      <c r="G1100" s="210"/>
      <c r="H1100" s="213">
        <v>17.899999999999999</v>
      </c>
      <c r="I1100" s="214"/>
      <c r="J1100" s="210"/>
      <c r="K1100" s="210"/>
      <c r="L1100" s="215"/>
      <c r="M1100" s="216"/>
      <c r="N1100" s="217"/>
      <c r="O1100" s="217"/>
      <c r="P1100" s="217"/>
      <c r="Q1100" s="217"/>
      <c r="R1100" s="217"/>
      <c r="S1100" s="217"/>
      <c r="T1100" s="218"/>
      <c r="AT1100" s="219" t="s">
        <v>157</v>
      </c>
      <c r="AU1100" s="219" t="s">
        <v>82</v>
      </c>
      <c r="AV1100" s="14" t="s">
        <v>82</v>
      </c>
      <c r="AW1100" s="14" t="s">
        <v>33</v>
      </c>
      <c r="AX1100" s="14" t="s">
        <v>72</v>
      </c>
      <c r="AY1100" s="219" t="s">
        <v>146</v>
      </c>
    </row>
    <row r="1101" spans="1:65" s="13" customFormat="1">
      <c r="B1101" s="198"/>
      <c r="C1101" s="199"/>
      <c r="D1101" s="200" t="s">
        <v>157</v>
      </c>
      <c r="E1101" s="201" t="s">
        <v>19</v>
      </c>
      <c r="F1101" s="202" t="s">
        <v>522</v>
      </c>
      <c r="G1101" s="199"/>
      <c r="H1101" s="201" t="s">
        <v>19</v>
      </c>
      <c r="I1101" s="203"/>
      <c r="J1101" s="199"/>
      <c r="K1101" s="199"/>
      <c r="L1101" s="204"/>
      <c r="M1101" s="205"/>
      <c r="N1101" s="206"/>
      <c r="O1101" s="206"/>
      <c r="P1101" s="206"/>
      <c r="Q1101" s="206"/>
      <c r="R1101" s="206"/>
      <c r="S1101" s="206"/>
      <c r="T1101" s="207"/>
      <c r="AT1101" s="208" t="s">
        <v>157</v>
      </c>
      <c r="AU1101" s="208" t="s">
        <v>82</v>
      </c>
      <c r="AV1101" s="13" t="s">
        <v>80</v>
      </c>
      <c r="AW1101" s="13" t="s">
        <v>33</v>
      </c>
      <c r="AX1101" s="13" t="s">
        <v>72</v>
      </c>
      <c r="AY1101" s="208" t="s">
        <v>146</v>
      </c>
    </row>
    <row r="1102" spans="1:65" s="14" customFormat="1">
      <c r="B1102" s="209"/>
      <c r="C1102" s="210"/>
      <c r="D1102" s="200" t="s">
        <v>157</v>
      </c>
      <c r="E1102" s="211" t="s">
        <v>19</v>
      </c>
      <c r="F1102" s="212" t="s">
        <v>523</v>
      </c>
      <c r="G1102" s="210"/>
      <c r="H1102" s="213">
        <v>7.66</v>
      </c>
      <c r="I1102" s="214"/>
      <c r="J1102" s="210"/>
      <c r="K1102" s="210"/>
      <c r="L1102" s="215"/>
      <c r="M1102" s="216"/>
      <c r="N1102" s="217"/>
      <c r="O1102" s="217"/>
      <c r="P1102" s="217"/>
      <c r="Q1102" s="217"/>
      <c r="R1102" s="217"/>
      <c r="S1102" s="217"/>
      <c r="T1102" s="218"/>
      <c r="AT1102" s="219" t="s">
        <v>157</v>
      </c>
      <c r="AU1102" s="219" t="s">
        <v>82</v>
      </c>
      <c r="AV1102" s="14" t="s">
        <v>82</v>
      </c>
      <c r="AW1102" s="14" t="s">
        <v>33</v>
      </c>
      <c r="AX1102" s="14" t="s">
        <v>72</v>
      </c>
      <c r="AY1102" s="219" t="s">
        <v>146</v>
      </c>
    </row>
    <row r="1103" spans="1:65" s="13" customFormat="1">
      <c r="B1103" s="198"/>
      <c r="C1103" s="199"/>
      <c r="D1103" s="200" t="s">
        <v>157</v>
      </c>
      <c r="E1103" s="201" t="s">
        <v>19</v>
      </c>
      <c r="F1103" s="202" t="s">
        <v>528</v>
      </c>
      <c r="G1103" s="199"/>
      <c r="H1103" s="201" t="s">
        <v>19</v>
      </c>
      <c r="I1103" s="203"/>
      <c r="J1103" s="199"/>
      <c r="K1103" s="199"/>
      <c r="L1103" s="204"/>
      <c r="M1103" s="205"/>
      <c r="N1103" s="206"/>
      <c r="O1103" s="206"/>
      <c r="P1103" s="206"/>
      <c r="Q1103" s="206"/>
      <c r="R1103" s="206"/>
      <c r="S1103" s="206"/>
      <c r="T1103" s="207"/>
      <c r="AT1103" s="208" t="s">
        <v>157</v>
      </c>
      <c r="AU1103" s="208" t="s">
        <v>82</v>
      </c>
      <c r="AV1103" s="13" t="s">
        <v>80</v>
      </c>
      <c r="AW1103" s="13" t="s">
        <v>33</v>
      </c>
      <c r="AX1103" s="13" t="s">
        <v>72</v>
      </c>
      <c r="AY1103" s="208" t="s">
        <v>146</v>
      </c>
    </row>
    <row r="1104" spans="1:65" s="14" customFormat="1">
      <c r="B1104" s="209"/>
      <c r="C1104" s="210"/>
      <c r="D1104" s="200" t="s">
        <v>157</v>
      </c>
      <c r="E1104" s="211" t="s">
        <v>19</v>
      </c>
      <c r="F1104" s="212" t="s">
        <v>529</v>
      </c>
      <c r="G1104" s="210"/>
      <c r="H1104" s="213">
        <v>12.28</v>
      </c>
      <c r="I1104" s="214"/>
      <c r="J1104" s="210"/>
      <c r="K1104" s="210"/>
      <c r="L1104" s="215"/>
      <c r="M1104" s="216"/>
      <c r="N1104" s="217"/>
      <c r="O1104" s="217"/>
      <c r="P1104" s="217"/>
      <c r="Q1104" s="217"/>
      <c r="R1104" s="217"/>
      <c r="S1104" s="217"/>
      <c r="T1104" s="218"/>
      <c r="AT1104" s="219" t="s">
        <v>157</v>
      </c>
      <c r="AU1104" s="219" t="s">
        <v>82</v>
      </c>
      <c r="AV1104" s="14" t="s">
        <v>82</v>
      </c>
      <c r="AW1104" s="14" t="s">
        <v>33</v>
      </c>
      <c r="AX1104" s="14" t="s">
        <v>72</v>
      </c>
      <c r="AY1104" s="219" t="s">
        <v>146</v>
      </c>
    </row>
    <row r="1105" spans="1:65" s="13" customFormat="1">
      <c r="B1105" s="198"/>
      <c r="C1105" s="199"/>
      <c r="D1105" s="200" t="s">
        <v>157</v>
      </c>
      <c r="E1105" s="201" t="s">
        <v>19</v>
      </c>
      <c r="F1105" s="202" t="s">
        <v>933</v>
      </c>
      <c r="G1105" s="199"/>
      <c r="H1105" s="201" t="s">
        <v>19</v>
      </c>
      <c r="I1105" s="203"/>
      <c r="J1105" s="199"/>
      <c r="K1105" s="199"/>
      <c r="L1105" s="204"/>
      <c r="M1105" s="205"/>
      <c r="N1105" s="206"/>
      <c r="O1105" s="206"/>
      <c r="P1105" s="206"/>
      <c r="Q1105" s="206"/>
      <c r="R1105" s="206"/>
      <c r="S1105" s="206"/>
      <c r="T1105" s="207"/>
      <c r="AT1105" s="208" t="s">
        <v>157</v>
      </c>
      <c r="AU1105" s="208" t="s">
        <v>82</v>
      </c>
      <c r="AV1105" s="13" t="s">
        <v>80</v>
      </c>
      <c r="AW1105" s="13" t="s">
        <v>33</v>
      </c>
      <c r="AX1105" s="13" t="s">
        <v>72</v>
      </c>
      <c r="AY1105" s="208" t="s">
        <v>146</v>
      </c>
    </row>
    <row r="1106" spans="1:65" s="14" customFormat="1">
      <c r="B1106" s="209"/>
      <c r="C1106" s="210"/>
      <c r="D1106" s="200" t="s">
        <v>157</v>
      </c>
      <c r="E1106" s="211" t="s">
        <v>19</v>
      </c>
      <c r="F1106" s="212" t="s">
        <v>934</v>
      </c>
      <c r="G1106" s="210"/>
      <c r="H1106" s="213">
        <v>9.4600000000000009</v>
      </c>
      <c r="I1106" s="214"/>
      <c r="J1106" s="210"/>
      <c r="K1106" s="210"/>
      <c r="L1106" s="215"/>
      <c r="M1106" s="216"/>
      <c r="N1106" s="217"/>
      <c r="O1106" s="217"/>
      <c r="P1106" s="217"/>
      <c r="Q1106" s="217"/>
      <c r="R1106" s="217"/>
      <c r="S1106" s="217"/>
      <c r="T1106" s="218"/>
      <c r="AT1106" s="219" t="s">
        <v>157</v>
      </c>
      <c r="AU1106" s="219" t="s">
        <v>82</v>
      </c>
      <c r="AV1106" s="14" t="s">
        <v>82</v>
      </c>
      <c r="AW1106" s="14" t="s">
        <v>33</v>
      </c>
      <c r="AX1106" s="14" t="s">
        <v>72</v>
      </c>
      <c r="AY1106" s="219" t="s">
        <v>146</v>
      </c>
    </row>
    <row r="1107" spans="1:65" s="15" customFormat="1">
      <c r="B1107" s="220"/>
      <c r="C1107" s="221"/>
      <c r="D1107" s="200" t="s">
        <v>157</v>
      </c>
      <c r="E1107" s="222" t="s">
        <v>19</v>
      </c>
      <c r="F1107" s="223" t="s">
        <v>161</v>
      </c>
      <c r="G1107" s="221"/>
      <c r="H1107" s="224">
        <v>47.3</v>
      </c>
      <c r="I1107" s="225"/>
      <c r="J1107" s="221"/>
      <c r="K1107" s="221"/>
      <c r="L1107" s="226"/>
      <c r="M1107" s="227"/>
      <c r="N1107" s="228"/>
      <c r="O1107" s="228"/>
      <c r="P1107" s="228"/>
      <c r="Q1107" s="228"/>
      <c r="R1107" s="228"/>
      <c r="S1107" s="228"/>
      <c r="T1107" s="229"/>
      <c r="AT1107" s="230" t="s">
        <v>157</v>
      </c>
      <c r="AU1107" s="230" t="s">
        <v>82</v>
      </c>
      <c r="AV1107" s="15" t="s">
        <v>147</v>
      </c>
      <c r="AW1107" s="15" t="s">
        <v>33</v>
      </c>
      <c r="AX1107" s="15" t="s">
        <v>80</v>
      </c>
      <c r="AY1107" s="230" t="s">
        <v>146</v>
      </c>
    </row>
    <row r="1108" spans="1:65" s="2" customFormat="1" ht="16.5" customHeight="1">
      <c r="A1108" s="36"/>
      <c r="B1108" s="37"/>
      <c r="C1108" s="236" t="s">
        <v>1753</v>
      </c>
      <c r="D1108" s="236" t="s">
        <v>392</v>
      </c>
      <c r="E1108" s="237" t="s">
        <v>1754</v>
      </c>
      <c r="F1108" s="238" t="s">
        <v>1755</v>
      </c>
      <c r="G1108" s="239" t="s">
        <v>785</v>
      </c>
      <c r="H1108" s="240">
        <v>117.068</v>
      </c>
      <c r="I1108" s="241"/>
      <c r="J1108" s="242">
        <f>ROUND(I1108*H1108,2)</f>
        <v>0</v>
      </c>
      <c r="K1108" s="238" t="s">
        <v>362</v>
      </c>
      <c r="L1108" s="243"/>
      <c r="M1108" s="244" t="s">
        <v>19</v>
      </c>
      <c r="N1108" s="245" t="s">
        <v>43</v>
      </c>
      <c r="O1108" s="66"/>
      <c r="P1108" s="189">
        <f>O1108*H1108</f>
        <v>0</v>
      </c>
      <c r="Q1108" s="189">
        <v>3.8999999999999999E-4</v>
      </c>
      <c r="R1108" s="189">
        <f>Q1108*H1108</f>
        <v>4.5656519999999999E-2</v>
      </c>
      <c r="S1108" s="189">
        <v>0</v>
      </c>
      <c r="T1108" s="190">
        <f>S1108*H1108</f>
        <v>0</v>
      </c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R1108" s="191" t="s">
        <v>335</v>
      </c>
      <c r="AT1108" s="191" t="s">
        <v>392</v>
      </c>
      <c r="AU1108" s="191" t="s">
        <v>82</v>
      </c>
      <c r="AY1108" s="19" t="s">
        <v>146</v>
      </c>
      <c r="BE1108" s="192">
        <f>IF(N1108="základní",J1108,0)</f>
        <v>0</v>
      </c>
      <c r="BF1108" s="192">
        <f>IF(N1108="snížená",J1108,0)</f>
        <v>0</v>
      </c>
      <c r="BG1108" s="192">
        <f>IF(N1108="zákl. přenesená",J1108,0)</f>
        <v>0</v>
      </c>
      <c r="BH1108" s="192">
        <f>IF(N1108="sníž. přenesená",J1108,0)</f>
        <v>0</v>
      </c>
      <c r="BI1108" s="192">
        <f>IF(N1108="nulová",J1108,0)</f>
        <v>0</v>
      </c>
      <c r="BJ1108" s="19" t="s">
        <v>80</v>
      </c>
      <c r="BK1108" s="192">
        <f>ROUND(I1108*H1108,2)</f>
        <v>0</v>
      </c>
      <c r="BL1108" s="19" t="s">
        <v>241</v>
      </c>
      <c r="BM1108" s="191" t="s">
        <v>1756</v>
      </c>
    </row>
    <row r="1109" spans="1:65" s="14" customFormat="1">
      <c r="B1109" s="209"/>
      <c r="C1109" s="210"/>
      <c r="D1109" s="200" t="s">
        <v>157</v>
      </c>
      <c r="E1109" s="210"/>
      <c r="F1109" s="212" t="s">
        <v>1757</v>
      </c>
      <c r="G1109" s="210"/>
      <c r="H1109" s="213">
        <v>117.068</v>
      </c>
      <c r="I1109" s="214"/>
      <c r="J1109" s="210"/>
      <c r="K1109" s="210"/>
      <c r="L1109" s="215"/>
      <c r="M1109" s="216"/>
      <c r="N1109" s="217"/>
      <c r="O1109" s="217"/>
      <c r="P1109" s="217"/>
      <c r="Q1109" s="217"/>
      <c r="R1109" s="217"/>
      <c r="S1109" s="217"/>
      <c r="T1109" s="218"/>
      <c r="AT1109" s="219" t="s">
        <v>157</v>
      </c>
      <c r="AU1109" s="219" t="s">
        <v>82</v>
      </c>
      <c r="AV1109" s="14" t="s">
        <v>82</v>
      </c>
      <c r="AW1109" s="14" t="s">
        <v>4</v>
      </c>
      <c r="AX1109" s="14" t="s">
        <v>80</v>
      </c>
      <c r="AY1109" s="219" t="s">
        <v>146</v>
      </c>
    </row>
    <row r="1110" spans="1:65" s="2" customFormat="1" ht="16.5" customHeight="1">
      <c r="A1110" s="36"/>
      <c r="B1110" s="37"/>
      <c r="C1110" s="180" t="s">
        <v>1758</v>
      </c>
      <c r="D1110" s="180" t="s">
        <v>149</v>
      </c>
      <c r="E1110" s="181" t="s">
        <v>1759</v>
      </c>
      <c r="F1110" s="182" t="s">
        <v>1760</v>
      </c>
      <c r="G1110" s="183" t="s">
        <v>152</v>
      </c>
      <c r="H1110" s="184">
        <v>15.44</v>
      </c>
      <c r="I1110" s="185"/>
      <c r="J1110" s="186">
        <f>ROUND(I1110*H1110,2)</f>
        <v>0</v>
      </c>
      <c r="K1110" s="182" t="s">
        <v>362</v>
      </c>
      <c r="L1110" s="41"/>
      <c r="M1110" s="187" t="s">
        <v>19</v>
      </c>
      <c r="N1110" s="188" t="s">
        <v>43</v>
      </c>
      <c r="O1110" s="66"/>
      <c r="P1110" s="189">
        <f>O1110*H1110</f>
        <v>0</v>
      </c>
      <c r="Q1110" s="189">
        <v>0</v>
      </c>
      <c r="R1110" s="189">
        <f>Q1110*H1110</f>
        <v>0</v>
      </c>
      <c r="S1110" s="189">
        <v>8.3169999999999994E-2</v>
      </c>
      <c r="T1110" s="190">
        <f>S1110*H1110</f>
        <v>1.2841448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91" t="s">
        <v>241</v>
      </c>
      <c r="AT1110" s="191" t="s">
        <v>149</v>
      </c>
      <c r="AU1110" s="191" t="s">
        <v>82</v>
      </c>
      <c r="AY1110" s="19" t="s">
        <v>146</v>
      </c>
      <c r="BE1110" s="192">
        <f>IF(N1110="základní",J1110,0)</f>
        <v>0</v>
      </c>
      <c r="BF1110" s="192">
        <f>IF(N1110="snížená",J1110,0)</f>
        <v>0</v>
      </c>
      <c r="BG1110" s="192">
        <f>IF(N1110="zákl. přenesená",J1110,0)</f>
        <v>0</v>
      </c>
      <c r="BH1110" s="192">
        <f>IF(N1110="sníž. přenesená",J1110,0)</f>
        <v>0</v>
      </c>
      <c r="BI1110" s="192">
        <f>IF(N1110="nulová",J1110,0)</f>
        <v>0</v>
      </c>
      <c r="BJ1110" s="19" t="s">
        <v>80</v>
      </c>
      <c r="BK1110" s="192">
        <f>ROUND(I1110*H1110,2)</f>
        <v>0</v>
      </c>
      <c r="BL1110" s="19" t="s">
        <v>241</v>
      </c>
      <c r="BM1110" s="191" t="s">
        <v>1761</v>
      </c>
    </row>
    <row r="1111" spans="1:65" s="2" customFormat="1">
      <c r="A1111" s="36"/>
      <c r="B1111" s="37"/>
      <c r="C1111" s="38"/>
      <c r="D1111" s="193" t="s">
        <v>155</v>
      </c>
      <c r="E1111" s="38"/>
      <c r="F1111" s="194" t="s">
        <v>1762</v>
      </c>
      <c r="G1111" s="38"/>
      <c r="H1111" s="38"/>
      <c r="I1111" s="195"/>
      <c r="J1111" s="38"/>
      <c r="K1111" s="38"/>
      <c r="L1111" s="41"/>
      <c r="M1111" s="196"/>
      <c r="N1111" s="197"/>
      <c r="O1111" s="66"/>
      <c r="P1111" s="66"/>
      <c r="Q1111" s="66"/>
      <c r="R1111" s="66"/>
      <c r="S1111" s="66"/>
      <c r="T1111" s="67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T1111" s="19" t="s">
        <v>155</v>
      </c>
      <c r="AU1111" s="19" t="s">
        <v>82</v>
      </c>
    </row>
    <row r="1112" spans="1:65" s="13" customFormat="1">
      <c r="B1112" s="198"/>
      <c r="C1112" s="199"/>
      <c r="D1112" s="200" t="s">
        <v>157</v>
      </c>
      <c r="E1112" s="201" t="s">
        <v>19</v>
      </c>
      <c r="F1112" s="202" t="s">
        <v>522</v>
      </c>
      <c r="G1112" s="199"/>
      <c r="H1112" s="201" t="s">
        <v>19</v>
      </c>
      <c r="I1112" s="203"/>
      <c r="J1112" s="199"/>
      <c r="K1112" s="199"/>
      <c r="L1112" s="204"/>
      <c r="M1112" s="205"/>
      <c r="N1112" s="206"/>
      <c r="O1112" s="206"/>
      <c r="P1112" s="206"/>
      <c r="Q1112" s="206"/>
      <c r="R1112" s="206"/>
      <c r="S1112" s="206"/>
      <c r="T1112" s="207"/>
      <c r="AT1112" s="208" t="s">
        <v>157</v>
      </c>
      <c r="AU1112" s="208" t="s">
        <v>82</v>
      </c>
      <c r="AV1112" s="13" t="s">
        <v>80</v>
      </c>
      <c r="AW1112" s="13" t="s">
        <v>33</v>
      </c>
      <c r="AX1112" s="13" t="s">
        <v>72</v>
      </c>
      <c r="AY1112" s="208" t="s">
        <v>146</v>
      </c>
    </row>
    <row r="1113" spans="1:65" s="14" customFormat="1">
      <c r="B1113" s="209"/>
      <c r="C1113" s="210"/>
      <c r="D1113" s="200" t="s">
        <v>157</v>
      </c>
      <c r="E1113" s="211" t="s">
        <v>19</v>
      </c>
      <c r="F1113" s="212" t="s">
        <v>1200</v>
      </c>
      <c r="G1113" s="210"/>
      <c r="H1113" s="213">
        <v>6.24</v>
      </c>
      <c r="I1113" s="214"/>
      <c r="J1113" s="210"/>
      <c r="K1113" s="210"/>
      <c r="L1113" s="215"/>
      <c r="M1113" s="216"/>
      <c r="N1113" s="217"/>
      <c r="O1113" s="217"/>
      <c r="P1113" s="217"/>
      <c r="Q1113" s="217"/>
      <c r="R1113" s="217"/>
      <c r="S1113" s="217"/>
      <c r="T1113" s="218"/>
      <c r="AT1113" s="219" t="s">
        <v>157</v>
      </c>
      <c r="AU1113" s="219" t="s">
        <v>82</v>
      </c>
      <c r="AV1113" s="14" t="s">
        <v>82</v>
      </c>
      <c r="AW1113" s="14" t="s">
        <v>33</v>
      </c>
      <c r="AX1113" s="14" t="s">
        <v>72</v>
      </c>
      <c r="AY1113" s="219" t="s">
        <v>146</v>
      </c>
    </row>
    <row r="1114" spans="1:65" s="13" customFormat="1">
      <c r="B1114" s="198"/>
      <c r="C1114" s="199"/>
      <c r="D1114" s="200" t="s">
        <v>157</v>
      </c>
      <c r="E1114" s="201" t="s">
        <v>19</v>
      </c>
      <c r="F1114" s="202" t="s">
        <v>524</v>
      </c>
      <c r="G1114" s="199"/>
      <c r="H1114" s="201" t="s">
        <v>19</v>
      </c>
      <c r="I1114" s="203"/>
      <c r="J1114" s="199"/>
      <c r="K1114" s="199"/>
      <c r="L1114" s="204"/>
      <c r="M1114" s="205"/>
      <c r="N1114" s="206"/>
      <c r="O1114" s="206"/>
      <c r="P1114" s="206"/>
      <c r="Q1114" s="206"/>
      <c r="R1114" s="206"/>
      <c r="S1114" s="206"/>
      <c r="T1114" s="207"/>
      <c r="AT1114" s="208" t="s">
        <v>157</v>
      </c>
      <c r="AU1114" s="208" t="s">
        <v>82</v>
      </c>
      <c r="AV1114" s="13" t="s">
        <v>80</v>
      </c>
      <c r="AW1114" s="13" t="s">
        <v>33</v>
      </c>
      <c r="AX1114" s="13" t="s">
        <v>72</v>
      </c>
      <c r="AY1114" s="208" t="s">
        <v>146</v>
      </c>
    </row>
    <row r="1115" spans="1:65" s="14" customFormat="1">
      <c r="B1115" s="209"/>
      <c r="C1115" s="210"/>
      <c r="D1115" s="200" t="s">
        <v>157</v>
      </c>
      <c r="E1115" s="211" t="s">
        <v>19</v>
      </c>
      <c r="F1115" s="212" t="s">
        <v>1201</v>
      </c>
      <c r="G1115" s="210"/>
      <c r="H1115" s="213">
        <v>1.68</v>
      </c>
      <c r="I1115" s="214"/>
      <c r="J1115" s="210"/>
      <c r="K1115" s="210"/>
      <c r="L1115" s="215"/>
      <c r="M1115" s="216"/>
      <c r="N1115" s="217"/>
      <c r="O1115" s="217"/>
      <c r="P1115" s="217"/>
      <c r="Q1115" s="217"/>
      <c r="R1115" s="217"/>
      <c r="S1115" s="217"/>
      <c r="T1115" s="218"/>
      <c r="AT1115" s="219" t="s">
        <v>157</v>
      </c>
      <c r="AU1115" s="219" t="s">
        <v>82</v>
      </c>
      <c r="AV1115" s="14" t="s">
        <v>82</v>
      </c>
      <c r="AW1115" s="14" t="s">
        <v>33</v>
      </c>
      <c r="AX1115" s="14" t="s">
        <v>72</v>
      </c>
      <c r="AY1115" s="219" t="s">
        <v>146</v>
      </c>
    </row>
    <row r="1116" spans="1:65" s="13" customFormat="1">
      <c r="B1116" s="198"/>
      <c r="C1116" s="199"/>
      <c r="D1116" s="200" t="s">
        <v>157</v>
      </c>
      <c r="E1116" s="201" t="s">
        <v>19</v>
      </c>
      <c r="F1116" s="202" t="s">
        <v>526</v>
      </c>
      <c r="G1116" s="199"/>
      <c r="H1116" s="201" t="s">
        <v>19</v>
      </c>
      <c r="I1116" s="203"/>
      <c r="J1116" s="199"/>
      <c r="K1116" s="199"/>
      <c r="L1116" s="204"/>
      <c r="M1116" s="205"/>
      <c r="N1116" s="206"/>
      <c r="O1116" s="206"/>
      <c r="P1116" s="206"/>
      <c r="Q1116" s="206"/>
      <c r="R1116" s="206"/>
      <c r="S1116" s="206"/>
      <c r="T1116" s="207"/>
      <c r="AT1116" s="208" t="s">
        <v>157</v>
      </c>
      <c r="AU1116" s="208" t="s">
        <v>82</v>
      </c>
      <c r="AV1116" s="13" t="s">
        <v>80</v>
      </c>
      <c r="AW1116" s="13" t="s">
        <v>33</v>
      </c>
      <c r="AX1116" s="13" t="s">
        <v>72</v>
      </c>
      <c r="AY1116" s="208" t="s">
        <v>146</v>
      </c>
    </row>
    <row r="1117" spans="1:65" s="14" customFormat="1">
      <c r="B1117" s="209"/>
      <c r="C1117" s="210"/>
      <c r="D1117" s="200" t="s">
        <v>157</v>
      </c>
      <c r="E1117" s="211" t="s">
        <v>19</v>
      </c>
      <c r="F1117" s="212" t="s">
        <v>1202</v>
      </c>
      <c r="G1117" s="210"/>
      <c r="H1117" s="213">
        <v>3.4</v>
      </c>
      <c r="I1117" s="214"/>
      <c r="J1117" s="210"/>
      <c r="K1117" s="210"/>
      <c r="L1117" s="215"/>
      <c r="M1117" s="216"/>
      <c r="N1117" s="217"/>
      <c r="O1117" s="217"/>
      <c r="P1117" s="217"/>
      <c r="Q1117" s="217"/>
      <c r="R1117" s="217"/>
      <c r="S1117" s="217"/>
      <c r="T1117" s="218"/>
      <c r="AT1117" s="219" t="s">
        <v>157</v>
      </c>
      <c r="AU1117" s="219" t="s">
        <v>82</v>
      </c>
      <c r="AV1117" s="14" t="s">
        <v>82</v>
      </c>
      <c r="AW1117" s="14" t="s">
        <v>33</v>
      </c>
      <c r="AX1117" s="14" t="s">
        <v>72</v>
      </c>
      <c r="AY1117" s="219" t="s">
        <v>146</v>
      </c>
    </row>
    <row r="1118" spans="1:65" s="13" customFormat="1">
      <c r="B1118" s="198"/>
      <c r="C1118" s="199"/>
      <c r="D1118" s="200" t="s">
        <v>157</v>
      </c>
      <c r="E1118" s="201" t="s">
        <v>19</v>
      </c>
      <c r="F1118" s="202" t="s">
        <v>964</v>
      </c>
      <c r="G1118" s="199"/>
      <c r="H1118" s="201" t="s">
        <v>19</v>
      </c>
      <c r="I1118" s="203"/>
      <c r="J1118" s="199"/>
      <c r="K1118" s="199"/>
      <c r="L1118" s="204"/>
      <c r="M1118" s="205"/>
      <c r="N1118" s="206"/>
      <c r="O1118" s="206"/>
      <c r="P1118" s="206"/>
      <c r="Q1118" s="206"/>
      <c r="R1118" s="206"/>
      <c r="S1118" s="206"/>
      <c r="T1118" s="207"/>
      <c r="AT1118" s="208" t="s">
        <v>157</v>
      </c>
      <c r="AU1118" s="208" t="s">
        <v>82</v>
      </c>
      <c r="AV1118" s="13" t="s">
        <v>80</v>
      </c>
      <c r="AW1118" s="13" t="s">
        <v>33</v>
      </c>
      <c r="AX1118" s="13" t="s">
        <v>72</v>
      </c>
      <c r="AY1118" s="208" t="s">
        <v>146</v>
      </c>
    </row>
    <row r="1119" spans="1:65" s="14" customFormat="1">
      <c r="B1119" s="209"/>
      <c r="C1119" s="210"/>
      <c r="D1119" s="200" t="s">
        <v>157</v>
      </c>
      <c r="E1119" s="211" t="s">
        <v>19</v>
      </c>
      <c r="F1119" s="212" t="s">
        <v>1203</v>
      </c>
      <c r="G1119" s="210"/>
      <c r="H1119" s="213">
        <v>1.73</v>
      </c>
      <c r="I1119" s="214"/>
      <c r="J1119" s="210"/>
      <c r="K1119" s="210"/>
      <c r="L1119" s="215"/>
      <c r="M1119" s="216"/>
      <c r="N1119" s="217"/>
      <c r="O1119" s="217"/>
      <c r="P1119" s="217"/>
      <c r="Q1119" s="217"/>
      <c r="R1119" s="217"/>
      <c r="S1119" s="217"/>
      <c r="T1119" s="218"/>
      <c r="AT1119" s="219" t="s">
        <v>157</v>
      </c>
      <c r="AU1119" s="219" t="s">
        <v>82</v>
      </c>
      <c r="AV1119" s="14" t="s">
        <v>82</v>
      </c>
      <c r="AW1119" s="14" t="s">
        <v>33</v>
      </c>
      <c r="AX1119" s="14" t="s">
        <v>72</v>
      </c>
      <c r="AY1119" s="219" t="s">
        <v>146</v>
      </c>
    </row>
    <row r="1120" spans="1:65" s="13" customFormat="1">
      <c r="B1120" s="198"/>
      <c r="C1120" s="199"/>
      <c r="D1120" s="200" t="s">
        <v>157</v>
      </c>
      <c r="E1120" s="201" t="s">
        <v>19</v>
      </c>
      <c r="F1120" s="202" t="s">
        <v>1005</v>
      </c>
      <c r="G1120" s="199"/>
      <c r="H1120" s="201" t="s">
        <v>19</v>
      </c>
      <c r="I1120" s="203"/>
      <c r="J1120" s="199"/>
      <c r="K1120" s="199"/>
      <c r="L1120" s="204"/>
      <c r="M1120" s="205"/>
      <c r="N1120" s="206"/>
      <c r="O1120" s="206"/>
      <c r="P1120" s="206"/>
      <c r="Q1120" s="206"/>
      <c r="R1120" s="206"/>
      <c r="S1120" s="206"/>
      <c r="T1120" s="207"/>
      <c r="AT1120" s="208" t="s">
        <v>157</v>
      </c>
      <c r="AU1120" s="208" t="s">
        <v>82</v>
      </c>
      <c r="AV1120" s="13" t="s">
        <v>80</v>
      </c>
      <c r="AW1120" s="13" t="s">
        <v>33</v>
      </c>
      <c r="AX1120" s="13" t="s">
        <v>72</v>
      </c>
      <c r="AY1120" s="208" t="s">
        <v>146</v>
      </c>
    </row>
    <row r="1121" spans="1:65" s="14" customFormat="1">
      <c r="B1121" s="209"/>
      <c r="C1121" s="210"/>
      <c r="D1121" s="200" t="s">
        <v>157</v>
      </c>
      <c r="E1121" s="211" t="s">
        <v>19</v>
      </c>
      <c r="F1121" s="212" t="s">
        <v>1006</v>
      </c>
      <c r="G1121" s="210"/>
      <c r="H1121" s="213">
        <v>2.39</v>
      </c>
      <c r="I1121" s="214"/>
      <c r="J1121" s="210"/>
      <c r="K1121" s="210"/>
      <c r="L1121" s="215"/>
      <c r="M1121" s="216"/>
      <c r="N1121" s="217"/>
      <c r="O1121" s="217"/>
      <c r="P1121" s="217"/>
      <c r="Q1121" s="217"/>
      <c r="R1121" s="217"/>
      <c r="S1121" s="217"/>
      <c r="T1121" s="218"/>
      <c r="AT1121" s="219" t="s">
        <v>157</v>
      </c>
      <c r="AU1121" s="219" t="s">
        <v>82</v>
      </c>
      <c r="AV1121" s="14" t="s">
        <v>82</v>
      </c>
      <c r="AW1121" s="14" t="s">
        <v>33</v>
      </c>
      <c r="AX1121" s="14" t="s">
        <v>72</v>
      </c>
      <c r="AY1121" s="219" t="s">
        <v>146</v>
      </c>
    </row>
    <row r="1122" spans="1:65" s="15" customFormat="1">
      <c r="B1122" s="220"/>
      <c r="C1122" s="221"/>
      <c r="D1122" s="200" t="s">
        <v>157</v>
      </c>
      <c r="E1122" s="222" t="s">
        <v>19</v>
      </c>
      <c r="F1122" s="223" t="s">
        <v>161</v>
      </c>
      <c r="G1122" s="221"/>
      <c r="H1122" s="224">
        <v>15.44</v>
      </c>
      <c r="I1122" s="225"/>
      <c r="J1122" s="221"/>
      <c r="K1122" s="221"/>
      <c r="L1122" s="226"/>
      <c r="M1122" s="227"/>
      <c r="N1122" s="228"/>
      <c r="O1122" s="228"/>
      <c r="P1122" s="228"/>
      <c r="Q1122" s="228"/>
      <c r="R1122" s="228"/>
      <c r="S1122" s="228"/>
      <c r="T1122" s="229"/>
      <c r="AT1122" s="230" t="s">
        <v>157</v>
      </c>
      <c r="AU1122" s="230" t="s">
        <v>82</v>
      </c>
      <c r="AV1122" s="15" t="s">
        <v>147</v>
      </c>
      <c r="AW1122" s="15" t="s">
        <v>33</v>
      </c>
      <c r="AX1122" s="15" t="s">
        <v>80</v>
      </c>
      <c r="AY1122" s="230" t="s">
        <v>146</v>
      </c>
    </row>
    <row r="1123" spans="1:65" s="2" customFormat="1" ht="24.2" customHeight="1">
      <c r="A1123" s="36"/>
      <c r="B1123" s="37"/>
      <c r="C1123" s="180" t="s">
        <v>1763</v>
      </c>
      <c r="D1123" s="180" t="s">
        <v>149</v>
      </c>
      <c r="E1123" s="181" t="s">
        <v>1764</v>
      </c>
      <c r="F1123" s="182" t="s">
        <v>1765</v>
      </c>
      <c r="G1123" s="183" t="s">
        <v>152</v>
      </c>
      <c r="H1123" s="184">
        <v>60.92</v>
      </c>
      <c r="I1123" s="185"/>
      <c r="J1123" s="186">
        <f>ROUND(I1123*H1123,2)</f>
        <v>0</v>
      </c>
      <c r="K1123" s="182" t="s">
        <v>362</v>
      </c>
      <c r="L1123" s="41"/>
      <c r="M1123" s="187" t="s">
        <v>19</v>
      </c>
      <c r="N1123" s="188" t="s">
        <v>43</v>
      </c>
      <c r="O1123" s="66"/>
      <c r="P1123" s="189">
        <f>O1123*H1123</f>
        <v>0</v>
      </c>
      <c r="Q1123" s="189">
        <v>7.4999999999999997E-3</v>
      </c>
      <c r="R1123" s="189">
        <f>Q1123*H1123</f>
        <v>0.45689999999999997</v>
      </c>
      <c r="S1123" s="189">
        <v>0</v>
      </c>
      <c r="T1123" s="190">
        <f>S1123*H1123</f>
        <v>0</v>
      </c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R1123" s="191" t="s">
        <v>241</v>
      </c>
      <c r="AT1123" s="191" t="s">
        <v>149</v>
      </c>
      <c r="AU1123" s="191" t="s">
        <v>82</v>
      </c>
      <c r="AY1123" s="19" t="s">
        <v>146</v>
      </c>
      <c r="BE1123" s="192">
        <f>IF(N1123="základní",J1123,0)</f>
        <v>0</v>
      </c>
      <c r="BF1123" s="192">
        <f>IF(N1123="snížená",J1123,0)</f>
        <v>0</v>
      </c>
      <c r="BG1123" s="192">
        <f>IF(N1123="zákl. přenesená",J1123,0)</f>
        <v>0</v>
      </c>
      <c r="BH1123" s="192">
        <f>IF(N1123="sníž. přenesená",J1123,0)</f>
        <v>0</v>
      </c>
      <c r="BI1123" s="192">
        <f>IF(N1123="nulová",J1123,0)</f>
        <v>0</v>
      </c>
      <c r="BJ1123" s="19" t="s">
        <v>80</v>
      </c>
      <c r="BK1123" s="192">
        <f>ROUND(I1123*H1123,2)</f>
        <v>0</v>
      </c>
      <c r="BL1123" s="19" t="s">
        <v>241</v>
      </c>
      <c r="BM1123" s="191" t="s">
        <v>1766</v>
      </c>
    </row>
    <row r="1124" spans="1:65" s="2" customFormat="1">
      <c r="A1124" s="36"/>
      <c r="B1124" s="37"/>
      <c r="C1124" s="38"/>
      <c r="D1124" s="193" t="s">
        <v>155</v>
      </c>
      <c r="E1124" s="38"/>
      <c r="F1124" s="194" t="s">
        <v>1767</v>
      </c>
      <c r="G1124" s="38"/>
      <c r="H1124" s="38"/>
      <c r="I1124" s="195"/>
      <c r="J1124" s="38"/>
      <c r="K1124" s="38"/>
      <c r="L1124" s="41"/>
      <c r="M1124" s="196"/>
      <c r="N1124" s="197"/>
      <c r="O1124" s="66"/>
      <c r="P1124" s="66"/>
      <c r="Q1124" s="66"/>
      <c r="R1124" s="66"/>
      <c r="S1124" s="66"/>
      <c r="T1124" s="67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T1124" s="19" t="s">
        <v>155</v>
      </c>
      <c r="AU1124" s="19" t="s">
        <v>82</v>
      </c>
    </row>
    <row r="1125" spans="1:65" s="13" customFormat="1">
      <c r="B1125" s="198"/>
      <c r="C1125" s="199"/>
      <c r="D1125" s="200" t="s">
        <v>157</v>
      </c>
      <c r="E1125" s="201" t="s">
        <v>19</v>
      </c>
      <c r="F1125" s="202" t="s">
        <v>514</v>
      </c>
      <c r="G1125" s="199"/>
      <c r="H1125" s="201" t="s">
        <v>19</v>
      </c>
      <c r="I1125" s="203"/>
      <c r="J1125" s="199"/>
      <c r="K1125" s="199"/>
      <c r="L1125" s="204"/>
      <c r="M1125" s="205"/>
      <c r="N1125" s="206"/>
      <c r="O1125" s="206"/>
      <c r="P1125" s="206"/>
      <c r="Q1125" s="206"/>
      <c r="R1125" s="206"/>
      <c r="S1125" s="206"/>
      <c r="T1125" s="207"/>
      <c r="AT1125" s="208" t="s">
        <v>157</v>
      </c>
      <c r="AU1125" s="208" t="s">
        <v>82</v>
      </c>
      <c r="AV1125" s="13" t="s">
        <v>80</v>
      </c>
      <c r="AW1125" s="13" t="s">
        <v>33</v>
      </c>
      <c r="AX1125" s="13" t="s">
        <v>72</v>
      </c>
      <c r="AY1125" s="208" t="s">
        <v>146</v>
      </c>
    </row>
    <row r="1126" spans="1:65" s="14" customFormat="1">
      <c r="B1126" s="209"/>
      <c r="C1126" s="210"/>
      <c r="D1126" s="200" t="s">
        <v>157</v>
      </c>
      <c r="E1126" s="211" t="s">
        <v>19</v>
      </c>
      <c r="F1126" s="212" t="s">
        <v>515</v>
      </c>
      <c r="G1126" s="210"/>
      <c r="H1126" s="213">
        <v>11.74</v>
      </c>
      <c r="I1126" s="214"/>
      <c r="J1126" s="210"/>
      <c r="K1126" s="210"/>
      <c r="L1126" s="215"/>
      <c r="M1126" s="216"/>
      <c r="N1126" s="217"/>
      <c r="O1126" s="217"/>
      <c r="P1126" s="217"/>
      <c r="Q1126" s="217"/>
      <c r="R1126" s="217"/>
      <c r="S1126" s="217"/>
      <c r="T1126" s="218"/>
      <c r="AT1126" s="219" t="s">
        <v>157</v>
      </c>
      <c r="AU1126" s="219" t="s">
        <v>82</v>
      </c>
      <c r="AV1126" s="14" t="s">
        <v>82</v>
      </c>
      <c r="AW1126" s="14" t="s">
        <v>33</v>
      </c>
      <c r="AX1126" s="14" t="s">
        <v>72</v>
      </c>
      <c r="AY1126" s="219" t="s">
        <v>146</v>
      </c>
    </row>
    <row r="1127" spans="1:65" s="13" customFormat="1">
      <c r="B1127" s="198"/>
      <c r="C1127" s="199"/>
      <c r="D1127" s="200" t="s">
        <v>157</v>
      </c>
      <c r="E1127" s="201" t="s">
        <v>19</v>
      </c>
      <c r="F1127" s="202" t="s">
        <v>522</v>
      </c>
      <c r="G1127" s="199"/>
      <c r="H1127" s="201" t="s">
        <v>19</v>
      </c>
      <c r="I1127" s="203"/>
      <c r="J1127" s="199"/>
      <c r="K1127" s="199"/>
      <c r="L1127" s="204"/>
      <c r="M1127" s="205"/>
      <c r="N1127" s="206"/>
      <c r="O1127" s="206"/>
      <c r="P1127" s="206"/>
      <c r="Q1127" s="206"/>
      <c r="R1127" s="206"/>
      <c r="S1127" s="206"/>
      <c r="T1127" s="207"/>
      <c r="AT1127" s="208" t="s">
        <v>157</v>
      </c>
      <c r="AU1127" s="208" t="s">
        <v>82</v>
      </c>
      <c r="AV1127" s="13" t="s">
        <v>80</v>
      </c>
      <c r="AW1127" s="13" t="s">
        <v>33</v>
      </c>
      <c r="AX1127" s="13" t="s">
        <v>72</v>
      </c>
      <c r="AY1127" s="208" t="s">
        <v>146</v>
      </c>
    </row>
    <row r="1128" spans="1:65" s="14" customFormat="1">
      <c r="B1128" s="209"/>
      <c r="C1128" s="210"/>
      <c r="D1128" s="200" t="s">
        <v>157</v>
      </c>
      <c r="E1128" s="211" t="s">
        <v>19</v>
      </c>
      <c r="F1128" s="212" t="s">
        <v>523</v>
      </c>
      <c r="G1128" s="210"/>
      <c r="H1128" s="213">
        <v>7.66</v>
      </c>
      <c r="I1128" s="214"/>
      <c r="J1128" s="210"/>
      <c r="K1128" s="210"/>
      <c r="L1128" s="215"/>
      <c r="M1128" s="216"/>
      <c r="N1128" s="217"/>
      <c r="O1128" s="217"/>
      <c r="P1128" s="217"/>
      <c r="Q1128" s="217"/>
      <c r="R1128" s="217"/>
      <c r="S1128" s="217"/>
      <c r="T1128" s="218"/>
      <c r="AT1128" s="219" t="s">
        <v>157</v>
      </c>
      <c r="AU1128" s="219" t="s">
        <v>82</v>
      </c>
      <c r="AV1128" s="14" t="s">
        <v>82</v>
      </c>
      <c r="AW1128" s="14" t="s">
        <v>33</v>
      </c>
      <c r="AX1128" s="14" t="s">
        <v>72</v>
      </c>
      <c r="AY1128" s="219" t="s">
        <v>146</v>
      </c>
    </row>
    <row r="1129" spans="1:65" s="13" customFormat="1">
      <c r="B1129" s="198"/>
      <c r="C1129" s="199"/>
      <c r="D1129" s="200" t="s">
        <v>157</v>
      </c>
      <c r="E1129" s="201" t="s">
        <v>19</v>
      </c>
      <c r="F1129" s="202" t="s">
        <v>1741</v>
      </c>
      <c r="G1129" s="199"/>
      <c r="H1129" s="201" t="s">
        <v>19</v>
      </c>
      <c r="I1129" s="203"/>
      <c r="J1129" s="199"/>
      <c r="K1129" s="199"/>
      <c r="L1129" s="204"/>
      <c r="M1129" s="205"/>
      <c r="N1129" s="206"/>
      <c r="O1129" s="206"/>
      <c r="P1129" s="206"/>
      <c r="Q1129" s="206"/>
      <c r="R1129" s="206"/>
      <c r="S1129" s="206"/>
      <c r="T1129" s="207"/>
      <c r="AT1129" s="208" t="s">
        <v>157</v>
      </c>
      <c r="AU1129" s="208" t="s">
        <v>82</v>
      </c>
      <c r="AV1129" s="13" t="s">
        <v>80</v>
      </c>
      <c r="AW1129" s="13" t="s">
        <v>33</v>
      </c>
      <c r="AX1129" s="13" t="s">
        <v>72</v>
      </c>
      <c r="AY1129" s="208" t="s">
        <v>146</v>
      </c>
    </row>
    <row r="1130" spans="1:65" s="14" customFormat="1">
      <c r="B1130" s="209"/>
      <c r="C1130" s="210"/>
      <c r="D1130" s="200" t="s">
        <v>157</v>
      </c>
      <c r="E1130" s="211" t="s">
        <v>19</v>
      </c>
      <c r="F1130" s="212" t="s">
        <v>525</v>
      </c>
      <c r="G1130" s="210"/>
      <c r="H1130" s="213">
        <v>1.43</v>
      </c>
      <c r="I1130" s="214"/>
      <c r="J1130" s="210"/>
      <c r="K1130" s="210"/>
      <c r="L1130" s="215"/>
      <c r="M1130" s="216"/>
      <c r="N1130" s="217"/>
      <c r="O1130" s="217"/>
      <c r="P1130" s="217"/>
      <c r="Q1130" s="217"/>
      <c r="R1130" s="217"/>
      <c r="S1130" s="217"/>
      <c r="T1130" s="218"/>
      <c r="AT1130" s="219" t="s">
        <v>157</v>
      </c>
      <c r="AU1130" s="219" t="s">
        <v>82</v>
      </c>
      <c r="AV1130" s="14" t="s">
        <v>82</v>
      </c>
      <c r="AW1130" s="14" t="s">
        <v>33</v>
      </c>
      <c r="AX1130" s="14" t="s">
        <v>72</v>
      </c>
      <c r="AY1130" s="219" t="s">
        <v>146</v>
      </c>
    </row>
    <row r="1131" spans="1:65" s="13" customFormat="1">
      <c r="B1131" s="198"/>
      <c r="C1131" s="199"/>
      <c r="D1131" s="200" t="s">
        <v>157</v>
      </c>
      <c r="E1131" s="201" t="s">
        <v>19</v>
      </c>
      <c r="F1131" s="202" t="s">
        <v>526</v>
      </c>
      <c r="G1131" s="199"/>
      <c r="H1131" s="201" t="s">
        <v>19</v>
      </c>
      <c r="I1131" s="203"/>
      <c r="J1131" s="199"/>
      <c r="K1131" s="199"/>
      <c r="L1131" s="204"/>
      <c r="M1131" s="205"/>
      <c r="N1131" s="206"/>
      <c r="O1131" s="206"/>
      <c r="P1131" s="206"/>
      <c r="Q1131" s="206"/>
      <c r="R1131" s="206"/>
      <c r="S1131" s="206"/>
      <c r="T1131" s="207"/>
      <c r="AT1131" s="208" t="s">
        <v>157</v>
      </c>
      <c r="AU1131" s="208" t="s">
        <v>82</v>
      </c>
      <c r="AV1131" s="13" t="s">
        <v>80</v>
      </c>
      <c r="AW1131" s="13" t="s">
        <v>33</v>
      </c>
      <c r="AX1131" s="13" t="s">
        <v>72</v>
      </c>
      <c r="AY1131" s="208" t="s">
        <v>146</v>
      </c>
    </row>
    <row r="1132" spans="1:65" s="14" customFormat="1">
      <c r="B1132" s="209"/>
      <c r="C1132" s="210"/>
      <c r="D1132" s="200" t="s">
        <v>157</v>
      </c>
      <c r="E1132" s="211" t="s">
        <v>19</v>
      </c>
      <c r="F1132" s="212" t="s">
        <v>527</v>
      </c>
      <c r="G1132" s="210"/>
      <c r="H1132" s="213">
        <v>4.68</v>
      </c>
      <c r="I1132" s="214"/>
      <c r="J1132" s="210"/>
      <c r="K1132" s="210"/>
      <c r="L1132" s="215"/>
      <c r="M1132" s="216"/>
      <c r="N1132" s="217"/>
      <c r="O1132" s="217"/>
      <c r="P1132" s="217"/>
      <c r="Q1132" s="217"/>
      <c r="R1132" s="217"/>
      <c r="S1132" s="217"/>
      <c r="T1132" s="218"/>
      <c r="AT1132" s="219" t="s">
        <v>157</v>
      </c>
      <c r="AU1132" s="219" t="s">
        <v>82</v>
      </c>
      <c r="AV1132" s="14" t="s">
        <v>82</v>
      </c>
      <c r="AW1132" s="14" t="s">
        <v>33</v>
      </c>
      <c r="AX1132" s="14" t="s">
        <v>72</v>
      </c>
      <c r="AY1132" s="219" t="s">
        <v>146</v>
      </c>
    </row>
    <row r="1133" spans="1:65" s="13" customFormat="1">
      <c r="B1133" s="198"/>
      <c r="C1133" s="199"/>
      <c r="D1133" s="200" t="s">
        <v>157</v>
      </c>
      <c r="E1133" s="201" t="s">
        <v>19</v>
      </c>
      <c r="F1133" s="202" t="s">
        <v>528</v>
      </c>
      <c r="G1133" s="199"/>
      <c r="H1133" s="201" t="s">
        <v>19</v>
      </c>
      <c r="I1133" s="203"/>
      <c r="J1133" s="199"/>
      <c r="K1133" s="199"/>
      <c r="L1133" s="204"/>
      <c r="M1133" s="205"/>
      <c r="N1133" s="206"/>
      <c r="O1133" s="206"/>
      <c r="P1133" s="206"/>
      <c r="Q1133" s="206"/>
      <c r="R1133" s="206"/>
      <c r="S1133" s="206"/>
      <c r="T1133" s="207"/>
      <c r="AT1133" s="208" t="s">
        <v>157</v>
      </c>
      <c r="AU1133" s="208" t="s">
        <v>82</v>
      </c>
      <c r="AV1133" s="13" t="s">
        <v>80</v>
      </c>
      <c r="AW1133" s="13" t="s">
        <v>33</v>
      </c>
      <c r="AX1133" s="13" t="s">
        <v>72</v>
      </c>
      <c r="AY1133" s="208" t="s">
        <v>146</v>
      </c>
    </row>
    <row r="1134" spans="1:65" s="14" customFormat="1">
      <c r="B1134" s="209"/>
      <c r="C1134" s="210"/>
      <c r="D1134" s="200" t="s">
        <v>157</v>
      </c>
      <c r="E1134" s="211" t="s">
        <v>19</v>
      </c>
      <c r="F1134" s="212" t="s">
        <v>529</v>
      </c>
      <c r="G1134" s="210"/>
      <c r="H1134" s="213">
        <v>12.28</v>
      </c>
      <c r="I1134" s="214"/>
      <c r="J1134" s="210"/>
      <c r="K1134" s="210"/>
      <c r="L1134" s="215"/>
      <c r="M1134" s="216"/>
      <c r="N1134" s="217"/>
      <c r="O1134" s="217"/>
      <c r="P1134" s="217"/>
      <c r="Q1134" s="217"/>
      <c r="R1134" s="217"/>
      <c r="S1134" s="217"/>
      <c r="T1134" s="218"/>
      <c r="AT1134" s="219" t="s">
        <v>157</v>
      </c>
      <c r="AU1134" s="219" t="s">
        <v>82</v>
      </c>
      <c r="AV1134" s="14" t="s">
        <v>82</v>
      </c>
      <c r="AW1134" s="14" t="s">
        <v>33</v>
      </c>
      <c r="AX1134" s="14" t="s">
        <v>72</v>
      </c>
      <c r="AY1134" s="219" t="s">
        <v>146</v>
      </c>
    </row>
    <row r="1135" spans="1:65" s="13" customFormat="1">
      <c r="B1135" s="198"/>
      <c r="C1135" s="199"/>
      <c r="D1135" s="200" t="s">
        <v>157</v>
      </c>
      <c r="E1135" s="201" t="s">
        <v>19</v>
      </c>
      <c r="F1135" s="202" t="s">
        <v>933</v>
      </c>
      <c r="G1135" s="199"/>
      <c r="H1135" s="201" t="s">
        <v>19</v>
      </c>
      <c r="I1135" s="203"/>
      <c r="J1135" s="199"/>
      <c r="K1135" s="199"/>
      <c r="L1135" s="204"/>
      <c r="M1135" s="205"/>
      <c r="N1135" s="206"/>
      <c r="O1135" s="206"/>
      <c r="P1135" s="206"/>
      <c r="Q1135" s="206"/>
      <c r="R1135" s="206"/>
      <c r="S1135" s="206"/>
      <c r="T1135" s="207"/>
      <c r="AT1135" s="208" t="s">
        <v>157</v>
      </c>
      <c r="AU1135" s="208" t="s">
        <v>82</v>
      </c>
      <c r="AV1135" s="13" t="s">
        <v>80</v>
      </c>
      <c r="AW1135" s="13" t="s">
        <v>33</v>
      </c>
      <c r="AX1135" s="13" t="s">
        <v>72</v>
      </c>
      <c r="AY1135" s="208" t="s">
        <v>146</v>
      </c>
    </row>
    <row r="1136" spans="1:65" s="14" customFormat="1">
      <c r="B1136" s="209"/>
      <c r="C1136" s="210"/>
      <c r="D1136" s="200" t="s">
        <v>157</v>
      </c>
      <c r="E1136" s="211" t="s">
        <v>19</v>
      </c>
      <c r="F1136" s="212" t="s">
        <v>934</v>
      </c>
      <c r="G1136" s="210"/>
      <c r="H1136" s="213">
        <v>9.4600000000000009</v>
      </c>
      <c r="I1136" s="214"/>
      <c r="J1136" s="210"/>
      <c r="K1136" s="210"/>
      <c r="L1136" s="215"/>
      <c r="M1136" s="216"/>
      <c r="N1136" s="217"/>
      <c r="O1136" s="217"/>
      <c r="P1136" s="217"/>
      <c r="Q1136" s="217"/>
      <c r="R1136" s="217"/>
      <c r="S1136" s="217"/>
      <c r="T1136" s="218"/>
      <c r="AT1136" s="219" t="s">
        <v>157</v>
      </c>
      <c r="AU1136" s="219" t="s">
        <v>82</v>
      </c>
      <c r="AV1136" s="14" t="s">
        <v>82</v>
      </c>
      <c r="AW1136" s="14" t="s">
        <v>33</v>
      </c>
      <c r="AX1136" s="14" t="s">
        <v>72</v>
      </c>
      <c r="AY1136" s="219" t="s">
        <v>146</v>
      </c>
    </row>
    <row r="1137" spans="1:65" s="13" customFormat="1">
      <c r="B1137" s="198"/>
      <c r="C1137" s="199"/>
      <c r="D1137" s="200" t="s">
        <v>157</v>
      </c>
      <c r="E1137" s="201" t="s">
        <v>19</v>
      </c>
      <c r="F1137" s="202" t="s">
        <v>1007</v>
      </c>
      <c r="G1137" s="199"/>
      <c r="H1137" s="201" t="s">
        <v>19</v>
      </c>
      <c r="I1137" s="203"/>
      <c r="J1137" s="199"/>
      <c r="K1137" s="199"/>
      <c r="L1137" s="204"/>
      <c r="M1137" s="205"/>
      <c r="N1137" s="206"/>
      <c r="O1137" s="206"/>
      <c r="P1137" s="206"/>
      <c r="Q1137" s="206"/>
      <c r="R1137" s="206"/>
      <c r="S1137" s="206"/>
      <c r="T1137" s="207"/>
      <c r="AT1137" s="208" t="s">
        <v>157</v>
      </c>
      <c r="AU1137" s="208" t="s">
        <v>82</v>
      </c>
      <c r="AV1137" s="13" t="s">
        <v>80</v>
      </c>
      <c r="AW1137" s="13" t="s">
        <v>33</v>
      </c>
      <c r="AX1137" s="13" t="s">
        <v>72</v>
      </c>
      <c r="AY1137" s="208" t="s">
        <v>146</v>
      </c>
    </row>
    <row r="1138" spans="1:65" s="14" customFormat="1">
      <c r="B1138" s="209"/>
      <c r="C1138" s="210"/>
      <c r="D1138" s="200" t="s">
        <v>157</v>
      </c>
      <c r="E1138" s="211" t="s">
        <v>19</v>
      </c>
      <c r="F1138" s="212" t="s">
        <v>1008</v>
      </c>
      <c r="G1138" s="210"/>
      <c r="H1138" s="213">
        <v>4.0999999999999996</v>
      </c>
      <c r="I1138" s="214"/>
      <c r="J1138" s="210"/>
      <c r="K1138" s="210"/>
      <c r="L1138" s="215"/>
      <c r="M1138" s="216"/>
      <c r="N1138" s="217"/>
      <c r="O1138" s="217"/>
      <c r="P1138" s="217"/>
      <c r="Q1138" s="217"/>
      <c r="R1138" s="217"/>
      <c r="S1138" s="217"/>
      <c r="T1138" s="218"/>
      <c r="AT1138" s="219" t="s">
        <v>157</v>
      </c>
      <c r="AU1138" s="219" t="s">
        <v>82</v>
      </c>
      <c r="AV1138" s="14" t="s">
        <v>82</v>
      </c>
      <c r="AW1138" s="14" t="s">
        <v>33</v>
      </c>
      <c r="AX1138" s="14" t="s">
        <v>72</v>
      </c>
      <c r="AY1138" s="219" t="s">
        <v>146</v>
      </c>
    </row>
    <row r="1139" spans="1:65" s="13" customFormat="1">
      <c r="B1139" s="198"/>
      <c r="C1139" s="199"/>
      <c r="D1139" s="200" t="s">
        <v>157</v>
      </c>
      <c r="E1139" s="201" t="s">
        <v>19</v>
      </c>
      <c r="F1139" s="202" t="s">
        <v>1379</v>
      </c>
      <c r="G1139" s="199"/>
      <c r="H1139" s="201" t="s">
        <v>19</v>
      </c>
      <c r="I1139" s="203"/>
      <c r="J1139" s="199"/>
      <c r="K1139" s="199"/>
      <c r="L1139" s="204"/>
      <c r="M1139" s="205"/>
      <c r="N1139" s="206"/>
      <c r="O1139" s="206"/>
      <c r="P1139" s="206"/>
      <c r="Q1139" s="206"/>
      <c r="R1139" s="206"/>
      <c r="S1139" s="206"/>
      <c r="T1139" s="207"/>
      <c r="AT1139" s="208" t="s">
        <v>157</v>
      </c>
      <c r="AU1139" s="208" t="s">
        <v>82</v>
      </c>
      <c r="AV1139" s="13" t="s">
        <v>80</v>
      </c>
      <c r="AW1139" s="13" t="s">
        <v>33</v>
      </c>
      <c r="AX1139" s="13" t="s">
        <v>72</v>
      </c>
      <c r="AY1139" s="208" t="s">
        <v>146</v>
      </c>
    </row>
    <row r="1140" spans="1:65" s="14" customFormat="1">
      <c r="B1140" s="209"/>
      <c r="C1140" s="210"/>
      <c r="D1140" s="200" t="s">
        <v>157</v>
      </c>
      <c r="E1140" s="211" t="s">
        <v>19</v>
      </c>
      <c r="F1140" s="212" t="s">
        <v>1380</v>
      </c>
      <c r="G1140" s="210"/>
      <c r="H1140" s="213">
        <v>3.92</v>
      </c>
      <c r="I1140" s="214"/>
      <c r="J1140" s="210"/>
      <c r="K1140" s="210"/>
      <c r="L1140" s="215"/>
      <c r="M1140" s="216"/>
      <c r="N1140" s="217"/>
      <c r="O1140" s="217"/>
      <c r="P1140" s="217"/>
      <c r="Q1140" s="217"/>
      <c r="R1140" s="217"/>
      <c r="S1140" s="217"/>
      <c r="T1140" s="218"/>
      <c r="AT1140" s="219" t="s">
        <v>157</v>
      </c>
      <c r="AU1140" s="219" t="s">
        <v>82</v>
      </c>
      <c r="AV1140" s="14" t="s">
        <v>82</v>
      </c>
      <c r="AW1140" s="14" t="s">
        <v>33</v>
      </c>
      <c r="AX1140" s="14" t="s">
        <v>72</v>
      </c>
      <c r="AY1140" s="219" t="s">
        <v>146</v>
      </c>
    </row>
    <row r="1141" spans="1:65" s="13" customFormat="1">
      <c r="B1141" s="198"/>
      <c r="C1141" s="199"/>
      <c r="D1141" s="200" t="s">
        <v>157</v>
      </c>
      <c r="E1141" s="201" t="s">
        <v>19</v>
      </c>
      <c r="F1141" s="202" t="s">
        <v>1381</v>
      </c>
      <c r="G1141" s="199"/>
      <c r="H1141" s="201" t="s">
        <v>19</v>
      </c>
      <c r="I1141" s="203"/>
      <c r="J1141" s="199"/>
      <c r="K1141" s="199"/>
      <c r="L1141" s="204"/>
      <c r="M1141" s="205"/>
      <c r="N1141" s="206"/>
      <c r="O1141" s="206"/>
      <c r="P1141" s="206"/>
      <c r="Q1141" s="206"/>
      <c r="R1141" s="206"/>
      <c r="S1141" s="206"/>
      <c r="T1141" s="207"/>
      <c r="AT1141" s="208" t="s">
        <v>157</v>
      </c>
      <c r="AU1141" s="208" t="s">
        <v>82</v>
      </c>
      <c r="AV1141" s="13" t="s">
        <v>80</v>
      </c>
      <c r="AW1141" s="13" t="s">
        <v>33</v>
      </c>
      <c r="AX1141" s="13" t="s">
        <v>72</v>
      </c>
      <c r="AY1141" s="208" t="s">
        <v>146</v>
      </c>
    </row>
    <row r="1142" spans="1:65" s="14" customFormat="1">
      <c r="B1142" s="209"/>
      <c r="C1142" s="210"/>
      <c r="D1142" s="200" t="s">
        <v>157</v>
      </c>
      <c r="E1142" s="211" t="s">
        <v>19</v>
      </c>
      <c r="F1142" s="212" t="s">
        <v>1382</v>
      </c>
      <c r="G1142" s="210"/>
      <c r="H1142" s="213">
        <v>5.65</v>
      </c>
      <c r="I1142" s="214"/>
      <c r="J1142" s="210"/>
      <c r="K1142" s="210"/>
      <c r="L1142" s="215"/>
      <c r="M1142" s="216"/>
      <c r="N1142" s="217"/>
      <c r="O1142" s="217"/>
      <c r="P1142" s="217"/>
      <c r="Q1142" s="217"/>
      <c r="R1142" s="217"/>
      <c r="S1142" s="217"/>
      <c r="T1142" s="218"/>
      <c r="AT1142" s="219" t="s">
        <v>157</v>
      </c>
      <c r="AU1142" s="219" t="s">
        <v>82</v>
      </c>
      <c r="AV1142" s="14" t="s">
        <v>82</v>
      </c>
      <c r="AW1142" s="14" t="s">
        <v>33</v>
      </c>
      <c r="AX1142" s="14" t="s">
        <v>72</v>
      </c>
      <c r="AY1142" s="219" t="s">
        <v>146</v>
      </c>
    </row>
    <row r="1143" spans="1:65" s="15" customFormat="1">
      <c r="B1143" s="220"/>
      <c r="C1143" s="221"/>
      <c r="D1143" s="200" t="s">
        <v>157</v>
      </c>
      <c r="E1143" s="222" t="s">
        <v>19</v>
      </c>
      <c r="F1143" s="223" t="s">
        <v>161</v>
      </c>
      <c r="G1143" s="221"/>
      <c r="H1143" s="224">
        <v>60.92</v>
      </c>
      <c r="I1143" s="225"/>
      <c r="J1143" s="221"/>
      <c r="K1143" s="221"/>
      <c r="L1143" s="226"/>
      <c r="M1143" s="227"/>
      <c r="N1143" s="228"/>
      <c r="O1143" s="228"/>
      <c r="P1143" s="228"/>
      <c r="Q1143" s="228"/>
      <c r="R1143" s="228"/>
      <c r="S1143" s="228"/>
      <c r="T1143" s="229"/>
      <c r="AT1143" s="230" t="s">
        <v>157</v>
      </c>
      <c r="AU1143" s="230" t="s">
        <v>82</v>
      </c>
      <c r="AV1143" s="15" t="s">
        <v>147</v>
      </c>
      <c r="AW1143" s="15" t="s">
        <v>33</v>
      </c>
      <c r="AX1143" s="15" t="s">
        <v>80</v>
      </c>
      <c r="AY1143" s="230" t="s">
        <v>146</v>
      </c>
    </row>
    <row r="1144" spans="1:65" s="2" customFormat="1" ht="16.5" customHeight="1">
      <c r="A1144" s="36"/>
      <c r="B1144" s="37"/>
      <c r="C1144" s="236" t="s">
        <v>1768</v>
      </c>
      <c r="D1144" s="236" t="s">
        <v>392</v>
      </c>
      <c r="E1144" s="237" t="s">
        <v>1769</v>
      </c>
      <c r="F1144" s="238" t="s">
        <v>1770</v>
      </c>
      <c r="G1144" s="239" t="s">
        <v>152</v>
      </c>
      <c r="H1144" s="240">
        <v>67.012</v>
      </c>
      <c r="I1144" s="241"/>
      <c r="J1144" s="242">
        <f>ROUND(I1144*H1144,2)</f>
        <v>0</v>
      </c>
      <c r="K1144" s="238" t="s">
        <v>362</v>
      </c>
      <c r="L1144" s="243"/>
      <c r="M1144" s="244" t="s">
        <v>19</v>
      </c>
      <c r="N1144" s="245" t="s">
        <v>43</v>
      </c>
      <c r="O1144" s="66"/>
      <c r="P1144" s="189">
        <f>O1144*H1144</f>
        <v>0</v>
      </c>
      <c r="Q1144" s="189">
        <v>1.77E-2</v>
      </c>
      <c r="R1144" s="189">
        <f>Q1144*H1144</f>
        <v>1.1861124000000001</v>
      </c>
      <c r="S1144" s="189">
        <v>0</v>
      </c>
      <c r="T1144" s="190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91" t="s">
        <v>335</v>
      </c>
      <c r="AT1144" s="191" t="s">
        <v>392</v>
      </c>
      <c r="AU1144" s="191" t="s">
        <v>82</v>
      </c>
      <c r="AY1144" s="19" t="s">
        <v>146</v>
      </c>
      <c r="BE1144" s="192">
        <f>IF(N1144="základní",J1144,0)</f>
        <v>0</v>
      </c>
      <c r="BF1144" s="192">
        <f>IF(N1144="snížená",J1144,0)</f>
        <v>0</v>
      </c>
      <c r="BG1144" s="192">
        <f>IF(N1144="zákl. přenesená",J1144,0)</f>
        <v>0</v>
      </c>
      <c r="BH1144" s="192">
        <f>IF(N1144="sníž. přenesená",J1144,0)</f>
        <v>0</v>
      </c>
      <c r="BI1144" s="192">
        <f>IF(N1144="nulová",J1144,0)</f>
        <v>0</v>
      </c>
      <c r="BJ1144" s="19" t="s">
        <v>80</v>
      </c>
      <c r="BK1144" s="192">
        <f>ROUND(I1144*H1144,2)</f>
        <v>0</v>
      </c>
      <c r="BL1144" s="19" t="s">
        <v>241</v>
      </c>
      <c r="BM1144" s="191" t="s">
        <v>1771</v>
      </c>
    </row>
    <row r="1145" spans="1:65" s="14" customFormat="1">
      <c r="B1145" s="209"/>
      <c r="C1145" s="210"/>
      <c r="D1145" s="200" t="s">
        <v>157</v>
      </c>
      <c r="E1145" s="210"/>
      <c r="F1145" s="212" t="s">
        <v>1772</v>
      </c>
      <c r="G1145" s="210"/>
      <c r="H1145" s="213">
        <v>67.012</v>
      </c>
      <c r="I1145" s="214"/>
      <c r="J1145" s="210"/>
      <c r="K1145" s="210"/>
      <c r="L1145" s="215"/>
      <c r="M1145" s="216"/>
      <c r="N1145" s="217"/>
      <c r="O1145" s="217"/>
      <c r="P1145" s="217"/>
      <c r="Q1145" s="217"/>
      <c r="R1145" s="217"/>
      <c r="S1145" s="217"/>
      <c r="T1145" s="218"/>
      <c r="AT1145" s="219" t="s">
        <v>157</v>
      </c>
      <c r="AU1145" s="219" t="s">
        <v>82</v>
      </c>
      <c r="AV1145" s="14" t="s">
        <v>82</v>
      </c>
      <c r="AW1145" s="14" t="s">
        <v>4</v>
      </c>
      <c r="AX1145" s="14" t="s">
        <v>80</v>
      </c>
      <c r="AY1145" s="219" t="s">
        <v>146</v>
      </c>
    </row>
    <row r="1146" spans="1:65" s="2" customFormat="1" ht="16.5" customHeight="1">
      <c r="A1146" s="36"/>
      <c r="B1146" s="37"/>
      <c r="C1146" s="180" t="s">
        <v>1773</v>
      </c>
      <c r="D1146" s="180" t="s">
        <v>149</v>
      </c>
      <c r="E1146" s="181" t="s">
        <v>1774</v>
      </c>
      <c r="F1146" s="182" t="s">
        <v>1775</v>
      </c>
      <c r="G1146" s="183" t="s">
        <v>152</v>
      </c>
      <c r="H1146" s="184">
        <v>22.17</v>
      </c>
      <c r="I1146" s="185"/>
      <c r="J1146" s="186">
        <f>ROUND(I1146*H1146,2)</f>
        <v>0</v>
      </c>
      <c r="K1146" s="182" t="s">
        <v>362</v>
      </c>
      <c r="L1146" s="41"/>
      <c r="M1146" s="187" t="s">
        <v>19</v>
      </c>
      <c r="N1146" s="188" t="s">
        <v>43</v>
      </c>
      <c r="O1146" s="66"/>
      <c r="P1146" s="189">
        <f>O1146*H1146</f>
        <v>0</v>
      </c>
      <c r="Q1146" s="189">
        <v>1.5E-3</v>
      </c>
      <c r="R1146" s="189">
        <f>Q1146*H1146</f>
        <v>3.3255E-2</v>
      </c>
      <c r="S1146" s="189">
        <v>0</v>
      </c>
      <c r="T1146" s="190">
        <f>S1146*H1146</f>
        <v>0</v>
      </c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R1146" s="191" t="s">
        <v>241</v>
      </c>
      <c r="AT1146" s="191" t="s">
        <v>149</v>
      </c>
      <c r="AU1146" s="191" t="s">
        <v>82</v>
      </c>
      <c r="AY1146" s="19" t="s">
        <v>146</v>
      </c>
      <c r="BE1146" s="192">
        <f>IF(N1146="základní",J1146,0)</f>
        <v>0</v>
      </c>
      <c r="BF1146" s="192">
        <f>IF(N1146="snížená",J1146,0)</f>
        <v>0</v>
      </c>
      <c r="BG1146" s="192">
        <f>IF(N1146="zákl. přenesená",J1146,0)</f>
        <v>0</v>
      </c>
      <c r="BH1146" s="192">
        <f>IF(N1146="sníž. přenesená",J1146,0)</f>
        <v>0</v>
      </c>
      <c r="BI1146" s="192">
        <f>IF(N1146="nulová",J1146,0)</f>
        <v>0</v>
      </c>
      <c r="BJ1146" s="19" t="s">
        <v>80</v>
      </c>
      <c r="BK1146" s="192">
        <f>ROUND(I1146*H1146,2)</f>
        <v>0</v>
      </c>
      <c r="BL1146" s="19" t="s">
        <v>241</v>
      </c>
      <c r="BM1146" s="191" t="s">
        <v>1776</v>
      </c>
    </row>
    <row r="1147" spans="1:65" s="2" customFormat="1">
      <c r="A1147" s="36"/>
      <c r="B1147" s="37"/>
      <c r="C1147" s="38"/>
      <c r="D1147" s="193" t="s">
        <v>155</v>
      </c>
      <c r="E1147" s="38"/>
      <c r="F1147" s="194" t="s">
        <v>1777</v>
      </c>
      <c r="G1147" s="38"/>
      <c r="H1147" s="38"/>
      <c r="I1147" s="195"/>
      <c r="J1147" s="38"/>
      <c r="K1147" s="38"/>
      <c r="L1147" s="41"/>
      <c r="M1147" s="196"/>
      <c r="N1147" s="197"/>
      <c r="O1147" s="66"/>
      <c r="P1147" s="66"/>
      <c r="Q1147" s="66"/>
      <c r="R1147" s="66"/>
      <c r="S1147" s="66"/>
      <c r="T1147" s="67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T1147" s="19" t="s">
        <v>155</v>
      </c>
      <c r="AU1147" s="19" t="s">
        <v>82</v>
      </c>
    </row>
    <row r="1148" spans="1:65" s="13" customFormat="1">
      <c r="B1148" s="198"/>
      <c r="C1148" s="199"/>
      <c r="D1148" s="200" t="s">
        <v>157</v>
      </c>
      <c r="E1148" s="201" t="s">
        <v>19</v>
      </c>
      <c r="F1148" s="202" t="s">
        <v>524</v>
      </c>
      <c r="G1148" s="199"/>
      <c r="H1148" s="201" t="s">
        <v>19</v>
      </c>
      <c r="I1148" s="203"/>
      <c r="J1148" s="199"/>
      <c r="K1148" s="199"/>
      <c r="L1148" s="204"/>
      <c r="M1148" s="205"/>
      <c r="N1148" s="206"/>
      <c r="O1148" s="206"/>
      <c r="P1148" s="206"/>
      <c r="Q1148" s="206"/>
      <c r="R1148" s="206"/>
      <c r="S1148" s="206"/>
      <c r="T1148" s="207"/>
      <c r="AT1148" s="208" t="s">
        <v>157</v>
      </c>
      <c r="AU1148" s="208" t="s">
        <v>82</v>
      </c>
      <c r="AV1148" s="13" t="s">
        <v>80</v>
      </c>
      <c r="AW1148" s="13" t="s">
        <v>33</v>
      </c>
      <c r="AX1148" s="13" t="s">
        <v>72</v>
      </c>
      <c r="AY1148" s="208" t="s">
        <v>146</v>
      </c>
    </row>
    <row r="1149" spans="1:65" s="14" customFormat="1">
      <c r="B1149" s="209"/>
      <c r="C1149" s="210"/>
      <c r="D1149" s="200" t="s">
        <v>157</v>
      </c>
      <c r="E1149" s="211" t="s">
        <v>19</v>
      </c>
      <c r="F1149" s="212" t="s">
        <v>525</v>
      </c>
      <c r="G1149" s="210"/>
      <c r="H1149" s="213">
        <v>1.43</v>
      </c>
      <c r="I1149" s="214"/>
      <c r="J1149" s="210"/>
      <c r="K1149" s="210"/>
      <c r="L1149" s="215"/>
      <c r="M1149" s="216"/>
      <c r="N1149" s="217"/>
      <c r="O1149" s="217"/>
      <c r="P1149" s="217"/>
      <c r="Q1149" s="217"/>
      <c r="R1149" s="217"/>
      <c r="S1149" s="217"/>
      <c r="T1149" s="218"/>
      <c r="AT1149" s="219" t="s">
        <v>157</v>
      </c>
      <c r="AU1149" s="219" t="s">
        <v>82</v>
      </c>
      <c r="AV1149" s="14" t="s">
        <v>82</v>
      </c>
      <c r="AW1149" s="14" t="s">
        <v>33</v>
      </c>
      <c r="AX1149" s="14" t="s">
        <v>72</v>
      </c>
      <c r="AY1149" s="219" t="s">
        <v>146</v>
      </c>
    </row>
    <row r="1150" spans="1:65" s="13" customFormat="1">
      <c r="B1150" s="198"/>
      <c r="C1150" s="199"/>
      <c r="D1150" s="200" t="s">
        <v>157</v>
      </c>
      <c r="E1150" s="201" t="s">
        <v>19</v>
      </c>
      <c r="F1150" s="202" t="s">
        <v>526</v>
      </c>
      <c r="G1150" s="199"/>
      <c r="H1150" s="201" t="s">
        <v>19</v>
      </c>
      <c r="I1150" s="203"/>
      <c r="J1150" s="199"/>
      <c r="K1150" s="199"/>
      <c r="L1150" s="204"/>
      <c r="M1150" s="205"/>
      <c r="N1150" s="206"/>
      <c r="O1150" s="206"/>
      <c r="P1150" s="206"/>
      <c r="Q1150" s="206"/>
      <c r="R1150" s="206"/>
      <c r="S1150" s="206"/>
      <c r="T1150" s="207"/>
      <c r="AT1150" s="208" t="s">
        <v>157</v>
      </c>
      <c r="AU1150" s="208" t="s">
        <v>82</v>
      </c>
      <c r="AV1150" s="13" t="s">
        <v>80</v>
      </c>
      <c r="AW1150" s="13" t="s">
        <v>33</v>
      </c>
      <c r="AX1150" s="13" t="s">
        <v>72</v>
      </c>
      <c r="AY1150" s="208" t="s">
        <v>146</v>
      </c>
    </row>
    <row r="1151" spans="1:65" s="14" customFormat="1">
      <c r="B1151" s="209"/>
      <c r="C1151" s="210"/>
      <c r="D1151" s="200" t="s">
        <v>157</v>
      </c>
      <c r="E1151" s="211" t="s">
        <v>19</v>
      </c>
      <c r="F1151" s="212" t="s">
        <v>527</v>
      </c>
      <c r="G1151" s="210"/>
      <c r="H1151" s="213">
        <v>4.68</v>
      </c>
      <c r="I1151" s="214"/>
      <c r="J1151" s="210"/>
      <c r="K1151" s="210"/>
      <c r="L1151" s="215"/>
      <c r="M1151" s="216"/>
      <c r="N1151" s="217"/>
      <c r="O1151" s="217"/>
      <c r="P1151" s="217"/>
      <c r="Q1151" s="217"/>
      <c r="R1151" s="217"/>
      <c r="S1151" s="217"/>
      <c r="T1151" s="218"/>
      <c r="AT1151" s="219" t="s">
        <v>157</v>
      </c>
      <c r="AU1151" s="219" t="s">
        <v>82</v>
      </c>
      <c r="AV1151" s="14" t="s">
        <v>82</v>
      </c>
      <c r="AW1151" s="14" t="s">
        <v>33</v>
      </c>
      <c r="AX1151" s="14" t="s">
        <v>72</v>
      </c>
      <c r="AY1151" s="219" t="s">
        <v>146</v>
      </c>
    </row>
    <row r="1152" spans="1:65" s="13" customFormat="1">
      <c r="B1152" s="198"/>
      <c r="C1152" s="199"/>
      <c r="D1152" s="200" t="s">
        <v>157</v>
      </c>
      <c r="E1152" s="201" t="s">
        <v>19</v>
      </c>
      <c r="F1152" s="202" t="s">
        <v>1005</v>
      </c>
      <c r="G1152" s="199"/>
      <c r="H1152" s="201" t="s">
        <v>19</v>
      </c>
      <c r="I1152" s="203"/>
      <c r="J1152" s="199"/>
      <c r="K1152" s="199"/>
      <c r="L1152" s="204"/>
      <c r="M1152" s="205"/>
      <c r="N1152" s="206"/>
      <c r="O1152" s="206"/>
      <c r="P1152" s="206"/>
      <c r="Q1152" s="206"/>
      <c r="R1152" s="206"/>
      <c r="S1152" s="206"/>
      <c r="T1152" s="207"/>
      <c r="AT1152" s="208" t="s">
        <v>157</v>
      </c>
      <c r="AU1152" s="208" t="s">
        <v>82</v>
      </c>
      <c r="AV1152" s="13" t="s">
        <v>80</v>
      </c>
      <c r="AW1152" s="13" t="s">
        <v>33</v>
      </c>
      <c r="AX1152" s="13" t="s">
        <v>72</v>
      </c>
      <c r="AY1152" s="208" t="s">
        <v>146</v>
      </c>
    </row>
    <row r="1153" spans="1:65" s="14" customFormat="1">
      <c r="B1153" s="209"/>
      <c r="C1153" s="210"/>
      <c r="D1153" s="200" t="s">
        <v>157</v>
      </c>
      <c r="E1153" s="211" t="s">
        <v>19</v>
      </c>
      <c r="F1153" s="212" t="s">
        <v>1006</v>
      </c>
      <c r="G1153" s="210"/>
      <c r="H1153" s="213">
        <v>2.39</v>
      </c>
      <c r="I1153" s="214"/>
      <c r="J1153" s="210"/>
      <c r="K1153" s="210"/>
      <c r="L1153" s="215"/>
      <c r="M1153" s="216"/>
      <c r="N1153" s="217"/>
      <c r="O1153" s="217"/>
      <c r="P1153" s="217"/>
      <c r="Q1153" s="217"/>
      <c r="R1153" s="217"/>
      <c r="S1153" s="217"/>
      <c r="T1153" s="218"/>
      <c r="AT1153" s="219" t="s">
        <v>157</v>
      </c>
      <c r="AU1153" s="219" t="s">
        <v>82</v>
      </c>
      <c r="AV1153" s="14" t="s">
        <v>82</v>
      </c>
      <c r="AW1153" s="14" t="s">
        <v>33</v>
      </c>
      <c r="AX1153" s="14" t="s">
        <v>72</v>
      </c>
      <c r="AY1153" s="219" t="s">
        <v>146</v>
      </c>
    </row>
    <row r="1154" spans="1:65" s="13" customFormat="1">
      <c r="B1154" s="198"/>
      <c r="C1154" s="199"/>
      <c r="D1154" s="200" t="s">
        <v>157</v>
      </c>
      <c r="E1154" s="201" t="s">
        <v>19</v>
      </c>
      <c r="F1154" s="202" t="s">
        <v>1007</v>
      </c>
      <c r="G1154" s="199"/>
      <c r="H1154" s="201" t="s">
        <v>19</v>
      </c>
      <c r="I1154" s="203"/>
      <c r="J1154" s="199"/>
      <c r="K1154" s="199"/>
      <c r="L1154" s="204"/>
      <c r="M1154" s="205"/>
      <c r="N1154" s="206"/>
      <c r="O1154" s="206"/>
      <c r="P1154" s="206"/>
      <c r="Q1154" s="206"/>
      <c r="R1154" s="206"/>
      <c r="S1154" s="206"/>
      <c r="T1154" s="207"/>
      <c r="AT1154" s="208" t="s">
        <v>157</v>
      </c>
      <c r="AU1154" s="208" t="s">
        <v>82</v>
      </c>
      <c r="AV1154" s="13" t="s">
        <v>80</v>
      </c>
      <c r="AW1154" s="13" t="s">
        <v>33</v>
      </c>
      <c r="AX1154" s="13" t="s">
        <v>72</v>
      </c>
      <c r="AY1154" s="208" t="s">
        <v>146</v>
      </c>
    </row>
    <row r="1155" spans="1:65" s="14" customFormat="1">
      <c r="B1155" s="209"/>
      <c r="C1155" s="210"/>
      <c r="D1155" s="200" t="s">
        <v>157</v>
      </c>
      <c r="E1155" s="211" t="s">
        <v>19</v>
      </c>
      <c r="F1155" s="212" t="s">
        <v>1008</v>
      </c>
      <c r="G1155" s="210"/>
      <c r="H1155" s="213">
        <v>4.0999999999999996</v>
      </c>
      <c r="I1155" s="214"/>
      <c r="J1155" s="210"/>
      <c r="K1155" s="210"/>
      <c r="L1155" s="215"/>
      <c r="M1155" s="216"/>
      <c r="N1155" s="217"/>
      <c r="O1155" s="217"/>
      <c r="P1155" s="217"/>
      <c r="Q1155" s="217"/>
      <c r="R1155" s="217"/>
      <c r="S1155" s="217"/>
      <c r="T1155" s="218"/>
      <c r="AT1155" s="219" t="s">
        <v>157</v>
      </c>
      <c r="AU1155" s="219" t="s">
        <v>82</v>
      </c>
      <c r="AV1155" s="14" t="s">
        <v>82</v>
      </c>
      <c r="AW1155" s="14" t="s">
        <v>33</v>
      </c>
      <c r="AX1155" s="14" t="s">
        <v>72</v>
      </c>
      <c r="AY1155" s="219" t="s">
        <v>146</v>
      </c>
    </row>
    <row r="1156" spans="1:65" s="13" customFormat="1">
      <c r="B1156" s="198"/>
      <c r="C1156" s="199"/>
      <c r="D1156" s="200" t="s">
        <v>157</v>
      </c>
      <c r="E1156" s="201" t="s">
        <v>19</v>
      </c>
      <c r="F1156" s="202" t="s">
        <v>1379</v>
      </c>
      <c r="G1156" s="199"/>
      <c r="H1156" s="201" t="s">
        <v>19</v>
      </c>
      <c r="I1156" s="203"/>
      <c r="J1156" s="199"/>
      <c r="K1156" s="199"/>
      <c r="L1156" s="204"/>
      <c r="M1156" s="205"/>
      <c r="N1156" s="206"/>
      <c r="O1156" s="206"/>
      <c r="P1156" s="206"/>
      <c r="Q1156" s="206"/>
      <c r="R1156" s="206"/>
      <c r="S1156" s="206"/>
      <c r="T1156" s="207"/>
      <c r="AT1156" s="208" t="s">
        <v>157</v>
      </c>
      <c r="AU1156" s="208" t="s">
        <v>82</v>
      </c>
      <c r="AV1156" s="13" t="s">
        <v>80</v>
      </c>
      <c r="AW1156" s="13" t="s">
        <v>33</v>
      </c>
      <c r="AX1156" s="13" t="s">
        <v>72</v>
      </c>
      <c r="AY1156" s="208" t="s">
        <v>146</v>
      </c>
    </row>
    <row r="1157" spans="1:65" s="14" customFormat="1">
      <c r="B1157" s="209"/>
      <c r="C1157" s="210"/>
      <c r="D1157" s="200" t="s">
        <v>157</v>
      </c>
      <c r="E1157" s="211" t="s">
        <v>19</v>
      </c>
      <c r="F1157" s="212" t="s">
        <v>1380</v>
      </c>
      <c r="G1157" s="210"/>
      <c r="H1157" s="213">
        <v>3.92</v>
      </c>
      <c r="I1157" s="214"/>
      <c r="J1157" s="210"/>
      <c r="K1157" s="210"/>
      <c r="L1157" s="215"/>
      <c r="M1157" s="216"/>
      <c r="N1157" s="217"/>
      <c r="O1157" s="217"/>
      <c r="P1157" s="217"/>
      <c r="Q1157" s="217"/>
      <c r="R1157" s="217"/>
      <c r="S1157" s="217"/>
      <c r="T1157" s="218"/>
      <c r="AT1157" s="219" t="s">
        <v>157</v>
      </c>
      <c r="AU1157" s="219" t="s">
        <v>82</v>
      </c>
      <c r="AV1157" s="14" t="s">
        <v>82</v>
      </c>
      <c r="AW1157" s="14" t="s">
        <v>33</v>
      </c>
      <c r="AX1157" s="14" t="s">
        <v>72</v>
      </c>
      <c r="AY1157" s="219" t="s">
        <v>146</v>
      </c>
    </row>
    <row r="1158" spans="1:65" s="13" customFormat="1">
      <c r="B1158" s="198"/>
      <c r="C1158" s="199"/>
      <c r="D1158" s="200" t="s">
        <v>157</v>
      </c>
      <c r="E1158" s="201" t="s">
        <v>19</v>
      </c>
      <c r="F1158" s="202" t="s">
        <v>1381</v>
      </c>
      <c r="G1158" s="199"/>
      <c r="H1158" s="201" t="s">
        <v>19</v>
      </c>
      <c r="I1158" s="203"/>
      <c r="J1158" s="199"/>
      <c r="K1158" s="199"/>
      <c r="L1158" s="204"/>
      <c r="M1158" s="205"/>
      <c r="N1158" s="206"/>
      <c r="O1158" s="206"/>
      <c r="P1158" s="206"/>
      <c r="Q1158" s="206"/>
      <c r="R1158" s="206"/>
      <c r="S1158" s="206"/>
      <c r="T1158" s="207"/>
      <c r="AT1158" s="208" t="s">
        <v>157</v>
      </c>
      <c r="AU1158" s="208" t="s">
        <v>82</v>
      </c>
      <c r="AV1158" s="13" t="s">
        <v>80</v>
      </c>
      <c r="AW1158" s="13" t="s">
        <v>33</v>
      </c>
      <c r="AX1158" s="13" t="s">
        <v>72</v>
      </c>
      <c r="AY1158" s="208" t="s">
        <v>146</v>
      </c>
    </row>
    <row r="1159" spans="1:65" s="14" customFormat="1">
      <c r="B1159" s="209"/>
      <c r="C1159" s="210"/>
      <c r="D1159" s="200" t="s">
        <v>157</v>
      </c>
      <c r="E1159" s="211" t="s">
        <v>19</v>
      </c>
      <c r="F1159" s="212" t="s">
        <v>1382</v>
      </c>
      <c r="G1159" s="210"/>
      <c r="H1159" s="213">
        <v>5.65</v>
      </c>
      <c r="I1159" s="214"/>
      <c r="J1159" s="210"/>
      <c r="K1159" s="210"/>
      <c r="L1159" s="215"/>
      <c r="M1159" s="216"/>
      <c r="N1159" s="217"/>
      <c r="O1159" s="217"/>
      <c r="P1159" s="217"/>
      <c r="Q1159" s="217"/>
      <c r="R1159" s="217"/>
      <c r="S1159" s="217"/>
      <c r="T1159" s="218"/>
      <c r="AT1159" s="219" t="s">
        <v>157</v>
      </c>
      <c r="AU1159" s="219" t="s">
        <v>82</v>
      </c>
      <c r="AV1159" s="14" t="s">
        <v>82</v>
      </c>
      <c r="AW1159" s="14" t="s">
        <v>33</v>
      </c>
      <c r="AX1159" s="14" t="s">
        <v>72</v>
      </c>
      <c r="AY1159" s="219" t="s">
        <v>146</v>
      </c>
    </row>
    <row r="1160" spans="1:65" s="15" customFormat="1">
      <c r="B1160" s="220"/>
      <c r="C1160" s="221"/>
      <c r="D1160" s="200" t="s">
        <v>157</v>
      </c>
      <c r="E1160" s="222" t="s">
        <v>19</v>
      </c>
      <c r="F1160" s="223" t="s">
        <v>161</v>
      </c>
      <c r="G1160" s="221"/>
      <c r="H1160" s="224">
        <v>22.17</v>
      </c>
      <c r="I1160" s="225"/>
      <c r="J1160" s="221"/>
      <c r="K1160" s="221"/>
      <c r="L1160" s="226"/>
      <c r="M1160" s="227"/>
      <c r="N1160" s="228"/>
      <c r="O1160" s="228"/>
      <c r="P1160" s="228"/>
      <c r="Q1160" s="228"/>
      <c r="R1160" s="228"/>
      <c r="S1160" s="228"/>
      <c r="T1160" s="229"/>
      <c r="AT1160" s="230" t="s">
        <v>157</v>
      </c>
      <c r="AU1160" s="230" t="s">
        <v>82</v>
      </c>
      <c r="AV1160" s="15" t="s">
        <v>147</v>
      </c>
      <c r="AW1160" s="15" t="s">
        <v>33</v>
      </c>
      <c r="AX1160" s="15" t="s">
        <v>80</v>
      </c>
      <c r="AY1160" s="230" t="s">
        <v>146</v>
      </c>
    </row>
    <row r="1161" spans="1:65" s="2" customFormat="1" ht="16.5" customHeight="1">
      <c r="A1161" s="36"/>
      <c r="B1161" s="37"/>
      <c r="C1161" s="180" t="s">
        <v>1778</v>
      </c>
      <c r="D1161" s="180" t="s">
        <v>149</v>
      </c>
      <c r="E1161" s="181" t="s">
        <v>1779</v>
      </c>
      <c r="F1161" s="182" t="s">
        <v>1780</v>
      </c>
      <c r="G1161" s="183" t="s">
        <v>152</v>
      </c>
      <c r="H1161" s="184">
        <v>60.92</v>
      </c>
      <c r="I1161" s="185"/>
      <c r="J1161" s="186">
        <f>ROUND(I1161*H1161,2)</f>
        <v>0</v>
      </c>
      <c r="K1161" s="182" t="s">
        <v>362</v>
      </c>
      <c r="L1161" s="41"/>
      <c r="M1161" s="187" t="s">
        <v>19</v>
      </c>
      <c r="N1161" s="188" t="s">
        <v>43</v>
      </c>
      <c r="O1161" s="66"/>
      <c r="P1161" s="189">
        <f>O1161*H1161</f>
        <v>0</v>
      </c>
      <c r="Q1161" s="189">
        <v>5.0000000000000002E-5</v>
      </c>
      <c r="R1161" s="189">
        <f>Q1161*H1161</f>
        <v>3.0460000000000001E-3</v>
      </c>
      <c r="S1161" s="189">
        <v>0</v>
      </c>
      <c r="T1161" s="190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91" t="s">
        <v>241</v>
      </c>
      <c r="AT1161" s="191" t="s">
        <v>149</v>
      </c>
      <c r="AU1161" s="191" t="s">
        <v>82</v>
      </c>
      <c r="AY1161" s="19" t="s">
        <v>146</v>
      </c>
      <c r="BE1161" s="192">
        <f>IF(N1161="základní",J1161,0)</f>
        <v>0</v>
      </c>
      <c r="BF1161" s="192">
        <f>IF(N1161="snížená",J1161,0)</f>
        <v>0</v>
      </c>
      <c r="BG1161" s="192">
        <f>IF(N1161="zákl. přenesená",J1161,0)</f>
        <v>0</v>
      </c>
      <c r="BH1161" s="192">
        <f>IF(N1161="sníž. přenesená",J1161,0)</f>
        <v>0</v>
      </c>
      <c r="BI1161" s="192">
        <f>IF(N1161="nulová",J1161,0)</f>
        <v>0</v>
      </c>
      <c r="BJ1161" s="19" t="s">
        <v>80</v>
      </c>
      <c r="BK1161" s="192">
        <f>ROUND(I1161*H1161,2)</f>
        <v>0</v>
      </c>
      <c r="BL1161" s="19" t="s">
        <v>241</v>
      </c>
      <c r="BM1161" s="191" t="s">
        <v>1781</v>
      </c>
    </row>
    <row r="1162" spans="1:65" s="2" customFormat="1">
      <c r="A1162" s="36"/>
      <c r="B1162" s="37"/>
      <c r="C1162" s="38"/>
      <c r="D1162" s="193" t="s">
        <v>155</v>
      </c>
      <c r="E1162" s="38"/>
      <c r="F1162" s="194" t="s">
        <v>1782</v>
      </c>
      <c r="G1162" s="38"/>
      <c r="H1162" s="38"/>
      <c r="I1162" s="195"/>
      <c r="J1162" s="38"/>
      <c r="K1162" s="38"/>
      <c r="L1162" s="41"/>
      <c r="M1162" s="196"/>
      <c r="N1162" s="197"/>
      <c r="O1162" s="66"/>
      <c r="P1162" s="66"/>
      <c r="Q1162" s="66"/>
      <c r="R1162" s="66"/>
      <c r="S1162" s="66"/>
      <c r="T1162" s="67"/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T1162" s="19" t="s">
        <v>155</v>
      </c>
      <c r="AU1162" s="19" t="s">
        <v>82</v>
      </c>
    </row>
    <row r="1163" spans="1:65" s="13" customFormat="1">
      <c r="B1163" s="198"/>
      <c r="C1163" s="199"/>
      <c r="D1163" s="200" t="s">
        <v>157</v>
      </c>
      <c r="E1163" s="201" t="s">
        <v>19</v>
      </c>
      <c r="F1163" s="202" t="s">
        <v>514</v>
      </c>
      <c r="G1163" s="199"/>
      <c r="H1163" s="201" t="s">
        <v>19</v>
      </c>
      <c r="I1163" s="203"/>
      <c r="J1163" s="199"/>
      <c r="K1163" s="199"/>
      <c r="L1163" s="204"/>
      <c r="M1163" s="205"/>
      <c r="N1163" s="206"/>
      <c r="O1163" s="206"/>
      <c r="P1163" s="206"/>
      <c r="Q1163" s="206"/>
      <c r="R1163" s="206"/>
      <c r="S1163" s="206"/>
      <c r="T1163" s="207"/>
      <c r="AT1163" s="208" t="s">
        <v>157</v>
      </c>
      <c r="AU1163" s="208" t="s">
        <v>82</v>
      </c>
      <c r="AV1163" s="13" t="s">
        <v>80</v>
      </c>
      <c r="AW1163" s="13" t="s">
        <v>33</v>
      </c>
      <c r="AX1163" s="13" t="s">
        <v>72</v>
      </c>
      <c r="AY1163" s="208" t="s">
        <v>146</v>
      </c>
    </row>
    <row r="1164" spans="1:65" s="14" customFormat="1">
      <c r="B1164" s="209"/>
      <c r="C1164" s="210"/>
      <c r="D1164" s="200" t="s">
        <v>157</v>
      </c>
      <c r="E1164" s="211" t="s">
        <v>19</v>
      </c>
      <c r="F1164" s="212" t="s">
        <v>515</v>
      </c>
      <c r="G1164" s="210"/>
      <c r="H1164" s="213">
        <v>11.74</v>
      </c>
      <c r="I1164" s="214"/>
      <c r="J1164" s="210"/>
      <c r="K1164" s="210"/>
      <c r="L1164" s="215"/>
      <c r="M1164" s="216"/>
      <c r="N1164" s="217"/>
      <c r="O1164" s="217"/>
      <c r="P1164" s="217"/>
      <c r="Q1164" s="217"/>
      <c r="R1164" s="217"/>
      <c r="S1164" s="217"/>
      <c r="T1164" s="218"/>
      <c r="AT1164" s="219" t="s">
        <v>157</v>
      </c>
      <c r="AU1164" s="219" t="s">
        <v>82</v>
      </c>
      <c r="AV1164" s="14" t="s">
        <v>82</v>
      </c>
      <c r="AW1164" s="14" t="s">
        <v>33</v>
      </c>
      <c r="AX1164" s="14" t="s">
        <v>72</v>
      </c>
      <c r="AY1164" s="219" t="s">
        <v>146</v>
      </c>
    </row>
    <row r="1165" spans="1:65" s="13" customFormat="1">
      <c r="B1165" s="198"/>
      <c r="C1165" s="199"/>
      <c r="D1165" s="200" t="s">
        <v>157</v>
      </c>
      <c r="E1165" s="201" t="s">
        <v>19</v>
      </c>
      <c r="F1165" s="202" t="s">
        <v>522</v>
      </c>
      <c r="G1165" s="199"/>
      <c r="H1165" s="201" t="s">
        <v>19</v>
      </c>
      <c r="I1165" s="203"/>
      <c r="J1165" s="199"/>
      <c r="K1165" s="199"/>
      <c r="L1165" s="204"/>
      <c r="M1165" s="205"/>
      <c r="N1165" s="206"/>
      <c r="O1165" s="206"/>
      <c r="P1165" s="206"/>
      <c r="Q1165" s="206"/>
      <c r="R1165" s="206"/>
      <c r="S1165" s="206"/>
      <c r="T1165" s="207"/>
      <c r="AT1165" s="208" t="s">
        <v>157</v>
      </c>
      <c r="AU1165" s="208" t="s">
        <v>82</v>
      </c>
      <c r="AV1165" s="13" t="s">
        <v>80</v>
      </c>
      <c r="AW1165" s="13" t="s">
        <v>33</v>
      </c>
      <c r="AX1165" s="13" t="s">
        <v>72</v>
      </c>
      <c r="AY1165" s="208" t="s">
        <v>146</v>
      </c>
    </row>
    <row r="1166" spans="1:65" s="14" customFormat="1">
      <c r="B1166" s="209"/>
      <c r="C1166" s="210"/>
      <c r="D1166" s="200" t="s">
        <v>157</v>
      </c>
      <c r="E1166" s="211" t="s">
        <v>19</v>
      </c>
      <c r="F1166" s="212" t="s">
        <v>523</v>
      </c>
      <c r="G1166" s="210"/>
      <c r="H1166" s="213">
        <v>7.66</v>
      </c>
      <c r="I1166" s="214"/>
      <c r="J1166" s="210"/>
      <c r="K1166" s="210"/>
      <c r="L1166" s="215"/>
      <c r="M1166" s="216"/>
      <c r="N1166" s="217"/>
      <c r="O1166" s="217"/>
      <c r="P1166" s="217"/>
      <c r="Q1166" s="217"/>
      <c r="R1166" s="217"/>
      <c r="S1166" s="217"/>
      <c r="T1166" s="218"/>
      <c r="AT1166" s="219" t="s">
        <v>157</v>
      </c>
      <c r="AU1166" s="219" t="s">
        <v>82</v>
      </c>
      <c r="AV1166" s="14" t="s">
        <v>82</v>
      </c>
      <c r="AW1166" s="14" t="s">
        <v>33</v>
      </c>
      <c r="AX1166" s="14" t="s">
        <v>72</v>
      </c>
      <c r="AY1166" s="219" t="s">
        <v>146</v>
      </c>
    </row>
    <row r="1167" spans="1:65" s="13" customFormat="1">
      <c r="B1167" s="198"/>
      <c r="C1167" s="199"/>
      <c r="D1167" s="200" t="s">
        <v>157</v>
      </c>
      <c r="E1167" s="201" t="s">
        <v>19</v>
      </c>
      <c r="F1167" s="202" t="s">
        <v>1741</v>
      </c>
      <c r="G1167" s="199"/>
      <c r="H1167" s="201" t="s">
        <v>19</v>
      </c>
      <c r="I1167" s="203"/>
      <c r="J1167" s="199"/>
      <c r="K1167" s="199"/>
      <c r="L1167" s="204"/>
      <c r="M1167" s="205"/>
      <c r="N1167" s="206"/>
      <c r="O1167" s="206"/>
      <c r="P1167" s="206"/>
      <c r="Q1167" s="206"/>
      <c r="R1167" s="206"/>
      <c r="S1167" s="206"/>
      <c r="T1167" s="207"/>
      <c r="AT1167" s="208" t="s">
        <v>157</v>
      </c>
      <c r="AU1167" s="208" t="s">
        <v>82</v>
      </c>
      <c r="AV1167" s="13" t="s">
        <v>80</v>
      </c>
      <c r="AW1167" s="13" t="s">
        <v>33</v>
      </c>
      <c r="AX1167" s="13" t="s">
        <v>72</v>
      </c>
      <c r="AY1167" s="208" t="s">
        <v>146</v>
      </c>
    </row>
    <row r="1168" spans="1:65" s="14" customFormat="1">
      <c r="B1168" s="209"/>
      <c r="C1168" s="210"/>
      <c r="D1168" s="200" t="s">
        <v>157</v>
      </c>
      <c r="E1168" s="211" t="s">
        <v>19</v>
      </c>
      <c r="F1168" s="212" t="s">
        <v>525</v>
      </c>
      <c r="G1168" s="210"/>
      <c r="H1168" s="213">
        <v>1.43</v>
      </c>
      <c r="I1168" s="214"/>
      <c r="J1168" s="210"/>
      <c r="K1168" s="210"/>
      <c r="L1168" s="215"/>
      <c r="M1168" s="216"/>
      <c r="N1168" s="217"/>
      <c r="O1168" s="217"/>
      <c r="P1168" s="217"/>
      <c r="Q1168" s="217"/>
      <c r="R1168" s="217"/>
      <c r="S1168" s="217"/>
      <c r="T1168" s="218"/>
      <c r="AT1168" s="219" t="s">
        <v>157</v>
      </c>
      <c r="AU1168" s="219" t="s">
        <v>82</v>
      </c>
      <c r="AV1168" s="14" t="s">
        <v>82</v>
      </c>
      <c r="AW1168" s="14" t="s">
        <v>33</v>
      </c>
      <c r="AX1168" s="14" t="s">
        <v>72</v>
      </c>
      <c r="AY1168" s="219" t="s">
        <v>146</v>
      </c>
    </row>
    <row r="1169" spans="1:65" s="13" customFormat="1">
      <c r="B1169" s="198"/>
      <c r="C1169" s="199"/>
      <c r="D1169" s="200" t="s">
        <v>157</v>
      </c>
      <c r="E1169" s="201" t="s">
        <v>19</v>
      </c>
      <c r="F1169" s="202" t="s">
        <v>526</v>
      </c>
      <c r="G1169" s="199"/>
      <c r="H1169" s="201" t="s">
        <v>19</v>
      </c>
      <c r="I1169" s="203"/>
      <c r="J1169" s="199"/>
      <c r="K1169" s="199"/>
      <c r="L1169" s="204"/>
      <c r="M1169" s="205"/>
      <c r="N1169" s="206"/>
      <c r="O1169" s="206"/>
      <c r="P1169" s="206"/>
      <c r="Q1169" s="206"/>
      <c r="R1169" s="206"/>
      <c r="S1169" s="206"/>
      <c r="T1169" s="207"/>
      <c r="AT1169" s="208" t="s">
        <v>157</v>
      </c>
      <c r="AU1169" s="208" t="s">
        <v>82</v>
      </c>
      <c r="AV1169" s="13" t="s">
        <v>80</v>
      </c>
      <c r="AW1169" s="13" t="s">
        <v>33</v>
      </c>
      <c r="AX1169" s="13" t="s">
        <v>72</v>
      </c>
      <c r="AY1169" s="208" t="s">
        <v>146</v>
      </c>
    </row>
    <row r="1170" spans="1:65" s="14" customFormat="1">
      <c r="B1170" s="209"/>
      <c r="C1170" s="210"/>
      <c r="D1170" s="200" t="s">
        <v>157</v>
      </c>
      <c r="E1170" s="211" t="s">
        <v>19</v>
      </c>
      <c r="F1170" s="212" t="s">
        <v>527</v>
      </c>
      <c r="G1170" s="210"/>
      <c r="H1170" s="213">
        <v>4.68</v>
      </c>
      <c r="I1170" s="214"/>
      <c r="J1170" s="210"/>
      <c r="K1170" s="210"/>
      <c r="L1170" s="215"/>
      <c r="M1170" s="216"/>
      <c r="N1170" s="217"/>
      <c r="O1170" s="217"/>
      <c r="P1170" s="217"/>
      <c r="Q1170" s="217"/>
      <c r="R1170" s="217"/>
      <c r="S1170" s="217"/>
      <c r="T1170" s="218"/>
      <c r="AT1170" s="219" t="s">
        <v>157</v>
      </c>
      <c r="AU1170" s="219" t="s">
        <v>82</v>
      </c>
      <c r="AV1170" s="14" t="s">
        <v>82</v>
      </c>
      <c r="AW1170" s="14" t="s">
        <v>33</v>
      </c>
      <c r="AX1170" s="14" t="s">
        <v>72</v>
      </c>
      <c r="AY1170" s="219" t="s">
        <v>146</v>
      </c>
    </row>
    <row r="1171" spans="1:65" s="13" customFormat="1">
      <c r="B1171" s="198"/>
      <c r="C1171" s="199"/>
      <c r="D1171" s="200" t="s">
        <v>157</v>
      </c>
      <c r="E1171" s="201" t="s">
        <v>19</v>
      </c>
      <c r="F1171" s="202" t="s">
        <v>528</v>
      </c>
      <c r="G1171" s="199"/>
      <c r="H1171" s="201" t="s">
        <v>19</v>
      </c>
      <c r="I1171" s="203"/>
      <c r="J1171" s="199"/>
      <c r="K1171" s="199"/>
      <c r="L1171" s="204"/>
      <c r="M1171" s="205"/>
      <c r="N1171" s="206"/>
      <c r="O1171" s="206"/>
      <c r="P1171" s="206"/>
      <c r="Q1171" s="206"/>
      <c r="R1171" s="206"/>
      <c r="S1171" s="206"/>
      <c r="T1171" s="207"/>
      <c r="AT1171" s="208" t="s">
        <v>157</v>
      </c>
      <c r="AU1171" s="208" t="s">
        <v>82</v>
      </c>
      <c r="AV1171" s="13" t="s">
        <v>80</v>
      </c>
      <c r="AW1171" s="13" t="s">
        <v>33</v>
      </c>
      <c r="AX1171" s="13" t="s">
        <v>72</v>
      </c>
      <c r="AY1171" s="208" t="s">
        <v>146</v>
      </c>
    </row>
    <row r="1172" spans="1:65" s="14" customFormat="1">
      <c r="B1172" s="209"/>
      <c r="C1172" s="210"/>
      <c r="D1172" s="200" t="s">
        <v>157</v>
      </c>
      <c r="E1172" s="211" t="s">
        <v>19</v>
      </c>
      <c r="F1172" s="212" t="s">
        <v>529</v>
      </c>
      <c r="G1172" s="210"/>
      <c r="H1172" s="213">
        <v>12.28</v>
      </c>
      <c r="I1172" s="214"/>
      <c r="J1172" s="210"/>
      <c r="K1172" s="210"/>
      <c r="L1172" s="215"/>
      <c r="M1172" s="216"/>
      <c r="N1172" s="217"/>
      <c r="O1172" s="217"/>
      <c r="P1172" s="217"/>
      <c r="Q1172" s="217"/>
      <c r="R1172" s="217"/>
      <c r="S1172" s="217"/>
      <c r="T1172" s="218"/>
      <c r="AT1172" s="219" t="s">
        <v>157</v>
      </c>
      <c r="AU1172" s="219" t="s">
        <v>82</v>
      </c>
      <c r="AV1172" s="14" t="s">
        <v>82</v>
      </c>
      <c r="AW1172" s="14" t="s">
        <v>33</v>
      </c>
      <c r="AX1172" s="14" t="s">
        <v>72</v>
      </c>
      <c r="AY1172" s="219" t="s">
        <v>146</v>
      </c>
    </row>
    <row r="1173" spans="1:65" s="13" customFormat="1">
      <c r="B1173" s="198"/>
      <c r="C1173" s="199"/>
      <c r="D1173" s="200" t="s">
        <v>157</v>
      </c>
      <c r="E1173" s="201" t="s">
        <v>19</v>
      </c>
      <c r="F1173" s="202" t="s">
        <v>933</v>
      </c>
      <c r="G1173" s="199"/>
      <c r="H1173" s="201" t="s">
        <v>19</v>
      </c>
      <c r="I1173" s="203"/>
      <c r="J1173" s="199"/>
      <c r="K1173" s="199"/>
      <c r="L1173" s="204"/>
      <c r="M1173" s="205"/>
      <c r="N1173" s="206"/>
      <c r="O1173" s="206"/>
      <c r="P1173" s="206"/>
      <c r="Q1173" s="206"/>
      <c r="R1173" s="206"/>
      <c r="S1173" s="206"/>
      <c r="T1173" s="207"/>
      <c r="AT1173" s="208" t="s">
        <v>157</v>
      </c>
      <c r="AU1173" s="208" t="s">
        <v>82</v>
      </c>
      <c r="AV1173" s="13" t="s">
        <v>80</v>
      </c>
      <c r="AW1173" s="13" t="s">
        <v>33</v>
      </c>
      <c r="AX1173" s="13" t="s">
        <v>72</v>
      </c>
      <c r="AY1173" s="208" t="s">
        <v>146</v>
      </c>
    </row>
    <row r="1174" spans="1:65" s="14" customFormat="1">
      <c r="B1174" s="209"/>
      <c r="C1174" s="210"/>
      <c r="D1174" s="200" t="s">
        <v>157</v>
      </c>
      <c r="E1174" s="211" t="s">
        <v>19</v>
      </c>
      <c r="F1174" s="212" t="s">
        <v>934</v>
      </c>
      <c r="G1174" s="210"/>
      <c r="H1174" s="213">
        <v>9.4600000000000009</v>
      </c>
      <c r="I1174" s="214"/>
      <c r="J1174" s="210"/>
      <c r="K1174" s="210"/>
      <c r="L1174" s="215"/>
      <c r="M1174" s="216"/>
      <c r="N1174" s="217"/>
      <c r="O1174" s="217"/>
      <c r="P1174" s="217"/>
      <c r="Q1174" s="217"/>
      <c r="R1174" s="217"/>
      <c r="S1174" s="217"/>
      <c r="T1174" s="218"/>
      <c r="AT1174" s="219" t="s">
        <v>157</v>
      </c>
      <c r="AU1174" s="219" t="s">
        <v>82</v>
      </c>
      <c r="AV1174" s="14" t="s">
        <v>82</v>
      </c>
      <c r="AW1174" s="14" t="s">
        <v>33</v>
      </c>
      <c r="AX1174" s="14" t="s">
        <v>72</v>
      </c>
      <c r="AY1174" s="219" t="s">
        <v>146</v>
      </c>
    </row>
    <row r="1175" spans="1:65" s="13" customFormat="1">
      <c r="B1175" s="198"/>
      <c r="C1175" s="199"/>
      <c r="D1175" s="200" t="s">
        <v>157</v>
      </c>
      <c r="E1175" s="201" t="s">
        <v>19</v>
      </c>
      <c r="F1175" s="202" t="s">
        <v>1007</v>
      </c>
      <c r="G1175" s="199"/>
      <c r="H1175" s="201" t="s">
        <v>19</v>
      </c>
      <c r="I1175" s="203"/>
      <c r="J1175" s="199"/>
      <c r="K1175" s="199"/>
      <c r="L1175" s="204"/>
      <c r="M1175" s="205"/>
      <c r="N1175" s="206"/>
      <c r="O1175" s="206"/>
      <c r="P1175" s="206"/>
      <c r="Q1175" s="206"/>
      <c r="R1175" s="206"/>
      <c r="S1175" s="206"/>
      <c r="T1175" s="207"/>
      <c r="AT1175" s="208" t="s">
        <v>157</v>
      </c>
      <c r="AU1175" s="208" t="s">
        <v>82</v>
      </c>
      <c r="AV1175" s="13" t="s">
        <v>80</v>
      </c>
      <c r="AW1175" s="13" t="s">
        <v>33</v>
      </c>
      <c r="AX1175" s="13" t="s">
        <v>72</v>
      </c>
      <c r="AY1175" s="208" t="s">
        <v>146</v>
      </c>
    </row>
    <row r="1176" spans="1:65" s="14" customFormat="1">
      <c r="B1176" s="209"/>
      <c r="C1176" s="210"/>
      <c r="D1176" s="200" t="s">
        <v>157</v>
      </c>
      <c r="E1176" s="211" t="s">
        <v>19</v>
      </c>
      <c r="F1176" s="212" t="s">
        <v>1008</v>
      </c>
      <c r="G1176" s="210"/>
      <c r="H1176" s="213">
        <v>4.0999999999999996</v>
      </c>
      <c r="I1176" s="214"/>
      <c r="J1176" s="210"/>
      <c r="K1176" s="210"/>
      <c r="L1176" s="215"/>
      <c r="M1176" s="216"/>
      <c r="N1176" s="217"/>
      <c r="O1176" s="217"/>
      <c r="P1176" s="217"/>
      <c r="Q1176" s="217"/>
      <c r="R1176" s="217"/>
      <c r="S1176" s="217"/>
      <c r="T1176" s="218"/>
      <c r="AT1176" s="219" t="s">
        <v>157</v>
      </c>
      <c r="AU1176" s="219" t="s">
        <v>82</v>
      </c>
      <c r="AV1176" s="14" t="s">
        <v>82</v>
      </c>
      <c r="AW1176" s="14" t="s">
        <v>33</v>
      </c>
      <c r="AX1176" s="14" t="s">
        <v>72</v>
      </c>
      <c r="AY1176" s="219" t="s">
        <v>146</v>
      </c>
    </row>
    <row r="1177" spans="1:65" s="13" customFormat="1">
      <c r="B1177" s="198"/>
      <c r="C1177" s="199"/>
      <c r="D1177" s="200" t="s">
        <v>157</v>
      </c>
      <c r="E1177" s="201" t="s">
        <v>19</v>
      </c>
      <c r="F1177" s="202" t="s">
        <v>1379</v>
      </c>
      <c r="G1177" s="199"/>
      <c r="H1177" s="201" t="s">
        <v>19</v>
      </c>
      <c r="I1177" s="203"/>
      <c r="J1177" s="199"/>
      <c r="K1177" s="199"/>
      <c r="L1177" s="204"/>
      <c r="M1177" s="205"/>
      <c r="N1177" s="206"/>
      <c r="O1177" s="206"/>
      <c r="P1177" s="206"/>
      <c r="Q1177" s="206"/>
      <c r="R1177" s="206"/>
      <c r="S1177" s="206"/>
      <c r="T1177" s="207"/>
      <c r="AT1177" s="208" t="s">
        <v>157</v>
      </c>
      <c r="AU1177" s="208" t="s">
        <v>82</v>
      </c>
      <c r="AV1177" s="13" t="s">
        <v>80</v>
      </c>
      <c r="AW1177" s="13" t="s">
        <v>33</v>
      </c>
      <c r="AX1177" s="13" t="s">
        <v>72</v>
      </c>
      <c r="AY1177" s="208" t="s">
        <v>146</v>
      </c>
    </row>
    <row r="1178" spans="1:65" s="14" customFormat="1">
      <c r="B1178" s="209"/>
      <c r="C1178" s="210"/>
      <c r="D1178" s="200" t="s">
        <v>157</v>
      </c>
      <c r="E1178" s="211" t="s">
        <v>19</v>
      </c>
      <c r="F1178" s="212" t="s">
        <v>1380</v>
      </c>
      <c r="G1178" s="210"/>
      <c r="H1178" s="213">
        <v>3.92</v>
      </c>
      <c r="I1178" s="214"/>
      <c r="J1178" s="210"/>
      <c r="K1178" s="210"/>
      <c r="L1178" s="215"/>
      <c r="M1178" s="216"/>
      <c r="N1178" s="217"/>
      <c r="O1178" s="217"/>
      <c r="P1178" s="217"/>
      <c r="Q1178" s="217"/>
      <c r="R1178" s="217"/>
      <c r="S1178" s="217"/>
      <c r="T1178" s="218"/>
      <c r="AT1178" s="219" t="s">
        <v>157</v>
      </c>
      <c r="AU1178" s="219" t="s">
        <v>82</v>
      </c>
      <c r="AV1178" s="14" t="s">
        <v>82</v>
      </c>
      <c r="AW1178" s="14" t="s">
        <v>33</v>
      </c>
      <c r="AX1178" s="14" t="s">
        <v>72</v>
      </c>
      <c r="AY1178" s="219" t="s">
        <v>146</v>
      </c>
    </row>
    <row r="1179" spans="1:65" s="13" customFormat="1">
      <c r="B1179" s="198"/>
      <c r="C1179" s="199"/>
      <c r="D1179" s="200" t="s">
        <v>157</v>
      </c>
      <c r="E1179" s="201" t="s">
        <v>19</v>
      </c>
      <c r="F1179" s="202" t="s">
        <v>1381</v>
      </c>
      <c r="G1179" s="199"/>
      <c r="H1179" s="201" t="s">
        <v>19</v>
      </c>
      <c r="I1179" s="203"/>
      <c r="J1179" s="199"/>
      <c r="K1179" s="199"/>
      <c r="L1179" s="204"/>
      <c r="M1179" s="205"/>
      <c r="N1179" s="206"/>
      <c r="O1179" s="206"/>
      <c r="P1179" s="206"/>
      <c r="Q1179" s="206"/>
      <c r="R1179" s="206"/>
      <c r="S1179" s="206"/>
      <c r="T1179" s="207"/>
      <c r="AT1179" s="208" t="s">
        <v>157</v>
      </c>
      <c r="AU1179" s="208" t="s">
        <v>82</v>
      </c>
      <c r="AV1179" s="13" t="s">
        <v>80</v>
      </c>
      <c r="AW1179" s="13" t="s">
        <v>33</v>
      </c>
      <c r="AX1179" s="13" t="s">
        <v>72</v>
      </c>
      <c r="AY1179" s="208" t="s">
        <v>146</v>
      </c>
    </row>
    <row r="1180" spans="1:65" s="14" customFormat="1">
      <c r="B1180" s="209"/>
      <c r="C1180" s="210"/>
      <c r="D1180" s="200" t="s">
        <v>157</v>
      </c>
      <c r="E1180" s="211" t="s">
        <v>19</v>
      </c>
      <c r="F1180" s="212" t="s">
        <v>1382</v>
      </c>
      <c r="G1180" s="210"/>
      <c r="H1180" s="213">
        <v>5.65</v>
      </c>
      <c r="I1180" s="214"/>
      <c r="J1180" s="210"/>
      <c r="K1180" s="210"/>
      <c r="L1180" s="215"/>
      <c r="M1180" s="216"/>
      <c r="N1180" s="217"/>
      <c r="O1180" s="217"/>
      <c r="P1180" s="217"/>
      <c r="Q1180" s="217"/>
      <c r="R1180" s="217"/>
      <c r="S1180" s="217"/>
      <c r="T1180" s="218"/>
      <c r="AT1180" s="219" t="s">
        <v>157</v>
      </c>
      <c r="AU1180" s="219" t="s">
        <v>82</v>
      </c>
      <c r="AV1180" s="14" t="s">
        <v>82</v>
      </c>
      <c r="AW1180" s="14" t="s">
        <v>33</v>
      </c>
      <c r="AX1180" s="14" t="s">
        <v>72</v>
      </c>
      <c r="AY1180" s="219" t="s">
        <v>146</v>
      </c>
    </row>
    <row r="1181" spans="1:65" s="15" customFormat="1">
      <c r="B1181" s="220"/>
      <c r="C1181" s="221"/>
      <c r="D1181" s="200" t="s">
        <v>157</v>
      </c>
      <c r="E1181" s="222" t="s">
        <v>19</v>
      </c>
      <c r="F1181" s="223" t="s">
        <v>161</v>
      </c>
      <c r="G1181" s="221"/>
      <c r="H1181" s="224">
        <v>60.92</v>
      </c>
      <c r="I1181" s="225"/>
      <c r="J1181" s="221"/>
      <c r="K1181" s="221"/>
      <c r="L1181" s="226"/>
      <c r="M1181" s="227"/>
      <c r="N1181" s="228"/>
      <c r="O1181" s="228"/>
      <c r="P1181" s="228"/>
      <c r="Q1181" s="228"/>
      <c r="R1181" s="228"/>
      <c r="S1181" s="228"/>
      <c r="T1181" s="229"/>
      <c r="AT1181" s="230" t="s">
        <v>157</v>
      </c>
      <c r="AU1181" s="230" t="s">
        <v>82</v>
      </c>
      <c r="AV1181" s="15" t="s">
        <v>147</v>
      </c>
      <c r="AW1181" s="15" t="s">
        <v>33</v>
      </c>
      <c r="AX1181" s="15" t="s">
        <v>80</v>
      </c>
      <c r="AY1181" s="230" t="s">
        <v>146</v>
      </c>
    </row>
    <row r="1182" spans="1:65" s="2" customFormat="1" ht="24.2" customHeight="1">
      <c r="A1182" s="36"/>
      <c r="B1182" s="37"/>
      <c r="C1182" s="180" t="s">
        <v>1783</v>
      </c>
      <c r="D1182" s="180" t="s">
        <v>149</v>
      </c>
      <c r="E1182" s="181" t="s">
        <v>1784</v>
      </c>
      <c r="F1182" s="182" t="s">
        <v>1785</v>
      </c>
      <c r="G1182" s="183" t="s">
        <v>213</v>
      </c>
      <c r="H1182" s="184">
        <v>1.764</v>
      </c>
      <c r="I1182" s="185"/>
      <c r="J1182" s="186">
        <f>ROUND(I1182*H1182,2)</f>
        <v>0</v>
      </c>
      <c r="K1182" s="182" t="s">
        <v>362</v>
      </c>
      <c r="L1182" s="41"/>
      <c r="M1182" s="187" t="s">
        <v>19</v>
      </c>
      <c r="N1182" s="188" t="s">
        <v>43</v>
      </c>
      <c r="O1182" s="66"/>
      <c r="P1182" s="189">
        <f>O1182*H1182</f>
        <v>0</v>
      </c>
      <c r="Q1182" s="189">
        <v>0</v>
      </c>
      <c r="R1182" s="189">
        <f>Q1182*H1182</f>
        <v>0</v>
      </c>
      <c r="S1182" s="189">
        <v>0</v>
      </c>
      <c r="T1182" s="190">
        <f>S1182*H1182</f>
        <v>0</v>
      </c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R1182" s="191" t="s">
        <v>241</v>
      </c>
      <c r="AT1182" s="191" t="s">
        <v>149</v>
      </c>
      <c r="AU1182" s="191" t="s">
        <v>82</v>
      </c>
      <c r="AY1182" s="19" t="s">
        <v>146</v>
      </c>
      <c r="BE1182" s="192">
        <f>IF(N1182="základní",J1182,0)</f>
        <v>0</v>
      </c>
      <c r="BF1182" s="192">
        <f>IF(N1182="snížená",J1182,0)</f>
        <v>0</v>
      </c>
      <c r="BG1182" s="192">
        <f>IF(N1182="zákl. přenesená",J1182,0)</f>
        <v>0</v>
      </c>
      <c r="BH1182" s="192">
        <f>IF(N1182="sníž. přenesená",J1182,0)</f>
        <v>0</v>
      </c>
      <c r="BI1182" s="192">
        <f>IF(N1182="nulová",J1182,0)</f>
        <v>0</v>
      </c>
      <c r="BJ1182" s="19" t="s">
        <v>80</v>
      </c>
      <c r="BK1182" s="192">
        <f>ROUND(I1182*H1182,2)</f>
        <v>0</v>
      </c>
      <c r="BL1182" s="19" t="s">
        <v>241</v>
      </c>
      <c r="BM1182" s="191" t="s">
        <v>1786</v>
      </c>
    </row>
    <row r="1183" spans="1:65" s="2" customFormat="1">
      <c r="A1183" s="36"/>
      <c r="B1183" s="37"/>
      <c r="C1183" s="38"/>
      <c r="D1183" s="193" t="s">
        <v>155</v>
      </c>
      <c r="E1183" s="38"/>
      <c r="F1183" s="194" t="s">
        <v>1787</v>
      </c>
      <c r="G1183" s="38"/>
      <c r="H1183" s="38"/>
      <c r="I1183" s="195"/>
      <c r="J1183" s="38"/>
      <c r="K1183" s="38"/>
      <c r="L1183" s="41"/>
      <c r="M1183" s="196"/>
      <c r="N1183" s="197"/>
      <c r="O1183" s="66"/>
      <c r="P1183" s="66"/>
      <c r="Q1183" s="66"/>
      <c r="R1183" s="66"/>
      <c r="S1183" s="66"/>
      <c r="T1183" s="67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T1183" s="19" t="s">
        <v>155</v>
      </c>
      <c r="AU1183" s="19" t="s">
        <v>82</v>
      </c>
    </row>
    <row r="1184" spans="1:65" s="12" customFormat="1" ht="22.9" customHeight="1">
      <c r="B1184" s="164"/>
      <c r="C1184" s="165"/>
      <c r="D1184" s="166" t="s">
        <v>71</v>
      </c>
      <c r="E1184" s="178" t="s">
        <v>1788</v>
      </c>
      <c r="F1184" s="178" t="s">
        <v>1789</v>
      </c>
      <c r="G1184" s="165"/>
      <c r="H1184" s="165"/>
      <c r="I1184" s="168"/>
      <c r="J1184" s="179">
        <f>BK1184</f>
        <v>0</v>
      </c>
      <c r="K1184" s="165"/>
      <c r="L1184" s="170"/>
      <c r="M1184" s="171"/>
      <c r="N1184" s="172"/>
      <c r="O1184" s="172"/>
      <c r="P1184" s="173">
        <f>SUM(P1185:P1458)</f>
        <v>0</v>
      </c>
      <c r="Q1184" s="172"/>
      <c r="R1184" s="173">
        <f>SUM(R1185:R1458)</f>
        <v>4.3570848000000009</v>
      </c>
      <c r="S1184" s="172"/>
      <c r="T1184" s="174">
        <f>SUM(T1185:T1458)</f>
        <v>0.54735</v>
      </c>
      <c r="AR1184" s="175" t="s">
        <v>82</v>
      </c>
      <c r="AT1184" s="176" t="s">
        <v>71</v>
      </c>
      <c r="AU1184" s="176" t="s">
        <v>80</v>
      </c>
      <c r="AY1184" s="175" t="s">
        <v>146</v>
      </c>
      <c r="BK1184" s="177">
        <f>SUM(BK1185:BK1458)</f>
        <v>0</v>
      </c>
    </row>
    <row r="1185" spans="1:65" s="2" customFormat="1" ht="16.5" customHeight="1">
      <c r="A1185" s="36"/>
      <c r="B1185" s="37"/>
      <c r="C1185" s="180" t="s">
        <v>1790</v>
      </c>
      <c r="D1185" s="180" t="s">
        <v>149</v>
      </c>
      <c r="E1185" s="181" t="s">
        <v>1791</v>
      </c>
      <c r="F1185" s="182" t="s">
        <v>1792</v>
      </c>
      <c r="G1185" s="183" t="s">
        <v>152</v>
      </c>
      <c r="H1185" s="184">
        <v>365.06</v>
      </c>
      <c r="I1185" s="185"/>
      <c r="J1185" s="186">
        <f>ROUND(I1185*H1185,2)</f>
        <v>0</v>
      </c>
      <c r="K1185" s="182" t="s">
        <v>362</v>
      </c>
      <c r="L1185" s="41"/>
      <c r="M1185" s="187" t="s">
        <v>19</v>
      </c>
      <c r="N1185" s="188" t="s">
        <v>43</v>
      </c>
      <c r="O1185" s="66"/>
      <c r="P1185" s="189">
        <f>O1185*H1185</f>
        <v>0</v>
      </c>
      <c r="Q1185" s="189">
        <v>0</v>
      </c>
      <c r="R1185" s="189">
        <f>Q1185*H1185</f>
        <v>0</v>
      </c>
      <c r="S1185" s="189">
        <v>0</v>
      </c>
      <c r="T1185" s="190">
        <f>S1185*H1185</f>
        <v>0</v>
      </c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R1185" s="191" t="s">
        <v>241</v>
      </c>
      <c r="AT1185" s="191" t="s">
        <v>149</v>
      </c>
      <c r="AU1185" s="191" t="s">
        <v>82</v>
      </c>
      <c r="AY1185" s="19" t="s">
        <v>146</v>
      </c>
      <c r="BE1185" s="192">
        <f>IF(N1185="základní",J1185,0)</f>
        <v>0</v>
      </c>
      <c r="BF1185" s="192">
        <f>IF(N1185="snížená",J1185,0)</f>
        <v>0</v>
      </c>
      <c r="BG1185" s="192">
        <f>IF(N1185="zákl. přenesená",J1185,0)</f>
        <v>0</v>
      </c>
      <c r="BH1185" s="192">
        <f>IF(N1185="sníž. přenesená",J1185,0)</f>
        <v>0</v>
      </c>
      <c r="BI1185" s="192">
        <f>IF(N1185="nulová",J1185,0)</f>
        <v>0</v>
      </c>
      <c r="BJ1185" s="19" t="s">
        <v>80</v>
      </c>
      <c r="BK1185" s="192">
        <f>ROUND(I1185*H1185,2)</f>
        <v>0</v>
      </c>
      <c r="BL1185" s="19" t="s">
        <v>241</v>
      </c>
      <c r="BM1185" s="191" t="s">
        <v>1793</v>
      </c>
    </row>
    <row r="1186" spans="1:65" s="2" customFormat="1">
      <c r="A1186" s="36"/>
      <c r="B1186" s="37"/>
      <c r="C1186" s="38"/>
      <c r="D1186" s="193" t="s">
        <v>155</v>
      </c>
      <c r="E1186" s="38"/>
      <c r="F1186" s="194" t="s">
        <v>1794</v>
      </c>
      <c r="G1186" s="38"/>
      <c r="H1186" s="38"/>
      <c r="I1186" s="195"/>
      <c r="J1186" s="38"/>
      <c r="K1186" s="38"/>
      <c r="L1186" s="41"/>
      <c r="M1186" s="196"/>
      <c r="N1186" s="197"/>
      <c r="O1186" s="66"/>
      <c r="P1186" s="66"/>
      <c r="Q1186" s="66"/>
      <c r="R1186" s="66"/>
      <c r="S1186" s="66"/>
      <c r="T1186" s="67"/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T1186" s="19" t="s">
        <v>155</v>
      </c>
      <c r="AU1186" s="19" t="s">
        <v>82</v>
      </c>
    </row>
    <row r="1187" spans="1:65" s="13" customFormat="1">
      <c r="B1187" s="198"/>
      <c r="C1187" s="199"/>
      <c r="D1187" s="200" t="s">
        <v>157</v>
      </c>
      <c r="E1187" s="201" t="s">
        <v>19</v>
      </c>
      <c r="F1187" s="202" t="s">
        <v>516</v>
      </c>
      <c r="G1187" s="199"/>
      <c r="H1187" s="201" t="s">
        <v>19</v>
      </c>
      <c r="I1187" s="203"/>
      <c r="J1187" s="199"/>
      <c r="K1187" s="199"/>
      <c r="L1187" s="204"/>
      <c r="M1187" s="205"/>
      <c r="N1187" s="206"/>
      <c r="O1187" s="206"/>
      <c r="P1187" s="206"/>
      <c r="Q1187" s="206"/>
      <c r="R1187" s="206"/>
      <c r="S1187" s="206"/>
      <c r="T1187" s="207"/>
      <c r="AT1187" s="208" t="s">
        <v>157</v>
      </c>
      <c r="AU1187" s="208" t="s">
        <v>82</v>
      </c>
      <c r="AV1187" s="13" t="s">
        <v>80</v>
      </c>
      <c r="AW1187" s="13" t="s">
        <v>33</v>
      </c>
      <c r="AX1187" s="13" t="s">
        <v>72</v>
      </c>
      <c r="AY1187" s="208" t="s">
        <v>146</v>
      </c>
    </row>
    <row r="1188" spans="1:65" s="14" customFormat="1">
      <c r="B1188" s="209"/>
      <c r="C1188" s="210"/>
      <c r="D1188" s="200" t="s">
        <v>157</v>
      </c>
      <c r="E1188" s="211" t="s">
        <v>19</v>
      </c>
      <c r="F1188" s="212" t="s">
        <v>517</v>
      </c>
      <c r="G1188" s="210"/>
      <c r="H1188" s="213">
        <v>29.3</v>
      </c>
      <c r="I1188" s="214"/>
      <c r="J1188" s="210"/>
      <c r="K1188" s="210"/>
      <c r="L1188" s="215"/>
      <c r="M1188" s="216"/>
      <c r="N1188" s="217"/>
      <c r="O1188" s="217"/>
      <c r="P1188" s="217"/>
      <c r="Q1188" s="217"/>
      <c r="R1188" s="217"/>
      <c r="S1188" s="217"/>
      <c r="T1188" s="218"/>
      <c r="AT1188" s="219" t="s">
        <v>157</v>
      </c>
      <c r="AU1188" s="219" t="s">
        <v>82</v>
      </c>
      <c r="AV1188" s="14" t="s">
        <v>82</v>
      </c>
      <c r="AW1188" s="14" t="s">
        <v>33</v>
      </c>
      <c r="AX1188" s="14" t="s">
        <v>72</v>
      </c>
      <c r="AY1188" s="219" t="s">
        <v>146</v>
      </c>
    </row>
    <row r="1189" spans="1:65" s="13" customFormat="1">
      <c r="B1189" s="198"/>
      <c r="C1189" s="199"/>
      <c r="D1189" s="200" t="s">
        <v>157</v>
      </c>
      <c r="E1189" s="201" t="s">
        <v>19</v>
      </c>
      <c r="F1189" s="202" t="s">
        <v>518</v>
      </c>
      <c r="G1189" s="199"/>
      <c r="H1189" s="201" t="s">
        <v>19</v>
      </c>
      <c r="I1189" s="203"/>
      <c r="J1189" s="199"/>
      <c r="K1189" s="199"/>
      <c r="L1189" s="204"/>
      <c r="M1189" s="205"/>
      <c r="N1189" s="206"/>
      <c r="O1189" s="206"/>
      <c r="P1189" s="206"/>
      <c r="Q1189" s="206"/>
      <c r="R1189" s="206"/>
      <c r="S1189" s="206"/>
      <c r="T1189" s="207"/>
      <c r="AT1189" s="208" t="s">
        <v>157</v>
      </c>
      <c r="AU1189" s="208" t="s">
        <v>82</v>
      </c>
      <c r="AV1189" s="13" t="s">
        <v>80</v>
      </c>
      <c r="AW1189" s="13" t="s">
        <v>33</v>
      </c>
      <c r="AX1189" s="13" t="s">
        <v>72</v>
      </c>
      <c r="AY1189" s="208" t="s">
        <v>146</v>
      </c>
    </row>
    <row r="1190" spans="1:65" s="14" customFormat="1">
      <c r="B1190" s="209"/>
      <c r="C1190" s="210"/>
      <c r="D1190" s="200" t="s">
        <v>157</v>
      </c>
      <c r="E1190" s="211" t="s">
        <v>19</v>
      </c>
      <c r="F1190" s="212" t="s">
        <v>519</v>
      </c>
      <c r="G1190" s="210"/>
      <c r="H1190" s="213">
        <v>15.02</v>
      </c>
      <c r="I1190" s="214"/>
      <c r="J1190" s="210"/>
      <c r="K1190" s="210"/>
      <c r="L1190" s="215"/>
      <c r="M1190" s="216"/>
      <c r="N1190" s="217"/>
      <c r="O1190" s="217"/>
      <c r="P1190" s="217"/>
      <c r="Q1190" s="217"/>
      <c r="R1190" s="217"/>
      <c r="S1190" s="217"/>
      <c r="T1190" s="218"/>
      <c r="AT1190" s="219" t="s">
        <v>157</v>
      </c>
      <c r="AU1190" s="219" t="s">
        <v>82</v>
      </c>
      <c r="AV1190" s="14" t="s">
        <v>82</v>
      </c>
      <c r="AW1190" s="14" t="s">
        <v>33</v>
      </c>
      <c r="AX1190" s="14" t="s">
        <v>72</v>
      </c>
      <c r="AY1190" s="219" t="s">
        <v>146</v>
      </c>
    </row>
    <row r="1191" spans="1:65" s="13" customFormat="1">
      <c r="B1191" s="198"/>
      <c r="C1191" s="199"/>
      <c r="D1191" s="200" t="s">
        <v>157</v>
      </c>
      <c r="E1191" s="201" t="s">
        <v>19</v>
      </c>
      <c r="F1191" s="202" t="s">
        <v>520</v>
      </c>
      <c r="G1191" s="199"/>
      <c r="H1191" s="201" t="s">
        <v>19</v>
      </c>
      <c r="I1191" s="203"/>
      <c r="J1191" s="199"/>
      <c r="K1191" s="199"/>
      <c r="L1191" s="204"/>
      <c r="M1191" s="205"/>
      <c r="N1191" s="206"/>
      <c r="O1191" s="206"/>
      <c r="P1191" s="206"/>
      <c r="Q1191" s="206"/>
      <c r="R1191" s="206"/>
      <c r="S1191" s="206"/>
      <c r="T1191" s="207"/>
      <c r="AT1191" s="208" t="s">
        <v>157</v>
      </c>
      <c r="AU1191" s="208" t="s">
        <v>82</v>
      </c>
      <c r="AV1191" s="13" t="s">
        <v>80</v>
      </c>
      <c r="AW1191" s="13" t="s">
        <v>33</v>
      </c>
      <c r="AX1191" s="13" t="s">
        <v>72</v>
      </c>
      <c r="AY1191" s="208" t="s">
        <v>146</v>
      </c>
    </row>
    <row r="1192" spans="1:65" s="14" customFormat="1">
      <c r="B1192" s="209"/>
      <c r="C1192" s="210"/>
      <c r="D1192" s="200" t="s">
        <v>157</v>
      </c>
      <c r="E1192" s="211" t="s">
        <v>19</v>
      </c>
      <c r="F1192" s="212" t="s">
        <v>521</v>
      </c>
      <c r="G1192" s="210"/>
      <c r="H1192" s="213">
        <v>10.64</v>
      </c>
      <c r="I1192" s="214"/>
      <c r="J1192" s="210"/>
      <c r="K1192" s="210"/>
      <c r="L1192" s="215"/>
      <c r="M1192" s="216"/>
      <c r="N1192" s="217"/>
      <c r="O1192" s="217"/>
      <c r="P1192" s="217"/>
      <c r="Q1192" s="217"/>
      <c r="R1192" s="217"/>
      <c r="S1192" s="217"/>
      <c r="T1192" s="218"/>
      <c r="AT1192" s="219" t="s">
        <v>157</v>
      </c>
      <c r="AU1192" s="219" t="s">
        <v>82</v>
      </c>
      <c r="AV1192" s="14" t="s">
        <v>82</v>
      </c>
      <c r="AW1192" s="14" t="s">
        <v>33</v>
      </c>
      <c r="AX1192" s="14" t="s">
        <v>72</v>
      </c>
      <c r="AY1192" s="219" t="s">
        <v>146</v>
      </c>
    </row>
    <row r="1193" spans="1:65" s="13" customFormat="1">
      <c r="B1193" s="198"/>
      <c r="C1193" s="199"/>
      <c r="D1193" s="200" t="s">
        <v>157</v>
      </c>
      <c r="E1193" s="201" t="s">
        <v>19</v>
      </c>
      <c r="F1193" s="202" t="s">
        <v>935</v>
      </c>
      <c r="G1193" s="199"/>
      <c r="H1193" s="201" t="s">
        <v>19</v>
      </c>
      <c r="I1193" s="203"/>
      <c r="J1193" s="199"/>
      <c r="K1193" s="199"/>
      <c r="L1193" s="204"/>
      <c r="M1193" s="205"/>
      <c r="N1193" s="206"/>
      <c r="O1193" s="206"/>
      <c r="P1193" s="206"/>
      <c r="Q1193" s="206"/>
      <c r="R1193" s="206"/>
      <c r="S1193" s="206"/>
      <c r="T1193" s="207"/>
      <c r="AT1193" s="208" t="s">
        <v>157</v>
      </c>
      <c r="AU1193" s="208" t="s">
        <v>82</v>
      </c>
      <c r="AV1193" s="13" t="s">
        <v>80</v>
      </c>
      <c r="AW1193" s="13" t="s">
        <v>33</v>
      </c>
      <c r="AX1193" s="13" t="s">
        <v>72</v>
      </c>
      <c r="AY1193" s="208" t="s">
        <v>146</v>
      </c>
    </row>
    <row r="1194" spans="1:65" s="14" customFormat="1">
      <c r="B1194" s="209"/>
      <c r="C1194" s="210"/>
      <c r="D1194" s="200" t="s">
        <v>157</v>
      </c>
      <c r="E1194" s="211" t="s">
        <v>19</v>
      </c>
      <c r="F1194" s="212" t="s">
        <v>936</v>
      </c>
      <c r="G1194" s="210"/>
      <c r="H1194" s="213">
        <v>8.35</v>
      </c>
      <c r="I1194" s="214"/>
      <c r="J1194" s="210"/>
      <c r="K1194" s="210"/>
      <c r="L1194" s="215"/>
      <c r="M1194" s="216"/>
      <c r="N1194" s="217"/>
      <c r="O1194" s="217"/>
      <c r="P1194" s="217"/>
      <c r="Q1194" s="217"/>
      <c r="R1194" s="217"/>
      <c r="S1194" s="217"/>
      <c r="T1194" s="218"/>
      <c r="AT1194" s="219" t="s">
        <v>157</v>
      </c>
      <c r="AU1194" s="219" t="s">
        <v>82</v>
      </c>
      <c r="AV1194" s="14" t="s">
        <v>82</v>
      </c>
      <c r="AW1194" s="14" t="s">
        <v>33</v>
      </c>
      <c r="AX1194" s="14" t="s">
        <v>72</v>
      </c>
      <c r="AY1194" s="219" t="s">
        <v>146</v>
      </c>
    </row>
    <row r="1195" spans="1:65" s="13" customFormat="1">
      <c r="B1195" s="198"/>
      <c r="C1195" s="199"/>
      <c r="D1195" s="200" t="s">
        <v>157</v>
      </c>
      <c r="E1195" s="201" t="s">
        <v>19</v>
      </c>
      <c r="F1195" s="202" t="s">
        <v>937</v>
      </c>
      <c r="G1195" s="199"/>
      <c r="H1195" s="201" t="s">
        <v>19</v>
      </c>
      <c r="I1195" s="203"/>
      <c r="J1195" s="199"/>
      <c r="K1195" s="199"/>
      <c r="L1195" s="204"/>
      <c r="M1195" s="205"/>
      <c r="N1195" s="206"/>
      <c r="O1195" s="206"/>
      <c r="P1195" s="206"/>
      <c r="Q1195" s="206"/>
      <c r="R1195" s="206"/>
      <c r="S1195" s="206"/>
      <c r="T1195" s="207"/>
      <c r="AT1195" s="208" t="s">
        <v>157</v>
      </c>
      <c r="AU1195" s="208" t="s">
        <v>82</v>
      </c>
      <c r="AV1195" s="13" t="s">
        <v>80</v>
      </c>
      <c r="AW1195" s="13" t="s">
        <v>33</v>
      </c>
      <c r="AX1195" s="13" t="s">
        <v>72</v>
      </c>
      <c r="AY1195" s="208" t="s">
        <v>146</v>
      </c>
    </row>
    <row r="1196" spans="1:65" s="14" customFormat="1">
      <c r="B1196" s="209"/>
      <c r="C1196" s="210"/>
      <c r="D1196" s="200" t="s">
        <v>157</v>
      </c>
      <c r="E1196" s="211" t="s">
        <v>19</v>
      </c>
      <c r="F1196" s="212" t="s">
        <v>938</v>
      </c>
      <c r="G1196" s="210"/>
      <c r="H1196" s="213">
        <v>21.48</v>
      </c>
      <c r="I1196" s="214"/>
      <c r="J1196" s="210"/>
      <c r="K1196" s="210"/>
      <c r="L1196" s="215"/>
      <c r="M1196" s="216"/>
      <c r="N1196" s="217"/>
      <c r="O1196" s="217"/>
      <c r="P1196" s="217"/>
      <c r="Q1196" s="217"/>
      <c r="R1196" s="217"/>
      <c r="S1196" s="217"/>
      <c r="T1196" s="218"/>
      <c r="AT1196" s="219" t="s">
        <v>157</v>
      </c>
      <c r="AU1196" s="219" t="s">
        <v>82</v>
      </c>
      <c r="AV1196" s="14" t="s">
        <v>82</v>
      </c>
      <c r="AW1196" s="14" t="s">
        <v>33</v>
      </c>
      <c r="AX1196" s="14" t="s">
        <v>72</v>
      </c>
      <c r="AY1196" s="219" t="s">
        <v>146</v>
      </c>
    </row>
    <row r="1197" spans="1:65" s="13" customFormat="1">
      <c r="B1197" s="198"/>
      <c r="C1197" s="199"/>
      <c r="D1197" s="200" t="s">
        <v>157</v>
      </c>
      <c r="E1197" s="201" t="s">
        <v>19</v>
      </c>
      <c r="F1197" s="202" t="s">
        <v>939</v>
      </c>
      <c r="G1197" s="199"/>
      <c r="H1197" s="201" t="s">
        <v>19</v>
      </c>
      <c r="I1197" s="203"/>
      <c r="J1197" s="199"/>
      <c r="K1197" s="199"/>
      <c r="L1197" s="204"/>
      <c r="M1197" s="205"/>
      <c r="N1197" s="206"/>
      <c r="O1197" s="206"/>
      <c r="P1197" s="206"/>
      <c r="Q1197" s="206"/>
      <c r="R1197" s="206"/>
      <c r="S1197" s="206"/>
      <c r="T1197" s="207"/>
      <c r="AT1197" s="208" t="s">
        <v>157</v>
      </c>
      <c r="AU1197" s="208" t="s">
        <v>82</v>
      </c>
      <c r="AV1197" s="13" t="s">
        <v>80</v>
      </c>
      <c r="AW1197" s="13" t="s">
        <v>33</v>
      </c>
      <c r="AX1197" s="13" t="s">
        <v>72</v>
      </c>
      <c r="AY1197" s="208" t="s">
        <v>146</v>
      </c>
    </row>
    <row r="1198" spans="1:65" s="14" customFormat="1">
      <c r="B1198" s="209"/>
      <c r="C1198" s="210"/>
      <c r="D1198" s="200" t="s">
        <v>157</v>
      </c>
      <c r="E1198" s="211" t="s">
        <v>19</v>
      </c>
      <c r="F1198" s="212" t="s">
        <v>940</v>
      </c>
      <c r="G1198" s="210"/>
      <c r="H1198" s="213">
        <v>11.28</v>
      </c>
      <c r="I1198" s="214"/>
      <c r="J1198" s="210"/>
      <c r="K1198" s="210"/>
      <c r="L1198" s="215"/>
      <c r="M1198" s="216"/>
      <c r="N1198" s="217"/>
      <c r="O1198" s="217"/>
      <c r="P1198" s="217"/>
      <c r="Q1198" s="217"/>
      <c r="R1198" s="217"/>
      <c r="S1198" s="217"/>
      <c r="T1198" s="218"/>
      <c r="AT1198" s="219" t="s">
        <v>157</v>
      </c>
      <c r="AU1198" s="219" t="s">
        <v>82</v>
      </c>
      <c r="AV1198" s="14" t="s">
        <v>82</v>
      </c>
      <c r="AW1198" s="14" t="s">
        <v>33</v>
      </c>
      <c r="AX1198" s="14" t="s">
        <v>72</v>
      </c>
      <c r="AY1198" s="219" t="s">
        <v>146</v>
      </c>
    </row>
    <row r="1199" spans="1:65" s="13" customFormat="1">
      <c r="B1199" s="198"/>
      <c r="C1199" s="199"/>
      <c r="D1199" s="200" t="s">
        <v>157</v>
      </c>
      <c r="E1199" s="201" t="s">
        <v>19</v>
      </c>
      <c r="F1199" s="202" t="s">
        <v>941</v>
      </c>
      <c r="G1199" s="199"/>
      <c r="H1199" s="201" t="s">
        <v>19</v>
      </c>
      <c r="I1199" s="203"/>
      <c r="J1199" s="199"/>
      <c r="K1199" s="199"/>
      <c r="L1199" s="204"/>
      <c r="M1199" s="205"/>
      <c r="N1199" s="206"/>
      <c r="O1199" s="206"/>
      <c r="P1199" s="206"/>
      <c r="Q1199" s="206"/>
      <c r="R1199" s="206"/>
      <c r="S1199" s="206"/>
      <c r="T1199" s="207"/>
      <c r="AT1199" s="208" t="s">
        <v>157</v>
      </c>
      <c r="AU1199" s="208" t="s">
        <v>82</v>
      </c>
      <c r="AV1199" s="13" t="s">
        <v>80</v>
      </c>
      <c r="AW1199" s="13" t="s">
        <v>33</v>
      </c>
      <c r="AX1199" s="13" t="s">
        <v>72</v>
      </c>
      <c r="AY1199" s="208" t="s">
        <v>146</v>
      </c>
    </row>
    <row r="1200" spans="1:65" s="14" customFormat="1">
      <c r="B1200" s="209"/>
      <c r="C1200" s="210"/>
      <c r="D1200" s="200" t="s">
        <v>157</v>
      </c>
      <c r="E1200" s="211" t="s">
        <v>19</v>
      </c>
      <c r="F1200" s="212" t="s">
        <v>942</v>
      </c>
      <c r="G1200" s="210"/>
      <c r="H1200" s="213">
        <v>8.69</v>
      </c>
      <c r="I1200" s="214"/>
      <c r="J1200" s="210"/>
      <c r="K1200" s="210"/>
      <c r="L1200" s="215"/>
      <c r="M1200" s="216"/>
      <c r="N1200" s="217"/>
      <c r="O1200" s="217"/>
      <c r="P1200" s="217"/>
      <c r="Q1200" s="217"/>
      <c r="R1200" s="217"/>
      <c r="S1200" s="217"/>
      <c r="T1200" s="218"/>
      <c r="AT1200" s="219" t="s">
        <v>157</v>
      </c>
      <c r="AU1200" s="219" t="s">
        <v>82</v>
      </c>
      <c r="AV1200" s="14" t="s">
        <v>82</v>
      </c>
      <c r="AW1200" s="14" t="s">
        <v>33</v>
      </c>
      <c r="AX1200" s="14" t="s">
        <v>72</v>
      </c>
      <c r="AY1200" s="219" t="s">
        <v>146</v>
      </c>
    </row>
    <row r="1201" spans="2:51" s="13" customFormat="1">
      <c r="B1201" s="198"/>
      <c r="C1201" s="199"/>
      <c r="D1201" s="200" t="s">
        <v>157</v>
      </c>
      <c r="E1201" s="201" t="s">
        <v>19</v>
      </c>
      <c r="F1201" s="202" t="s">
        <v>943</v>
      </c>
      <c r="G1201" s="199"/>
      <c r="H1201" s="201" t="s">
        <v>19</v>
      </c>
      <c r="I1201" s="203"/>
      <c r="J1201" s="199"/>
      <c r="K1201" s="199"/>
      <c r="L1201" s="204"/>
      <c r="M1201" s="205"/>
      <c r="N1201" s="206"/>
      <c r="O1201" s="206"/>
      <c r="P1201" s="206"/>
      <c r="Q1201" s="206"/>
      <c r="R1201" s="206"/>
      <c r="S1201" s="206"/>
      <c r="T1201" s="207"/>
      <c r="AT1201" s="208" t="s">
        <v>157</v>
      </c>
      <c r="AU1201" s="208" t="s">
        <v>82</v>
      </c>
      <c r="AV1201" s="13" t="s">
        <v>80</v>
      </c>
      <c r="AW1201" s="13" t="s">
        <v>33</v>
      </c>
      <c r="AX1201" s="13" t="s">
        <v>72</v>
      </c>
      <c r="AY1201" s="208" t="s">
        <v>146</v>
      </c>
    </row>
    <row r="1202" spans="2:51" s="14" customFormat="1">
      <c r="B1202" s="209"/>
      <c r="C1202" s="210"/>
      <c r="D1202" s="200" t="s">
        <v>157</v>
      </c>
      <c r="E1202" s="211" t="s">
        <v>19</v>
      </c>
      <c r="F1202" s="212" t="s">
        <v>944</v>
      </c>
      <c r="G1202" s="210"/>
      <c r="H1202" s="213">
        <v>22.88</v>
      </c>
      <c r="I1202" s="214"/>
      <c r="J1202" s="210"/>
      <c r="K1202" s="210"/>
      <c r="L1202" s="215"/>
      <c r="M1202" s="216"/>
      <c r="N1202" s="217"/>
      <c r="O1202" s="217"/>
      <c r="P1202" s="217"/>
      <c r="Q1202" s="217"/>
      <c r="R1202" s="217"/>
      <c r="S1202" s="217"/>
      <c r="T1202" s="218"/>
      <c r="AT1202" s="219" t="s">
        <v>157</v>
      </c>
      <c r="AU1202" s="219" t="s">
        <v>82</v>
      </c>
      <c r="AV1202" s="14" t="s">
        <v>82</v>
      </c>
      <c r="AW1202" s="14" t="s">
        <v>33</v>
      </c>
      <c r="AX1202" s="14" t="s">
        <v>72</v>
      </c>
      <c r="AY1202" s="219" t="s">
        <v>146</v>
      </c>
    </row>
    <row r="1203" spans="2:51" s="13" customFormat="1">
      <c r="B1203" s="198"/>
      <c r="C1203" s="199"/>
      <c r="D1203" s="200" t="s">
        <v>157</v>
      </c>
      <c r="E1203" s="201" t="s">
        <v>19</v>
      </c>
      <c r="F1203" s="202" t="s">
        <v>1005</v>
      </c>
      <c r="G1203" s="199"/>
      <c r="H1203" s="201" t="s">
        <v>19</v>
      </c>
      <c r="I1203" s="203"/>
      <c r="J1203" s="199"/>
      <c r="K1203" s="199"/>
      <c r="L1203" s="204"/>
      <c r="M1203" s="205"/>
      <c r="N1203" s="206"/>
      <c r="O1203" s="206"/>
      <c r="P1203" s="206"/>
      <c r="Q1203" s="206"/>
      <c r="R1203" s="206"/>
      <c r="S1203" s="206"/>
      <c r="T1203" s="207"/>
      <c r="AT1203" s="208" t="s">
        <v>157</v>
      </c>
      <c r="AU1203" s="208" t="s">
        <v>82</v>
      </c>
      <c r="AV1203" s="13" t="s">
        <v>80</v>
      </c>
      <c r="AW1203" s="13" t="s">
        <v>33</v>
      </c>
      <c r="AX1203" s="13" t="s">
        <v>72</v>
      </c>
      <c r="AY1203" s="208" t="s">
        <v>146</v>
      </c>
    </row>
    <row r="1204" spans="2:51" s="14" customFormat="1">
      <c r="B1204" s="209"/>
      <c r="C1204" s="210"/>
      <c r="D1204" s="200" t="s">
        <v>157</v>
      </c>
      <c r="E1204" s="211" t="s">
        <v>19</v>
      </c>
      <c r="F1204" s="212" t="s">
        <v>1006</v>
      </c>
      <c r="G1204" s="210"/>
      <c r="H1204" s="213">
        <v>2.39</v>
      </c>
      <c r="I1204" s="214"/>
      <c r="J1204" s="210"/>
      <c r="K1204" s="210"/>
      <c r="L1204" s="215"/>
      <c r="M1204" s="216"/>
      <c r="N1204" s="217"/>
      <c r="O1204" s="217"/>
      <c r="P1204" s="217"/>
      <c r="Q1204" s="217"/>
      <c r="R1204" s="217"/>
      <c r="S1204" s="217"/>
      <c r="T1204" s="218"/>
      <c r="AT1204" s="219" t="s">
        <v>157</v>
      </c>
      <c r="AU1204" s="219" t="s">
        <v>82</v>
      </c>
      <c r="AV1204" s="14" t="s">
        <v>82</v>
      </c>
      <c r="AW1204" s="14" t="s">
        <v>33</v>
      </c>
      <c r="AX1204" s="14" t="s">
        <v>72</v>
      </c>
      <c r="AY1204" s="219" t="s">
        <v>146</v>
      </c>
    </row>
    <row r="1205" spans="2:51" s="13" customFormat="1">
      <c r="B1205" s="198"/>
      <c r="C1205" s="199"/>
      <c r="D1205" s="200" t="s">
        <v>157</v>
      </c>
      <c r="E1205" s="201" t="s">
        <v>19</v>
      </c>
      <c r="F1205" s="202" t="s">
        <v>945</v>
      </c>
      <c r="G1205" s="199"/>
      <c r="H1205" s="201" t="s">
        <v>19</v>
      </c>
      <c r="I1205" s="203"/>
      <c r="J1205" s="199"/>
      <c r="K1205" s="199"/>
      <c r="L1205" s="204"/>
      <c r="M1205" s="205"/>
      <c r="N1205" s="206"/>
      <c r="O1205" s="206"/>
      <c r="P1205" s="206"/>
      <c r="Q1205" s="206"/>
      <c r="R1205" s="206"/>
      <c r="S1205" s="206"/>
      <c r="T1205" s="207"/>
      <c r="AT1205" s="208" t="s">
        <v>157</v>
      </c>
      <c r="AU1205" s="208" t="s">
        <v>82</v>
      </c>
      <c r="AV1205" s="13" t="s">
        <v>80</v>
      </c>
      <c r="AW1205" s="13" t="s">
        <v>33</v>
      </c>
      <c r="AX1205" s="13" t="s">
        <v>72</v>
      </c>
      <c r="AY1205" s="208" t="s">
        <v>146</v>
      </c>
    </row>
    <row r="1206" spans="2:51" s="14" customFormat="1">
      <c r="B1206" s="209"/>
      <c r="C1206" s="210"/>
      <c r="D1206" s="200" t="s">
        <v>157</v>
      </c>
      <c r="E1206" s="211" t="s">
        <v>19</v>
      </c>
      <c r="F1206" s="212" t="s">
        <v>946</v>
      </c>
      <c r="G1206" s="210"/>
      <c r="H1206" s="213">
        <v>9.36</v>
      </c>
      <c r="I1206" s="214"/>
      <c r="J1206" s="210"/>
      <c r="K1206" s="210"/>
      <c r="L1206" s="215"/>
      <c r="M1206" s="216"/>
      <c r="N1206" s="217"/>
      <c r="O1206" s="217"/>
      <c r="P1206" s="217"/>
      <c r="Q1206" s="217"/>
      <c r="R1206" s="217"/>
      <c r="S1206" s="217"/>
      <c r="T1206" s="218"/>
      <c r="AT1206" s="219" t="s">
        <v>157</v>
      </c>
      <c r="AU1206" s="219" t="s">
        <v>82</v>
      </c>
      <c r="AV1206" s="14" t="s">
        <v>82</v>
      </c>
      <c r="AW1206" s="14" t="s">
        <v>33</v>
      </c>
      <c r="AX1206" s="14" t="s">
        <v>72</v>
      </c>
      <c r="AY1206" s="219" t="s">
        <v>146</v>
      </c>
    </row>
    <row r="1207" spans="2:51" s="13" customFormat="1">
      <c r="B1207" s="198"/>
      <c r="C1207" s="199"/>
      <c r="D1207" s="200" t="s">
        <v>157</v>
      </c>
      <c r="E1207" s="201" t="s">
        <v>19</v>
      </c>
      <c r="F1207" s="202" t="s">
        <v>1369</v>
      </c>
      <c r="G1207" s="199"/>
      <c r="H1207" s="201" t="s">
        <v>19</v>
      </c>
      <c r="I1207" s="203"/>
      <c r="J1207" s="199"/>
      <c r="K1207" s="199"/>
      <c r="L1207" s="204"/>
      <c r="M1207" s="205"/>
      <c r="N1207" s="206"/>
      <c r="O1207" s="206"/>
      <c r="P1207" s="206"/>
      <c r="Q1207" s="206"/>
      <c r="R1207" s="206"/>
      <c r="S1207" s="206"/>
      <c r="T1207" s="207"/>
      <c r="AT1207" s="208" t="s">
        <v>157</v>
      </c>
      <c r="AU1207" s="208" t="s">
        <v>82</v>
      </c>
      <c r="AV1207" s="13" t="s">
        <v>80</v>
      </c>
      <c r="AW1207" s="13" t="s">
        <v>33</v>
      </c>
      <c r="AX1207" s="13" t="s">
        <v>72</v>
      </c>
      <c r="AY1207" s="208" t="s">
        <v>146</v>
      </c>
    </row>
    <row r="1208" spans="2:51" s="14" customFormat="1">
      <c r="B1208" s="209"/>
      <c r="C1208" s="210"/>
      <c r="D1208" s="200" t="s">
        <v>157</v>
      </c>
      <c r="E1208" s="211" t="s">
        <v>19</v>
      </c>
      <c r="F1208" s="212" t="s">
        <v>1370</v>
      </c>
      <c r="G1208" s="210"/>
      <c r="H1208" s="213">
        <v>25.46</v>
      </c>
      <c r="I1208" s="214"/>
      <c r="J1208" s="210"/>
      <c r="K1208" s="210"/>
      <c r="L1208" s="215"/>
      <c r="M1208" s="216"/>
      <c r="N1208" s="217"/>
      <c r="O1208" s="217"/>
      <c r="P1208" s="217"/>
      <c r="Q1208" s="217"/>
      <c r="R1208" s="217"/>
      <c r="S1208" s="217"/>
      <c r="T1208" s="218"/>
      <c r="AT1208" s="219" t="s">
        <v>157</v>
      </c>
      <c r="AU1208" s="219" t="s">
        <v>82</v>
      </c>
      <c r="AV1208" s="14" t="s">
        <v>82</v>
      </c>
      <c r="AW1208" s="14" t="s">
        <v>33</v>
      </c>
      <c r="AX1208" s="14" t="s">
        <v>72</v>
      </c>
      <c r="AY1208" s="219" t="s">
        <v>146</v>
      </c>
    </row>
    <row r="1209" spans="2:51" s="13" customFormat="1">
      <c r="B1209" s="198"/>
      <c r="C1209" s="199"/>
      <c r="D1209" s="200" t="s">
        <v>157</v>
      </c>
      <c r="E1209" s="201" t="s">
        <v>19</v>
      </c>
      <c r="F1209" s="202" t="s">
        <v>1371</v>
      </c>
      <c r="G1209" s="199"/>
      <c r="H1209" s="201" t="s">
        <v>19</v>
      </c>
      <c r="I1209" s="203"/>
      <c r="J1209" s="199"/>
      <c r="K1209" s="199"/>
      <c r="L1209" s="204"/>
      <c r="M1209" s="205"/>
      <c r="N1209" s="206"/>
      <c r="O1209" s="206"/>
      <c r="P1209" s="206"/>
      <c r="Q1209" s="206"/>
      <c r="R1209" s="206"/>
      <c r="S1209" s="206"/>
      <c r="T1209" s="207"/>
      <c r="AT1209" s="208" t="s">
        <v>157</v>
      </c>
      <c r="AU1209" s="208" t="s">
        <v>82</v>
      </c>
      <c r="AV1209" s="13" t="s">
        <v>80</v>
      </c>
      <c r="AW1209" s="13" t="s">
        <v>33</v>
      </c>
      <c r="AX1209" s="13" t="s">
        <v>72</v>
      </c>
      <c r="AY1209" s="208" t="s">
        <v>146</v>
      </c>
    </row>
    <row r="1210" spans="2:51" s="14" customFormat="1">
      <c r="B1210" s="209"/>
      <c r="C1210" s="210"/>
      <c r="D1210" s="200" t="s">
        <v>157</v>
      </c>
      <c r="E1210" s="211" t="s">
        <v>19</v>
      </c>
      <c r="F1210" s="212" t="s">
        <v>1372</v>
      </c>
      <c r="G1210" s="210"/>
      <c r="H1210" s="213">
        <v>18.66</v>
      </c>
      <c r="I1210" s="214"/>
      <c r="J1210" s="210"/>
      <c r="K1210" s="210"/>
      <c r="L1210" s="215"/>
      <c r="M1210" s="216"/>
      <c r="N1210" s="217"/>
      <c r="O1210" s="217"/>
      <c r="P1210" s="217"/>
      <c r="Q1210" s="217"/>
      <c r="R1210" s="217"/>
      <c r="S1210" s="217"/>
      <c r="T1210" s="218"/>
      <c r="AT1210" s="219" t="s">
        <v>157</v>
      </c>
      <c r="AU1210" s="219" t="s">
        <v>82</v>
      </c>
      <c r="AV1210" s="14" t="s">
        <v>82</v>
      </c>
      <c r="AW1210" s="14" t="s">
        <v>33</v>
      </c>
      <c r="AX1210" s="14" t="s">
        <v>72</v>
      </c>
      <c r="AY1210" s="219" t="s">
        <v>146</v>
      </c>
    </row>
    <row r="1211" spans="2:51" s="13" customFormat="1">
      <c r="B1211" s="198"/>
      <c r="C1211" s="199"/>
      <c r="D1211" s="200" t="s">
        <v>157</v>
      </c>
      <c r="E1211" s="201" t="s">
        <v>19</v>
      </c>
      <c r="F1211" s="202" t="s">
        <v>1373</v>
      </c>
      <c r="G1211" s="199"/>
      <c r="H1211" s="201" t="s">
        <v>19</v>
      </c>
      <c r="I1211" s="203"/>
      <c r="J1211" s="199"/>
      <c r="K1211" s="199"/>
      <c r="L1211" s="204"/>
      <c r="M1211" s="205"/>
      <c r="N1211" s="206"/>
      <c r="O1211" s="206"/>
      <c r="P1211" s="206"/>
      <c r="Q1211" s="206"/>
      <c r="R1211" s="206"/>
      <c r="S1211" s="206"/>
      <c r="T1211" s="207"/>
      <c r="AT1211" s="208" t="s">
        <v>157</v>
      </c>
      <c r="AU1211" s="208" t="s">
        <v>82</v>
      </c>
      <c r="AV1211" s="13" t="s">
        <v>80</v>
      </c>
      <c r="AW1211" s="13" t="s">
        <v>33</v>
      </c>
      <c r="AX1211" s="13" t="s">
        <v>72</v>
      </c>
      <c r="AY1211" s="208" t="s">
        <v>146</v>
      </c>
    </row>
    <row r="1212" spans="2:51" s="14" customFormat="1">
      <c r="B1212" s="209"/>
      <c r="C1212" s="210"/>
      <c r="D1212" s="200" t="s">
        <v>157</v>
      </c>
      <c r="E1212" s="211" t="s">
        <v>19</v>
      </c>
      <c r="F1212" s="212" t="s">
        <v>1374</v>
      </c>
      <c r="G1212" s="210"/>
      <c r="H1212" s="213">
        <v>39.909999999999997</v>
      </c>
      <c r="I1212" s="214"/>
      <c r="J1212" s="210"/>
      <c r="K1212" s="210"/>
      <c r="L1212" s="215"/>
      <c r="M1212" s="216"/>
      <c r="N1212" s="217"/>
      <c r="O1212" s="217"/>
      <c r="P1212" s="217"/>
      <c r="Q1212" s="217"/>
      <c r="R1212" s="217"/>
      <c r="S1212" s="217"/>
      <c r="T1212" s="218"/>
      <c r="AT1212" s="219" t="s">
        <v>157</v>
      </c>
      <c r="AU1212" s="219" t="s">
        <v>82</v>
      </c>
      <c r="AV1212" s="14" t="s">
        <v>82</v>
      </c>
      <c r="AW1212" s="14" t="s">
        <v>33</v>
      </c>
      <c r="AX1212" s="14" t="s">
        <v>72</v>
      </c>
      <c r="AY1212" s="219" t="s">
        <v>146</v>
      </c>
    </row>
    <row r="1213" spans="2:51" s="13" customFormat="1">
      <c r="B1213" s="198"/>
      <c r="C1213" s="199"/>
      <c r="D1213" s="200" t="s">
        <v>157</v>
      </c>
      <c r="E1213" s="201" t="s">
        <v>19</v>
      </c>
      <c r="F1213" s="202" t="s">
        <v>1375</v>
      </c>
      <c r="G1213" s="199"/>
      <c r="H1213" s="201" t="s">
        <v>19</v>
      </c>
      <c r="I1213" s="203"/>
      <c r="J1213" s="199"/>
      <c r="K1213" s="199"/>
      <c r="L1213" s="204"/>
      <c r="M1213" s="205"/>
      <c r="N1213" s="206"/>
      <c r="O1213" s="206"/>
      <c r="P1213" s="206"/>
      <c r="Q1213" s="206"/>
      <c r="R1213" s="206"/>
      <c r="S1213" s="206"/>
      <c r="T1213" s="207"/>
      <c r="AT1213" s="208" t="s">
        <v>157</v>
      </c>
      <c r="AU1213" s="208" t="s">
        <v>82</v>
      </c>
      <c r="AV1213" s="13" t="s">
        <v>80</v>
      </c>
      <c r="AW1213" s="13" t="s">
        <v>33</v>
      </c>
      <c r="AX1213" s="13" t="s">
        <v>72</v>
      </c>
      <c r="AY1213" s="208" t="s">
        <v>146</v>
      </c>
    </row>
    <row r="1214" spans="2:51" s="14" customFormat="1">
      <c r="B1214" s="209"/>
      <c r="C1214" s="210"/>
      <c r="D1214" s="200" t="s">
        <v>157</v>
      </c>
      <c r="E1214" s="211" t="s">
        <v>19</v>
      </c>
      <c r="F1214" s="212" t="s">
        <v>1376</v>
      </c>
      <c r="G1214" s="210"/>
      <c r="H1214" s="213">
        <v>39.43</v>
      </c>
      <c r="I1214" s="214"/>
      <c r="J1214" s="210"/>
      <c r="K1214" s="210"/>
      <c r="L1214" s="215"/>
      <c r="M1214" s="216"/>
      <c r="N1214" s="217"/>
      <c r="O1214" s="217"/>
      <c r="P1214" s="217"/>
      <c r="Q1214" s="217"/>
      <c r="R1214" s="217"/>
      <c r="S1214" s="217"/>
      <c r="T1214" s="218"/>
      <c r="AT1214" s="219" t="s">
        <v>157</v>
      </c>
      <c r="AU1214" s="219" t="s">
        <v>82</v>
      </c>
      <c r="AV1214" s="14" t="s">
        <v>82</v>
      </c>
      <c r="AW1214" s="14" t="s">
        <v>33</v>
      </c>
      <c r="AX1214" s="14" t="s">
        <v>72</v>
      </c>
      <c r="AY1214" s="219" t="s">
        <v>146</v>
      </c>
    </row>
    <row r="1215" spans="2:51" s="13" customFormat="1">
      <c r="B1215" s="198"/>
      <c r="C1215" s="199"/>
      <c r="D1215" s="200" t="s">
        <v>157</v>
      </c>
      <c r="E1215" s="201" t="s">
        <v>19</v>
      </c>
      <c r="F1215" s="202" t="s">
        <v>1377</v>
      </c>
      <c r="G1215" s="199"/>
      <c r="H1215" s="201" t="s">
        <v>19</v>
      </c>
      <c r="I1215" s="203"/>
      <c r="J1215" s="199"/>
      <c r="K1215" s="199"/>
      <c r="L1215" s="204"/>
      <c r="M1215" s="205"/>
      <c r="N1215" s="206"/>
      <c r="O1215" s="206"/>
      <c r="P1215" s="206"/>
      <c r="Q1215" s="206"/>
      <c r="R1215" s="206"/>
      <c r="S1215" s="206"/>
      <c r="T1215" s="207"/>
      <c r="AT1215" s="208" t="s">
        <v>157</v>
      </c>
      <c r="AU1215" s="208" t="s">
        <v>82</v>
      </c>
      <c r="AV1215" s="13" t="s">
        <v>80</v>
      </c>
      <c r="AW1215" s="13" t="s">
        <v>33</v>
      </c>
      <c r="AX1215" s="13" t="s">
        <v>72</v>
      </c>
      <c r="AY1215" s="208" t="s">
        <v>146</v>
      </c>
    </row>
    <row r="1216" spans="2:51" s="14" customFormat="1">
      <c r="B1216" s="209"/>
      <c r="C1216" s="210"/>
      <c r="D1216" s="200" t="s">
        <v>157</v>
      </c>
      <c r="E1216" s="211" t="s">
        <v>19</v>
      </c>
      <c r="F1216" s="212" t="s">
        <v>1378</v>
      </c>
      <c r="G1216" s="210"/>
      <c r="H1216" s="213">
        <v>11.59</v>
      </c>
      <c r="I1216" s="214"/>
      <c r="J1216" s="210"/>
      <c r="K1216" s="210"/>
      <c r="L1216" s="215"/>
      <c r="M1216" s="216"/>
      <c r="N1216" s="217"/>
      <c r="O1216" s="217"/>
      <c r="P1216" s="217"/>
      <c r="Q1216" s="217"/>
      <c r="R1216" s="217"/>
      <c r="S1216" s="217"/>
      <c r="T1216" s="218"/>
      <c r="AT1216" s="219" t="s">
        <v>157</v>
      </c>
      <c r="AU1216" s="219" t="s">
        <v>82</v>
      </c>
      <c r="AV1216" s="14" t="s">
        <v>82</v>
      </c>
      <c r="AW1216" s="14" t="s">
        <v>33</v>
      </c>
      <c r="AX1216" s="14" t="s">
        <v>72</v>
      </c>
      <c r="AY1216" s="219" t="s">
        <v>146</v>
      </c>
    </row>
    <row r="1217" spans="1:65" s="13" customFormat="1">
      <c r="B1217" s="198"/>
      <c r="C1217" s="199"/>
      <c r="D1217" s="200" t="s">
        <v>157</v>
      </c>
      <c r="E1217" s="201" t="s">
        <v>19</v>
      </c>
      <c r="F1217" s="202" t="s">
        <v>1383</v>
      </c>
      <c r="G1217" s="199"/>
      <c r="H1217" s="201" t="s">
        <v>19</v>
      </c>
      <c r="I1217" s="203"/>
      <c r="J1217" s="199"/>
      <c r="K1217" s="199"/>
      <c r="L1217" s="204"/>
      <c r="M1217" s="205"/>
      <c r="N1217" s="206"/>
      <c r="O1217" s="206"/>
      <c r="P1217" s="206"/>
      <c r="Q1217" s="206"/>
      <c r="R1217" s="206"/>
      <c r="S1217" s="206"/>
      <c r="T1217" s="207"/>
      <c r="AT1217" s="208" t="s">
        <v>157</v>
      </c>
      <c r="AU1217" s="208" t="s">
        <v>82</v>
      </c>
      <c r="AV1217" s="13" t="s">
        <v>80</v>
      </c>
      <c r="AW1217" s="13" t="s">
        <v>33</v>
      </c>
      <c r="AX1217" s="13" t="s">
        <v>72</v>
      </c>
      <c r="AY1217" s="208" t="s">
        <v>146</v>
      </c>
    </row>
    <row r="1218" spans="1:65" s="14" customFormat="1">
      <c r="B1218" s="209"/>
      <c r="C1218" s="210"/>
      <c r="D1218" s="200" t="s">
        <v>157</v>
      </c>
      <c r="E1218" s="211" t="s">
        <v>19</v>
      </c>
      <c r="F1218" s="212" t="s">
        <v>1384</v>
      </c>
      <c r="G1218" s="210"/>
      <c r="H1218" s="213">
        <v>90.62</v>
      </c>
      <c r="I1218" s="214"/>
      <c r="J1218" s="210"/>
      <c r="K1218" s="210"/>
      <c r="L1218" s="215"/>
      <c r="M1218" s="216"/>
      <c r="N1218" s="217"/>
      <c r="O1218" s="217"/>
      <c r="P1218" s="217"/>
      <c r="Q1218" s="217"/>
      <c r="R1218" s="217"/>
      <c r="S1218" s="217"/>
      <c r="T1218" s="218"/>
      <c r="AT1218" s="219" t="s">
        <v>157</v>
      </c>
      <c r="AU1218" s="219" t="s">
        <v>82</v>
      </c>
      <c r="AV1218" s="14" t="s">
        <v>82</v>
      </c>
      <c r="AW1218" s="14" t="s">
        <v>33</v>
      </c>
      <c r="AX1218" s="14" t="s">
        <v>72</v>
      </c>
      <c r="AY1218" s="219" t="s">
        <v>146</v>
      </c>
    </row>
    <row r="1219" spans="1:65" s="15" customFormat="1">
      <c r="B1219" s="220"/>
      <c r="C1219" s="221"/>
      <c r="D1219" s="200" t="s">
        <v>157</v>
      </c>
      <c r="E1219" s="222" t="s">
        <v>19</v>
      </c>
      <c r="F1219" s="223" t="s">
        <v>161</v>
      </c>
      <c r="G1219" s="221"/>
      <c r="H1219" s="224">
        <v>365.06</v>
      </c>
      <c r="I1219" s="225"/>
      <c r="J1219" s="221"/>
      <c r="K1219" s="221"/>
      <c r="L1219" s="226"/>
      <c r="M1219" s="227"/>
      <c r="N1219" s="228"/>
      <c r="O1219" s="228"/>
      <c r="P1219" s="228"/>
      <c r="Q1219" s="228"/>
      <c r="R1219" s="228"/>
      <c r="S1219" s="228"/>
      <c r="T1219" s="229"/>
      <c r="AT1219" s="230" t="s">
        <v>157</v>
      </c>
      <c r="AU1219" s="230" t="s">
        <v>82</v>
      </c>
      <c r="AV1219" s="15" t="s">
        <v>147</v>
      </c>
      <c r="AW1219" s="15" t="s">
        <v>33</v>
      </c>
      <c r="AX1219" s="15" t="s">
        <v>80</v>
      </c>
      <c r="AY1219" s="230" t="s">
        <v>146</v>
      </c>
    </row>
    <row r="1220" spans="1:65" s="2" customFormat="1" ht="16.5" customHeight="1">
      <c r="A1220" s="36"/>
      <c r="B1220" s="37"/>
      <c r="C1220" s="180" t="s">
        <v>1795</v>
      </c>
      <c r="D1220" s="180" t="s">
        <v>149</v>
      </c>
      <c r="E1220" s="181" t="s">
        <v>1796</v>
      </c>
      <c r="F1220" s="182" t="s">
        <v>1797</v>
      </c>
      <c r="G1220" s="183" t="s">
        <v>152</v>
      </c>
      <c r="H1220" s="184">
        <v>365.06</v>
      </c>
      <c r="I1220" s="185"/>
      <c r="J1220" s="186">
        <f>ROUND(I1220*H1220,2)</f>
        <v>0</v>
      </c>
      <c r="K1220" s="182" t="s">
        <v>362</v>
      </c>
      <c r="L1220" s="41"/>
      <c r="M1220" s="187" t="s">
        <v>19</v>
      </c>
      <c r="N1220" s="188" t="s">
        <v>43</v>
      </c>
      <c r="O1220" s="66"/>
      <c r="P1220" s="189">
        <f>O1220*H1220</f>
        <v>0</v>
      </c>
      <c r="Q1220" s="189">
        <v>3.0000000000000001E-5</v>
      </c>
      <c r="R1220" s="189">
        <f>Q1220*H1220</f>
        <v>1.0951800000000001E-2</v>
      </c>
      <c r="S1220" s="189">
        <v>0</v>
      </c>
      <c r="T1220" s="190">
        <f>S1220*H1220</f>
        <v>0</v>
      </c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R1220" s="191" t="s">
        <v>241</v>
      </c>
      <c r="AT1220" s="191" t="s">
        <v>149</v>
      </c>
      <c r="AU1220" s="191" t="s">
        <v>82</v>
      </c>
      <c r="AY1220" s="19" t="s">
        <v>146</v>
      </c>
      <c r="BE1220" s="192">
        <f>IF(N1220="základní",J1220,0)</f>
        <v>0</v>
      </c>
      <c r="BF1220" s="192">
        <f>IF(N1220="snížená",J1220,0)</f>
        <v>0</v>
      </c>
      <c r="BG1220" s="192">
        <f>IF(N1220="zákl. přenesená",J1220,0)</f>
        <v>0</v>
      </c>
      <c r="BH1220" s="192">
        <f>IF(N1220="sníž. přenesená",J1220,0)</f>
        <v>0</v>
      </c>
      <c r="BI1220" s="192">
        <f>IF(N1220="nulová",J1220,0)</f>
        <v>0</v>
      </c>
      <c r="BJ1220" s="19" t="s">
        <v>80</v>
      </c>
      <c r="BK1220" s="192">
        <f>ROUND(I1220*H1220,2)</f>
        <v>0</v>
      </c>
      <c r="BL1220" s="19" t="s">
        <v>241</v>
      </c>
      <c r="BM1220" s="191" t="s">
        <v>1798</v>
      </c>
    </row>
    <row r="1221" spans="1:65" s="2" customFormat="1">
      <c r="A1221" s="36"/>
      <c r="B1221" s="37"/>
      <c r="C1221" s="38"/>
      <c r="D1221" s="193" t="s">
        <v>155</v>
      </c>
      <c r="E1221" s="38"/>
      <c r="F1221" s="194" t="s">
        <v>1799</v>
      </c>
      <c r="G1221" s="38"/>
      <c r="H1221" s="38"/>
      <c r="I1221" s="195"/>
      <c r="J1221" s="38"/>
      <c r="K1221" s="38"/>
      <c r="L1221" s="41"/>
      <c r="M1221" s="196"/>
      <c r="N1221" s="197"/>
      <c r="O1221" s="66"/>
      <c r="P1221" s="66"/>
      <c r="Q1221" s="66"/>
      <c r="R1221" s="66"/>
      <c r="S1221" s="66"/>
      <c r="T1221" s="67"/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T1221" s="19" t="s">
        <v>155</v>
      </c>
      <c r="AU1221" s="19" t="s">
        <v>82</v>
      </c>
    </row>
    <row r="1222" spans="1:65" s="13" customFormat="1">
      <c r="B1222" s="198"/>
      <c r="C1222" s="199"/>
      <c r="D1222" s="200" t="s">
        <v>157</v>
      </c>
      <c r="E1222" s="201" t="s">
        <v>19</v>
      </c>
      <c r="F1222" s="202" t="s">
        <v>516</v>
      </c>
      <c r="G1222" s="199"/>
      <c r="H1222" s="201" t="s">
        <v>19</v>
      </c>
      <c r="I1222" s="203"/>
      <c r="J1222" s="199"/>
      <c r="K1222" s="199"/>
      <c r="L1222" s="204"/>
      <c r="M1222" s="205"/>
      <c r="N1222" s="206"/>
      <c r="O1222" s="206"/>
      <c r="P1222" s="206"/>
      <c r="Q1222" s="206"/>
      <c r="R1222" s="206"/>
      <c r="S1222" s="206"/>
      <c r="T1222" s="207"/>
      <c r="AT1222" s="208" t="s">
        <v>157</v>
      </c>
      <c r="AU1222" s="208" t="s">
        <v>82</v>
      </c>
      <c r="AV1222" s="13" t="s">
        <v>80</v>
      </c>
      <c r="AW1222" s="13" t="s">
        <v>33</v>
      </c>
      <c r="AX1222" s="13" t="s">
        <v>72</v>
      </c>
      <c r="AY1222" s="208" t="s">
        <v>146</v>
      </c>
    </row>
    <row r="1223" spans="1:65" s="14" customFormat="1">
      <c r="B1223" s="209"/>
      <c r="C1223" s="210"/>
      <c r="D1223" s="200" t="s">
        <v>157</v>
      </c>
      <c r="E1223" s="211" t="s">
        <v>19</v>
      </c>
      <c r="F1223" s="212" t="s">
        <v>517</v>
      </c>
      <c r="G1223" s="210"/>
      <c r="H1223" s="213">
        <v>29.3</v>
      </c>
      <c r="I1223" s="214"/>
      <c r="J1223" s="210"/>
      <c r="K1223" s="210"/>
      <c r="L1223" s="215"/>
      <c r="M1223" s="216"/>
      <c r="N1223" s="217"/>
      <c r="O1223" s="217"/>
      <c r="P1223" s="217"/>
      <c r="Q1223" s="217"/>
      <c r="R1223" s="217"/>
      <c r="S1223" s="217"/>
      <c r="T1223" s="218"/>
      <c r="AT1223" s="219" t="s">
        <v>157</v>
      </c>
      <c r="AU1223" s="219" t="s">
        <v>82</v>
      </c>
      <c r="AV1223" s="14" t="s">
        <v>82</v>
      </c>
      <c r="AW1223" s="14" t="s">
        <v>33</v>
      </c>
      <c r="AX1223" s="14" t="s">
        <v>72</v>
      </c>
      <c r="AY1223" s="219" t="s">
        <v>146</v>
      </c>
    </row>
    <row r="1224" spans="1:65" s="13" customFormat="1">
      <c r="B1224" s="198"/>
      <c r="C1224" s="199"/>
      <c r="D1224" s="200" t="s">
        <v>157</v>
      </c>
      <c r="E1224" s="201" t="s">
        <v>19</v>
      </c>
      <c r="F1224" s="202" t="s">
        <v>518</v>
      </c>
      <c r="G1224" s="199"/>
      <c r="H1224" s="201" t="s">
        <v>19</v>
      </c>
      <c r="I1224" s="203"/>
      <c r="J1224" s="199"/>
      <c r="K1224" s="199"/>
      <c r="L1224" s="204"/>
      <c r="M1224" s="205"/>
      <c r="N1224" s="206"/>
      <c r="O1224" s="206"/>
      <c r="P1224" s="206"/>
      <c r="Q1224" s="206"/>
      <c r="R1224" s="206"/>
      <c r="S1224" s="206"/>
      <c r="T1224" s="207"/>
      <c r="AT1224" s="208" t="s">
        <v>157</v>
      </c>
      <c r="AU1224" s="208" t="s">
        <v>82</v>
      </c>
      <c r="AV1224" s="13" t="s">
        <v>80</v>
      </c>
      <c r="AW1224" s="13" t="s">
        <v>33</v>
      </c>
      <c r="AX1224" s="13" t="s">
        <v>72</v>
      </c>
      <c r="AY1224" s="208" t="s">
        <v>146</v>
      </c>
    </row>
    <row r="1225" spans="1:65" s="14" customFormat="1">
      <c r="B1225" s="209"/>
      <c r="C1225" s="210"/>
      <c r="D1225" s="200" t="s">
        <v>157</v>
      </c>
      <c r="E1225" s="211" t="s">
        <v>19</v>
      </c>
      <c r="F1225" s="212" t="s">
        <v>519</v>
      </c>
      <c r="G1225" s="210"/>
      <c r="H1225" s="213">
        <v>15.02</v>
      </c>
      <c r="I1225" s="214"/>
      <c r="J1225" s="210"/>
      <c r="K1225" s="210"/>
      <c r="L1225" s="215"/>
      <c r="M1225" s="216"/>
      <c r="N1225" s="217"/>
      <c r="O1225" s="217"/>
      <c r="P1225" s="217"/>
      <c r="Q1225" s="217"/>
      <c r="R1225" s="217"/>
      <c r="S1225" s="217"/>
      <c r="T1225" s="218"/>
      <c r="AT1225" s="219" t="s">
        <v>157</v>
      </c>
      <c r="AU1225" s="219" t="s">
        <v>82</v>
      </c>
      <c r="AV1225" s="14" t="s">
        <v>82</v>
      </c>
      <c r="AW1225" s="14" t="s">
        <v>33</v>
      </c>
      <c r="AX1225" s="14" t="s">
        <v>72</v>
      </c>
      <c r="AY1225" s="219" t="s">
        <v>146</v>
      </c>
    </row>
    <row r="1226" spans="1:65" s="13" customFormat="1">
      <c r="B1226" s="198"/>
      <c r="C1226" s="199"/>
      <c r="D1226" s="200" t="s">
        <v>157</v>
      </c>
      <c r="E1226" s="201" t="s">
        <v>19</v>
      </c>
      <c r="F1226" s="202" t="s">
        <v>520</v>
      </c>
      <c r="G1226" s="199"/>
      <c r="H1226" s="201" t="s">
        <v>19</v>
      </c>
      <c r="I1226" s="203"/>
      <c r="J1226" s="199"/>
      <c r="K1226" s="199"/>
      <c r="L1226" s="204"/>
      <c r="M1226" s="205"/>
      <c r="N1226" s="206"/>
      <c r="O1226" s="206"/>
      <c r="P1226" s="206"/>
      <c r="Q1226" s="206"/>
      <c r="R1226" s="206"/>
      <c r="S1226" s="206"/>
      <c r="T1226" s="207"/>
      <c r="AT1226" s="208" t="s">
        <v>157</v>
      </c>
      <c r="AU1226" s="208" t="s">
        <v>82</v>
      </c>
      <c r="AV1226" s="13" t="s">
        <v>80</v>
      </c>
      <c r="AW1226" s="13" t="s">
        <v>33</v>
      </c>
      <c r="AX1226" s="13" t="s">
        <v>72</v>
      </c>
      <c r="AY1226" s="208" t="s">
        <v>146</v>
      </c>
    </row>
    <row r="1227" spans="1:65" s="14" customFormat="1">
      <c r="B1227" s="209"/>
      <c r="C1227" s="210"/>
      <c r="D1227" s="200" t="s">
        <v>157</v>
      </c>
      <c r="E1227" s="211" t="s">
        <v>19</v>
      </c>
      <c r="F1227" s="212" t="s">
        <v>521</v>
      </c>
      <c r="G1227" s="210"/>
      <c r="H1227" s="213">
        <v>10.64</v>
      </c>
      <c r="I1227" s="214"/>
      <c r="J1227" s="210"/>
      <c r="K1227" s="210"/>
      <c r="L1227" s="215"/>
      <c r="M1227" s="216"/>
      <c r="N1227" s="217"/>
      <c r="O1227" s="217"/>
      <c r="P1227" s="217"/>
      <c r="Q1227" s="217"/>
      <c r="R1227" s="217"/>
      <c r="S1227" s="217"/>
      <c r="T1227" s="218"/>
      <c r="AT1227" s="219" t="s">
        <v>157</v>
      </c>
      <c r="AU1227" s="219" t="s">
        <v>82</v>
      </c>
      <c r="AV1227" s="14" t="s">
        <v>82</v>
      </c>
      <c r="AW1227" s="14" t="s">
        <v>33</v>
      </c>
      <c r="AX1227" s="14" t="s">
        <v>72</v>
      </c>
      <c r="AY1227" s="219" t="s">
        <v>146</v>
      </c>
    </row>
    <row r="1228" spans="1:65" s="13" customFormat="1">
      <c r="B1228" s="198"/>
      <c r="C1228" s="199"/>
      <c r="D1228" s="200" t="s">
        <v>157</v>
      </c>
      <c r="E1228" s="201" t="s">
        <v>19</v>
      </c>
      <c r="F1228" s="202" t="s">
        <v>935</v>
      </c>
      <c r="G1228" s="199"/>
      <c r="H1228" s="201" t="s">
        <v>19</v>
      </c>
      <c r="I1228" s="203"/>
      <c r="J1228" s="199"/>
      <c r="K1228" s="199"/>
      <c r="L1228" s="204"/>
      <c r="M1228" s="205"/>
      <c r="N1228" s="206"/>
      <c r="O1228" s="206"/>
      <c r="P1228" s="206"/>
      <c r="Q1228" s="206"/>
      <c r="R1228" s="206"/>
      <c r="S1228" s="206"/>
      <c r="T1228" s="207"/>
      <c r="AT1228" s="208" t="s">
        <v>157</v>
      </c>
      <c r="AU1228" s="208" t="s">
        <v>82</v>
      </c>
      <c r="AV1228" s="13" t="s">
        <v>80</v>
      </c>
      <c r="AW1228" s="13" t="s">
        <v>33</v>
      </c>
      <c r="AX1228" s="13" t="s">
        <v>72</v>
      </c>
      <c r="AY1228" s="208" t="s">
        <v>146</v>
      </c>
    </row>
    <row r="1229" spans="1:65" s="14" customFormat="1">
      <c r="B1229" s="209"/>
      <c r="C1229" s="210"/>
      <c r="D1229" s="200" t="s">
        <v>157</v>
      </c>
      <c r="E1229" s="211" t="s">
        <v>19</v>
      </c>
      <c r="F1229" s="212" t="s">
        <v>936</v>
      </c>
      <c r="G1229" s="210"/>
      <c r="H1229" s="213">
        <v>8.35</v>
      </c>
      <c r="I1229" s="214"/>
      <c r="J1229" s="210"/>
      <c r="K1229" s="210"/>
      <c r="L1229" s="215"/>
      <c r="M1229" s="216"/>
      <c r="N1229" s="217"/>
      <c r="O1229" s="217"/>
      <c r="P1229" s="217"/>
      <c r="Q1229" s="217"/>
      <c r="R1229" s="217"/>
      <c r="S1229" s="217"/>
      <c r="T1229" s="218"/>
      <c r="AT1229" s="219" t="s">
        <v>157</v>
      </c>
      <c r="AU1229" s="219" t="s">
        <v>82</v>
      </c>
      <c r="AV1229" s="14" t="s">
        <v>82</v>
      </c>
      <c r="AW1229" s="14" t="s">
        <v>33</v>
      </c>
      <c r="AX1229" s="14" t="s">
        <v>72</v>
      </c>
      <c r="AY1229" s="219" t="s">
        <v>146</v>
      </c>
    </row>
    <row r="1230" spans="1:65" s="13" customFormat="1">
      <c r="B1230" s="198"/>
      <c r="C1230" s="199"/>
      <c r="D1230" s="200" t="s">
        <v>157</v>
      </c>
      <c r="E1230" s="201" t="s">
        <v>19</v>
      </c>
      <c r="F1230" s="202" t="s">
        <v>937</v>
      </c>
      <c r="G1230" s="199"/>
      <c r="H1230" s="201" t="s">
        <v>19</v>
      </c>
      <c r="I1230" s="203"/>
      <c r="J1230" s="199"/>
      <c r="K1230" s="199"/>
      <c r="L1230" s="204"/>
      <c r="M1230" s="205"/>
      <c r="N1230" s="206"/>
      <c r="O1230" s="206"/>
      <c r="P1230" s="206"/>
      <c r="Q1230" s="206"/>
      <c r="R1230" s="206"/>
      <c r="S1230" s="206"/>
      <c r="T1230" s="207"/>
      <c r="AT1230" s="208" t="s">
        <v>157</v>
      </c>
      <c r="AU1230" s="208" t="s">
        <v>82</v>
      </c>
      <c r="AV1230" s="13" t="s">
        <v>80</v>
      </c>
      <c r="AW1230" s="13" t="s">
        <v>33</v>
      </c>
      <c r="AX1230" s="13" t="s">
        <v>72</v>
      </c>
      <c r="AY1230" s="208" t="s">
        <v>146</v>
      </c>
    </row>
    <row r="1231" spans="1:65" s="14" customFormat="1">
      <c r="B1231" s="209"/>
      <c r="C1231" s="210"/>
      <c r="D1231" s="200" t="s">
        <v>157</v>
      </c>
      <c r="E1231" s="211" t="s">
        <v>19</v>
      </c>
      <c r="F1231" s="212" t="s">
        <v>938</v>
      </c>
      <c r="G1231" s="210"/>
      <c r="H1231" s="213">
        <v>21.48</v>
      </c>
      <c r="I1231" s="214"/>
      <c r="J1231" s="210"/>
      <c r="K1231" s="210"/>
      <c r="L1231" s="215"/>
      <c r="M1231" s="216"/>
      <c r="N1231" s="217"/>
      <c r="O1231" s="217"/>
      <c r="P1231" s="217"/>
      <c r="Q1231" s="217"/>
      <c r="R1231" s="217"/>
      <c r="S1231" s="217"/>
      <c r="T1231" s="218"/>
      <c r="AT1231" s="219" t="s">
        <v>157</v>
      </c>
      <c r="AU1231" s="219" t="s">
        <v>82</v>
      </c>
      <c r="AV1231" s="14" t="s">
        <v>82</v>
      </c>
      <c r="AW1231" s="14" t="s">
        <v>33</v>
      </c>
      <c r="AX1231" s="14" t="s">
        <v>72</v>
      </c>
      <c r="AY1231" s="219" t="s">
        <v>146</v>
      </c>
    </row>
    <row r="1232" spans="1:65" s="13" customFormat="1">
      <c r="B1232" s="198"/>
      <c r="C1232" s="199"/>
      <c r="D1232" s="200" t="s">
        <v>157</v>
      </c>
      <c r="E1232" s="201" t="s">
        <v>19</v>
      </c>
      <c r="F1232" s="202" t="s">
        <v>939</v>
      </c>
      <c r="G1232" s="199"/>
      <c r="H1232" s="201" t="s">
        <v>19</v>
      </c>
      <c r="I1232" s="203"/>
      <c r="J1232" s="199"/>
      <c r="K1232" s="199"/>
      <c r="L1232" s="204"/>
      <c r="M1232" s="205"/>
      <c r="N1232" s="206"/>
      <c r="O1232" s="206"/>
      <c r="P1232" s="206"/>
      <c r="Q1232" s="206"/>
      <c r="R1232" s="206"/>
      <c r="S1232" s="206"/>
      <c r="T1232" s="207"/>
      <c r="AT1232" s="208" t="s">
        <v>157</v>
      </c>
      <c r="AU1232" s="208" t="s">
        <v>82</v>
      </c>
      <c r="AV1232" s="13" t="s">
        <v>80</v>
      </c>
      <c r="AW1232" s="13" t="s">
        <v>33</v>
      </c>
      <c r="AX1232" s="13" t="s">
        <v>72</v>
      </c>
      <c r="AY1232" s="208" t="s">
        <v>146</v>
      </c>
    </row>
    <row r="1233" spans="2:51" s="14" customFormat="1">
      <c r="B1233" s="209"/>
      <c r="C1233" s="210"/>
      <c r="D1233" s="200" t="s">
        <v>157</v>
      </c>
      <c r="E1233" s="211" t="s">
        <v>19</v>
      </c>
      <c r="F1233" s="212" t="s">
        <v>940</v>
      </c>
      <c r="G1233" s="210"/>
      <c r="H1233" s="213">
        <v>11.28</v>
      </c>
      <c r="I1233" s="214"/>
      <c r="J1233" s="210"/>
      <c r="K1233" s="210"/>
      <c r="L1233" s="215"/>
      <c r="M1233" s="216"/>
      <c r="N1233" s="217"/>
      <c r="O1233" s="217"/>
      <c r="P1233" s="217"/>
      <c r="Q1233" s="217"/>
      <c r="R1233" s="217"/>
      <c r="S1233" s="217"/>
      <c r="T1233" s="218"/>
      <c r="AT1233" s="219" t="s">
        <v>157</v>
      </c>
      <c r="AU1233" s="219" t="s">
        <v>82</v>
      </c>
      <c r="AV1233" s="14" t="s">
        <v>82</v>
      </c>
      <c r="AW1233" s="14" t="s">
        <v>33</v>
      </c>
      <c r="AX1233" s="14" t="s">
        <v>72</v>
      </c>
      <c r="AY1233" s="219" t="s">
        <v>146</v>
      </c>
    </row>
    <row r="1234" spans="2:51" s="13" customFormat="1">
      <c r="B1234" s="198"/>
      <c r="C1234" s="199"/>
      <c r="D1234" s="200" t="s">
        <v>157</v>
      </c>
      <c r="E1234" s="201" t="s">
        <v>19</v>
      </c>
      <c r="F1234" s="202" t="s">
        <v>941</v>
      </c>
      <c r="G1234" s="199"/>
      <c r="H1234" s="201" t="s">
        <v>19</v>
      </c>
      <c r="I1234" s="203"/>
      <c r="J1234" s="199"/>
      <c r="K1234" s="199"/>
      <c r="L1234" s="204"/>
      <c r="M1234" s="205"/>
      <c r="N1234" s="206"/>
      <c r="O1234" s="206"/>
      <c r="P1234" s="206"/>
      <c r="Q1234" s="206"/>
      <c r="R1234" s="206"/>
      <c r="S1234" s="206"/>
      <c r="T1234" s="207"/>
      <c r="AT1234" s="208" t="s">
        <v>157</v>
      </c>
      <c r="AU1234" s="208" t="s">
        <v>82</v>
      </c>
      <c r="AV1234" s="13" t="s">
        <v>80</v>
      </c>
      <c r="AW1234" s="13" t="s">
        <v>33</v>
      </c>
      <c r="AX1234" s="13" t="s">
        <v>72</v>
      </c>
      <c r="AY1234" s="208" t="s">
        <v>146</v>
      </c>
    </row>
    <row r="1235" spans="2:51" s="14" customFormat="1">
      <c r="B1235" s="209"/>
      <c r="C1235" s="210"/>
      <c r="D1235" s="200" t="s">
        <v>157</v>
      </c>
      <c r="E1235" s="211" t="s">
        <v>19</v>
      </c>
      <c r="F1235" s="212" t="s">
        <v>942</v>
      </c>
      <c r="G1235" s="210"/>
      <c r="H1235" s="213">
        <v>8.69</v>
      </c>
      <c r="I1235" s="214"/>
      <c r="J1235" s="210"/>
      <c r="K1235" s="210"/>
      <c r="L1235" s="215"/>
      <c r="M1235" s="216"/>
      <c r="N1235" s="217"/>
      <c r="O1235" s="217"/>
      <c r="P1235" s="217"/>
      <c r="Q1235" s="217"/>
      <c r="R1235" s="217"/>
      <c r="S1235" s="217"/>
      <c r="T1235" s="218"/>
      <c r="AT1235" s="219" t="s">
        <v>157</v>
      </c>
      <c r="AU1235" s="219" t="s">
        <v>82</v>
      </c>
      <c r="AV1235" s="14" t="s">
        <v>82</v>
      </c>
      <c r="AW1235" s="14" t="s">
        <v>33</v>
      </c>
      <c r="AX1235" s="14" t="s">
        <v>72</v>
      </c>
      <c r="AY1235" s="219" t="s">
        <v>146</v>
      </c>
    </row>
    <row r="1236" spans="2:51" s="13" customFormat="1">
      <c r="B1236" s="198"/>
      <c r="C1236" s="199"/>
      <c r="D1236" s="200" t="s">
        <v>157</v>
      </c>
      <c r="E1236" s="201" t="s">
        <v>19</v>
      </c>
      <c r="F1236" s="202" t="s">
        <v>943</v>
      </c>
      <c r="G1236" s="199"/>
      <c r="H1236" s="201" t="s">
        <v>19</v>
      </c>
      <c r="I1236" s="203"/>
      <c r="J1236" s="199"/>
      <c r="K1236" s="199"/>
      <c r="L1236" s="204"/>
      <c r="M1236" s="205"/>
      <c r="N1236" s="206"/>
      <c r="O1236" s="206"/>
      <c r="P1236" s="206"/>
      <c r="Q1236" s="206"/>
      <c r="R1236" s="206"/>
      <c r="S1236" s="206"/>
      <c r="T1236" s="207"/>
      <c r="AT1236" s="208" t="s">
        <v>157</v>
      </c>
      <c r="AU1236" s="208" t="s">
        <v>82</v>
      </c>
      <c r="AV1236" s="13" t="s">
        <v>80</v>
      </c>
      <c r="AW1236" s="13" t="s">
        <v>33</v>
      </c>
      <c r="AX1236" s="13" t="s">
        <v>72</v>
      </c>
      <c r="AY1236" s="208" t="s">
        <v>146</v>
      </c>
    </row>
    <row r="1237" spans="2:51" s="14" customFormat="1">
      <c r="B1237" s="209"/>
      <c r="C1237" s="210"/>
      <c r="D1237" s="200" t="s">
        <v>157</v>
      </c>
      <c r="E1237" s="211" t="s">
        <v>19</v>
      </c>
      <c r="F1237" s="212" t="s">
        <v>944</v>
      </c>
      <c r="G1237" s="210"/>
      <c r="H1237" s="213">
        <v>22.88</v>
      </c>
      <c r="I1237" s="214"/>
      <c r="J1237" s="210"/>
      <c r="K1237" s="210"/>
      <c r="L1237" s="215"/>
      <c r="M1237" s="216"/>
      <c r="N1237" s="217"/>
      <c r="O1237" s="217"/>
      <c r="P1237" s="217"/>
      <c r="Q1237" s="217"/>
      <c r="R1237" s="217"/>
      <c r="S1237" s="217"/>
      <c r="T1237" s="218"/>
      <c r="AT1237" s="219" t="s">
        <v>157</v>
      </c>
      <c r="AU1237" s="219" t="s">
        <v>82</v>
      </c>
      <c r="AV1237" s="14" t="s">
        <v>82</v>
      </c>
      <c r="AW1237" s="14" t="s">
        <v>33</v>
      </c>
      <c r="AX1237" s="14" t="s">
        <v>72</v>
      </c>
      <c r="AY1237" s="219" t="s">
        <v>146</v>
      </c>
    </row>
    <row r="1238" spans="2:51" s="13" customFormat="1">
      <c r="B1238" s="198"/>
      <c r="C1238" s="199"/>
      <c r="D1238" s="200" t="s">
        <v>157</v>
      </c>
      <c r="E1238" s="201" t="s">
        <v>19</v>
      </c>
      <c r="F1238" s="202" t="s">
        <v>1005</v>
      </c>
      <c r="G1238" s="199"/>
      <c r="H1238" s="201" t="s">
        <v>19</v>
      </c>
      <c r="I1238" s="203"/>
      <c r="J1238" s="199"/>
      <c r="K1238" s="199"/>
      <c r="L1238" s="204"/>
      <c r="M1238" s="205"/>
      <c r="N1238" s="206"/>
      <c r="O1238" s="206"/>
      <c r="P1238" s="206"/>
      <c r="Q1238" s="206"/>
      <c r="R1238" s="206"/>
      <c r="S1238" s="206"/>
      <c r="T1238" s="207"/>
      <c r="AT1238" s="208" t="s">
        <v>157</v>
      </c>
      <c r="AU1238" s="208" t="s">
        <v>82</v>
      </c>
      <c r="AV1238" s="13" t="s">
        <v>80</v>
      </c>
      <c r="AW1238" s="13" t="s">
        <v>33</v>
      </c>
      <c r="AX1238" s="13" t="s">
        <v>72</v>
      </c>
      <c r="AY1238" s="208" t="s">
        <v>146</v>
      </c>
    </row>
    <row r="1239" spans="2:51" s="14" customFormat="1">
      <c r="B1239" s="209"/>
      <c r="C1239" s="210"/>
      <c r="D1239" s="200" t="s">
        <v>157</v>
      </c>
      <c r="E1239" s="211" t="s">
        <v>19</v>
      </c>
      <c r="F1239" s="212" t="s">
        <v>1006</v>
      </c>
      <c r="G1239" s="210"/>
      <c r="H1239" s="213">
        <v>2.39</v>
      </c>
      <c r="I1239" s="214"/>
      <c r="J1239" s="210"/>
      <c r="K1239" s="210"/>
      <c r="L1239" s="215"/>
      <c r="M1239" s="216"/>
      <c r="N1239" s="217"/>
      <c r="O1239" s="217"/>
      <c r="P1239" s="217"/>
      <c r="Q1239" s="217"/>
      <c r="R1239" s="217"/>
      <c r="S1239" s="217"/>
      <c r="T1239" s="218"/>
      <c r="AT1239" s="219" t="s">
        <v>157</v>
      </c>
      <c r="AU1239" s="219" t="s">
        <v>82</v>
      </c>
      <c r="AV1239" s="14" t="s">
        <v>82</v>
      </c>
      <c r="AW1239" s="14" t="s">
        <v>33</v>
      </c>
      <c r="AX1239" s="14" t="s">
        <v>72</v>
      </c>
      <c r="AY1239" s="219" t="s">
        <v>146</v>
      </c>
    </row>
    <row r="1240" spans="2:51" s="13" customFormat="1">
      <c r="B1240" s="198"/>
      <c r="C1240" s="199"/>
      <c r="D1240" s="200" t="s">
        <v>157</v>
      </c>
      <c r="E1240" s="201" t="s">
        <v>19</v>
      </c>
      <c r="F1240" s="202" t="s">
        <v>945</v>
      </c>
      <c r="G1240" s="199"/>
      <c r="H1240" s="201" t="s">
        <v>19</v>
      </c>
      <c r="I1240" s="203"/>
      <c r="J1240" s="199"/>
      <c r="K1240" s="199"/>
      <c r="L1240" s="204"/>
      <c r="M1240" s="205"/>
      <c r="N1240" s="206"/>
      <c r="O1240" s="206"/>
      <c r="P1240" s="206"/>
      <c r="Q1240" s="206"/>
      <c r="R1240" s="206"/>
      <c r="S1240" s="206"/>
      <c r="T1240" s="207"/>
      <c r="AT1240" s="208" t="s">
        <v>157</v>
      </c>
      <c r="AU1240" s="208" t="s">
        <v>82</v>
      </c>
      <c r="AV1240" s="13" t="s">
        <v>80</v>
      </c>
      <c r="AW1240" s="13" t="s">
        <v>33</v>
      </c>
      <c r="AX1240" s="13" t="s">
        <v>72</v>
      </c>
      <c r="AY1240" s="208" t="s">
        <v>146</v>
      </c>
    </row>
    <row r="1241" spans="2:51" s="14" customFormat="1">
      <c r="B1241" s="209"/>
      <c r="C1241" s="210"/>
      <c r="D1241" s="200" t="s">
        <v>157</v>
      </c>
      <c r="E1241" s="211" t="s">
        <v>19</v>
      </c>
      <c r="F1241" s="212" t="s">
        <v>946</v>
      </c>
      <c r="G1241" s="210"/>
      <c r="H1241" s="213">
        <v>9.36</v>
      </c>
      <c r="I1241" s="214"/>
      <c r="J1241" s="210"/>
      <c r="K1241" s="210"/>
      <c r="L1241" s="215"/>
      <c r="M1241" s="216"/>
      <c r="N1241" s="217"/>
      <c r="O1241" s="217"/>
      <c r="P1241" s="217"/>
      <c r="Q1241" s="217"/>
      <c r="R1241" s="217"/>
      <c r="S1241" s="217"/>
      <c r="T1241" s="218"/>
      <c r="AT1241" s="219" t="s">
        <v>157</v>
      </c>
      <c r="AU1241" s="219" t="s">
        <v>82</v>
      </c>
      <c r="AV1241" s="14" t="s">
        <v>82</v>
      </c>
      <c r="AW1241" s="14" t="s">
        <v>33</v>
      </c>
      <c r="AX1241" s="14" t="s">
        <v>72</v>
      </c>
      <c r="AY1241" s="219" t="s">
        <v>146</v>
      </c>
    </row>
    <row r="1242" spans="2:51" s="13" customFormat="1">
      <c r="B1242" s="198"/>
      <c r="C1242" s="199"/>
      <c r="D1242" s="200" t="s">
        <v>157</v>
      </c>
      <c r="E1242" s="201" t="s">
        <v>19</v>
      </c>
      <c r="F1242" s="202" t="s">
        <v>1369</v>
      </c>
      <c r="G1242" s="199"/>
      <c r="H1242" s="201" t="s">
        <v>19</v>
      </c>
      <c r="I1242" s="203"/>
      <c r="J1242" s="199"/>
      <c r="K1242" s="199"/>
      <c r="L1242" s="204"/>
      <c r="M1242" s="205"/>
      <c r="N1242" s="206"/>
      <c r="O1242" s="206"/>
      <c r="P1242" s="206"/>
      <c r="Q1242" s="206"/>
      <c r="R1242" s="206"/>
      <c r="S1242" s="206"/>
      <c r="T1242" s="207"/>
      <c r="AT1242" s="208" t="s">
        <v>157</v>
      </c>
      <c r="AU1242" s="208" t="s">
        <v>82</v>
      </c>
      <c r="AV1242" s="13" t="s">
        <v>80</v>
      </c>
      <c r="AW1242" s="13" t="s">
        <v>33</v>
      </c>
      <c r="AX1242" s="13" t="s">
        <v>72</v>
      </c>
      <c r="AY1242" s="208" t="s">
        <v>146</v>
      </c>
    </row>
    <row r="1243" spans="2:51" s="14" customFormat="1">
      <c r="B1243" s="209"/>
      <c r="C1243" s="210"/>
      <c r="D1243" s="200" t="s">
        <v>157</v>
      </c>
      <c r="E1243" s="211" t="s">
        <v>19</v>
      </c>
      <c r="F1243" s="212" t="s">
        <v>1370</v>
      </c>
      <c r="G1243" s="210"/>
      <c r="H1243" s="213">
        <v>25.46</v>
      </c>
      <c r="I1243" s="214"/>
      <c r="J1243" s="210"/>
      <c r="K1243" s="210"/>
      <c r="L1243" s="215"/>
      <c r="M1243" s="216"/>
      <c r="N1243" s="217"/>
      <c r="O1243" s="217"/>
      <c r="P1243" s="217"/>
      <c r="Q1243" s="217"/>
      <c r="R1243" s="217"/>
      <c r="S1243" s="217"/>
      <c r="T1243" s="218"/>
      <c r="AT1243" s="219" t="s">
        <v>157</v>
      </c>
      <c r="AU1243" s="219" t="s">
        <v>82</v>
      </c>
      <c r="AV1243" s="14" t="s">
        <v>82</v>
      </c>
      <c r="AW1243" s="14" t="s">
        <v>33</v>
      </c>
      <c r="AX1243" s="14" t="s">
        <v>72</v>
      </c>
      <c r="AY1243" s="219" t="s">
        <v>146</v>
      </c>
    </row>
    <row r="1244" spans="2:51" s="13" customFormat="1">
      <c r="B1244" s="198"/>
      <c r="C1244" s="199"/>
      <c r="D1244" s="200" t="s">
        <v>157</v>
      </c>
      <c r="E1244" s="201" t="s">
        <v>19</v>
      </c>
      <c r="F1244" s="202" t="s">
        <v>1371</v>
      </c>
      <c r="G1244" s="199"/>
      <c r="H1244" s="201" t="s">
        <v>19</v>
      </c>
      <c r="I1244" s="203"/>
      <c r="J1244" s="199"/>
      <c r="K1244" s="199"/>
      <c r="L1244" s="204"/>
      <c r="M1244" s="205"/>
      <c r="N1244" s="206"/>
      <c r="O1244" s="206"/>
      <c r="P1244" s="206"/>
      <c r="Q1244" s="206"/>
      <c r="R1244" s="206"/>
      <c r="S1244" s="206"/>
      <c r="T1244" s="207"/>
      <c r="AT1244" s="208" t="s">
        <v>157</v>
      </c>
      <c r="AU1244" s="208" t="s">
        <v>82</v>
      </c>
      <c r="AV1244" s="13" t="s">
        <v>80</v>
      </c>
      <c r="AW1244" s="13" t="s">
        <v>33</v>
      </c>
      <c r="AX1244" s="13" t="s">
        <v>72</v>
      </c>
      <c r="AY1244" s="208" t="s">
        <v>146</v>
      </c>
    </row>
    <row r="1245" spans="2:51" s="14" customFormat="1">
      <c r="B1245" s="209"/>
      <c r="C1245" s="210"/>
      <c r="D1245" s="200" t="s">
        <v>157</v>
      </c>
      <c r="E1245" s="211" t="s">
        <v>19</v>
      </c>
      <c r="F1245" s="212" t="s">
        <v>1372</v>
      </c>
      <c r="G1245" s="210"/>
      <c r="H1245" s="213">
        <v>18.66</v>
      </c>
      <c r="I1245" s="214"/>
      <c r="J1245" s="210"/>
      <c r="K1245" s="210"/>
      <c r="L1245" s="215"/>
      <c r="M1245" s="216"/>
      <c r="N1245" s="217"/>
      <c r="O1245" s="217"/>
      <c r="P1245" s="217"/>
      <c r="Q1245" s="217"/>
      <c r="R1245" s="217"/>
      <c r="S1245" s="217"/>
      <c r="T1245" s="218"/>
      <c r="AT1245" s="219" t="s">
        <v>157</v>
      </c>
      <c r="AU1245" s="219" t="s">
        <v>82</v>
      </c>
      <c r="AV1245" s="14" t="s">
        <v>82</v>
      </c>
      <c r="AW1245" s="14" t="s">
        <v>33</v>
      </c>
      <c r="AX1245" s="14" t="s">
        <v>72</v>
      </c>
      <c r="AY1245" s="219" t="s">
        <v>146</v>
      </c>
    </row>
    <row r="1246" spans="2:51" s="13" customFormat="1">
      <c r="B1246" s="198"/>
      <c r="C1246" s="199"/>
      <c r="D1246" s="200" t="s">
        <v>157</v>
      </c>
      <c r="E1246" s="201" t="s">
        <v>19</v>
      </c>
      <c r="F1246" s="202" t="s">
        <v>1373</v>
      </c>
      <c r="G1246" s="199"/>
      <c r="H1246" s="201" t="s">
        <v>19</v>
      </c>
      <c r="I1246" s="203"/>
      <c r="J1246" s="199"/>
      <c r="K1246" s="199"/>
      <c r="L1246" s="204"/>
      <c r="M1246" s="205"/>
      <c r="N1246" s="206"/>
      <c r="O1246" s="206"/>
      <c r="P1246" s="206"/>
      <c r="Q1246" s="206"/>
      <c r="R1246" s="206"/>
      <c r="S1246" s="206"/>
      <c r="T1246" s="207"/>
      <c r="AT1246" s="208" t="s">
        <v>157</v>
      </c>
      <c r="AU1246" s="208" t="s">
        <v>82</v>
      </c>
      <c r="AV1246" s="13" t="s">
        <v>80</v>
      </c>
      <c r="AW1246" s="13" t="s">
        <v>33</v>
      </c>
      <c r="AX1246" s="13" t="s">
        <v>72</v>
      </c>
      <c r="AY1246" s="208" t="s">
        <v>146</v>
      </c>
    </row>
    <row r="1247" spans="2:51" s="14" customFormat="1">
      <c r="B1247" s="209"/>
      <c r="C1247" s="210"/>
      <c r="D1247" s="200" t="s">
        <v>157</v>
      </c>
      <c r="E1247" s="211" t="s">
        <v>19</v>
      </c>
      <c r="F1247" s="212" t="s">
        <v>1374</v>
      </c>
      <c r="G1247" s="210"/>
      <c r="H1247" s="213">
        <v>39.909999999999997</v>
      </c>
      <c r="I1247" s="214"/>
      <c r="J1247" s="210"/>
      <c r="K1247" s="210"/>
      <c r="L1247" s="215"/>
      <c r="M1247" s="216"/>
      <c r="N1247" s="217"/>
      <c r="O1247" s="217"/>
      <c r="P1247" s="217"/>
      <c r="Q1247" s="217"/>
      <c r="R1247" s="217"/>
      <c r="S1247" s="217"/>
      <c r="T1247" s="218"/>
      <c r="AT1247" s="219" t="s">
        <v>157</v>
      </c>
      <c r="AU1247" s="219" t="s">
        <v>82</v>
      </c>
      <c r="AV1247" s="14" t="s">
        <v>82</v>
      </c>
      <c r="AW1247" s="14" t="s">
        <v>33</v>
      </c>
      <c r="AX1247" s="14" t="s">
        <v>72</v>
      </c>
      <c r="AY1247" s="219" t="s">
        <v>146</v>
      </c>
    </row>
    <row r="1248" spans="2:51" s="13" customFormat="1">
      <c r="B1248" s="198"/>
      <c r="C1248" s="199"/>
      <c r="D1248" s="200" t="s">
        <v>157</v>
      </c>
      <c r="E1248" s="201" t="s">
        <v>19</v>
      </c>
      <c r="F1248" s="202" t="s">
        <v>1375</v>
      </c>
      <c r="G1248" s="199"/>
      <c r="H1248" s="201" t="s">
        <v>19</v>
      </c>
      <c r="I1248" s="203"/>
      <c r="J1248" s="199"/>
      <c r="K1248" s="199"/>
      <c r="L1248" s="204"/>
      <c r="M1248" s="205"/>
      <c r="N1248" s="206"/>
      <c r="O1248" s="206"/>
      <c r="P1248" s="206"/>
      <c r="Q1248" s="206"/>
      <c r="R1248" s="206"/>
      <c r="S1248" s="206"/>
      <c r="T1248" s="207"/>
      <c r="AT1248" s="208" t="s">
        <v>157</v>
      </c>
      <c r="AU1248" s="208" t="s">
        <v>82</v>
      </c>
      <c r="AV1248" s="13" t="s">
        <v>80</v>
      </c>
      <c r="AW1248" s="13" t="s">
        <v>33</v>
      </c>
      <c r="AX1248" s="13" t="s">
        <v>72</v>
      </c>
      <c r="AY1248" s="208" t="s">
        <v>146</v>
      </c>
    </row>
    <row r="1249" spans="1:65" s="14" customFormat="1">
      <c r="B1249" s="209"/>
      <c r="C1249" s="210"/>
      <c r="D1249" s="200" t="s">
        <v>157</v>
      </c>
      <c r="E1249" s="211" t="s">
        <v>19</v>
      </c>
      <c r="F1249" s="212" t="s">
        <v>1376</v>
      </c>
      <c r="G1249" s="210"/>
      <c r="H1249" s="213">
        <v>39.43</v>
      </c>
      <c r="I1249" s="214"/>
      <c r="J1249" s="210"/>
      <c r="K1249" s="210"/>
      <c r="L1249" s="215"/>
      <c r="M1249" s="216"/>
      <c r="N1249" s="217"/>
      <c r="O1249" s="217"/>
      <c r="P1249" s="217"/>
      <c r="Q1249" s="217"/>
      <c r="R1249" s="217"/>
      <c r="S1249" s="217"/>
      <c r="T1249" s="218"/>
      <c r="AT1249" s="219" t="s">
        <v>157</v>
      </c>
      <c r="AU1249" s="219" t="s">
        <v>82</v>
      </c>
      <c r="AV1249" s="14" t="s">
        <v>82</v>
      </c>
      <c r="AW1249" s="14" t="s">
        <v>33</v>
      </c>
      <c r="AX1249" s="14" t="s">
        <v>72</v>
      </c>
      <c r="AY1249" s="219" t="s">
        <v>146</v>
      </c>
    </row>
    <row r="1250" spans="1:65" s="13" customFormat="1">
      <c r="B1250" s="198"/>
      <c r="C1250" s="199"/>
      <c r="D1250" s="200" t="s">
        <v>157</v>
      </c>
      <c r="E1250" s="201" t="s">
        <v>19</v>
      </c>
      <c r="F1250" s="202" t="s">
        <v>1377</v>
      </c>
      <c r="G1250" s="199"/>
      <c r="H1250" s="201" t="s">
        <v>19</v>
      </c>
      <c r="I1250" s="203"/>
      <c r="J1250" s="199"/>
      <c r="K1250" s="199"/>
      <c r="L1250" s="204"/>
      <c r="M1250" s="205"/>
      <c r="N1250" s="206"/>
      <c r="O1250" s="206"/>
      <c r="P1250" s="206"/>
      <c r="Q1250" s="206"/>
      <c r="R1250" s="206"/>
      <c r="S1250" s="206"/>
      <c r="T1250" s="207"/>
      <c r="AT1250" s="208" t="s">
        <v>157</v>
      </c>
      <c r="AU1250" s="208" t="s">
        <v>82</v>
      </c>
      <c r="AV1250" s="13" t="s">
        <v>80</v>
      </c>
      <c r="AW1250" s="13" t="s">
        <v>33</v>
      </c>
      <c r="AX1250" s="13" t="s">
        <v>72</v>
      </c>
      <c r="AY1250" s="208" t="s">
        <v>146</v>
      </c>
    </row>
    <row r="1251" spans="1:65" s="14" customFormat="1">
      <c r="B1251" s="209"/>
      <c r="C1251" s="210"/>
      <c r="D1251" s="200" t="s">
        <v>157</v>
      </c>
      <c r="E1251" s="211" t="s">
        <v>19</v>
      </c>
      <c r="F1251" s="212" t="s">
        <v>1378</v>
      </c>
      <c r="G1251" s="210"/>
      <c r="H1251" s="213">
        <v>11.59</v>
      </c>
      <c r="I1251" s="214"/>
      <c r="J1251" s="210"/>
      <c r="K1251" s="210"/>
      <c r="L1251" s="215"/>
      <c r="M1251" s="216"/>
      <c r="N1251" s="217"/>
      <c r="O1251" s="217"/>
      <c r="P1251" s="217"/>
      <c r="Q1251" s="217"/>
      <c r="R1251" s="217"/>
      <c r="S1251" s="217"/>
      <c r="T1251" s="218"/>
      <c r="AT1251" s="219" t="s">
        <v>157</v>
      </c>
      <c r="AU1251" s="219" t="s">
        <v>82</v>
      </c>
      <c r="AV1251" s="14" t="s">
        <v>82</v>
      </c>
      <c r="AW1251" s="14" t="s">
        <v>33</v>
      </c>
      <c r="AX1251" s="14" t="s">
        <v>72</v>
      </c>
      <c r="AY1251" s="219" t="s">
        <v>146</v>
      </c>
    </row>
    <row r="1252" spans="1:65" s="13" customFormat="1">
      <c r="B1252" s="198"/>
      <c r="C1252" s="199"/>
      <c r="D1252" s="200" t="s">
        <v>157</v>
      </c>
      <c r="E1252" s="201" t="s">
        <v>19</v>
      </c>
      <c r="F1252" s="202" t="s">
        <v>1383</v>
      </c>
      <c r="G1252" s="199"/>
      <c r="H1252" s="201" t="s">
        <v>19</v>
      </c>
      <c r="I1252" s="203"/>
      <c r="J1252" s="199"/>
      <c r="K1252" s="199"/>
      <c r="L1252" s="204"/>
      <c r="M1252" s="205"/>
      <c r="N1252" s="206"/>
      <c r="O1252" s="206"/>
      <c r="P1252" s="206"/>
      <c r="Q1252" s="206"/>
      <c r="R1252" s="206"/>
      <c r="S1252" s="206"/>
      <c r="T1252" s="207"/>
      <c r="AT1252" s="208" t="s">
        <v>157</v>
      </c>
      <c r="AU1252" s="208" t="s">
        <v>82</v>
      </c>
      <c r="AV1252" s="13" t="s">
        <v>80</v>
      </c>
      <c r="AW1252" s="13" t="s">
        <v>33</v>
      </c>
      <c r="AX1252" s="13" t="s">
        <v>72</v>
      </c>
      <c r="AY1252" s="208" t="s">
        <v>146</v>
      </c>
    </row>
    <row r="1253" spans="1:65" s="14" customFormat="1">
      <c r="B1253" s="209"/>
      <c r="C1253" s="210"/>
      <c r="D1253" s="200" t="s">
        <v>157</v>
      </c>
      <c r="E1253" s="211" t="s">
        <v>19</v>
      </c>
      <c r="F1253" s="212" t="s">
        <v>1384</v>
      </c>
      <c r="G1253" s="210"/>
      <c r="H1253" s="213">
        <v>90.62</v>
      </c>
      <c r="I1253" s="214"/>
      <c r="J1253" s="210"/>
      <c r="K1253" s="210"/>
      <c r="L1253" s="215"/>
      <c r="M1253" s="216"/>
      <c r="N1253" s="217"/>
      <c r="O1253" s="217"/>
      <c r="P1253" s="217"/>
      <c r="Q1253" s="217"/>
      <c r="R1253" s="217"/>
      <c r="S1253" s="217"/>
      <c r="T1253" s="218"/>
      <c r="AT1253" s="219" t="s">
        <v>157</v>
      </c>
      <c r="AU1253" s="219" t="s">
        <v>82</v>
      </c>
      <c r="AV1253" s="14" t="s">
        <v>82</v>
      </c>
      <c r="AW1253" s="14" t="s">
        <v>33</v>
      </c>
      <c r="AX1253" s="14" t="s">
        <v>72</v>
      </c>
      <c r="AY1253" s="219" t="s">
        <v>146</v>
      </c>
    </row>
    <row r="1254" spans="1:65" s="15" customFormat="1">
      <c r="B1254" s="220"/>
      <c r="C1254" s="221"/>
      <c r="D1254" s="200" t="s">
        <v>157</v>
      </c>
      <c r="E1254" s="222" t="s">
        <v>19</v>
      </c>
      <c r="F1254" s="223" t="s">
        <v>161</v>
      </c>
      <c r="G1254" s="221"/>
      <c r="H1254" s="224">
        <v>365.06</v>
      </c>
      <c r="I1254" s="225"/>
      <c r="J1254" s="221"/>
      <c r="K1254" s="221"/>
      <c r="L1254" s="226"/>
      <c r="M1254" s="227"/>
      <c r="N1254" s="228"/>
      <c r="O1254" s="228"/>
      <c r="P1254" s="228"/>
      <c r="Q1254" s="228"/>
      <c r="R1254" s="228"/>
      <c r="S1254" s="228"/>
      <c r="T1254" s="229"/>
      <c r="AT1254" s="230" t="s">
        <v>157</v>
      </c>
      <c r="AU1254" s="230" t="s">
        <v>82</v>
      </c>
      <c r="AV1254" s="15" t="s">
        <v>147</v>
      </c>
      <c r="AW1254" s="15" t="s">
        <v>33</v>
      </c>
      <c r="AX1254" s="15" t="s">
        <v>80</v>
      </c>
      <c r="AY1254" s="230" t="s">
        <v>146</v>
      </c>
    </row>
    <row r="1255" spans="1:65" s="2" customFormat="1" ht="21.75" customHeight="1">
      <c r="A1255" s="36"/>
      <c r="B1255" s="37"/>
      <c r="C1255" s="180" t="s">
        <v>1800</v>
      </c>
      <c r="D1255" s="180" t="s">
        <v>149</v>
      </c>
      <c r="E1255" s="181" t="s">
        <v>1801</v>
      </c>
      <c r="F1255" s="182" t="s">
        <v>1802</v>
      </c>
      <c r="G1255" s="183" t="s">
        <v>152</v>
      </c>
      <c r="H1255" s="184">
        <v>365.06</v>
      </c>
      <c r="I1255" s="185"/>
      <c r="J1255" s="186">
        <f>ROUND(I1255*H1255,2)</f>
        <v>0</v>
      </c>
      <c r="K1255" s="182" t="s">
        <v>362</v>
      </c>
      <c r="L1255" s="41"/>
      <c r="M1255" s="187" t="s">
        <v>19</v>
      </c>
      <c r="N1255" s="188" t="s">
        <v>43</v>
      </c>
      <c r="O1255" s="66"/>
      <c r="P1255" s="189">
        <f>O1255*H1255</f>
        <v>0</v>
      </c>
      <c r="Q1255" s="189">
        <v>7.4999999999999997E-3</v>
      </c>
      <c r="R1255" s="189">
        <f>Q1255*H1255</f>
        <v>2.7379500000000001</v>
      </c>
      <c r="S1255" s="189">
        <v>0</v>
      </c>
      <c r="T1255" s="190">
        <f>S1255*H1255</f>
        <v>0</v>
      </c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  <c r="AR1255" s="191" t="s">
        <v>241</v>
      </c>
      <c r="AT1255" s="191" t="s">
        <v>149</v>
      </c>
      <c r="AU1255" s="191" t="s">
        <v>82</v>
      </c>
      <c r="AY1255" s="19" t="s">
        <v>146</v>
      </c>
      <c r="BE1255" s="192">
        <f>IF(N1255="základní",J1255,0)</f>
        <v>0</v>
      </c>
      <c r="BF1255" s="192">
        <f>IF(N1255="snížená",J1255,0)</f>
        <v>0</v>
      </c>
      <c r="BG1255" s="192">
        <f>IF(N1255="zákl. přenesená",J1255,0)</f>
        <v>0</v>
      </c>
      <c r="BH1255" s="192">
        <f>IF(N1255="sníž. přenesená",J1255,0)</f>
        <v>0</v>
      </c>
      <c r="BI1255" s="192">
        <f>IF(N1255="nulová",J1255,0)</f>
        <v>0</v>
      </c>
      <c r="BJ1255" s="19" t="s">
        <v>80</v>
      </c>
      <c r="BK1255" s="192">
        <f>ROUND(I1255*H1255,2)</f>
        <v>0</v>
      </c>
      <c r="BL1255" s="19" t="s">
        <v>241</v>
      </c>
      <c r="BM1255" s="191" t="s">
        <v>1803</v>
      </c>
    </row>
    <row r="1256" spans="1:65" s="2" customFormat="1">
      <c r="A1256" s="36"/>
      <c r="B1256" s="37"/>
      <c r="C1256" s="38"/>
      <c r="D1256" s="193" t="s">
        <v>155</v>
      </c>
      <c r="E1256" s="38"/>
      <c r="F1256" s="194" t="s">
        <v>1804</v>
      </c>
      <c r="G1256" s="38"/>
      <c r="H1256" s="38"/>
      <c r="I1256" s="195"/>
      <c r="J1256" s="38"/>
      <c r="K1256" s="38"/>
      <c r="L1256" s="41"/>
      <c r="M1256" s="196"/>
      <c r="N1256" s="197"/>
      <c r="O1256" s="66"/>
      <c r="P1256" s="66"/>
      <c r="Q1256" s="66"/>
      <c r="R1256" s="66"/>
      <c r="S1256" s="66"/>
      <c r="T1256" s="67"/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T1256" s="19" t="s">
        <v>155</v>
      </c>
      <c r="AU1256" s="19" t="s">
        <v>82</v>
      </c>
    </row>
    <row r="1257" spans="1:65" s="13" customFormat="1">
      <c r="B1257" s="198"/>
      <c r="C1257" s="199"/>
      <c r="D1257" s="200" t="s">
        <v>157</v>
      </c>
      <c r="E1257" s="201" t="s">
        <v>19</v>
      </c>
      <c r="F1257" s="202" t="s">
        <v>516</v>
      </c>
      <c r="G1257" s="199"/>
      <c r="H1257" s="201" t="s">
        <v>19</v>
      </c>
      <c r="I1257" s="203"/>
      <c r="J1257" s="199"/>
      <c r="K1257" s="199"/>
      <c r="L1257" s="204"/>
      <c r="M1257" s="205"/>
      <c r="N1257" s="206"/>
      <c r="O1257" s="206"/>
      <c r="P1257" s="206"/>
      <c r="Q1257" s="206"/>
      <c r="R1257" s="206"/>
      <c r="S1257" s="206"/>
      <c r="T1257" s="207"/>
      <c r="AT1257" s="208" t="s">
        <v>157</v>
      </c>
      <c r="AU1257" s="208" t="s">
        <v>82</v>
      </c>
      <c r="AV1257" s="13" t="s">
        <v>80</v>
      </c>
      <c r="AW1257" s="13" t="s">
        <v>33</v>
      </c>
      <c r="AX1257" s="13" t="s">
        <v>72</v>
      </c>
      <c r="AY1257" s="208" t="s">
        <v>146</v>
      </c>
    </row>
    <row r="1258" spans="1:65" s="14" customFormat="1">
      <c r="B1258" s="209"/>
      <c r="C1258" s="210"/>
      <c r="D1258" s="200" t="s">
        <v>157</v>
      </c>
      <c r="E1258" s="211" t="s">
        <v>19</v>
      </c>
      <c r="F1258" s="212" t="s">
        <v>517</v>
      </c>
      <c r="G1258" s="210"/>
      <c r="H1258" s="213">
        <v>29.3</v>
      </c>
      <c r="I1258" s="214"/>
      <c r="J1258" s="210"/>
      <c r="K1258" s="210"/>
      <c r="L1258" s="215"/>
      <c r="M1258" s="216"/>
      <c r="N1258" s="217"/>
      <c r="O1258" s="217"/>
      <c r="P1258" s="217"/>
      <c r="Q1258" s="217"/>
      <c r="R1258" s="217"/>
      <c r="S1258" s="217"/>
      <c r="T1258" s="218"/>
      <c r="AT1258" s="219" t="s">
        <v>157</v>
      </c>
      <c r="AU1258" s="219" t="s">
        <v>82</v>
      </c>
      <c r="AV1258" s="14" t="s">
        <v>82</v>
      </c>
      <c r="AW1258" s="14" t="s">
        <v>33</v>
      </c>
      <c r="AX1258" s="14" t="s">
        <v>72</v>
      </c>
      <c r="AY1258" s="219" t="s">
        <v>146</v>
      </c>
    </row>
    <row r="1259" spans="1:65" s="13" customFormat="1">
      <c r="B1259" s="198"/>
      <c r="C1259" s="199"/>
      <c r="D1259" s="200" t="s">
        <v>157</v>
      </c>
      <c r="E1259" s="201" t="s">
        <v>19</v>
      </c>
      <c r="F1259" s="202" t="s">
        <v>518</v>
      </c>
      <c r="G1259" s="199"/>
      <c r="H1259" s="201" t="s">
        <v>19</v>
      </c>
      <c r="I1259" s="203"/>
      <c r="J1259" s="199"/>
      <c r="K1259" s="199"/>
      <c r="L1259" s="204"/>
      <c r="M1259" s="205"/>
      <c r="N1259" s="206"/>
      <c r="O1259" s="206"/>
      <c r="P1259" s="206"/>
      <c r="Q1259" s="206"/>
      <c r="R1259" s="206"/>
      <c r="S1259" s="206"/>
      <c r="T1259" s="207"/>
      <c r="AT1259" s="208" t="s">
        <v>157</v>
      </c>
      <c r="AU1259" s="208" t="s">
        <v>82</v>
      </c>
      <c r="AV1259" s="13" t="s">
        <v>80</v>
      </c>
      <c r="AW1259" s="13" t="s">
        <v>33</v>
      </c>
      <c r="AX1259" s="13" t="s">
        <v>72</v>
      </c>
      <c r="AY1259" s="208" t="s">
        <v>146</v>
      </c>
    </row>
    <row r="1260" spans="1:65" s="14" customFormat="1">
      <c r="B1260" s="209"/>
      <c r="C1260" s="210"/>
      <c r="D1260" s="200" t="s">
        <v>157</v>
      </c>
      <c r="E1260" s="211" t="s">
        <v>19</v>
      </c>
      <c r="F1260" s="212" t="s">
        <v>519</v>
      </c>
      <c r="G1260" s="210"/>
      <c r="H1260" s="213">
        <v>15.02</v>
      </c>
      <c r="I1260" s="214"/>
      <c r="J1260" s="210"/>
      <c r="K1260" s="210"/>
      <c r="L1260" s="215"/>
      <c r="M1260" s="216"/>
      <c r="N1260" s="217"/>
      <c r="O1260" s="217"/>
      <c r="P1260" s="217"/>
      <c r="Q1260" s="217"/>
      <c r="R1260" s="217"/>
      <c r="S1260" s="217"/>
      <c r="T1260" s="218"/>
      <c r="AT1260" s="219" t="s">
        <v>157</v>
      </c>
      <c r="AU1260" s="219" t="s">
        <v>82</v>
      </c>
      <c r="AV1260" s="14" t="s">
        <v>82</v>
      </c>
      <c r="AW1260" s="14" t="s">
        <v>33</v>
      </c>
      <c r="AX1260" s="14" t="s">
        <v>72</v>
      </c>
      <c r="AY1260" s="219" t="s">
        <v>146</v>
      </c>
    </row>
    <row r="1261" spans="1:65" s="13" customFormat="1">
      <c r="B1261" s="198"/>
      <c r="C1261" s="199"/>
      <c r="D1261" s="200" t="s">
        <v>157</v>
      </c>
      <c r="E1261" s="201" t="s">
        <v>19</v>
      </c>
      <c r="F1261" s="202" t="s">
        <v>520</v>
      </c>
      <c r="G1261" s="199"/>
      <c r="H1261" s="201" t="s">
        <v>19</v>
      </c>
      <c r="I1261" s="203"/>
      <c r="J1261" s="199"/>
      <c r="K1261" s="199"/>
      <c r="L1261" s="204"/>
      <c r="M1261" s="205"/>
      <c r="N1261" s="206"/>
      <c r="O1261" s="206"/>
      <c r="P1261" s="206"/>
      <c r="Q1261" s="206"/>
      <c r="R1261" s="206"/>
      <c r="S1261" s="206"/>
      <c r="T1261" s="207"/>
      <c r="AT1261" s="208" t="s">
        <v>157</v>
      </c>
      <c r="AU1261" s="208" t="s">
        <v>82</v>
      </c>
      <c r="AV1261" s="13" t="s">
        <v>80</v>
      </c>
      <c r="AW1261" s="13" t="s">
        <v>33</v>
      </c>
      <c r="AX1261" s="13" t="s">
        <v>72</v>
      </c>
      <c r="AY1261" s="208" t="s">
        <v>146</v>
      </c>
    </row>
    <row r="1262" spans="1:65" s="14" customFormat="1">
      <c r="B1262" s="209"/>
      <c r="C1262" s="210"/>
      <c r="D1262" s="200" t="s">
        <v>157</v>
      </c>
      <c r="E1262" s="211" t="s">
        <v>19</v>
      </c>
      <c r="F1262" s="212" t="s">
        <v>521</v>
      </c>
      <c r="G1262" s="210"/>
      <c r="H1262" s="213">
        <v>10.64</v>
      </c>
      <c r="I1262" s="214"/>
      <c r="J1262" s="210"/>
      <c r="K1262" s="210"/>
      <c r="L1262" s="215"/>
      <c r="M1262" s="216"/>
      <c r="N1262" s="217"/>
      <c r="O1262" s="217"/>
      <c r="P1262" s="217"/>
      <c r="Q1262" s="217"/>
      <c r="R1262" s="217"/>
      <c r="S1262" s="217"/>
      <c r="T1262" s="218"/>
      <c r="AT1262" s="219" t="s">
        <v>157</v>
      </c>
      <c r="AU1262" s="219" t="s">
        <v>82</v>
      </c>
      <c r="AV1262" s="14" t="s">
        <v>82</v>
      </c>
      <c r="AW1262" s="14" t="s">
        <v>33</v>
      </c>
      <c r="AX1262" s="14" t="s">
        <v>72</v>
      </c>
      <c r="AY1262" s="219" t="s">
        <v>146</v>
      </c>
    </row>
    <row r="1263" spans="1:65" s="13" customFormat="1">
      <c r="B1263" s="198"/>
      <c r="C1263" s="199"/>
      <c r="D1263" s="200" t="s">
        <v>157</v>
      </c>
      <c r="E1263" s="201" t="s">
        <v>19</v>
      </c>
      <c r="F1263" s="202" t="s">
        <v>935</v>
      </c>
      <c r="G1263" s="199"/>
      <c r="H1263" s="201" t="s">
        <v>19</v>
      </c>
      <c r="I1263" s="203"/>
      <c r="J1263" s="199"/>
      <c r="K1263" s="199"/>
      <c r="L1263" s="204"/>
      <c r="M1263" s="205"/>
      <c r="N1263" s="206"/>
      <c r="O1263" s="206"/>
      <c r="P1263" s="206"/>
      <c r="Q1263" s="206"/>
      <c r="R1263" s="206"/>
      <c r="S1263" s="206"/>
      <c r="T1263" s="207"/>
      <c r="AT1263" s="208" t="s">
        <v>157</v>
      </c>
      <c r="AU1263" s="208" t="s">
        <v>82</v>
      </c>
      <c r="AV1263" s="13" t="s">
        <v>80</v>
      </c>
      <c r="AW1263" s="13" t="s">
        <v>33</v>
      </c>
      <c r="AX1263" s="13" t="s">
        <v>72</v>
      </c>
      <c r="AY1263" s="208" t="s">
        <v>146</v>
      </c>
    </row>
    <row r="1264" spans="1:65" s="14" customFormat="1">
      <c r="B1264" s="209"/>
      <c r="C1264" s="210"/>
      <c r="D1264" s="200" t="s">
        <v>157</v>
      </c>
      <c r="E1264" s="211" t="s">
        <v>19</v>
      </c>
      <c r="F1264" s="212" t="s">
        <v>936</v>
      </c>
      <c r="G1264" s="210"/>
      <c r="H1264" s="213">
        <v>8.35</v>
      </c>
      <c r="I1264" s="214"/>
      <c r="J1264" s="210"/>
      <c r="K1264" s="210"/>
      <c r="L1264" s="215"/>
      <c r="M1264" s="216"/>
      <c r="N1264" s="217"/>
      <c r="O1264" s="217"/>
      <c r="P1264" s="217"/>
      <c r="Q1264" s="217"/>
      <c r="R1264" s="217"/>
      <c r="S1264" s="217"/>
      <c r="T1264" s="218"/>
      <c r="AT1264" s="219" t="s">
        <v>157</v>
      </c>
      <c r="AU1264" s="219" t="s">
        <v>82</v>
      </c>
      <c r="AV1264" s="14" t="s">
        <v>82</v>
      </c>
      <c r="AW1264" s="14" t="s">
        <v>33</v>
      </c>
      <c r="AX1264" s="14" t="s">
        <v>72</v>
      </c>
      <c r="AY1264" s="219" t="s">
        <v>146</v>
      </c>
    </row>
    <row r="1265" spans="2:51" s="13" customFormat="1">
      <c r="B1265" s="198"/>
      <c r="C1265" s="199"/>
      <c r="D1265" s="200" t="s">
        <v>157</v>
      </c>
      <c r="E1265" s="201" t="s">
        <v>19</v>
      </c>
      <c r="F1265" s="202" t="s">
        <v>937</v>
      </c>
      <c r="G1265" s="199"/>
      <c r="H1265" s="201" t="s">
        <v>19</v>
      </c>
      <c r="I1265" s="203"/>
      <c r="J1265" s="199"/>
      <c r="K1265" s="199"/>
      <c r="L1265" s="204"/>
      <c r="M1265" s="205"/>
      <c r="N1265" s="206"/>
      <c r="O1265" s="206"/>
      <c r="P1265" s="206"/>
      <c r="Q1265" s="206"/>
      <c r="R1265" s="206"/>
      <c r="S1265" s="206"/>
      <c r="T1265" s="207"/>
      <c r="AT1265" s="208" t="s">
        <v>157</v>
      </c>
      <c r="AU1265" s="208" t="s">
        <v>82</v>
      </c>
      <c r="AV1265" s="13" t="s">
        <v>80</v>
      </c>
      <c r="AW1265" s="13" t="s">
        <v>33</v>
      </c>
      <c r="AX1265" s="13" t="s">
        <v>72</v>
      </c>
      <c r="AY1265" s="208" t="s">
        <v>146</v>
      </c>
    </row>
    <row r="1266" spans="2:51" s="14" customFormat="1">
      <c r="B1266" s="209"/>
      <c r="C1266" s="210"/>
      <c r="D1266" s="200" t="s">
        <v>157</v>
      </c>
      <c r="E1266" s="211" t="s">
        <v>19</v>
      </c>
      <c r="F1266" s="212" t="s">
        <v>938</v>
      </c>
      <c r="G1266" s="210"/>
      <c r="H1266" s="213">
        <v>21.48</v>
      </c>
      <c r="I1266" s="214"/>
      <c r="J1266" s="210"/>
      <c r="K1266" s="210"/>
      <c r="L1266" s="215"/>
      <c r="M1266" s="216"/>
      <c r="N1266" s="217"/>
      <c r="O1266" s="217"/>
      <c r="P1266" s="217"/>
      <c r="Q1266" s="217"/>
      <c r="R1266" s="217"/>
      <c r="S1266" s="217"/>
      <c r="T1266" s="218"/>
      <c r="AT1266" s="219" t="s">
        <v>157</v>
      </c>
      <c r="AU1266" s="219" t="s">
        <v>82</v>
      </c>
      <c r="AV1266" s="14" t="s">
        <v>82</v>
      </c>
      <c r="AW1266" s="14" t="s">
        <v>33</v>
      </c>
      <c r="AX1266" s="14" t="s">
        <v>72</v>
      </c>
      <c r="AY1266" s="219" t="s">
        <v>146</v>
      </c>
    </row>
    <row r="1267" spans="2:51" s="13" customFormat="1">
      <c r="B1267" s="198"/>
      <c r="C1267" s="199"/>
      <c r="D1267" s="200" t="s">
        <v>157</v>
      </c>
      <c r="E1267" s="201" t="s">
        <v>19</v>
      </c>
      <c r="F1267" s="202" t="s">
        <v>939</v>
      </c>
      <c r="G1267" s="199"/>
      <c r="H1267" s="201" t="s">
        <v>19</v>
      </c>
      <c r="I1267" s="203"/>
      <c r="J1267" s="199"/>
      <c r="K1267" s="199"/>
      <c r="L1267" s="204"/>
      <c r="M1267" s="205"/>
      <c r="N1267" s="206"/>
      <c r="O1267" s="206"/>
      <c r="P1267" s="206"/>
      <c r="Q1267" s="206"/>
      <c r="R1267" s="206"/>
      <c r="S1267" s="206"/>
      <c r="T1267" s="207"/>
      <c r="AT1267" s="208" t="s">
        <v>157</v>
      </c>
      <c r="AU1267" s="208" t="s">
        <v>82</v>
      </c>
      <c r="AV1267" s="13" t="s">
        <v>80</v>
      </c>
      <c r="AW1267" s="13" t="s">
        <v>33</v>
      </c>
      <c r="AX1267" s="13" t="s">
        <v>72</v>
      </c>
      <c r="AY1267" s="208" t="s">
        <v>146</v>
      </c>
    </row>
    <row r="1268" spans="2:51" s="14" customFormat="1">
      <c r="B1268" s="209"/>
      <c r="C1268" s="210"/>
      <c r="D1268" s="200" t="s">
        <v>157</v>
      </c>
      <c r="E1268" s="211" t="s">
        <v>19</v>
      </c>
      <c r="F1268" s="212" t="s">
        <v>940</v>
      </c>
      <c r="G1268" s="210"/>
      <c r="H1268" s="213">
        <v>11.28</v>
      </c>
      <c r="I1268" s="214"/>
      <c r="J1268" s="210"/>
      <c r="K1268" s="210"/>
      <c r="L1268" s="215"/>
      <c r="M1268" s="216"/>
      <c r="N1268" s="217"/>
      <c r="O1268" s="217"/>
      <c r="P1268" s="217"/>
      <c r="Q1268" s="217"/>
      <c r="R1268" s="217"/>
      <c r="S1268" s="217"/>
      <c r="T1268" s="218"/>
      <c r="AT1268" s="219" t="s">
        <v>157</v>
      </c>
      <c r="AU1268" s="219" t="s">
        <v>82</v>
      </c>
      <c r="AV1268" s="14" t="s">
        <v>82</v>
      </c>
      <c r="AW1268" s="14" t="s">
        <v>33</v>
      </c>
      <c r="AX1268" s="14" t="s">
        <v>72</v>
      </c>
      <c r="AY1268" s="219" t="s">
        <v>146</v>
      </c>
    </row>
    <row r="1269" spans="2:51" s="13" customFormat="1">
      <c r="B1269" s="198"/>
      <c r="C1269" s="199"/>
      <c r="D1269" s="200" t="s">
        <v>157</v>
      </c>
      <c r="E1269" s="201" t="s">
        <v>19</v>
      </c>
      <c r="F1269" s="202" t="s">
        <v>941</v>
      </c>
      <c r="G1269" s="199"/>
      <c r="H1269" s="201" t="s">
        <v>19</v>
      </c>
      <c r="I1269" s="203"/>
      <c r="J1269" s="199"/>
      <c r="K1269" s="199"/>
      <c r="L1269" s="204"/>
      <c r="M1269" s="205"/>
      <c r="N1269" s="206"/>
      <c r="O1269" s="206"/>
      <c r="P1269" s="206"/>
      <c r="Q1269" s="206"/>
      <c r="R1269" s="206"/>
      <c r="S1269" s="206"/>
      <c r="T1269" s="207"/>
      <c r="AT1269" s="208" t="s">
        <v>157</v>
      </c>
      <c r="AU1269" s="208" t="s">
        <v>82</v>
      </c>
      <c r="AV1269" s="13" t="s">
        <v>80</v>
      </c>
      <c r="AW1269" s="13" t="s">
        <v>33</v>
      </c>
      <c r="AX1269" s="13" t="s">
        <v>72</v>
      </c>
      <c r="AY1269" s="208" t="s">
        <v>146</v>
      </c>
    </row>
    <row r="1270" spans="2:51" s="14" customFormat="1">
      <c r="B1270" s="209"/>
      <c r="C1270" s="210"/>
      <c r="D1270" s="200" t="s">
        <v>157</v>
      </c>
      <c r="E1270" s="211" t="s">
        <v>19</v>
      </c>
      <c r="F1270" s="212" t="s">
        <v>942</v>
      </c>
      <c r="G1270" s="210"/>
      <c r="H1270" s="213">
        <v>8.69</v>
      </c>
      <c r="I1270" s="214"/>
      <c r="J1270" s="210"/>
      <c r="K1270" s="210"/>
      <c r="L1270" s="215"/>
      <c r="M1270" s="216"/>
      <c r="N1270" s="217"/>
      <c r="O1270" s="217"/>
      <c r="P1270" s="217"/>
      <c r="Q1270" s="217"/>
      <c r="R1270" s="217"/>
      <c r="S1270" s="217"/>
      <c r="T1270" s="218"/>
      <c r="AT1270" s="219" t="s">
        <v>157</v>
      </c>
      <c r="AU1270" s="219" t="s">
        <v>82</v>
      </c>
      <c r="AV1270" s="14" t="s">
        <v>82</v>
      </c>
      <c r="AW1270" s="14" t="s">
        <v>33</v>
      </c>
      <c r="AX1270" s="14" t="s">
        <v>72</v>
      </c>
      <c r="AY1270" s="219" t="s">
        <v>146</v>
      </c>
    </row>
    <row r="1271" spans="2:51" s="13" customFormat="1">
      <c r="B1271" s="198"/>
      <c r="C1271" s="199"/>
      <c r="D1271" s="200" t="s">
        <v>157</v>
      </c>
      <c r="E1271" s="201" t="s">
        <v>19</v>
      </c>
      <c r="F1271" s="202" t="s">
        <v>943</v>
      </c>
      <c r="G1271" s="199"/>
      <c r="H1271" s="201" t="s">
        <v>19</v>
      </c>
      <c r="I1271" s="203"/>
      <c r="J1271" s="199"/>
      <c r="K1271" s="199"/>
      <c r="L1271" s="204"/>
      <c r="M1271" s="205"/>
      <c r="N1271" s="206"/>
      <c r="O1271" s="206"/>
      <c r="P1271" s="206"/>
      <c r="Q1271" s="206"/>
      <c r="R1271" s="206"/>
      <c r="S1271" s="206"/>
      <c r="T1271" s="207"/>
      <c r="AT1271" s="208" t="s">
        <v>157</v>
      </c>
      <c r="AU1271" s="208" t="s">
        <v>82</v>
      </c>
      <c r="AV1271" s="13" t="s">
        <v>80</v>
      </c>
      <c r="AW1271" s="13" t="s">
        <v>33</v>
      </c>
      <c r="AX1271" s="13" t="s">
        <v>72</v>
      </c>
      <c r="AY1271" s="208" t="s">
        <v>146</v>
      </c>
    </row>
    <row r="1272" spans="2:51" s="14" customFormat="1">
      <c r="B1272" s="209"/>
      <c r="C1272" s="210"/>
      <c r="D1272" s="200" t="s">
        <v>157</v>
      </c>
      <c r="E1272" s="211" t="s">
        <v>19</v>
      </c>
      <c r="F1272" s="212" t="s">
        <v>944</v>
      </c>
      <c r="G1272" s="210"/>
      <c r="H1272" s="213">
        <v>22.88</v>
      </c>
      <c r="I1272" s="214"/>
      <c r="J1272" s="210"/>
      <c r="K1272" s="210"/>
      <c r="L1272" s="215"/>
      <c r="M1272" s="216"/>
      <c r="N1272" s="217"/>
      <c r="O1272" s="217"/>
      <c r="P1272" s="217"/>
      <c r="Q1272" s="217"/>
      <c r="R1272" s="217"/>
      <c r="S1272" s="217"/>
      <c r="T1272" s="218"/>
      <c r="AT1272" s="219" t="s">
        <v>157</v>
      </c>
      <c r="AU1272" s="219" t="s">
        <v>82</v>
      </c>
      <c r="AV1272" s="14" t="s">
        <v>82</v>
      </c>
      <c r="AW1272" s="14" t="s">
        <v>33</v>
      </c>
      <c r="AX1272" s="14" t="s">
        <v>72</v>
      </c>
      <c r="AY1272" s="219" t="s">
        <v>146</v>
      </c>
    </row>
    <row r="1273" spans="2:51" s="13" customFormat="1">
      <c r="B1273" s="198"/>
      <c r="C1273" s="199"/>
      <c r="D1273" s="200" t="s">
        <v>157</v>
      </c>
      <c r="E1273" s="201" t="s">
        <v>19</v>
      </c>
      <c r="F1273" s="202" t="s">
        <v>1005</v>
      </c>
      <c r="G1273" s="199"/>
      <c r="H1273" s="201" t="s">
        <v>19</v>
      </c>
      <c r="I1273" s="203"/>
      <c r="J1273" s="199"/>
      <c r="K1273" s="199"/>
      <c r="L1273" s="204"/>
      <c r="M1273" s="205"/>
      <c r="N1273" s="206"/>
      <c r="O1273" s="206"/>
      <c r="P1273" s="206"/>
      <c r="Q1273" s="206"/>
      <c r="R1273" s="206"/>
      <c r="S1273" s="206"/>
      <c r="T1273" s="207"/>
      <c r="AT1273" s="208" t="s">
        <v>157</v>
      </c>
      <c r="AU1273" s="208" t="s">
        <v>82</v>
      </c>
      <c r="AV1273" s="13" t="s">
        <v>80</v>
      </c>
      <c r="AW1273" s="13" t="s">
        <v>33</v>
      </c>
      <c r="AX1273" s="13" t="s">
        <v>72</v>
      </c>
      <c r="AY1273" s="208" t="s">
        <v>146</v>
      </c>
    </row>
    <row r="1274" spans="2:51" s="14" customFormat="1">
      <c r="B1274" s="209"/>
      <c r="C1274" s="210"/>
      <c r="D1274" s="200" t="s">
        <v>157</v>
      </c>
      <c r="E1274" s="211" t="s">
        <v>19</v>
      </c>
      <c r="F1274" s="212" t="s">
        <v>1006</v>
      </c>
      <c r="G1274" s="210"/>
      <c r="H1274" s="213">
        <v>2.39</v>
      </c>
      <c r="I1274" s="214"/>
      <c r="J1274" s="210"/>
      <c r="K1274" s="210"/>
      <c r="L1274" s="215"/>
      <c r="M1274" s="216"/>
      <c r="N1274" s="217"/>
      <c r="O1274" s="217"/>
      <c r="P1274" s="217"/>
      <c r="Q1274" s="217"/>
      <c r="R1274" s="217"/>
      <c r="S1274" s="217"/>
      <c r="T1274" s="218"/>
      <c r="AT1274" s="219" t="s">
        <v>157</v>
      </c>
      <c r="AU1274" s="219" t="s">
        <v>82</v>
      </c>
      <c r="AV1274" s="14" t="s">
        <v>82</v>
      </c>
      <c r="AW1274" s="14" t="s">
        <v>33</v>
      </c>
      <c r="AX1274" s="14" t="s">
        <v>72</v>
      </c>
      <c r="AY1274" s="219" t="s">
        <v>146</v>
      </c>
    </row>
    <row r="1275" spans="2:51" s="13" customFormat="1">
      <c r="B1275" s="198"/>
      <c r="C1275" s="199"/>
      <c r="D1275" s="200" t="s">
        <v>157</v>
      </c>
      <c r="E1275" s="201" t="s">
        <v>19</v>
      </c>
      <c r="F1275" s="202" t="s">
        <v>945</v>
      </c>
      <c r="G1275" s="199"/>
      <c r="H1275" s="201" t="s">
        <v>19</v>
      </c>
      <c r="I1275" s="203"/>
      <c r="J1275" s="199"/>
      <c r="K1275" s="199"/>
      <c r="L1275" s="204"/>
      <c r="M1275" s="205"/>
      <c r="N1275" s="206"/>
      <c r="O1275" s="206"/>
      <c r="P1275" s="206"/>
      <c r="Q1275" s="206"/>
      <c r="R1275" s="206"/>
      <c r="S1275" s="206"/>
      <c r="T1275" s="207"/>
      <c r="AT1275" s="208" t="s">
        <v>157</v>
      </c>
      <c r="AU1275" s="208" t="s">
        <v>82</v>
      </c>
      <c r="AV1275" s="13" t="s">
        <v>80</v>
      </c>
      <c r="AW1275" s="13" t="s">
        <v>33</v>
      </c>
      <c r="AX1275" s="13" t="s">
        <v>72</v>
      </c>
      <c r="AY1275" s="208" t="s">
        <v>146</v>
      </c>
    </row>
    <row r="1276" spans="2:51" s="14" customFormat="1">
      <c r="B1276" s="209"/>
      <c r="C1276" s="210"/>
      <c r="D1276" s="200" t="s">
        <v>157</v>
      </c>
      <c r="E1276" s="211" t="s">
        <v>19</v>
      </c>
      <c r="F1276" s="212" t="s">
        <v>946</v>
      </c>
      <c r="G1276" s="210"/>
      <c r="H1276" s="213">
        <v>9.36</v>
      </c>
      <c r="I1276" s="214"/>
      <c r="J1276" s="210"/>
      <c r="K1276" s="210"/>
      <c r="L1276" s="215"/>
      <c r="M1276" s="216"/>
      <c r="N1276" s="217"/>
      <c r="O1276" s="217"/>
      <c r="P1276" s="217"/>
      <c r="Q1276" s="217"/>
      <c r="R1276" s="217"/>
      <c r="S1276" s="217"/>
      <c r="T1276" s="218"/>
      <c r="AT1276" s="219" t="s">
        <v>157</v>
      </c>
      <c r="AU1276" s="219" t="s">
        <v>82</v>
      </c>
      <c r="AV1276" s="14" t="s">
        <v>82</v>
      </c>
      <c r="AW1276" s="14" t="s">
        <v>33</v>
      </c>
      <c r="AX1276" s="14" t="s">
        <v>72</v>
      </c>
      <c r="AY1276" s="219" t="s">
        <v>146</v>
      </c>
    </row>
    <row r="1277" spans="2:51" s="13" customFormat="1">
      <c r="B1277" s="198"/>
      <c r="C1277" s="199"/>
      <c r="D1277" s="200" t="s">
        <v>157</v>
      </c>
      <c r="E1277" s="201" t="s">
        <v>19</v>
      </c>
      <c r="F1277" s="202" t="s">
        <v>1369</v>
      </c>
      <c r="G1277" s="199"/>
      <c r="H1277" s="201" t="s">
        <v>19</v>
      </c>
      <c r="I1277" s="203"/>
      <c r="J1277" s="199"/>
      <c r="K1277" s="199"/>
      <c r="L1277" s="204"/>
      <c r="M1277" s="205"/>
      <c r="N1277" s="206"/>
      <c r="O1277" s="206"/>
      <c r="P1277" s="206"/>
      <c r="Q1277" s="206"/>
      <c r="R1277" s="206"/>
      <c r="S1277" s="206"/>
      <c r="T1277" s="207"/>
      <c r="AT1277" s="208" t="s">
        <v>157</v>
      </c>
      <c r="AU1277" s="208" t="s">
        <v>82</v>
      </c>
      <c r="AV1277" s="13" t="s">
        <v>80</v>
      </c>
      <c r="AW1277" s="13" t="s">
        <v>33</v>
      </c>
      <c r="AX1277" s="13" t="s">
        <v>72</v>
      </c>
      <c r="AY1277" s="208" t="s">
        <v>146</v>
      </c>
    </row>
    <row r="1278" spans="2:51" s="14" customFormat="1">
      <c r="B1278" s="209"/>
      <c r="C1278" s="210"/>
      <c r="D1278" s="200" t="s">
        <v>157</v>
      </c>
      <c r="E1278" s="211" t="s">
        <v>19</v>
      </c>
      <c r="F1278" s="212" t="s">
        <v>1370</v>
      </c>
      <c r="G1278" s="210"/>
      <c r="H1278" s="213">
        <v>25.46</v>
      </c>
      <c r="I1278" s="214"/>
      <c r="J1278" s="210"/>
      <c r="K1278" s="210"/>
      <c r="L1278" s="215"/>
      <c r="M1278" s="216"/>
      <c r="N1278" s="217"/>
      <c r="O1278" s="217"/>
      <c r="P1278" s="217"/>
      <c r="Q1278" s="217"/>
      <c r="R1278" s="217"/>
      <c r="S1278" s="217"/>
      <c r="T1278" s="218"/>
      <c r="AT1278" s="219" t="s">
        <v>157</v>
      </c>
      <c r="AU1278" s="219" t="s">
        <v>82</v>
      </c>
      <c r="AV1278" s="14" t="s">
        <v>82</v>
      </c>
      <c r="AW1278" s="14" t="s">
        <v>33</v>
      </c>
      <c r="AX1278" s="14" t="s">
        <v>72</v>
      </c>
      <c r="AY1278" s="219" t="s">
        <v>146</v>
      </c>
    </row>
    <row r="1279" spans="2:51" s="13" customFormat="1">
      <c r="B1279" s="198"/>
      <c r="C1279" s="199"/>
      <c r="D1279" s="200" t="s">
        <v>157</v>
      </c>
      <c r="E1279" s="201" t="s">
        <v>19</v>
      </c>
      <c r="F1279" s="202" t="s">
        <v>1371</v>
      </c>
      <c r="G1279" s="199"/>
      <c r="H1279" s="201" t="s">
        <v>19</v>
      </c>
      <c r="I1279" s="203"/>
      <c r="J1279" s="199"/>
      <c r="K1279" s="199"/>
      <c r="L1279" s="204"/>
      <c r="M1279" s="205"/>
      <c r="N1279" s="206"/>
      <c r="O1279" s="206"/>
      <c r="P1279" s="206"/>
      <c r="Q1279" s="206"/>
      <c r="R1279" s="206"/>
      <c r="S1279" s="206"/>
      <c r="T1279" s="207"/>
      <c r="AT1279" s="208" t="s">
        <v>157</v>
      </c>
      <c r="AU1279" s="208" t="s">
        <v>82</v>
      </c>
      <c r="AV1279" s="13" t="s">
        <v>80</v>
      </c>
      <c r="AW1279" s="13" t="s">
        <v>33</v>
      </c>
      <c r="AX1279" s="13" t="s">
        <v>72</v>
      </c>
      <c r="AY1279" s="208" t="s">
        <v>146</v>
      </c>
    </row>
    <row r="1280" spans="2:51" s="14" customFormat="1">
      <c r="B1280" s="209"/>
      <c r="C1280" s="210"/>
      <c r="D1280" s="200" t="s">
        <v>157</v>
      </c>
      <c r="E1280" s="211" t="s">
        <v>19</v>
      </c>
      <c r="F1280" s="212" t="s">
        <v>1372</v>
      </c>
      <c r="G1280" s="210"/>
      <c r="H1280" s="213">
        <v>18.66</v>
      </c>
      <c r="I1280" s="214"/>
      <c r="J1280" s="210"/>
      <c r="K1280" s="210"/>
      <c r="L1280" s="215"/>
      <c r="M1280" s="216"/>
      <c r="N1280" s="217"/>
      <c r="O1280" s="217"/>
      <c r="P1280" s="217"/>
      <c r="Q1280" s="217"/>
      <c r="R1280" s="217"/>
      <c r="S1280" s="217"/>
      <c r="T1280" s="218"/>
      <c r="AT1280" s="219" t="s">
        <v>157</v>
      </c>
      <c r="AU1280" s="219" t="s">
        <v>82</v>
      </c>
      <c r="AV1280" s="14" t="s">
        <v>82</v>
      </c>
      <c r="AW1280" s="14" t="s">
        <v>33</v>
      </c>
      <c r="AX1280" s="14" t="s">
        <v>72</v>
      </c>
      <c r="AY1280" s="219" t="s">
        <v>146</v>
      </c>
    </row>
    <row r="1281" spans="1:65" s="13" customFormat="1">
      <c r="B1281" s="198"/>
      <c r="C1281" s="199"/>
      <c r="D1281" s="200" t="s">
        <v>157</v>
      </c>
      <c r="E1281" s="201" t="s">
        <v>19</v>
      </c>
      <c r="F1281" s="202" t="s">
        <v>1373</v>
      </c>
      <c r="G1281" s="199"/>
      <c r="H1281" s="201" t="s">
        <v>19</v>
      </c>
      <c r="I1281" s="203"/>
      <c r="J1281" s="199"/>
      <c r="K1281" s="199"/>
      <c r="L1281" s="204"/>
      <c r="M1281" s="205"/>
      <c r="N1281" s="206"/>
      <c r="O1281" s="206"/>
      <c r="P1281" s="206"/>
      <c r="Q1281" s="206"/>
      <c r="R1281" s="206"/>
      <c r="S1281" s="206"/>
      <c r="T1281" s="207"/>
      <c r="AT1281" s="208" t="s">
        <v>157</v>
      </c>
      <c r="AU1281" s="208" t="s">
        <v>82</v>
      </c>
      <c r="AV1281" s="13" t="s">
        <v>80</v>
      </c>
      <c r="AW1281" s="13" t="s">
        <v>33</v>
      </c>
      <c r="AX1281" s="13" t="s">
        <v>72</v>
      </c>
      <c r="AY1281" s="208" t="s">
        <v>146</v>
      </c>
    </row>
    <row r="1282" spans="1:65" s="14" customFormat="1">
      <c r="B1282" s="209"/>
      <c r="C1282" s="210"/>
      <c r="D1282" s="200" t="s">
        <v>157</v>
      </c>
      <c r="E1282" s="211" t="s">
        <v>19</v>
      </c>
      <c r="F1282" s="212" t="s">
        <v>1374</v>
      </c>
      <c r="G1282" s="210"/>
      <c r="H1282" s="213">
        <v>39.909999999999997</v>
      </c>
      <c r="I1282" s="214"/>
      <c r="J1282" s="210"/>
      <c r="K1282" s="210"/>
      <c r="L1282" s="215"/>
      <c r="M1282" s="216"/>
      <c r="N1282" s="217"/>
      <c r="O1282" s="217"/>
      <c r="P1282" s="217"/>
      <c r="Q1282" s="217"/>
      <c r="R1282" s="217"/>
      <c r="S1282" s="217"/>
      <c r="T1282" s="218"/>
      <c r="AT1282" s="219" t="s">
        <v>157</v>
      </c>
      <c r="AU1282" s="219" t="s">
        <v>82</v>
      </c>
      <c r="AV1282" s="14" t="s">
        <v>82</v>
      </c>
      <c r="AW1282" s="14" t="s">
        <v>33</v>
      </c>
      <c r="AX1282" s="14" t="s">
        <v>72</v>
      </c>
      <c r="AY1282" s="219" t="s">
        <v>146</v>
      </c>
    </row>
    <row r="1283" spans="1:65" s="13" customFormat="1">
      <c r="B1283" s="198"/>
      <c r="C1283" s="199"/>
      <c r="D1283" s="200" t="s">
        <v>157</v>
      </c>
      <c r="E1283" s="201" t="s">
        <v>19</v>
      </c>
      <c r="F1283" s="202" t="s">
        <v>1375</v>
      </c>
      <c r="G1283" s="199"/>
      <c r="H1283" s="201" t="s">
        <v>19</v>
      </c>
      <c r="I1283" s="203"/>
      <c r="J1283" s="199"/>
      <c r="K1283" s="199"/>
      <c r="L1283" s="204"/>
      <c r="M1283" s="205"/>
      <c r="N1283" s="206"/>
      <c r="O1283" s="206"/>
      <c r="P1283" s="206"/>
      <c r="Q1283" s="206"/>
      <c r="R1283" s="206"/>
      <c r="S1283" s="206"/>
      <c r="T1283" s="207"/>
      <c r="AT1283" s="208" t="s">
        <v>157</v>
      </c>
      <c r="AU1283" s="208" t="s">
        <v>82</v>
      </c>
      <c r="AV1283" s="13" t="s">
        <v>80</v>
      </c>
      <c r="AW1283" s="13" t="s">
        <v>33</v>
      </c>
      <c r="AX1283" s="13" t="s">
        <v>72</v>
      </c>
      <c r="AY1283" s="208" t="s">
        <v>146</v>
      </c>
    </row>
    <row r="1284" spans="1:65" s="14" customFormat="1">
      <c r="B1284" s="209"/>
      <c r="C1284" s="210"/>
      <c r="D1284" s="200" t="s">
        <v>157</v>
      </c>
      <c r="E1284" s="211" t="s">
        <v>19</v>
      </c>
      <c r="F1284" s="212" t="s">
        <v>1376</v>
      </c>
      <c r="G1284" s="210"/>
      <c r="H1284" s="213">
        <v>39.43</v>
      </c>
      <c r="I1284" s="214"/>
      <c r="J1284" s="210"/>
      <c r="K1284" s="210"/>
      <c r="L1284" s="215"/>
      <c r="M1284" s="216"/>
      <c r="N1284" s="217"/>
      <c r="O1284" s="217"/>
      <c r="P1284" s="217"/>
      <c r="Q1284" s="217"/>
      <c r="R1284" s="217"/>
      <c r="S1284" s="217"/>
      <c r="T1284" s="218"/>
      <c r="AT1284" s="219" t="s">
        <v>157</v>
      </c>
      <c r="AU1284" s="219" t="s">
        <v>82</v>
      </c>
      <c r="AV1284" s="14" t="s">
        <v>82</v>
      </c>
      <c r="AW1284" s="14" t="s">
        <v>33</v>
      </c>
      <c r="AX1284" s="14" t="s">
        <v>72</v>
      </c>
      <c r="AY1284" s="219" t="s">
        <v>146</v>
      </c>
    </row>
    <row r="1285" spans="1:65" s="13" customFormat="1">
      <c r="B1285" s="198"/>
      <c r="C1285" s="199"/>
      <c r="D1285" s="200" t="s">
        <v>157</v>
      </c>
      <c r="E1285" s="201" t="s">
        <v>19</v>
      </c>
      <c r="F1285" s="202" t="s">
        <v>1377</v>
      </c>
      <c r="G1285" s="199"/>
      <c r="H1285" s="201" t="s">
        <v>19</v>
      </c>
      <c r="I1285" s="203"/>
      <c r="J1285" s="199"/>
      <c r="K1285" s="199"/>
      <c r="L1285" s="204"/>
      <c r="M1285" s="205"/>
      <c r="N1285" s="206"/>
      <c r="O1285" s="206"/>
      <c r="P1285" s="206"/>
      <c r="Q1285" s="206"/>
      <c r="R1285" s="206"/>
      <c r="S1285" s="206"/>
      <c r="T1285" s="207"/>
      <c r="AT1285" s="208" t="s">
        <v>157</v>
      </c>
      <c r="AU1285" s="208" t="s">
        <v>82</v>
      </c>
      <c r="AV1285" s="13" t="s">
        <v>80</v>
      </c>
      <c r="AW1285" s="13" t="s">
        <v>33</v>
      </c>
      <c r="AX1285" s="13" t="s">
        <v>72</v>
      </c>
      <c r="AY1285" s="208" t="s">
        <v>146</v>
      </c>
    </row>
    <row r="1286" spans="1:65" s="14" customFormat="1">
      <c r="B1286" s="209"/>
      <c r="C1286" s="210"/>
      <c r="D1286" s="200" t="s">
        <v>157</v>
      </c>
      <c r="E1286" s="211" t="s">
        <v>19</v>
      </c>
      <c r="F1286" s="212" t="s">
        <v>1378</v>
      </c>
      <c r="G1286" s="210"/>
      <c r="H1286" s="213">
        <v>11.59</v>
      </c>
      <c r="I1286" s="214"/>
      <c r="J1286" s="210"/>
      <c r="K1286" s="210"/>
      <c r="L1286" s="215"/>
      <c r="M1286" s="216"/>
      <c r="N1286" s="217"/>
      <c r="O1286" s="217"/>
      <c r="P1286" s="217"/>
      <c r="Q1286" s="217"/>
      <c r="R1286" s="217"/>
      <c r="S1286" s="217"/>
      <c r="T1286" s="218"/>
      <c r="AT1286" s="219" t="s">
        <v>157</v>
      </c>
      <c r="AU1286" s="219" t="s">
        <v>82</v>
      </c>
      <c r="AV1286" s="14" t="s">
        <v>82</v>
      </c>
      <c r="AW1286" s="14" t="s">
        <v>33</v>
      </c>
      <c r="AX1286" s="14" t="s">
        <v>72</v>
      </c>
      <c r="AY1286" s="219" t="s">
        <v>146</v>
      </c>
    </row>
    <row r="1287" spans="1:65" s="13" customFormat="1">
      <c r="B1287" s="198"/>
      <c r="C1287" s="199"/>
      <c r="D1287" s="200" t="s">
        <v>157</v>
      </c>
      <c r="E1287" s="201" t="s">
        <v>19</v>
      </c>
      <c r="F1287" s="202" t="s">
        <v>1383</v>
      </c>
      <c r="G1287" s="199"/>
      <c r="H1287" s="201" t="s">
        <v>19</v>
      </c>
      <c r="I1287" s="203"/>
      <c r="J1287" s="199"/>
      <c r="K1287" s="199"/>
      <c r="L1287" s="204"/>
      <c r="M1287" s="205"/>
      <c r="N1287" s="206"/>
      <c r="O1287" s="206"/>
      <c r="P1287" s="206"/>
      <c r="Q1287" s="206"/>
      <c r="R1287" s="206"/>
      <c r="S1287" s="206"/>
      <c r="T1287" s="207"/>
      <c r="AT1287" s="208" t="s">
        <v>157</v>
      </c>
      <c r="AU1287" s="208" t="s">
        <v>82</v>
      </c>
      <c r="AV1287" s="13" t="s">
        <v>80</v>
      </c>
      <c r="AW1287" s="13" t="s">
        <v>33</v>
      </c>
      <c r="AX1287" s="13" t="s">
        <v>72</v>
      </c>
      <c r="AY1287" s="208" t="s">
        <v>146</v>
      </c>
    </row>
    <row r="1288" spans="1:65" s="14" customFormat="1">
      <c r="B1288" s="209"/>
      <c r="C1288" s="210"/>
      <c r="D1288" s="200" t="s">
        <v>157</v>
      </c>
      <c r="E1288" s="211" t="s">
        <v>19</v>
      </c>
      <c r="F1288" s="212" t="s">
        <v>1384</v>
      </c>
      <c r="G1288" s="210"/>
      <c r="H1288" s="213">
        <v>90.62</v>
      </c>
      <c r="I1288" s="214"/>
      <c r="J1288" s="210"/>
      <c r="K1288" s="210"/>
      <c r="L1288" s="215"/>
      <c r="M1288" s="216"/>
      <c r="N1288" s="217"/>
      <c r="O1288" s="217"/>
      <c r="P1288" s="217"/>
      <c r="Q1288" s="217"/>
      <c r="R1288" s="217"/>
      <c r="S1288" s="217"/>
      <c r="T1288" s="218"/>
      <c r="AT1288" s="219" t="s">
        <v>157</v>
      </c>
      <c r="AU1288" s="219" t="s">
        <v>82</v>
      </c>
      <c r="AV1288" s="14" t="s">
        <v>82</v>
      </c>
      <c r="AW1288" s="14" t="s">
        <v>33</v>
      </c>
      <c r="AX1288" s="14" t="s">
        <v>72</v>
      </c>
      <c r="AY1288" s="219" t="s">
        <v>146</v>
      </c>
    </row>
    <row r="1289" spans="1:65" s="15" customFormat="1">
      <c r="B1289" s="220"/>
      <c r="C1289" s="221"/>
      <c r="D1289" s="200" t="s">
        <v>157</v>
      </c>
      <c r="E1289" s="222" t="s">
        <v>19</v>
      </c>
      <c r="F1289" s="223" t="s">
        <v>161</v>
      </c>
      <c r="G1289" s="221"/>
      <c r="H1289" s="224">
        <v>365.06</v>
      </c>
      <c r="I1289" s="225"/>
      <c r="J1289" s="221"/>
      <c r="K1289" s="221"/>
      <c r="L1289" s="226"/>
      <c r="M1289" s="227"/>
      <c r="N1289" s="228"/>
      <c r="O1289" s="228"/>
      <c r="P1289" s="228"/>
      <c r="Q1289" s="228"/>
      <c r="R1289" s="228"/>
      <c r="S1289" s="228"/>
      <c r="T1289" s="229"/>
      <c r="AT1289" s="230" t="s">
        <v>157</v>
      </c>
      <c r="AU1289" s="230" t="s">
        <v>82</v>
      </c>
      <c r="AV1289" s="15" t="s">
        <v>147</v>
      </c>
      <c r="AW1289" s="15" t="s">
        <v>33</v>
      </c>
      <c r="AX1289" s="15" t="s">
        <v>80</v>
      </c>
      <c r="AY1289" s="230" t="s">
        <v>146</v>
      </c>
    </row>
    <row r="1290" spans="1:65" s="2" customFormat="1" ht="16.5" customHeight="1">
      <c r="A1290" s="36"/>
      <c r="B1290" s="37"/>
      <c r="C1290" s="180" t="s">
        <v>1805</v>
      </c>
      <c r="D1290" s="180" t="s">
        <v>149</v>
      </c>
      <c r="E1290" s="181" t="s">
        <v>1806</v>
      </c>
      <c r="F1290" s="182" t="s">
        <v>1807</v>
      </c>
      <c r="G1290" s="183" t="s">
        <v>152</v>
      </c>
      <c r="H1290" s="184">
        <v>163.79</v>
      </c>
      <c r="I1290" s="185"/>
      <c r="J1290" s="186">
        <f>ROUND(I1290*H1290,2)</f>
        <v>0</v>
      </c>
      <c r="K1290" s="182" t="s">
        <v>362</v>
      </c>
      <c r="L1290" s="41"/>
      <c r="M1290" s="187" t="s">
        <v>19</v>
      </c>
      <c r="N1290" s="188" t="s">
        <v>43</v>
      </c>
      <c r="O1290" s="66"/>
      <c r="P1290" s="189">
        <f>O1290*H1290</f>
        <v>0</v>
      </c>
      <c r="Q1290" s="189">
        <v>0</v>
      </c>
      <c r="R1290" s="189">
        <f>Q1290*H1290</f>
        <v>0</v>
      </c>
      <c r="S1290" s="189">
        <v>3.0000000000000001E-3</v>
      </c>
      <c r="T1290" s="190">
        <f>S1290*H1290</f>
        <v>0.49136999999999997</v>
      </c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R1290" s="191" t="s">
        <v>241</v>
      </c>
      <c r="AT1290" s="191" t="s">
        <v>149</v>
      </c>
      <c r="AU1290" s="191" t="s">
        <v>82</v>
      </c>
      <c r="AY1290" s="19" t="s">
        <v>146</v>
      </c>
      <c r="BE1290" s="192">
        <f>IF(N1290="základní",J1290,0)</f>
        <v>0</v>
      </c>
      <c r="BF1290" s="192">
        <f>IF(N1290="snížená",J1290,0)</f>
        <v>0</v>
      </c>
      <c r="BG1290" s="192">
        <f>IF(N1290="zákl. přenesená",J1290,0)</f>
        <v>0</v>
      </c>
      <c r="BH1290" s="192">
        <f>IF(N1290="sníž. přenesená",J1290,0)</f>
        <v>0</v>
      </c>
      <c r="BI1290" s="192">
        <f>IF(N1290="nulová",J1290,0)</f>
        <v>0</v>
      </c>
      <c r="BJ1290" s="19" t="s">
        <v>80</v>
      </c>
      <c r="BK1290" s="192">
        <f>ROUND(I1290*H1290,2)</f>
        <v>0</v>
      </c>
      <c r="BL1290" s="19" t="s">
        <v>241</v>
      </c>
      <c r="BM1290" s="191" t="s">
        <v>1808</v>
      </c>
    </row>
    <row r="1291" spans="1:65" s="2" customFormat="1">
      <c r="A1291" s="36"/>
      <c r="B1291" s="37"/>
      <c r="C1291" s="38"/>
      <c r="D1291" s="193" t="s">
        <v>155</v>
      </c>
      <c r="E1291" s="38"/>
      <c r="F1291" s="194" t="s">
        <v>1809</v>
      </c>
      <c r="G1291" s="38"/>
      <c r="H1291" s="38"/>
      <c r="I1291" s="195"/>
      <c r="J1291" s="38"/>
      <c r="K1291" s="38"/>
      <c r="L1291" s="41"/>
      <c r="M1291" s="196"/>
      <c r="N1291" s="197"/>
      <c r="O1291" s="66"/>
      <c r="P1291" s="66"/>
      <c r="Q1291" s="66"/>
      <c r="R1291" s="66"/>
      <c r="S1291" s="66"/>
      <c r="T1291" s="67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T1291" s="19" t="s">
        <v>155</v>
      </c>
      <c r="AU1291" s="19" t="s">
        <v>82</v>
      </c>
    </row>
    <row r="1292" spans="1:65" s="13" customFormat="1">
      <c r="B1292" s="198"/>
      <c r="C1292" s="199"/>
      <c r="D1292" s="200" t="s">
        <v>157</v>
      </c>
      <c r="E1292" s="201" t="s">
        <v>19</v>
      </c>
      <c r="F1292" s="202" t="s">
        <v>514</v>
      </c>
      <c r="G1292" s="199"/>
      <c r="H1292" s="201" t="s">
        <v>19</v>
      </c>
      <c r="I1292" s="203"/>
      <c r="J1292" s="199"/>
      <c r="K1292" s="199"/>
      <c r="L1292" s="204"/>
      <c r="M1292" s="205"/>
      <c r="N1292" s="206"/>
      <c r="O1292" s="206"/>
      <c r="P1292" s="206"/>
      <c r="Q1292" s="206"/>
      <c r="R1292" s="206"/>
      <c r="S1292" s="206"/>
      <c r="T1292" s="207"/>
      <c r="AT1292" s="208" t="s">
        <v>157</v>
      </c>
      <c r="AU1292" s="208" t="s">
        <v>82</v>
      </c>
      <c r="AV1292" s="13" t="s">
        <v>80</v>
      </c>
      <c r="AW1292" s="13" t="s">
        <v>33</v>
      </c>
      <c r="AX1292" s="13" t="s">
        <v>72</v>
      </c>
      <c r="AY1292" s="208" t="s">
        <v>146</v>
      </c>
    </row>
    <row r="1293" spans="1:65" s="14" customFormat="1">
      <c r="B1293" s="209"/>
      <c r="C1293" s="210"/>
      <c r="D1293" s="200" t="s">
        <v>157</v>
      </c>
      <c r="E1293" s="211" t="s">
        <v>19</v>
      </c>
      <c r="F1293" s="212" t="s">
        <v>1196</v>
      </c>
      <c r="G1293" s="210"/>
      <c r="H1293" s="213">
        <v>16.2</v>
      </c>
      <c r="I1293" s="214"/>
      <c r="J1293" s="210"/>
      <c r="K1293" s="210"/>
      <c r="L1293" s="215"/>
      <c r="M1293" s="216"/>
      <c r="N1293" s="217"/>
      <c r="O1293" s="217"/>
      <c r="P1293" s="217"/>
      <c r="Q1293" s="217"/>
      <c r="R1293" s="217"/>
      <c r="S1293" s="217"/>
      <c r="T1293" s="218"/>
      <c r="AT1293" s="219" t="s">
        <v>157</v>
      </c>
      <c r="AU1293" s="219" t="s">
        <v>82</v>
      </c>
      <c r="AV1293" s="14" t="s">
        <v>82</v>
      </c>
      <c r="AW1293" s="14" t="s">
        <v>33</v>
      </c>
      <c r="AX1293" s="14" t="s">
        <v>72</v>
      </c>
      <c r="AY1293" s="219" t="s">
        <v>146</v>
      </c>
    </row>
    <row r="1294" spans="1:65" s="13" customFormat="1">
      <c r="B1294" s="198"/>
      <c r="C1294" s="199"/>
      <c r="D1294" s="200" t="s">
        <v>157</v>
      </c>
      <c r="E1294" s="201" t="s">
        <v>19</v>
      </c>
      <c r="F1294" s="202" t="s">
        <v>516</v>
      </c>
      <c r="G1294" s="199"/>
      <c r="H1294" s="201" t="s">
        <v>19</v>
      </c>
      <c r="I1294" s="203"/>
      <c r="J1294" s="199"/>
      <c r="K1294" s="199"/>
      <c r="L1294" s="204"/>
      <c r="M1294" s="205"/>
      <c r="N1294" s="206"/>
      <c r="O1294" s="206"/>
      <c r="P1294" s="206"/>
      <c r="Q1294" s="206"/>
      <c r="R1294" s="206"/>
      <c r="S1294" s="206"/>
      <c r="T1294" s="207"/>
      <c r="AT1294" s="208" t="s">
        <v>157</v>
      </c>
      <c r="AU1294" s="208" t="s">
        <v>82</v>
      </c>
      <c r="AV1294" s="13" t="s">
        <v>80</v>
      </c>
      <c r="AW1294" s="13" t="s">
        <v>33</v>
      </c>
      <c r="AX1294" s="13" t="s">
        <v>72</v>
      </c>
      <c r="AY1294" s="208" t="s">
        <v>146</v>
      </c>
    </row>
    <row r="1295" spans="1:65" s="14" customFormat="1">
      <c r="B1295" s="209"/>
      <c r="C1295" s="210"/>
      <c r="D1295" s="200" t="s">
        <v>157</v>
      </c>
      <c r="E1295" s="211" t="s">
        <v>19</v>
      </c>
      <c r="F1295" s="212" t="s">
        <v>1197</v>
      </c>
      <c r="G1295" s="210"/>
      <c r="H1295" s="213">
        <v>28.63</v>
      </c>
      <c r="I1295" s="214"/>
      <c r="J1295" s="210"/>
      <c r="K1295" s="210"/>
      <c r="L1295" s="215"/>
      <c r="M1295" s="216"/>
      <c r="N1295" s="217"/>
      <c r="O1295" s="217"/>
      <c r="P1295" s="217"/>
      <c r="Q1295" s="217"/>
      <c r="R1295" s="217"/>
      <c r="S1295" s="217"/>
      <c r="T1295" s="218"/>
      <c r="AT1295" s="219" t="s">
        <v>157</v>
      </c>
      <c r="AU1295" s="219" t="s">
        <v>82</v>
      </c>
      <c r="AV1295" s="14" t="s">
        <v>82</v>
      </c>
      <c r="AW1295" s="14" t="s">
        <v>33</v>
      </c>
      <c r="AX1295" s="14" t="s">
        <v>72</v>
      </c>
      <c r="AY1295" s="219" t="s">
        <v>146</v>
      </c>
    </row>
    <row r="1296" spans="1:65" s="13" customFormat="1">
      <c r="B1296" s="198"/>
      <c r="C1296" s="199"/>
      <c r="D1296" s="200" t="s">
        <v>157</v>
      </c>
      <c r="E1296" s="201" t="s">
        <v>19</v>
      </c>
      <c r="F1296" s="202" t="s">
        <v>518</v>
      </c>
      <c r="G1296" s="199"/>
      <c r="H1296" s="201" t="s">
        <v>19</v>
      </c>
      <c r="I1296" s="203"/>
      <c r="J1296" s="199"/>
      <c r="K1296" s="199"/>
      <c r="L1296" s="204"/>
      <c r="M1296" s="205"/>
      <c r="N1296" s="206"/>
      <c r="O1296" s="206"/>
      <c r="P1296" s="206"/>
      <c r="Q1296" s="206"/>
      <c r="R1296" s="206"/>
      <c r="S1296" s="206"/>
      <c r="T1296" s="207"/>
      <c r="AT1296" s="208" t="s">
        <v>157</v>
      </c>
      <c r="AU1296" s="208" t="s">
        <v>82</v>
      </c>
      <c r="AV1296" s="13" t="s">
        <v>80</v>
      </c>
      <c r="AW1296" s="13" t="s">
        <v>33</v>
      </c>
      <c r="AX1296" s="13" t="s">
        <v>72</v>
      </c>
      <c r="AY1296" s="208" t="s">
        <v>146</v>
      </c>
    </row>
    <row r="1297" spans="2:51" s="14" customFormat="1">
      <c r="B1297" s="209"/>
      <c r="C1297" s="210"/>
      <c r="D1297" s="200" t="s">
        <v>157</v>
      </c>
      <c r="E1297" s="211" t="s">
        <v>19</v>
      </c>
      <c r="F1297" s="212" t="s">
        <v>1198</v>
      </c>
      <c r="G1297" s="210"/>
      <c r="H1297" s="213">
        <v>19.940000000000001</v>
      </c>
      <c r="I1297" s="214"/>
      <c r="J1297" s="210"/>
      <c r="K1297" s="210"/>
      <c r="L1297" s="215"/>
      <c r="M1297" s="216"/>
      <c r="N1297" s="217"/>
      <c r="O1297" s="217"/>
      <c r="P1297" s="217"/>
      <c r="Q1297" s="217"/>
      <c r="R1297" s="217"/>
      <c r="S1297" s="217"/>
      <c r="T1297" s="218"/>
      <c r="AT1297" s="219" t="s">
        <v>157</v>
      </c>
      <c r="AU1297" s="219" t="s">
        <v>82</v>
      </c>
      <c r="AV1297" s="14" t="s">
        <v>82</v>
      </c>
      <c r="AW1297" s="14" t="s">
        <v>33</v>
      </c>
      <c r="AX1297" s="14" t="s">
        <v>72</v>
      </c>
      <c r="AY1297" s="219" t="s">
        <v>146</v>
      </c>
    </row>
    <row r="1298" spans="2:51" s="13" customFormat="1">
      <c r="B1298" s="198"/>
      <c r="C1298" s="199"/>
      <c r="D1298" s="200" t="s">
        <v>157</v>
      </c>
      <c r="E1298" s="201" t="s">
        <v>19</v>
      </c>
      <c r="F1298" s="202" t="s">
        <v>520</v>
      </c>
      <c r="G1298" s="199"/>
      <c r="H1298" s="201" t="s">
        <v>19</v>
      </c>
      <c r="I1298" s="203"/>
      <c r="J1298" s="199"/>
      <c r="K1298" s="199"/>
      <c r="L1298" s="204"/>
      <c r="M1298" s="205"/>
      <c r="N1298" s="206"/>
      <c r="O1298" s="206"/>
      <c r="P1298" s="206"/>
      <c r="Q1298" s="206"/>
      <c r="R1298" s="206"/>
      <c r="S1298" s="206"/>
      <c r="T1298" s="207"/>
      <c r="AT1298" s="208" t="s">
        <v>157</v>
      </c>
      <c r="AU1298" s="208" t="s">
        <v>82</v>
      </c>
      <c r="AV1298" s="13" t="s">
        <v>80</v>
      </c>
      <c r="AW1298" s="13" t="s">
        <v>33</v>
      </c>
      <c r="AX1298" s="13" t="s">
        <v>72</v>
      </c>
      <c r="AY1298" s="208" t="s">
        <v>146</v>
      </c>
    </row>
    <row r="1299" spans="2:51" s="14" customFormat="1">
      <c r="B1299" s="209"/>
      <c r="C1299" s="210"/>
      <c r="D1299" s="200" t="s">
        <v>157</v>
      </c>
      <c r="E1299" s="211" t="s">
        <v>19</v>
      </c>
      <c r="F1299" s="212" t="s">
        <v>1199</v>
      </c>
      <c r="G1299" s="210"/>
      <c r="H1299" s="213">
        <v>5.45</v>
      </c>
      <c r="I1299" s="214"/>
      <c r="J1299" s="210"/>
      <c r="K1299" s="210"/>
      <c r="L1299" s="215"/>
      <c r="M1299" s="216"/>
      <c r="N1299" s="217"/>
      <c r="O1299" s="217"/>
      <c r="P1299" s="217"/>
      <c r="Q1299" s="217"/>
      <c r="R1299" s="217"/>
      <c r="S1299" s="217"/>
      <c r="T1299" s="218"/>
      <c r="AT1299" s="219" t="s">
        <v>157</v>
      </c>
      <c r="AU1299" s="219" t="s">
        <v>82</v>
      </c>
      <c r="AV1299" s="14" t="s">
        <v>82</v>
      </c>
      <c r="AW1299" s="14" t="s">
        <v>33</v>
      </c>
      <c r="AX1299" s="14" t="s">
        <v>72</v>
      </c>
      <c r="AY1299" s="219" t="s">
        <v>146</v>
      </c>
    </row>
    <row r="1300" spans="2:51" s="13" customFormat="1">
      <c r="B1300" s="198"/>
      <c r="C1300" s="199"/>
      <c r="D1300" s="200" t="s">
        <v>157</v>
      </c>
      <c r="E1300" s="201" t="s">
        <v>19</v>
      </c>
      <c r="F1300" s="202" t="s">
        <v>528</v>
      </c>
      <c r="G1300" s="199"/>
      <c r="H1300" s="201" t="s">
        <v>19</v>
      </c>
      <c r="I1300" s="203"/>
      <c r="J1300" s="199"/>
      <c r="K1300" s="199"/>
      <c r="L1300" s="204"/>
      <c r="M1300" s="205"/>
      <c r="N1300" s="206"/>
      <c r="O1300" s="206"/>
      <c r="P1300" s="206"/>
      <c r="Q1300" s="206"/>
      <c r="R1300" s="206"/>
      <c r="S1300" s="206"/>
      <c r="T1300" s="207"/>
      <c r="AT1300" s="208" t="s">
        <v>157</v>
      </c>
      <c r="AU1300" s="208" t="s">
        <v>82</v>
      </c>
      <c r="AV1300" s="13" t="s">
        <v>80</v>
      </c>
      <c r="AW1300" s="13" t="s">
        <v>33</v>
      </c>
      <c r="AX1300" s="13" t="s">
        <v>72</v>
      </c>
      <c r="AY1300" s="208" t="s">
        <v>146</v>
      </c>
    </row>
    <row r="1301" spans="2:51" s="14" customFormat="1">
      <c r="B1301" s="209"/>
      <c r="C1301" s="210"/>
      <c r="D1301" s="200" t="s">
        <v>157</v>
      </c>
      <c r="E1301" s="211" t="s">
        <v>19</v>
      </c>
      <c r="F1301" s="212" t="s">
        <v>1204</v>
      </c>
      <c r="G1301" s="210"/>
      <c r="H1301" s="213">
        <v>11.73</v>
      </c>
      <c r="I1301" s="214"/>
      <c r="J1301" s="210"/>
      <c r="K1301" s="210"/>
      <c r="L1301" s="215"/>
      <c r="M1301" s="216"/>
      <c r="N1301" s="217"/>
      <c r="O1301" s="217"/>
      <c r="P1301" s="217"/>
      <c r="Q1301" s="217"/>
      <c r="R1301" s="217"/>
      <c r="S1301" s="217"/>
      <c r="T1301" s="218"/>
      <c r="AT1301" s="219" t="s">
        <v>157</v>
      </c>
      <c r="AU1301" s="219" t="s">
        <v>82</v>
      </c>
      <c r="AV1301" s="14" t="s">
        <v>82</v>
      </c>
      <c r="AW1301" s="14" t="s">
        <v>33</v>
      </c>
      <c r="AX1301" s="14" t="s">
        <v>72</v>
      </c>
      <c r="AY1301" s="219" t="s">
        <v>146</v>
      </c>
    </row>
    <row r="1302" spans="2:51" s="13" customFormat="1">
      <c r="B1302" s="198"/>
      <c r="C1302" s="199"/>
      <c r="D1302" s="200" t="s">
        <v>157</v>
      </c>
      <c r="E1302" s="201" t="s">
        <v>19</v>
      </c>
      <c r="F1302" s="202" t="s">
        <v>933</v>
      </c>
      <c r="G1302" s="199"/>
      <c r="H1302" s="201" t="s">
        <v>19</v>
      </c>
      <c r="I1302" s="203"/>
      <c r="J1302" s="199"/>
      <c r="K1302" s="199"/>
      <c r="L1302" s="204"/>
      <c r="M1302" s="205"/>
      <c r="N1302" s="206"/>
      <c r="O1302" s="206"/>
      <c r="P1302" s="206"/>
      <c r="Q1302" s="206"/>
      <c r="R1302" s="206"/>
      <c r="S1302" s="206"/>
      <c r="T1302" s="207"/>
      <c r="AT1302" s="208" t="s">
        <v>157</v>
      </c>
      <c r="AU1302" s="208" t="s">
        <v>82</v>
      </c>
      <c r="AV1302" s="13" t="s">
        <v>80</v>
      </c>
      <c r="AW1302" s="13" t="s">
        <v>33</v>
      </c>
      <c r="AX1302" s="13" t="s">
        <v>72</v>
      </c>
      <c r="AY1302" s="208" t="s">
        <v>146</v>
      </c>
    </row>
    <row r="1303" spans="2:51" s="14" customFormat="1">
      <c r="B1303" s="209"/>
      <c r="C1303" s="210"/>
      <c r="D1303" s="200" t="s">
        <v>157</v>
      </c>
      <c r="E1303" s="211" t="s">
        <v>19</v>
      </c>
      <c r="F1303" s="212" t="s">
        <v>934</v>
      </c>
      <c r="G1303" s="210"/>
      <c r="H1303" s="213">
        <v>9.4600000000000009</v>
      </c>
      <c r="I1303" s="214"/>
      <c r="J1303" s="210"/>
      <c r="K1303" s="210"/>
      <c r="L1303" s="215"/>
      <c r="M1303" s="216"/>
      <c r="N1303" s="217"/>
      <c r="O1303" s="217"/>
      <c r="P1303" s="217"/>
      <c r="Q1303" s="217"/>
      <c r="R1303" s="217"/>
      <c r="S1303" s="217"/>
      <c r="T1303" s="218"/>
      <c r="AT1303" s="219" t="s">
        <v>157</v>
      </c>
      <c r="AU1303" s="219" t="s">
        <v>82</v>
      </c>
      <c r="AV1303" s="14" t="s">
        <v>82</v>
      </c>
      <c r="AW1303" s="14" t="s">
        <v>33</v>
      </c>
      <c r="AX1303" s="14" t="s">
        <v>72</v>
      </c>
      <c r="AY1303" s="219" t="s">
        <v>146</v>
      </c>
    </row>
    <row r="1304" spans="2:51" s="13" customFormat="1">
      <c r="B1304" s="198"/>
      <c r="C1304" s="199"/>
      <c r="D1304" s="200" t="s">
        <v>157</v>
      </c>
      <c r="E1304" s="201" t="s">
        <v>19</v>
      </c>
      <c r="F1304" s="202" t="s">
        <v>935</v>
      </c>
      <c r="G1304" s="199"/>
      <c r="H1304" s="201" t="s">
        <v>19</v>
      </c>
      <c r="I1304" s="203"/>
      <c r="J1304" s="199"/>
      <c r="K1304" s="199"/>
      <c r="L1304" s="204"/>
      <c r="M1304" s="205"/>
      <c r="N1304" s="206"/>
      <c r="O1304" s="206"/>
      <c r="P1304" s="206"/>
      <c r="Q1304" s="206"/>
      <c r="R1304" s="206"/>
      <c r="S1304" s="206"/>
      <c r="T1304" s="207"/>
      <c r="AT1304" s="208" t="s">
        <v>157</v>
      </c>
      <c r="AU1304" s="208" t="s">
        <v>82</v>
      </c>
      <c r="AV1304" s="13" t="s">
        <v>80</v>
      </c>
      <c r="AW1304" s="13" t="s">
        <v>33</v>
      </c>
      <c r="AX1304" s="13" t="s">
        <v>72</v>
      </c>
      <c r="AY1304" s="208" t="s">
        <v>146</v>
      </c>
    </row>
    <row r="1305" spans="2:51" s="14" customFormat="1">
      <c r="B1305" s="209"/>
      <c r="C1305" s="210"/>
      <c r="D1305" s="200" t="s">
        <v>157</v>
      </c>
      <c r="E1305" s="211" t="s">
        <v>19</v>
      </c>
      <c r="F1305" s="212" t="s">
        <v>936</v>
      </c>
      <c r="G1305" s="210"/>
      <c r="H1305" s="213">
        <v>8.35</v>
      </c>
      <c r="I1305" s="214"/>
      <c r="J1305" s="210"/>
      <c r="K1305" s="210"/>
      <c r="L1305" s="215"/>
      <c r="M1305" s="216"/>
      <c r="N1305" s="217"/>
      <c r="O1305" s="217"/>
      <c r="P1305" s="217"/>
      <c r="Q1305" s="217"/>
      <c r="R1305" s="217"/>
      <c r="S1305" s="217"/>
      <c r="T1305" s="218"/>
      <c r="AT1305" s="219" t="s">
        <v>157</v>
      </c>
      <c r="AU1305" s="219" t="s">
        <v>82</v>
      </c>
      <c r="AV1305" s="14" t="s">
        <v>82</v>
      </c>
      <c r="AW1305" s="14" t="s">
        <v>33</v>
      </c>
      <c r="AX1305" s="14" t="s">
        <v>72</v>
      </c>
      <c r="AY1305" s="219" t="s">
        <v>146</v>
      </c>
    </row>
    <row r="1306" spans="2:51" s="13" customFormat="1">
      <c r="B1306" s="198"/>
      <c r="C1306" s="199"/>
      <c r="D1306" s="200" t="s">
        <v>157</v>
      </c>
      <c r="E1306" s="201" t="s">
        <v>19</v>
      </c>
      <c r="F1306" s="202" t="s">
        <v>937</v>
      </c>
      <c r="G1306" s="199"/>
      <c r="H1306" s="201" t="s">
        <v>19</v>
      </c>
      <c r="I1306" s="203"/>
      <c r="J1306" s="199"/>
      <c r="K1306" s="199"/>
      <c r="L1306" s="204"/>
      <c r="M1306" s="205"/>
      <c r="N1306" s="206"/>
      <c r="O1306" s="206"/>
      <c r="P1306" s="206"/>
      <c r="Q1306" s="206"/>
      <c r="R1306" s="206"/>
      <c r="S1306" s="206"/>
      <c r="T1306" s="207"/>
      <c r="AT1306" s="208" t="s">
        <v>157</v>
      </c>
      <c r="AU1306" s="208" t="s">
        <v>82</v>
      </c>
      <c r="AV1306" s="13" t="s">
        <v>80</v>
      </c>
      <c r="AW1306" s="13" t="s">
        <v>33</v>
      </c>
      <c r="AX1306" s="13" t="s">
        <v>72</v>
      </c>
      <c r="AY1306" s="208" t="s">
        <v>146</v>
      </c>
    </row>
    <row r="1307" spans="2:51" s="14" customFormat="1">
      <c r="B1307" s="209"/>
      <c r="C1307" s="210"/>
      <c r="D1307" s="200" t="s">
        <v>157</v>
      </c>
      <c r="E1307" s="211" t="s">
        <v>19</v>
      </c>
      <c r="F1307" s="212" t="s">
        <v>938</v>
      </c>
      <c r="G1307" s="210"/>
      <c r="H1307" s="213">
        <v>21.48</v>
      </c>
      <c r="I1307" s="214"/>
      <c r="J1307" s="210"/>
      <c r="K1307" s="210"/>
      <c r="L1307" s="215"/>
      <c r="M1307" s="216"/>
      <c r="N1307" s="217"/>
      <c r="O1307" s="217"/>
      <c r="P1307" s="217"/>
      <c r="Q1307" s="217"/>
      <c r="R1307" s="217"/>
      <c r="S1307" s="217"/>
      <c r="T1307" s="218"/>
      <c r="AT1307" s="219" t="s">
        <v>157</v>
      </c>
      <c r="AU1307" s="219" t="s">
        <v>82</v>
      </c>
      <c r="AV1307" s="14" t="s">
        <v>82</v>
      </c>
      <c r="AW1307" s="14" t="s">
        <v>33</v>
      </c>
      <c r="AX1307" s="14" t="s">
        <v>72</v>
      </c>
      <c r="AY1307" s="219" t="s">
        <v>146</v>
      </c>
    </row>
    <row r="1308" spans="2:51" s="13" customFormat="1">
      <c r="B1308" s="198"/>
      <c r="C1308" s="199"/>
      <c r="D1308" s="200" t="s">
        <v>157</v>
      </c>
      <c r="E1308" s="201" t="s">
        <v>19</v>
      </c>
      <c r="F1308" s="202" t="s">
        <v>939</v>
      </c>
      <c r="G1308" s="199"/>
      <c r="H1308" s="201" t="s">
        <v>19</v>
      </c>
      <c r="I1308" s="203"/>
      <c r="J1308" s="199"/>
      <c r="K1308" s="199"/>
      <c r="L1308" s="204"/>
      <c r="M1308" s="205"/>
      <c r="N1308" s="206"/>
      <c r="O1308" s="206"/>
      <c r="P1308" s="206"/>
      <c r="Q1308" s="206"/>
      <c r="R1308" s="206"/>
      <c r="S1308" s="206"/>
      <c r="T1308" s="207"/>
      <c r="AT1308" s="208" t="s">
        <v>157</v>
      </c>
      <c r="AU1308" s="208" t="s">
        <v>82</v>
      </c>
      <c r="AV1308" s="13" t="s">
        <v>80</v>
      </c>
      <c r="AW1308" s="13" t="s">
        <v>33</v>
      </c>
      <c r="AX1308" s="13" t="s">
        <v>72</v>
      </c>
      <c r="AY1308" s="208" t="s">
        <v>146</v>
      </c>
    </row>
    <row r="1309" spans="2:51" s="14" customFormat="1">
      <c r="B1309" s="209"/>
      <c r="C1309" s="210"/>
      <c r="D1309" s="200" t="s">
        <v>157</v>
      </c>
      <c r="E1309" s="211" t="s">
        <v>19</v>
      </c>
      <c r="F1309" s="212" t="s">
        <v>940</v>
      </c>
      <c r="G1309" s="210"/>
      <c r="H1309" s="213">
        <v>11.28</v>
      </c>
      <c r="I1309" s="214"/>
      <c r="J1309" s="210"/>
      <c r="K1309" s="210"/>
      <c r="L1309" s="215"/>
      <c r="M1309" s="216"/>
      <c r="N1309" s="217"/>
      <c r="O1309" s="217"/>
      <c r="P1309" s="217"/>
      <c r="Q1309" s="217"/>
      <c r="R1309" s="217"/>
      <c r="S1309" s="217"/>
      <c r="T1309" s="218"/>
      <c r="AT1309" s="219" t="s">
        <v>157</v>
      </c>
      <c r="AU1309" s="219" t="s">
        <v>82</v>
      </c>
      <c r="AV1309" s="14" t="s">
        <v>82</v>
      </c>
      <c r="AW1309" s="14" t="s">
        <v>33</v>
      </c>
      <c r="AX1309" s="14" t="s">
        <v>72</v>
      </c>
      <c r="AY1309" s="219" t="s">
        <v>146</v>
      </c>
    </row>
    <row r="1310" spans="2:51" s="13" customFormat="1">
      <c r="B1310" s="198"/>
      <c r="C1310" s="199"/>
      <c r="D1310" s="200" t="s">
        <v>157</v>
      </c>
      <c r="E1310" s="201" t="s">
        <v>19</v>
      </c>
      <c r="F1310" s="202" t="s">
        <v>941</v>
      </c>
      <c r="G1310" s="199"/>
      <c r="H1310" s="201" t="s">
        <v>19</v>
      </c>
      <c r="I1310" s="203"/>
      <c r="J1310" s="199"/>
      <c r="K1310" s="199"/>
      <c r="L1310" s="204"/>
      <c r="M1310" s="205"/>
      <c r="N1310" s="206"/>
      <c r="O1310" s="206"/>
      <c r="P1310" s="206"/>
      <c r="Q1310" s="206"/>
      <c r="R1310" s="206"/>
      <c r="S1310" s="206"/>
      <c r="T1310" s="207"/>
      <c r="AT1310" s="208" t="s">
        <v>157</v>
      </c>
      <c r="AU1310" s="208" t="s">
        <v>82</v>
      </c>
      <c r="AV1310" s="13" t="s">
        <v>80</v>
      </c>
      <c r="AW1310" s="13" t="s">
        <v>33</v>
      </c>
      <c r="AX1310" s="13" t="s">
        <v>72</v>
      </c>
      <c r="AY1310" s="208" t="s">
        <v>146</v>
      </c>
    </row>
    <row r="1311" spans="2:51" s="14" customFormat="1">
      <c r="B1311" s="209"/>
      <c r="C1311" s="210"/>
      <c r="D1311" s="200" t="s">
        <v>157</v>
      </c>
      <c r="E1311" s="211" t="s">
        <v>19</v>
      </c>
      <c r="F1311" s="212" t="s">
        <v>1205</v>
      </c>
      <c r="G1311" s="210"/>
      <c r="H1311" s="213">
        <v>8.39</v>
      </c>
      <c r="I1311" s="214"/>
      <c r="J1311" s="210"/>
      <c r="K1311" s="210"/>
      <c r="L1311" s="215"/>
      <c r="M1311" s="216"/>
      <c r="N1311" s="217"/>
      <c r="O1311" s="217"/>
      <c r="P1311" s="217"/>
      <c r="Q1311" s="217"/>
      <c r="R1311" s="217"/>
      <c r="S1311" s="217"/>
      <c r="T1311" s="218"/>
      <c r="AT1311" s="219" t="s">
        <v>157</v>
      </c>
      <c r="AU1311" s="219" t="s">
        <v>82</v>
      </c>
      <c r="AV1311" s="14" t="s">
        <v>82</v>
      </c>
      <c r="AW1311" s="14" t="s">
        <v>33</v>
      </c>
      <c r="AX1311" s="14" t="s">
        <v>72</v>
      </c>
      <c r="AY1311" s="219" t="s">
        <v>146</v>
      </c>
    </row>
    <row r="1312" spans="2:51" s="13" customFormat="1">
      <c r="B1312" s="198"/>
      <c r="C1312" s="199"/>
      <c r="D1312" s="200" t="s">
        <v>157</v>
      </c>
      <c r="E1312" s="201" t="s">
        <v>19</v>
      </c>
      <c r="F1312" s="202" t="s">
        <v>943</v>
      </c>
      <c r="G1312" s="199"/>
      <c r="H1312" s="201" t="s">
        <v>19</v>
      </c>
      <c r="I1312" s="203"/>
      <c r="J1312" s="199"/>
      <c r="K1312" s="199"/>
      <c r="L1312" s="204"/>
      <c r="M1312" s="205"/>
      <c r="N1312" s="206"/>
      <c r="O1312" s="206"/>
      <c r="P1312" s="206"/>
      <c r="Q1312" s="206"/>
      <c r="R1312" s="206"/>
      <c r="S1312" s="206"/>
      <c r="T1312" s="207"/>
      <c r="AT1312" s="208" t="s">
        <v>157</v>
      </c>
      <c r="AU1312" s="208" t="s">
        <v>82</v>
      </c>
      <c r="AV1312" s="13" t="s">
        <v>80</v>
      </c>
      <c r="AW1312" s="13" t="s">
        <v>33</v>
      </c>
      <c r="AX1312" s="13" t="s">
        <v>72</v>
      </c>
      <c r="AY1312" s="208" t="s">
        <v>146</v>
      </c>
    </row>
    <row r="1313" spans="1:65" s="14" customFormat="1">
      <c r="B1313" s="209"/>
      <c r="C1313" s="210"/>
      <c r="D1313" s="200" t="s">
        <v>157</v>
      </c>
      <c r="E1313" s="211" t="s">
        <v>19</v>
      </c>
      <c r="F1313" s="212" t="s">
        <v>944</v>
      </c>
      <c r="G1313" s="210"/>
      <c r="H1313" s="213">
        <v>22.88</v>
      </c>
      <c r="I1313" s="214"/>
      <c r="J1313" s="210"/>
      <c r="K1313" s="210"/>
      <c r="L1313" s="215"/>
      <c r="M1313" s="216"/>
      <c r="N1313" s="217"/>
      <c r="O1313" s="217"/>
      <c r="P1313" s="217"/>
      <c r="Q1313" s="217"/>
      <c r="R1313" s="217"/>
      <c r="S1313" s="217"/>
      <c r="T1313" s="218"/>
      <c r="AT1313" s="219" t="s">
        <v>157</v>
      </c>
      <c r="AU1313" s="219" t="s">
        <v>82</v>
      </c>
      <c r="AV1313" s="14" t="s">
        <v>82</v>
      </c>
      <c r="AW1313" s="14" t="s">
        <v>33</v>
      </c>
      <c r="AX1313" s="14" t="s">
        <v>72</v>
      </c>
      <c r="AY1313" s="219" t="s">
        <v>146</v>
      </c>
    </row>
    <row r="1314" spans="1:65" s="15" customFormat="1">
      <c r="B1314" s="220"/>
      <c r="C1314" s="221"/>
      <c r="D1314" s="200" t="s">
        <v>157</v>
      </c>
      <c r="E1314" s="222" t="s">
        <v>19</v>
      </c>
      <c r="F1314" s="223" t="s">
        <v>161</v>
      </c>
      <c r="G1314" s="221"/>
      <c r="H1314" s="224">
        <v>163.79</v>
      </c>
      <c r="I1314" s="225"/>
      <c r="J1314" s="221"/>
      <c r="K1314" s="221"/>
      <c r="L1314" s="226"/>
      <c r="M1314" s="227"/>
      <c r="N1314" s="228"/>
      <c r="O1314" s="228"/>
      <c r="P1314" s="228"/>
      <c r="Q1314" s="228"/>
      <c r="R1314" s="228"/>
      <c r="S1314" s="228"/>
      <c r="T1314" s="229"/>
      <c r="AT1314" s="230" t="s">
        <v>157</v>
      </c>
      <c r="AU1314" s="230" t="s">
        <v>82</v>
      </c>
      <c r="AV1314" s="15" t="s">
        <v>147</v>
      </c>
      <c r="AW1314" s="15" t="s">
        <v>33</v>
      </c>
      <c r="AX1314" s="15" t="s">
        <v>80</v>
      </c>
      <c r="AY1314" s="230" t="s">
        <v>146</v>
      </c>
    </row>
    <row r="1315" spans="1:65" s="2" customFormat="1" ht="21.75" customHeight="1">
      <c r="A1315" s="36"/>
      <c r="B1315" s="37"/>
      <c r="C1315" s="180" t="s">
        <v>1810</v>
      </c>
      <c r="D1315" s="180" t="s">
        <v>149</v>
      </c>
      <c r="E1315" s="181" t="s">
        <v>1811</v>
      </c>
      <c r="F1315" s="182" t="s">
        <v>1812</v>
      </c>
      <c r="G1315" s="183" t="s">
        <v>152</v>
      </c>
      <c r="H1315" s="184">
        <v>365.06</v>
      </c>
      <c r="I1315" s="185"/>
      <c r="J1315" s="186">
        <f>ROUND(I1315*H1315,2)</f>
        <v>0</v>
      </c>
      <c r="K1315" s="182" t="s">
        <v>362</v>
      </c>
      <c r="L1315" s="41"/>
      <c r="M1315" s="187" t="s">
        <v>19</v>
      </c>
      <c r="N1315" s="188" t="s">
        <v>43</v>
      </c>
      <c r="O1315" s="66"/>
      <c r="P1315" s="189">
        <f>O1315*H1315</f>
        <v>0</v>
      </c>
      <c r="Q1315" s="189">
        <v>4.0000000000000002E-4</v>
      </c>
      <c r="R1315" s="189">
        <f>Q1315*H1315</f>
        <v>0.14602400000000001</v>
      </c>
      <c r="S1315" s="189">
        <v>0</v>
      </c>
      <c r="T1315" s="190">
        <f>S1315*H1315</f>
        <v>0</v>
      </c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R1315" s="191" t="s">
        <v>241</v>
      </c>
      <c r="AT1315" s="191" t="s">
        <v>149</v>
      </c>
      <c r="AU1315" s="191" t="s">
        <v>82</v>
      </c>
      <c r="AY1315" s="19" t="s">
        <v>146</v>
      </c>
      <c r="BE1315" s="192">
        <f>IF(N1315="základní",J1315,0)</f>
        <v>0</v>
      </c>
      <c r="BF1315" s="192">
        <f>IF(N1315="snížená",J1315,0)</f>
        <v>0</v>
      </c>
      <c r="BG1315" s="192">
        <f>IF(N1315="zákl. přenesená",J1315,0)</f>
        <v>0</v>
      </c>
      <c r="BH1315" s="192">
        <f>IF(N1315="sníž. přenesená",J1315,0)</f>
        <v>0</v>
      </c>
      <c r="BI1315" s="192">
        <f>IF(N1315="nulová",J1315,0)</f>
        <v>0</v>
      </c>
      <c r="BJ1315" s="19" t="s">
        <v>80</v>
      </c>
      <c r="BK1315" s="192">
        <f>ROUND(I1315*H1315,2)</f>
        <v>0</v>
      </c>
      <c r="BL1315" s="19" t="s">
        <v>241</v>
      </c>
      <c r="BM1315" s="191" t="s">
        <v>1813</v>
      </c>
    </row>
    <row r="1316" spans="1:65" s="2" customFormat="1">
      <c r="A1316" s="36"/>
      <c r="B1316" s="37"/>
      <c r="C1316" s="38"/>
      <c r="D1316" s="193" t="s">
        <v>155</v>
      </c>
      <c r="E1316" s="38"/>
      <c r="F1316" s="194" t="s">
        <v>1814</v>
      </c>
      <c r="G1316" s="38"/>
      <c r="H1316" s="38"/>
      <c r="I1316" s="195"/>
      <c r="J1316" s="38"/>
      <c r="K1316" s="38"/>
      <c r="L1316" s="41"/>
      <c r="M1316" s="196"/>
      <c r="N1316" s="197"/>
      <c r="O1316" s="66"/>
      <c r="P1316" s="66"/>
      <c r="Q1316" s="66"/>
      <c r="R1316" s="66"/>
      <c r="S1316" s="66"/>
      <c r="T1316" s="67"/>
      <c r="U1316" s="36"/>
      <c r="V1316" s="36"/>
      <c r="W1316" s="36"/>
      <c r="X1316" s="36"/>
      <c r="Y1316" s="36"/>
      <c r="Z1316" s="36"/>
      <c r="AA1316" s="36"/>
      <c r="AB1316" s="36"/>
      <c r="AC1316" s="36"/>
      <c r="AD1316" s="36"/>
      <c r="AE1316" s="36"/>
      <c r="AT1316" s="19" t="s">
        <v>155</v>
      </c>
      <c r="AU1316" s="19" t="s">
        <v>82</v>
      </c>
    </row>
    <row r="1317" spans="1:65" s="13" customFormat="1">
      <c r="B1317" s="198"/>
      <c r="C1317" s="199"/>
      <c r="D1317" s="200" t="s">
        <v>157</v>
      </c>
      <c r="E1317" s="201" t="s">
        <v>19</v>
      </c>
      <c r="F1317" s="202" t="s">
        <v>516</v>
      </c>
      <c r="G1317" s="199"/>
      <c r="H1317" s="201" t="s">
        <v>19</v>
      </c>
      <c r="I1317" s="203"/>
      <c r="J1317" s="199"/>
      <c r="K1317" s="199"/>
      <c r="L1317" s="204"/>
      <c r="M1317" s="205"/>
      <c r="N1317" s="206"/>
      <c r="O1317" s="206"/>
      <c r="P1317" s="206"/>
      <c r="Q1317" s="206"/>
      <c r="R1317" s="206"/>
      <c r="S1317" s="206"/>
      <c r="T1317" s="207"/>
      <c r="AT1317" s="208" t="s">
        <v>157</v>
      </c>
      <c r="AU1317" s="208" t="s">
        <v>82</v>
      </c>
      <c r="AV1317" s="13" t="s">
        <v>80</v>
      </c>
      <c r="AW1317" s="13" t="s">
        <v>33</v>
      </c>
      <c r="AX1317" s="13" t="s">
        <v>72</v>
      </c>
      <c r="AY1317" s="208" t="s">
        <v>146</v>
      </c>
    </row>
    <row r="1318" spans="1:65" s="14" customFormat="1">
      <c r="B1318" s="209"/>
      <c r="C1318" s="210"/>
      <c r="D1318" s="200" t="s">
        <v>157</v>
      </c>
      <c r="E1318" s="211" t="s">
        <v>19</v>
      </c>
      <c r="F1318" s="212" t="s">
        <v>517</v>
      </c>
      <c r="G1318" s="210"/>
      <c r="H1318" s="213">
        <v>29.3</v>
      </c>
      <c r="I1318" s="214"/>
      <c r="J1318" s="210"/>
      <c r="K1318" s="210"/>
      <c r="L1318" s="215"/>
      <c r="M1318" s="216"/>
      <c r="N1318" s="217"/>
      <c r="O1318" s="217"/>
      <c r="P1318" s="217"/>
      <c r="Q1318" s="217"/>
      <c r="R1318" s="217"/>
      <c r="S1318" s="217"/>
      <c r="T1318" s="218"/>
      <c r="AT1318" s="219" t="s">
        <v>157</v>
      </c>
      <c r="AU1318" s="219" t="s">
        <v>82</v>
      </c>
      <c r="AV1318" s="14" t="s">
        <v>82</v>
      </c>
      <c r="AW1318" s="14" t="s">
        <v>33</v>
      </c>
      <c r="AX1318" s="14" t="s">
        <v>72</v>
      </c>
      <c r="AY1318" s="219" t="s">
        <v>146</v>
      </c>
    </row>
    <row r="1319" spans="1:65" s="13" customFormat="1">
      <c r="B1319" s="198"/>
      <c r="C1319" s="199"/>
      <c r="D1319" s="200" t="s">
        <v>157</v>
      </c>
      <c r="E1319" s="201" t="s">
        <v>19</v>
      </c>
      <c r="F1319" s="202" t="s">
        <v>518</v>
      </c>
      <c r="G1319" s="199"/>
      <c r="H1319" s="201" t="s">
        <v>19</v>
      </c>
      <c r="I1319" s="203"/>
      <c r="J1319" s="199"/>
      <c r="K1319" s="199"/>
      <c r="L1319" s="204"/>
      <c r="M1319" s="205"/>
      <c r="N1319" s="206"/>
      <c r="O1319" s="206"/>
      <c r="P1319" s="206"/>
      <c r="Q1319" s="206"/>
      <c r="R1319" s="206"/>
      <c r="S1319" s="206"/>
      <c r="T1319" s="207"/>
      <c r="AT1319" s="208" t="s">
        <v>157</v>
      </c>
      <c r="AU1319" s="208" t="s">
        <v>82</v>
      </c>
      <c r="AV1319" s="13" t="s">
        <v>80</v>
      </c>
      <c r="AW1319" s="13" t="s">
        <v>33</v>
      </c>
      <c r="AX1319" s="13" t="s">
        <v>72</v>
      </c>
      <c r="AY1319" s="208" t="s">
        <v>146</v>
      </c>
    </row>
    <row r="1320" spans="1:65" s="14" customFormat="1">
      <c r="B1320" s="209"/>
      <c r="C1320" s="210"/>
      <c r="D1320" s="200" t="s">
        <v>157</v>
      </c>
      <c r="E1320" s="211" t="s">
        <v>19</v>
      </c>
      <c r="F1320" s="212" t="s">
        <v>519</v>
      </c>
      <c r="G1320" s="210"/>
      <c r="H1320" s="213">
        <v>15.02</v>
      </c>
      <c r="I1320" s="214"/>
      <c r="J1320" s="210"/>
      <c r="K1320" s="210"/>
      <c r="L1320" s="215"/>
      <c r="M1320" s="216"/>
      <c r="N1320" s="217"/>
      <c r="O1320" s="217"/>
      <c r="P1320" s="217"/>
      <c r="Q1320" s="217"/>
      <c r="R1320" s="217"/>
      <c r="S1320" s="217"/>
      <c r="T1320" s="218"/>
      <c r="AT1320" s="219" t="s">
        <v>157</v>
      </c>
      <c r="AU1320" s="219" t="s">
        <v>82</v>
      </c>
      <c r="AV1320" s="14" t="s">
        <v>82</v>
      </c>
      <c r="AW1320" s="14" t="s">
        <v>33</v>
      </c>
      <c r="AX1320" s="14" t="s">
        <v>72</v>
      </c>
      <c r="AY1320" s="219" t="s">
        <v>146</v>
      </c>
    </row>
    <row r="1321" spans="1:65" s="13" customFormat="1">
      <c r="B1321" s="198"/>
      <c r="C1321" s="199"/>
      <c r="D1321" s="200" t="s">
        <v>157</v>
      </c>
      <c r="E1321" s="201" t="s">
        <v>19</v>
      </c>
      <c r="F1321" s="202" t="s">
        <v>520</v>
      </c>
      <c r="G1321" s="199"/>
      <c r="H1321" s="201" t="s">
        <v>19</v>
      </c>
      <c r="I1321" s="203"/>
      <c r="J1321" s="199"/>
      <c r="K1321" s="199"/>
      <c r="L1321" s="204"/>
      <c r="M1321" s="205"/>
      <c r="N1321" s="206"/>
      <c r="O1321" s="206"/>
      <c r="P1321" s="206"/>
      <c r="Q1321" s="206"/>
      <c r="R1321" s="206"/>
      <c r="S1321" s="206"/>
      <c r="T1321" s="207"/>
      <c r="AT1321" s="208" t="s">
        <v>157</v>
      </c>
      <c r="AU1321" s="208" t="s">
        <v>82</v>
      </c>
      <c r="AV1321" s="13" t="s">
        <v>80</v>
      </c>
      <c r="AW1321" s="13" t="s">
        <v>33</v>
      </c>
      <c r="AX1321" s="13" t="s">
        <v>72</v>
      </c>
      <c r="AY1321" s="208" t="s">
        <v>146</v>
      </c>
    </row>
    <row r="1322" spans="1:65" s="14" customFormat="1">
      <c r="B1322" s="209"/>
      <c r="C1322" s="210"/>
      <c r="D1322" s="200" t="s">
        <v>157</v>
      </c>
      <c r="E1322" s="211" t="s">
        <v>19</v>
      </c>
      <c r="F1322" s="212" t="s">
        <v>521</v>
      </c>
      <c r="G1322" s="210"/>
      <c r="H1322" s="213">
        <v>10.64</v>
      </c>
      <c r="I1322" s="214"/>
      <c r="J1322" s="210"/>
      <c r="K1322" s="210"/>
      <c r="L1322" s="215"/>
      <c r="M1322" s="216"/>
      <c r="N1322" s="217"/>
      <c r="O1322" s="217"/>
      <c r="P1322" s="217"/>
      <c r="Q1322" s="217"/>
      <c r="R1322" s="217"/>
      <c r="S1322" s="217"/>
      <c r="T1322" s="218"/>
      <c r="AT1322" s="219" t="s">
        <v>157</v>
      </c>
      <c r="AU1322" s="219" t="s">
        <v>82</v>
      </c>
      <c r="AV1322" s="14" t="s">
        <v>82</v>
      </c>
      <c r="AW1322" s="14" t="s">
        <v>33</v>
      </c>
      <c r="AX1322" s="14" t="s">
        <v>72</v>
      </c>
      <c r="AY1322" s="219" t="s">
        <v>146</v>
      </c>
    </row>
    <row r="1323" spans="1:65" s="13" customFormat="1">
      <c r="B1323" s="198"/>
      <c r="C1323" s="199"/>
      <c r="D1323" s="200" t="s">
        <v>157</v>
      </c>
      <c r="E1323" s="201" t="s">
        <v>19</v>
      </c>
      <c r="F1323" s="202" t="s">
        <v>935</v>
      </c>
      <c r="G1323" s="199"/>
      <c r="H1323" s="201" t="s">
        <v>19</v>
      </c>
      <c r="I1323" s="203"/>
      <c r="J1323" s="199"/>
      <c r="K1323" s="199"/>
      <c r="L1323" s="204"/>
      <c r="M1323" s="205"/>
      <c r="N1323" s="206"/>
      <c r="O1323" s="206"/>
      <c r="P1323" s="206"/>
      <c r="Q1323" s="206"/>
      <c r="R1323" s="206"/>
      <c r="S1323" s="206"/>
      <c r="T1323" s="207"/>
      <c r="AT1323" s="208" t="s">
        <v>157</v>
      </c>
      <c r="AU1323" s="208" t="s">
        <v>82</v>
      </c>
      <c r="AV1323" s="13" t="s">
        <v>80</v>
      </c>
      <c r="AW1323" s="13" t="s">
        <v>33</v>
      </c>
      <c r="AX1323" s="13" t="s">
        <v>72</v>
      </c>
      <c r="AY1323" s="208" t="s">
        <v>146</v>
      </c>
    </row>
    <row r="1324" spans="1:65" s="14" customFormat="1">
      <c r="B1324" s="209"/>
      <c r="C1324" s="210"/>
      <c r="D1324" s="200" t="s">
        <v>157</v>
      </c>
      <c r="E1324" s="211" t="s">
        <v>19</v>
      </c>
      <c r="F1324" s="212" t="s">
        <v>936</v>
      </c>
      <c r="G1324" s="210"/>
      <c r="H1324" s="213">
        <v>8.35</v>
      </c>
      <c r="I1324" s="214"/>
      <c r="J1324" s="210"/>
      <c r="K1324" s="210"/>
      <c r="L1324" s="215"/>
      <c r="M1324" s="216"/>
      <c r="N1324" s="217"/>
      <c r="O1324" s="217"/>
      <c r="P1324" s="217"/>
      <c r="Q1324" s="217"/>
      <c r="R1324" s="217"/>
      <c r="S1324" s="217"/>
      <c r="T1324" s="218"/>
      <c r="AT1324" s="219" t="s">
        <v>157</v>
      </c>
      <c r="AU1324" s="219" t="s">
        <v>82</v>
      </c>
      <c r="AV1324" s="14" t="s">
        <v>82</v>
      </c>
      <c r="AW1324" s="14" t="s">
        <v>33</v>
      </c>
      <c r="AX1324" s="14" t="s">
        <v>72</v>
      </c>
      <c r="AY1324" s="219" t="s">
        <v>146</v>
      </c>
    </row>
    <row r="1325" spans="1:65" s="13" customFormat="1">
      <c r="B1325" s="198"/>
      <c r="C1325" s="199"/>
      <c r="D1325" s="200" t="s">
        <v>157</v>
      </c>
      <c r="E1325" s="201" t="s">
        <v>19</v>
      </c>
      <c r="F1325" s="202" t="s">
        <v>937</v>
      </c>
      <c r="G1325" s="199"/>
      <c r="H1325" s="201" t="s">
        <v>19</v>
      </c>
      <c r="I1325" s="203"/>
      <c r="J1325" s="199"/>
      <c r="K1325" s="199"/>
      <c r="L1325" s="204"/>
      <c r="M1325" s="205"/>
      <c r="N1325" s="206"/>
      <c r="O1325" s="206"/>
      <c r="P1325" s="206"/>
      <c r="Q1325" s="206"/>
      <c r="R1325" s="206"/>
      <c r="S1325" s="206"/>
      <c r="T1325" s="207"/>
      <c r="AT1325" s="208" t="s">
        <v>157</v>
      </c>
      <c r="AU1325" s="208" t="s">
        <v>82</v>
      </c>
      <c r="AV1325" s="13" t="s">
        <v>80</v>
      </c>
      <c r="AW1325" s="13" t="s">
        <v>33</v>
      </c>
      <c r="AX1325" s="13" t="s">
        <v>72</v>
      </c>
      <c r="AY1325" s="208" t="s">
        <v>146</v>
      </c>
    </row>
    <row r="1326" spans="1:65" s="14" customFormat="1">
      <c r="B1326" s="209"/>
      <c r="C1326" s="210"/>
      <c r="D1326" s="200" t="s">
        <v>157</v>
      </c>
      <c r="E1326" s="211" t="s">
        <v>19</v>
      </c>
      <c r="F1326" s="212" t="s">
        <v>938</v>
      </c>
      <c r="G1326" s="210"/>
      <c r="H1326" s="213">
        <v>21.48</v>
      </c>
      <c r="I1326" s="214"/>
      <c r="J1326" s="210"/>
      <c r="K1326" s="210"/>
      <c r="L1326" s="215"/>
      <c r="M1326" s="216"/>
      <c r="N1326" s="217"/>
      <c r="O1326" s="217"/>
      <c r="P1326" s="217"/>
      <c r="Q1326" s="217"/>
      <c r="R1326" s="217"/>
      <c r="S1326" s="217"/>
      <c r="T1326" s="218"/>
      <c r="AT1326" s="219" t="s">
        <v>157</v>
      </c>
      <c r="AU1326" s="219" t="s">
        <v>82</v>
      </c>
      <c r="AV1326" s="14" t="s">
        <v>82</v>
      </c>
      <c r="AW1326" s="14" t="s">
        <v>33</v>
      </c>
      <c r="AX1326" s="14" t="s">
        <v>72</v>
      </c>
      <c r="AY1326" s="219" t="s">
        <v>146</v>
      </c>
    </row>
    <row r="1327" spans="1:65" s="13" customFormat="1">
      <c r="B1327" s="198"/>
      <c r="C1327" s="199"/>
      <c r="D1327" s="200" t="s">
        <v>157</v>
      </c>
      <c r="E1327" s="201" t="s">
        <v>19</v>
      </c>
      <c r="F1327" s="202" t="s">
        <v>939</v>
      </c>
      <c r="G1327" s="199"/>
      <c r="H1327" s="201" t="s">
        <v>19</v>
      </c>
      <c r="I1327" s="203"/>
      <c r="J1327" s="199"/>
      <c r="K1327" s="199"/>
      <c r="L1327" s="204"/>
      <c r="M1327" s="205"/>
      <c r="N1327" s="206"/>
      <c r="O1327" s="206"/>
      <c r="P1327" s="206"/>
      <c r="Q1327" s="206"/>
      <c r="R1327" s="206"/>
      <c r="S1327" s="206"/>
      <c r="T1327" s="207"/>
      <c r="AT1327" s="208" t="s">
        <v>157</v>
      </c>
      <c r="AU1327" s="208" t="s">
        <v>82</v>
      </c>
      <c r="AV1327" s="13" t="s">
        <v>80</v>
      </c>
      <c r="AW1327" s="13" t="s">
        <v>33</v>
      </c>
      <c r="AX1327" s="13" t="s">
        <v>72</v>
      </c>
      <c r="AY1327" s="208" t="s">
        <v>146</v>
      </c>
    </row>
    <row r="1328" spans="1:65" s="14" customFormat="1">
      <c r="B1328" s="209"/>
      <c r="C1328" s="210"/>
      <c r="D1328" s="200" t="s">
        <v>157</v>
      </c>
      <c r="E1328" s="211" t="s">
        <v>19</v>
      </c>
      <c r="F1328" s="212" t="s">
        <v>940</v>
      </c>
      <c r="G1328" s="210"/>
      <c r="H1328" s="213">
        <v>11.28</v>
      </c>
      <c r="I1328" s="214"/>
      <c r="J1328" s="210"/>
      <c r="K1328" s="210"/>
      <c r="L1328" s="215"/>
      <c r="M1328" s="216"/>
      <c r="N1328" s="217"/>
      <c r="O1328" s="217"/>
      <c r="P1328" s="217"/>
      <c r="Q1328" s="217"/>
      <c r="R1328" s="217"/>
      <c r="S1328" s="217"/>
      <c r="T1328" s="218"/>
      <c r="AT1328" s="219" t="s">
        <v>157</v>
      </c>
      <c r="AU1328" s="219" t="s">
        <v>82</v>
      </c>
      <c r="AV1328" s="14" t="s">
        <v>82</v>
      </c>
      <c r="AW1328" s="14" t="s">
        <v>33</v>
      </c>
      <c r="AX1328" s="14" t="s">
        <v>72</v>
      </c>
      <c r="AY1328" s="219" t="s">
        <v>146</v>
      </c>
    </row>
    <row r="1329" spans="2:51" s="13" customFormat="1">
      <c r="B1329" s="198"/>
      <c r="C1329" s="199"/>
      <c r="D1329" s="200" t="s">
        <v>157</v>
      </c>
      <c r="E1329" s="201" t="s">
        <v>19</v>
      </c>
      <c r="F1329" s="202" t="s">
        <v>941</v>
      </c>
      <c r="G1329" s="199"/>
      <c r="H1329" s="201" t="s">
        <v>19</v>
      </c>
      <c r="I1329" s="203"/>
      <c r="J1329" s="199"/>
      <c r="K1329" s="199"/>
      <c r="L1329" s="204"/>
      <c r="M1329" s="205"/>
      <c r="N1329" s="206"/>
      <c r="O1329" s="206"/>
      <c r="P1329" s="206"/>
      <c r="Q1329" s="206"/>
      <c r="R1329" s="206"/>
      <c r="S1329" s="206"/>
      <c r="T1329" s="207"/>
      <c r="AT1329" s="208" t="s">
        <v>157</v>
      </c>
      <c r="AU1329" s="208" t="s">
        <v>82</v>
      </c>
      <c r="AV1329" s="13" t="s">
        <v>80</v>
      </c>
      <c r="AW1329" s="13" t="s">
        <v>33</v>
      </c>
      <c r="AX1329" s="13" t="s">
        <v>72</v>
      </c>
      <c r="AY1329" s="208" t="s">
        <v>146</v>
      </c>
    </row>
    <row r="1330" spans="2:51" s="14" customFormat="1">
      <c r="B1330" s="209"/>
      <c r="C1330" s="210"/>
      <c r="D1330" s="200" t="s">
        <v>157</v>
      </c>
      <c r="E1330" s="211" t="s">
        <v>19</v>
      </c>
      <c r="F1330" s="212" t="s">
        <v>942</v>
      </c>
      <c r="G1330" s="210"/>
      <c r="H1330" s="213">
        <v>8.69</v>
      </c>
      <c r="I1330" s="214"/>
      <c r="J1330" s="210"/>
      <c r="K1330" s="210"/>
      <c r="L1330" s="215"/>
      <c r="M1330" s="216"/>
      <c r="N1330" s="217"/>
      <c r="O1330" s="217"/>
      <c r="P1330" s="217"/>
      <c r="Q1330" s="217"/>
      <c r="R1330" s="217"/>
      <c r="S1330" s="217"/>
      <c r="T1330" s="218"/>
      <c r="AT1330" s="219" t="s">
        <v>157</v>
      </c>
      <c r="AU1330" s="219" t="s">
        <v>82</v>
      </c>
      <c r="AV1330" s="14" t="s">
        <v>82</v>
      </c>
      <c r="AW1330" s="14" t="s">
        <v>33</v>
      </c>
      <c r="AX1330" s="14" t="s">
        <v>72</v>
      </c>
      <c r="AY1330" s="219" t="s">
        <v>146</v>
      </c>
    </row>
    <row r="1331" spans="2:51" s="13" customFormat="1">
      <c r="B1331" s="198"/>
      <c r="C1331" s="199"/>
      <c r="D1331" s="200" t="s">
        <v>157</v>
      </c>
      <c r="E1331" s="201" t="s">
        <v>19</v>
      </c>
      <c r="F1331" s="202" t="s">
        <v>943</v>
      </c>
      <c r="G1331" s="199"/>
      <c r="H1331" s="201" t="s">
        <v>19</v>
      </c>
      <c r="I1331" s="203"/>
      <c r="J1331" s="199"/>
      <c r="K1331" s="199"/>
      <c r="L1331" s="204"/>
      <c r="M1331" s="205"/>
      <c r="N1331" s="206"/>
      <c r="O1331" s="206"/>
      <c r="P1331" s="206"/>
      <c r="Q1331" s="206"/>
      <c r="R1331" s="206"/>
      <c r="S1331" s="206"/>
      <c r="T1331" s="207"/>
      <c r="AT1331" s="208" t="s">
        <v>157</v>
      </c>
      <c r="AU1331" s="208" t="s">
        <v>82</v>
      </c>
      <c r="AV1331" s="13" t="s">
        <v>80</v>
      </c>
      <c r="AW1331" s="13" t="s">
        <v>33</v>
      </c>
      <c r="AX1331" s="13" t="s">
        <v>72</v>
      </c>
      <c r="AY1331" s="208" t="s">
        <v>146</v>
      </c>
    </row>
    <row r="1332" spans="2:51" s="14" customFormat="1">
      <c r="B1332" s="209"/>
      <c r="C1332" s="210"/>
      <c r="D1332" s="200" t="s">
        <v>157</v>
      </c>
      <c r="E1332" s="211" t="s">
        <v>19</v>
      </c>
      <c r="F1332" s="212" t="s">
        <v>944</v>
      </c>
      <c r="G1332" s="210"/>
      <c r="H1332" s="213">
        <v>22.88</v>
      </c>
      <c r="I1332" s="214"/>
      <c r="J1332" s="210"/>
      <c r="K1332" s="210"/>
      <c r="L1332" s="215"/>
      <c r="M1332" s="216"/>
      <c r="N1332" s="217"/>
      <c r="O1332" s="217"/>
      <c r="P1332" s="217"/>
      <c r="Q1332" s="217"/>
      <c r="R1332" s="217"/>
      <c r="S1332" s="217"/>
      <c r="T1332" s="218"/>
      <c r="AT1332" s="219" t="s">
        <v>157</v>
      </c>
      <c r="AU1332" s="219" t="s">
        <v>82</v>
      </c>
      <c r="AV1332" s="14" t="s">
        <v>82</v>
      </c>
      <c r="AW1332" s="14" t="s">
        <v>33</v>
      </c>
      <c r="AX1332" s="14" t="s">
        <v>72</v>
      </c>
      <c r="AY1332" s="219" t="s">
        <v>146</v>
      </c>
    </row>
    <row r="1333" spans="2:51" s="13" customFormat="1">
      <c r="B1333" s="198"/>
      <c r="C1333" s="199"/>
      <c r="D1333" s="200" t="s">
        <v>157</v>
      </c>
      <c r="E1333" s="201" t="s">
        <v>19</v>
      </c>
      <c r="F1333" s="202" t="s">
        <v>1005</v>
      </c>
      <c r="G1333" s="199"/>
      <c r="H1333" s="201" t="s">
        <v>19</v>
      </c>
      <c r="I1333" s="203"/>
      <c r="J1333" s="199"/>
      <c r="K1333" s="199"/>
      <c r="L1333" s="204"/>
      <c r="M1333" s="205"/>
      <c r="N1333" s="206"/>
      <c r="O1333" s="206"/>
      <c r="P1333" s="206"/>
      <c r="Q1333" s="206"/>
      <c r="R1333" s="206"/>
      <c r="S1333" s="206"/>
      <c r="T1333" s="207"/>
      <c r="AT1333" s="208" t="s">
        <v>157</v>
      </c>
      <c r="AU1333" s="208" t="s">
        <v>82</v>
      </c>
      <c r="AV1333" s="13" t="s">
        <v>80</v>
      </c>
      <c r="AW1333" s="13" t="s">
        <v>33</v>
      </c>
      <c r="AX1333" s="13" t="s">
        <v>72</v>
      </c>
      <c r="AY1333" s="208" t="s">
        <v>146</v>
      </c>
    </row>
    <row r="1334" spans="2:51" s="14" customFormat="1">
      <c r="B1334" s="209"/>
      <c r="C1334" s="210"/>
      <c r="D1334" s="200" t="s">
        <v>157</v>
      </c>
      <c r="E1334" s="211" t="s">
        <v>19</v>
      </c>
      <c r="F1334" s="212" t="s">
        <v>1006</v>
      </c>
      <c r="G1334" s="210"/>
      <c r="H1334" s="213">
        <v>2.39</v>
      </c>
      <c r="I1334" s="214"/>
      <c r="J1334" s="210"/>
      <c r="K1334" s="210"/>
      <c r="L1334" s="215"/>
      <c r="M1334" s="216"/>
      <c r="N1334" s="217"/>
      <c r="O1334" s="217"/>
      <c r="P1334" s="217"/>
      <c r="Q1334" s="217"/>
      <c r="R1334" s="217"/>
      <c r="S1334" s="217"/>
      <c r="T1334" s="218"/>
      <c r="AT1334" s="219" t="s">
        <v>157</v>
      </c>
      <c r="AU1334" s="219" t="s">
        <v>82</v>
      </c>
      <c r="AV1334" s="14" t="s">
        <v>82</v>
      </c>
      <c r="AW1334" s="14" t="s">
        <v>33</v>
      </c>
      <c r="AX1334" s="14" t="s">
        <v>72</v>
      </c>
      <c r="AY1334" s="219" t="s">
        <v>146</v>
      </c>
    </row>
    <row r="1335" spans="2:51" s="13" customFormat="1">
      <c r="B1335" s="198"/>
      <c r="C1335" s="199"/>
      <c r="D1335" s="200" t="s">
        <v>157</v>
      </c>
      <c r="E1335" s="201" t="s">
        <v>19</v>
      </c>
      <c r="F1335" s="202" t="s">
        <v>945</v>
      </c>
      <c r="G1335" s="199"/>
      <c r="H1335" s="201" t="s">
        <v>19</v>
      </c>
      <c r="I1335" s="203"/>
      <c r="J1335" s="199"/>
      <c r="K1335" s="199"/>
      <c r="L1335" s="204"/>
      <c r="M1335" s="205"/>
      <c r="N1335" s="206"/>
      <c r="O1335" s="206"/>
      <c r="P1335" s="206"/>
      <c r="Q1335" s="206"/>
      <c r="R1335" s="206"/>
      <c r="S1335" s="206"/>
      <c r="T1335" s="207"/>
      <c r="AT1335" s="208" t="s">
        <v>157</v>
      </c>
      <c r="AU1335" s="208" t="s">
        <v>82</v>
      </c>
      <c r="AV1335" s="13" t="s">
        <v>80</v>
      </c>
      <c r="AW1335" s="13" t="s">
        <v>33</v>
      </c>
      <c r="AX1335" s="13" t="s">
        <v>72</v>
      </c>
      <c r="AY1335" s="208" t="s">
        <v>146</v>
      </c>
    </row>
    <row r="1336" spans="2:51" s="14" customFormat="1">
      <c r="B1336" s="209"/>
      <c r="C1336" s="210"/>
      <c r="D1336" s="200" t="s">
        <v>157</v>
      </c>
      <c r="E1336" s="211" t="s">
        <v>19</v>
      </c>
      <c r="F1336" s="212" t="s">
        <v>946</v>
      </c>
      <c r="G1336" s="210"/>
      <c r="H1336" s="213">
        <v>9.36</v>
      </c>
      <c r="I1336" s="214"/>
      <c r="J1336" s="210"/>
      <c r="K1336" s="210"/>
      <c r="L1336" s="215"/>
      <c r="M1336" s="216"/>
      <c r="N1336" s="217"/>
      <c r="O1336" s="217"/>
      <c r="P1336" s="217"/>
      <c r="Q1336" s="217"/>
      <c r="R1336" s="217"/>
      <c r="S1336" s="217"/>
      <c r="T1336" s="218"/>
      <c r="AT1336" s="219" t="s">
        <v>157</v>
      </c>
      <c r="AU1336" s="219" t="s">
        <v>82</v>
      </c>
      <c r="AV1336" s="14" t="s">
        <v>82</v>
      </c>
      <c r="AW1336" s="14" t="s">
        <v>33</v>
      </c>
      <c r="AX1336" s="14" t="s">
        <v>72</v>
      </c>
      <c r="AY1336" s="219" t="s">
        <v>146</v>
      </c>
    </row>
    <row r="1337" spans="2:51" s="13" customFormat="1">
      <c r="B1337" s="198"/>
      <c r="C1337" s="199"/>
      <c r="D1337" s="200" t="s">
        <v>157</v>
      </c>
      <c r="E1337" s="201" t="s">
        <v>19</v>
      </c>
      <c r="F1337" s="202" t="s">
        <v>1369</v>
      </c>
      <c r="G1337" s="199"/>
      <c r="H1337" s="201" t="s">
        <v>19</v>
      </c>
      <c r="I1337" s="203"/>
      <c r="J1337" s="199"/>
      <c r="K1337" s="199"/>
      <c r="L1337" s="204"/>
      <c r="M1337" s="205"/>
      <c r="N1337" s="206"/>
      <c r="O1337" s="206"/>
      <c r="P1337" s="206"/>
      <c r="Q1337" s="206"/>
      <c r="R1337" s="206"/>
      <c r="S1337" s="206"/>
      <c r="T1337" s="207"/>
      <c r="AT1337" s="208" t="s">
        <v>157</v>
      </c>
      <c r="AU1337" s="208" t="s">
        <v>82</v>
      </c>
      <c r="AV1337" s="13" t="s">
        <v>80</v>
      </c>
      <c r="AW1337" s="13" t="s">
        <v>33</v>
      </c>
      <c r="AX1337" s="13" t="s">
        <v>72</v>
      </c>
      <c r="AY1337" s="208" t="s">
        <v>146</v>
      </c>
    </row>
    <row r="1338" spans="2:51" s="14" customFormat="1">
      <c r="B1338" s="209"/>
      <c r="C1338" s="210"/>
      <c r="D1338" s="200" t="s">
        <v>157</v>
      </c>
      <c r="E1338" s="211" t="s">
        <v>19</v>
      </c>
      <c r="F1338" s="212" t="s">
        <v>1370</v>
      </c>
      <c r="G1338" s="210"/>
      <c r="H1338" s="213">
        <v>25.46</v>
      </c>
      <c r="I1338" s="214"/>
      <c r="J1338" s="210"/>
      <c r="K1338" s="210"/>
      <c r="L1338" s="215"/>
      <c r="M1338" s="216"/>
      <c r="N1338" s="217"/>
      <c r="O1338" s="217"/>
      <c r="P1338" s="217"/>
      <c r="Q1338" s="217"/>
      <c r="R1338" s="217"/>
      <c r="S1338" s="217"/>
      <c r="T1338" s="218"/>
      <c r="AT1338" s="219" t="s">
        <v>157</v>
      </c>
      <c r="AU1338" s="219" t="s">
        <v>82</v>
      </c>
      <c r="AV1338" s="14" t="s">
        <v>82</v>
      </c>
      <c r="AW1338" s="14" t="s">
        <v>33</v>
      </c>
      <c r="AX1338" s="14" t="s">
        <v>72</v>
      </c>
      <c r="AY1338" s="219" t="s">
        <v>146</v>
      </c>
    </row>
    <row r="1339" spans="2:51" s="13" customFormat="1">
      <c r="B1339" s="198"/>
      <c r="C1339" s="199"/>
      <c r="D1339" s="200" t="s">
        <v>157</v>
      </c>
      <c r="E1339" s="201" t="s">
        <v>19</v>
      </c>
      <c r="F1339" s="202" t="s">
        <v>1371</v>
      </c>
      <c r="G1339" s="199"/>
      <c r="H1339" s="201" t="s">
        <v>19</v>
      </c>
      <c r="I1339" s="203"/>
      <c r="J1339" s="199"/>
      <c r="K1339" s="199"/>
      <c r="L1339" s="204"/>
      <c r="M1339" s="205"/>
      <c r="N1339" s="206"/>
      <c r="O1339" s="206"/>
      <c r="P1339" s="206"/>
      <c r="Q1339" s="206"/>
      <c r="R1339" s="206"/>
      <c r="S1339" s="206"/>
      <c r="T1339" s="207"/>
      <c r="AT1339" s="208" t="s">
        <v>157</v>
      </c>
      <c r="AU1339" s="208" t="s">
        <v>82</v>
      </c>
      <c r="AV1339" s="13" t="s">
        <v>80</v>
      </c>
      <c r="AW1339" s="13" t="s">
        <v>33</v>
      </c>
      <c r="AX1339" s="13" t="s">
        <v>72</v>
      </c>
      <c r="AY1339" s="208" t="s">
        <v>146</v>
      </c>
    </row>
    <row r="1340" spans="2:51" s="14" customFormat="1">
      <c r="B1340" s="209"/>
      <c r="C1340" s="210"/>
      <c r="D1340" s="200" t="s">
        <v>157</v>
      </c>
      <c r="E1340" s="211" t="s">
        <v>19</v>
      </c>
      <c r="F1340" s="212" t="s">
        <v>1372</v>
      </c>
      <c r="G1340" s="210"/>
      <c r="H1340" s="213">
        <v>18.66</v>
      </c>
      <c r="I1340" s="214"/>
      <c r="J1340" s="210"/>
      <c r="K1340" s="210"/>
      <c r="L1340" s="215"/>
      <c r="M1340" s="216"/>
      <c r="N1340" s="217"/>
      <c r="O1340" s="217"/>
      <c r="P1340" s="217"/>
      <c r="Q1340" s="217"/>
      <c r="R1340" s="217"/>
      <c r="S1340" s="217"/>
      <c r="T1340" s="218"/>
      <c r="AT1340" s="219" t="s">
        <v>157</v>
      </c>
      <c r="AU1340" s="219" t="s">
        <v>82</v>
      </c>
      <c r="AV1340" s="14" t="s">
        <v>82</v>
      </c>
      <c r="AW1340" s="14" t="s">
        <v>33</v>
      </c>
      <c r="AX1340" s="14" t="s">
        <v>72</v>
      </c>
      <c r="AY1340" s="219" t="s">
        <v>146</v>
      </c>
    </row>
    <row r="1341" spans="2:51" s="13" customFormat="1">
      <c r="B1341" s="198"/>
      <c r="C1341" s="199"/>
      <c r="D1341" s="200" t="s">
        <v>157</v>
      </c>
      <c r="E1341" s="201" t="s">
        <v>19</v>
      </c>
      <c r="F1341" s="202" t="s">
        <v>1373</v>
      </c>
      <c r="G1341" s="199"/>
      <c r="H1341" s="201" t="s">
        <v>19</v>
      </c>
      <c r="I1341" s="203"/>
      <c r="J1341" s="199"/>
      <c r="K1341" s="199"/>
      <c r="L1341" s="204"/>
      <c r="M1341" s="205"/>
      <c r="N1341" s="206"/>
      <c r="O1341" s="206"/>
      <c r="P1341" s="206"/>
      <c r="Q1341" s="206"/>
      <c r="R1341" s="206"/>
      <c r="S1341" s="206"/>
      <c r="T1341" s="207"/>
      <c r="AT1341" s="208" t="s">
        <v>157</v>
      </c>
      <c r="AU1341" s="208" t="s">
        <v>82</v>
      </c>
      <c r="AV1341" s="13" t="s">
        <v>80</v>
      </c>
      <c r="AW1341" s="13" t="s">
        <v>33</v>
      </c>
      <c r="AX1341" s="13" t="s">
        <v>72</v>
      </c>
      <c r="AY1341" s="208" t="s">
        <v>146</v>
      </c>
    </row>
    <row r="1342" spans="2:51" s="14" customFormat="1">
      <c r="B1342" s="209"/>
      <c r="C1342" s="210"/>
      <c r="D1342" s="200" t="s">
        <v>157</v>
      </c>
      <c r="E1342" s="211" t="s">
        <v>19</v>
      </c>
      <c r="F1342" s="212" t="s">
        <v>1374</v>
      </c>
      <c r="G1342" s="210"/>
      <c r="H1342" s="213">
        <v>39.909999999999997</v>
      </c>
      <c r="I1342" s="214"/>
      <c r="J1342" s="210"/>
      <c r="K1342" s="210"/>
      <c r="L1342" s="215"/>
      <c r="M1342" s="216"/>
      <c r="N1342" s="217"/>
      <c r="O1342" s="217"/>
      <c r="P1342" s="217"/>
      <c r="Q1342" s="217"/>
      <c r="R1342" s="217"/>
      <c r="S1342" s="217"/>
      <c r="T1342" s="218"/>
      <c r="AT1342" s="219" t="s">
        <v>157</v>
      </c>
      <c r="AU1342" s="219" t="s">
        <v>82</v>
      </c>
      <c r="AV1342" s="14" t="s">
        <v>82</v>
      </c>
      <c r="AW1342" s="14" t="s">
        <v>33</v>
      </c>
      <c r="AX1342" s="14" t="s">
        <v>72</v>
      </c>
      <c r="AY1342" s="219" t="s">
        <v>146</v>
      </c>
    </row>
    <row r="1343" spans="2:51" s="13" customFormat="1">
      <c r="B1343" s="198"/>
      <c r="C1343" s="199"/>
      <c r="D1343" s="200" t="s">
        <v>157</v>
      </c>
      <c r="E1343" s="201" t="s">
        <v>19</v>
      </c>
      <c r="F1343" s="202" t="s">
        <v>1375</v>
      </c>
      <c r="G1343" s="199"/>
      <c r="H1343" s="201" t="s">
        <v>19</v>
      </c>
      <c r="I1343" s="203"/>
      <c r="J1343" s="199"/>
      <c r="K1343" s="199"/>
      <c r="L1343" s="204"/>
      <c r="M1343" s="205"/>
      <c r="N1343" s="206"/>
      <c r="O1343" s="206"/>
      <c r="P1343" s="206"/>
      <c r="Q1343" s="206"/>
      <c r="R1343" s="206"/>
      <c r="S1343" s="206"/>
      <c r="T1343" s="207"/>
      <c r="AT1343" s="208" t="s">
        <v>157</v>
      </c>
      <c r="AU1343" s="208" t="s">
        <v>82</v>
      </c>
      <c r="AV1343" s="13" t="s">
        <v>80</v>
      </c>
      <c r="AW1343" s="13" t="s">
        <v>33</v>
      </c>
      <c r="AX1343" s="13" t="s">
        <v>72</v>
      </c>
      <c r="AY1343" s="208" t="s">
        <v>146</v>
      </c>
    </row>
    <row r="1344" spans="2:51" s="14" customFormat="1">
      <c r="B1344" s="209"/>
      <c r="C1344" s="210"/>
      <c r="D1344" s="200" t="s">
        <v>157</v>
      </c>
      <c r="E1344" s="211" t="s">
        <v>19</v>
      </c>
      <c r="F1344" s="212" t="s">
        <v>1376</v>
      </c>
      <c r="G1344" s="210"/>
      <c r="H1344" s="213">
        <v>39.43</v>
      </c>
      <c r="I1344" s="214"/>
      <c r="J1344" s="210"/>
      <c r="K1344" s="210"/>
      <c r="L1344" s="215"/>
      <c r="M1344" s="216"/>
      <c r="N1344" s="217"/>
      <c r="O1344" s="217"/>
      <c r="P1344" s="217"/>
      <c r="Q1344" s="217"/>
      <c r="R1344" s="217"/>
      <c r="S1344" s="217"/>
      <c r="T1344" s="218"/>
      <c r="AT1344" s="219" t="s">
        <v>157</v>
      </c>
      <c r="AU1344" s="219" t="s">
        <v>82</v>
      </c>
      <c r="AV1344" s="14" t="s">
        <v>82</v>
      </c>
      <c r="AW1344" s="14" t="s">
        <v>33</v>
      </c>
      <c r="AX1344" s="14" t="s">
        <v>72</v>
      </c>
      <c r="AY1344" s="219" t="s">
        <v>146</v>
      </c>
    </row>
    <row r="1345" spans="1:65" s="13" customFormat="1">
      <c r="B1345" s="198"/>
      <c r="C1345" s="199"/>
      <c r="D1345" s="200" t="s">
        <v>157</v>
      </c>
      <c r="E1345" s="201" t="s">
        <v>19</v>
      </c>
      <c r="F1345" s="202" t="s">
        <v>1377</v>
      </c>
      <c r="G1345" s="199"/>
      <c r="H1345" s="201" t="s">
        <v>19</v>
      </c>
      <c r="I1345" s="203"/>
      <c r="J1345" s="199"/>
      <c r="K1345" s="199"/>
      <c r="L1345" s="204"/>
      <c r="M1345" s="205"/>
      <c r="N1345" s="206"/>
      <c r="O1345" s="206"/>
      <c r="P1345" s="206"/>
      <c r="Q1345" s="206"/>
      <c r="R1345" s="206"/>
      <c r="S1345" s="206"/>
      <c r="T1345" s="207"/>
      <c r="AT1345" s="208" t="s">
        <v>157</v>
      </c>
      <c r="AU1345" s="208" t="s">
        <v>82</v>
      </c>
      <c r="AV1345" s="13" t="s">
        <v>80</v>
      </c>
      <c r="AW1345" s="13" t="s">
        <v>33</v>
      </c>
      <c r="AX1345" s="13" t="s">
        <v>72</v>
      </c>
      <c r="AY1345" s="208" t="s">
        <v>146</v>
      </c>
    </row>
    <row r="1346" spans="1:65" s="14" customFormat="1">
      <c r="B1346" s="209"/>
      <c r="C1346" s="210"/>
      <c r="D1346" s="200" t="s">
        <v>157</v>
      </c>
      <c r="E1346" s="211" t="s">
        <v>19</v>
      </c>
      <c r="F1346" s="212" t="s">
        <v>1378</v>
      </c>
      <c r="G1346" s="210"/>
      <c r="H1346" s="213">
        <v>11.59</v>
      </c>
      <c r="I1346" s="214"/>
      <c r="J1346" s="210"/>
      <c r="K1346" s="210"/>
      <c r="L1346" s="215"/>
      <c r="M1346" s="216"/>
      <c r="N1346" s="217"/>
      <c r="O1346" s="217"/>
      <c r="P1346" s="217"/>
      <c r="Q1346" s="217"/>
      <c r="R1346" s="217"/>
      <c r="S1346" s="217"/>
      <c r="T1346" s="218"/>
      <c r="AT1346" s="219" t="s">
        <v>157</v>
      </c>
      <c r="AU1346" s="219" t="s">
        <v>82</v>
      </c>
      <c r="AV1346" s="14" t="s">
        <v>82</v>
      </c>
      <c r="AW1346" s="14" t="s">
        <v>33</v>
      </c>
      <c r="AX1346" s="14" t="s">
        <v>72</v>
      </c>
      <c r="AY1346" s="219" t="s">
        <v>146</v>
      </c>
    </row>
    <row r="1347" spans="1:65" s="13" customFormat="1">
      <c r="B1347" s="198"/>
      <c r="C1347" s="199"/>
      <c r="D1347" s="200" t="s">
        <v>157</v>
      </c>
      <c r="E1347" s="201" t="s">
        <v>19</v>
      </c>
      <c r="F1347" s="202" t="s">
        <v>1383</v>
      </c>
      <c r="G1347" s="199"/>
      <c r="H1347" s="201" t="s">
        <v>19</v>
      </c>
      <c r="I1347" s="203"/>
      <c r="J1347" s="199"/>
      <c r="K1347" s="199"/>
      <c r="L1347" s="204"/>
      <c r="M1347" s="205"/>
      <c r="N1347" s="206"/>
      <c r="O1347" s="206"/>
      <c r="P1347" s="206"/>
      <c r="Q1347" s="206"/>
      <c r="R1347" s="206"/>
      <c r="S1347" s="206"/>
      <c r="T1347" s="207"/>
      <c r="AT1347" s="208" t="s">
        <v>157</v>
      </c>
      <c r="AU1347" s="208" t="s">
        <v>82</v>
      </c>
      <c r="AV1347" s="13" t="s">
        <v>80</v>
      </c>
      <c r="AW1347" s="13" t="s">
        <v>33</v>
      </c>
      <c r="AX1347" s="13" t="s">
        <v>72</v>
      </c>
      <c r="AY1347" s="208" t="s">
        <v>146</v>
      </c>
    </row>
    <row r="1348" spans="1:65" s="14" customFormat="1">
      <c r="B1348" s="209"/>
      <c r="C1348" s="210"/>
      <c r="D1348" s="200" t="s">
        <v>157</v>
      </c>
      <c r="E1348" s="211" t="s">
        <v>19</v>
      </c>
      <c r="F1348" s="212" t="s">
        <v>1384</v>
      </c>
      <c r="G1348" s="210"/>
      <c r="H1348" s="213">
        <v>90.62</v>
      </c>
      <c r="I1348" s="214"/>
      <c r="J1348" s="210"/>
      <c r="K1348" s="210"/>
      <c r="L1348" s="215"/>
      <c r="M1348" s="216"/>
      <c r="N1348" s="217"/>
      <c r="O1348" s="217"/>
      <c r="P1348" s="217"/>
      <c r="Q1348" s="217"/>
      <c r="R1348" s="217"/>
      <c r="S1348" s="217"/>
      <c r="T1348" s="218"/>
      <c r="AT1348" s="219" t="s">
        <v>157</v>
      </c>
      <c r="AU1348" s="219" t="s">
        <v>82</v>
      </c>
      <c r="AV1348" s="14" t="s">
        <v>82</v>
      </c>
      <c r="AW1348" s="14" t="s">
        <v>33</v>
      </c>
      <c r="AX1348" s="14" t="s">
        <v>72</v>
      </c>
      <c r="AY1348" s="219" t="s">
        <v>146</v>
      </c>
    </row>
    <row r="1349" spans="1:65" s="15" customFormat="1">
      <c r="B1349" s="220"/>
      <c r="C1349" s="221"/>
      <c r="D1349" s="200" t="s">
        <v>157</v>
      </c>
      <c r="E1349" s="222" t="s">
        <v>19</v>
      </c>
      <c r="F1349" s="223" t="s">
        <v>161</v>
      </c>
      <c r="G1349" s="221"/>
      <c r="H1349" s="224">
        <v>365.06</v>
      </c>
      <c r="I1349" s="225"/>
      <c r="J1349" s="221"/>
      <c r="K1349" s="221"/>
      <c r="L1349" s="226"/>
      <c r="M1349" s="227"/>
      <c r="N1349" s="228"/>
      <c r="O1349" s="228"/>
      <c r="P1349" s="228"/>
      <c r="Q1349" s="228"/>
      <c r="R1349" s="228"/>
      <c r="S1349" s="228"/>
      <c r="T1349" s="229"/>
      <c r="AT1349" s="230" t="s">
        <v>157</v>
      </c>
      <c r="AU1349" s="230" t="s">
        <v>82</v>
      </c>
      <c r="AV1349" s="15" t="s">
        <v>147</v>
      </c>
      <c r="AW1349" s="15" t="s">
        <v>33</v>
      </c>
      <c r="AX1349" s="15" t="s">
        <v>80</v>
      </c>
      <c r="AY1349" s="230" t="s">
        <v>146</v>
      </c>
    </row>
    <row r="1350" spans="1:65" s="2" customFormat="1" ht="16.5" customHeight="1">
      <c r="A1350" s="36"/>
      <c r="B1350" s="37"/>
      <c r="C1350" s="236" t="s">
        <v>1815</v>
      </c>
      <c r="D1350" s="236" t="s">
        <v>392</v>
      </c>
      <c r="E1350" s="237" t="s">
        <v>1816</v>
      </c>
      <c r="F1350" s="238" t="s">
        <v>1817</v>
      </c>
      <c r="G1350" s="239" t="s">
        <v>152</v>
      </c>
      <c r="H1350" s="240">
        <v>401.56599999999997</v>
      </c>
      <c r="I1350" s="241"/>
      <c r="J1350" s="242">
        <f>ROUND(I1350*H1350,2)</f>
        <v>0</v>
      </c>
      <c r="K1350" s="238" t="s">
        <v>362</v>
      </c>
      <c r="L1350" s="243"/>
      <c r="M1350" s="244" t="s">
        <v>19</v>
      </c>
      <c r="N1350" s="245" t="s">
        <v>43</v>
      </c>
      <c r="O1350" s="66"/>
      <c r="P1350" s="189">
        <f>O1350*H1350</f>
        <v>0</v>
      </c>
      <c r="Q1350" s="189">
        <v>3.3999999999999998E-3</v>
      </c>
      <c r="R1350" s="189">
        <f>Q1350*H1350</f>
        <v>1.3653243999999998</v>
      </c>
      <c r="S1350" s="189">
        <v>0</v>
      </c>
      <c r="T1350" s="190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91" t="s">
        <v>335</v>
      </c>
      <c r="AT1350" s="191" t="s">
        <v>392</v>
      </c>
      <c r="AU1350" s="191" t="s">
        <v>82</v>
      </c>
      <c r="AY1350" s="19" t="s">
        <v>146</v>
      </c>
      <c r="BE1350" s="192">
        <f>IF(N1350="základní",J1350,0)</f>
        <v>0</v>
      </c>
      <c r="BF1350" s="192">
        <f>IF(N1350="snížená",J1350,0)</f>
        <v>0</v>
      </c>
      <c r="BG1350" s="192">
        <f>IF(N1350="zákl. přenesená",J1350,0)</f>
        <v>0</v>
      </c>
      <c r="BH1350" s="192">
        <f>IF(N1350="sníž. přenesená",J1350,0)</f>
        <v>0</v>
      </c>
      <c r="BI1350" s="192">
        <f>IF(N1350="nulová",J1350,0)</f>
        <v>0</v>
      </c>
      <c r="BJ1350" s="19" t="s">
        <v>80</v>
      </c>
      <c r="BK1350" s="192">
        <f>ROUND(I1350*H1350,2)</f>
        <v>0</v>
      </c>
      <c r="BL1350" s="19" t="s">
        <v>241</v>
      </c>
      <c r="BM1350" s="191" t="s">
        <v>1818</v>
      </c>
    </row>
    <row r="1351" spans="1:65" s="14" customFormat="1">
      <c r="B1351" s="209"/>
      <c r="C1351" s="210"/>
      <c r="D1351" s="200" t="s">
        <v>157</v>
      </c>
      <c r="E1351" s="210"/>
      <c r="F1351" s="212" t="s">
        <v>1819</v>
      </c>
      <c r="G1351" s="210"/>
      <c r="H1351" s="213">
        <v>401.56599999999997</v>
      </c>
      <c r="I1351" s="214"/>
      <c r="J1351" s="210"/>
      <c r="K1351" s="210"/>
      <c r="L1351" s="215"/>
      <c r="M1351" s="216"/>
      <c r="N1351" s="217"/>
      <c r="O1351" s="217"/>
      <c r="P1351" s="217"/>
      <c r="Q1351" s="217"/>
      <c r="R1351" s="217"/>
      <c r="S1351" s="217"/>
      <c r="T1351" s="218"/>
      <c r="AT1351" s="219" t="s">
        <v>157</v>
      </c>
      <c r="AU1351" s="219" t="s">
        <v>82</v>
      </c>
      <c r="AV1351" s="14" t="s">
        <v>82</v>
      </c>
      <c r="AW1351" s="14" t="s">
        <v>4</v>
      </c>
      <c r="AX1351" s="14" t="s">
        <v>80</v>
      </c>
      <c r="AY1351" s="219" t="s">
        <v>146</v>
      </c>
    </row>
    <row r="1352" spans="1:65" s="2" customFormat="1" ht="16.5" customHeight="1">
      <c r="A1352" s="36"/>
      <c r="B1352" s="37"/>
      <c r="C1352" s="180" t="s">
        <v>1820</v>
      </c>
      <c r="D1352" s="180" t="s">
        <v>149</v>
      </c>
      <c r="E1352" s="181" t="s">
        <v>1821</v>
      </c>
      <c r="F1352" s="182" t="s">
        <v>1822</v>
      </c>
      <c r="G1352" s="183" t="s">
        <v>297</v>
      </c>
      <c r="H1352" s="184">
        <v>186.6</v>
      </c>
      <c r="I1352" s="185"/>
      <c r="J1352" s="186">
        <f>ROUND(I1352*H1352,2)</f>
        <v>0</v>
      </c>
      <c r="K1352" s="182" t="s">
        <v>362</v>
      </c>
      <c r="L1352" s="41"/>
      <c r="M1352" s="187" t="s">
        <v>19</v>
      </c>
      <c r="N1352" s="188" t="s">
        <v>43</v>
      </c>
      <c r="O1352" s="66"/>
      <c r="P1352" s="189">
        <f>O1352*H1352</f>
        <v>0</v>
      </c>
      <c r="Q1352" s="189">
        <v>0</v>
      </c>
      <c r="R1352" s="189">
        <f>Q1352*H1352</f>
        <v>0</v>
      </c>
      <c r="S1352" s="189">
        <v>2.9999999999999997E-4</v>
      </c>
      <c r="T1352" s="190">
        <f>S1352*H1352</f>
        <v>5.5979999999999995E-2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191" t="s">
        <v>241</v>
      </c>
      <c r="AT1352" s="191" t="s">
        <v>149</v>
      </c>
      <c r="AU1352" s="191" t="s">
        <v>82</v>
      </c>
      <c r="AY1352" s="19" t="s">
        <v>146</v>
      </c>
      <c r="BE1352" s="192">
        <f>IF(N1352="základní",J1352,0)</f>
        <v>0</v>
      </c>
      <c r="BF1352" s="192">
        <f>IF(N1352="snížená",J1352,0)</f>
        <v>0</v>
      </c>
      <c r="BG1352" s="192">
        <f>IF(N1352="zákl. přenesená",J1352,0)</f>
        <v>0</v>
      </c>
      <c r="BH1352" s="192">
        <f>IF(N1352="sníž. přenesená",J1352,0)</f>
        <v>0</v>
      </c>
      <c r="BI1352" s="192">
        <f>IF(N1352="nulová",J1352,0)</f>
        <v>0</v>
      </c>
      <c r="BJ1352" s="19" t="s">
        <v>80</v>
      </c>
      <c r="BK1352" s="192">
        <f>ROUND(I1352*H1352,2)</f>
        <v>0</v>
      </c>
      <c r="BL1352" s="19" t="s">
        <v>241</v>
      </c>
      <c r="BM1352" s="191" t="s">
        <v>1823</v>
      </c>
    </row>
    <row r="1353" spans="1:65" s="2" customFormat="1">
      <c r="A1353" s="36"/>
      <c r="B1353" s="37"/>
      <c r="C1353" s="38"/>
      <c r="D1353" s="193" t="s">
        <v>155</v>
      </c>
      <c r="E1353" s="38"/>
      <c r="F1353" s="194" t="s">
        <v>1824</v>
      </c>
      <c r="G1353" s="38"/>
      <c r="H1353" s="38"/>
      <c r="I1353" s="195"/>
      <c r="J1353" s="38"/>
      <c r="K1353" s="38"/>
      <c r="L1353" s="41"/>
      <c r="M1353" s="196"/>
      <c r="N1353" s="197"/>
      <c r="O1353" s="66"/>
      <c r="P1353" s="66"/>
      <c r="Q1353" s="66"/>
      <c r="R1353" s="66"/>
      <c r="S1353" s="66"/>
      <c r="T1353" s="67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T1353" s="19" t="s">
        <v>155</v>
      </c>
      <c r="AU1353" s="19" t="s">
        <v>82</v>
      </c>
    </row>
    <row r="1354" spans="1:65" s="13" customFormat="1">
      <c r="B1354" s="198"/>
      <c r="C1354" s="199"/>
      <c r="D1354" s="200" t="s">
        <v>157</v>
      </c>
      <c r="E1354" s="201" t="s">
        <v>19</v>
      </c>
      <c r="F1354" s="202" t="s">
        <v>514</v>
      </c>
      <c r="G1354" s="199"/>
      <c r="H1354" s="201" t="s">
        <v>19</v>
      </c>
      <c r="I1354" s="203"/>
      <c r="J1354" s="199"/>
      <c r="K1354" s="199"/>
      <c r="L1354" s="204"/>
      <c r="M1354" s="205"/>
      <c r="N1354" s="206"/>
      <c r="O1354" s="206"/>
      <c r="P1354" s="206"/>
      <c r="Q1354" s="206"/>
      <c r="R1354" s="206"/>
      <c r="S1354" s="206"/>
      <c r="T1354" s="207"/>
      <c r="AT1354" s="208" t="s">
        <v>157</v>
      </c>
      <c r="AU1354" s="208" t="s">
        <v>82</v>
      </c>
      <c r="AV1354" s="13" t="s">
        <v>80</v>
      </c>
      <c r="AW1354" s="13" t="s">
        <v>33</v>
      </c>
      <c r="AX1354" s="13" t="s">
        <v>72</v>
      </c>
      <c r="AY1354" s="208" t="s">
        <v>146</v>
      </c>
    </row>
    <row r="1355" spans="1:65" s="14" customFormat="1">
      <c r="B1355" s="209"/>
      <c r="C1355" s="210"/>
      <c r="D1355" s="200" t="s">
        <v>157</v>
      </c>
      <c r="E1355" s="211" t="s">
        <v>19</v>
      </c>
      <c r="F1355" s="212" t="s">
        <v>1825</v>
      </c>
      <c r="G1355" s="210"/>
      <c r="H1355" s="213">
        <v>22.7</v>
      </c>
      <c r="I1355" s="214"/>
      <c r="J1355" s="210"/>
      <c r="K1355" s="210"/>
      <c r="L1355" s="215"/>
      <c r="M1355" s="216"/>
      <c r="N1355" s="217"/>
      <c r="O1355" s="217"/>
      <c r="P1355" s="217"/>
      <c r="Q1355" s="217"/>
      <c r="R1355" s="217"/>
      <c r="S1355" s="217"/>
      <c r="T1355" s="218"/>
      <c r="AT1355" s="219" t="s">
        <v>157</v>
      </c>
      <c r="AU1355" s="219" t="s">
        <v>82</v>
      </c>
      <c r="AV1355" s="14" t="s">
        <v>82</v>
      </c>
      <c r="AW1355" s="14" t="s">
        <v>33</v>
      </c>
      <c r="AX1355" s="14" t="s">
        <v>72</v>
      </c>
      <c r="AY1355" s="219" t="s">
        <v>146</v>
      </c>
    </row>
    <row r="1356" spans="1:65" s="13" customFormat="1">
      <c r="B1356" s="198"/>
      <c r="C1356" s="199"/>
      <c r="D1356" s="200" t="s">
        <v>157</v>
      </c>
      <c r="E1356" s="201" t="s">
        <v>19</v>
      </c>
      <c r="F1356" s="202" t="s">
        <v>516</v>
      </c>
      <c r="G1356" s="199"/>
      <c r="H1356" s="201" t="s">
        <v>19</v>
      </c>
      <c r="I1356" s="203"/>
      <c r="J1356" s="199"/>
      <c r="K1356" s="199"/>
      <c r="L1356" s="204"/>
      <c r="M1356" s="205"/>
      <c r="N1356" s="206"/>
      <c r="O1356" s="206"/>
      <c r="P1356" s="206"/>
      <c r="Q1356" s="206"/>
      <c r="R1356" s="206"/>
      <c r="S1356" s="206"/>
      <c r="T1356" s="207"/>
      <c r="AT1356" s="208" t="s">
        <v>157</v>
      </c>
      <c r="AU1356" s="208" t="s">
        <v>82</v>
      </c>
      <c r="AV1356" s="13" t="s">
        <v>80</v>
      </c>
      <c r="AW1356" s="13" t="s">
        <v>33</v>
      </c>
      <c r="AX1356" s="13" t="s">
        <v>72</v>
      </c>
      <c r="AY1356" s="208" t="s">
        <v>146</v>
      </c>
    </row>
    <row r="1357" spans="1:65" s="14" customFormat="1">
      <c r="B1357" s="209"/>
      <c r="C1357" s="210"/>
      <c r="D1357" s="200" t="s">
        <v>157</v>
      </c>
      <c r="E1357" s="211" t="s">
        <v>19</v>
      </c>
      <c r="F1357" s="212" t="s">
        <v>1826</v>
      </c>
      <c r="G1357" s="210"/>
      <c r="H1357" s="213">
        <v>21.5</v>
      </c>
      <c r="I1357" s="214"/>
      <c r="J1357" s="210"/>
      <c r="K1357" s="210"/>
      <c r="L1357" s="215"/>
      <c r="M1357" s="216"/>
      <c r="N1357" s="217"/>
      <c r="O1357" s="217"/>
      <c r="P1357" s="217"/>
      <c r="Q1357" s="217"/>
      <c r="R1357" s="217"/>
      <c r="S1357" s="217"/>
      <c r="T1357" s="218"/>
      <c r="AT1357" s="219" t="s">
        <v>157</v>
      </c>
      <c r="AU1357" s="219" t="s">
        <v>82</v>
      </c>
      <c r="AV1357" s="14" t="s">
        <v>82</v>
      </c>
      <c r="AW1357" s="14" t="s">
        <v>33</v>
      </c>
      <c r="AX1357" s="14" t="s">
        <v>72</v>
      </c>
      <c r="AY1357" s="219" t="s">
        <v>146</v>
      </c>
    </row>
    <row r="1358" spans="1:65" s="13" customFormat="1">
      <c r="B1358" s="198"/>
      <c r="C1358" s="199"/>
      <c r="D1358" s="200" t="s">
        <v>157</v>
      </c>
      <c r="E1358" s="201" t="s">
        <v>19</v>
      </c>
      <c r="F1358" s="202" t="s">
        <v>518</v>
      </c>
      <c r="G1358" s="199"/>
      <c r="H1358" s="201" t="s">
        <v>19</v>
      </c>
      <c r="I1358" s="203"/>
      <c r="J1358" s="199"/>
      <c r="K1358" s="199"/>
      <c r="L1358" s="204"/>
      <c r="M1358" s="205"/>
      <c r="N1358" s="206"/>
      <c r="O1358" s="206"/>
      <c r="P1358" s="206"/>
      <c r="Q1358" s="206"/>
      <c r="R1358" s="206"/>
      <c r="S1358" s="206"/>
      <c r="T1358" s="207"/>
      <c r="AT1358" s="208" t="s">
        <v>157</v>
      </c>
      <c r="AU1358" s="208" t="s">
        <v>82</v>
      </c>
      <c r="AV1358" s="13" t="s">
        <v>80</v>
      </c>
      <c r="AW1358" s="13" t="s">
        <v>33</v>
      </c>
      <c r="AX1358" s="13" t="s">
        <v>72</v>
      </c>
      <c r="AY1358" s="208" t="s">
        <v>146</v>
      </c>
    </row>
    <row r="1359" spans="1:65" s="14" customFormat="1">
      <c r="B1359" s="209"/>
      <c r="C1359" s="210"/>
      <c r="D1359" s="200" t="s">
        <v>157</v>
      </c>
      <c r="E1359" s="211" t="s">
        <v>19</v>
      </c>
      <c r="F1359" s="212" t="s">
        <v>1827</v>
      </c>
      <c r="G1359" s="210"/>
      <c r="H1359" s="213">
        <v>19.399999999999999</v>
      </c>
      <c r="I1359" s="214"/>
      <c r="J1359" s="210"/>
      <c r="K1359" s="210"/>
      <c r="L1359" s="215"/>
      <c r="M1359" s="216"/>
      <c r="N1359" s="217"/>
      <c r="O1359" s="217"/>
      <c r="P1359" s="217"/>
      <c r="Q1359" s="217"/>
      <c r="R1359" s="217"/>
      <c r="S1359" s="217"/>
      <c r="T1359" s="218"/>
      <c r="AT1359" s="219" t="s">
        <v>157</v>
      </c>
      <c r="AU1359" s="219" t="s">
        <v>82</v>
      </c>
      <c r="AV1359" s="14" t="s">
        <v>82</v>
      </c>
      <c r="AW1359" s="14" t="s">
        <v>33</v>
      </c>
      <c r="AX1359" s="14" t="s">
        <v>72</v>
      </c>
      <c r="AY1359" s="219" t="s">
        <v>146</v>
      </c>
    </row>
    <row r="1360" spans="1:65" s="13" customFormat="1">
      <c r="B1360" s="198"/>
      <c r="C1360" s="199"/>
      <c r="D1360" s="200" t="s">
        <v>157</v>
      </c>
      <c r="E1360" s="201" t="s">
        <v>19</v>
      </c>
      <c r="F1360" s="202" t="s">
        <v>520</v>
      </c>
      <c r="G1360" s="199"/>
      <c r="H1360" s="201" t="s">
        <v>19</v>
      </c>
      <c r="I1360" s="203"/>
      <c r="J1360" s="199"/>
      <c r="K1360" s="199"/>
      <c r="L1360" s="204"/>
      <c r="M1360" s="205"/>
      <c r="N1360" s="206"/>
      <c r="O1360" s="206"/>
      <c r="P1360" s="206"/>
      <c r="Q1360" s="206"/>
      <c r="R1360" s="206"/>
      <c r="S1360" s="206"/>
      <c r="T1360" s="207"/>
      <c r="AT1360" s="208" t="s">
        <v>157</v>
      </c>
      <c r="AU1360" s="208" t="s">
        <v>82</v>
      </c>
      <c r="AV1360" s="13" t="s">
        <v>80</v>
      </c>
      <c r="AW1360" s="13" t="s">
        <v>33</v>
      </c>
      <c r="AX1360" s="13" t="s">
        <v>72</v>
      </c>
      <c r="AY1360" s="208" t="s">
        <v>146</v>
      </c>
    </row>
    <row r="1361" spans="2:51" s="14" customFormat="1">
      <c r="B1361" s="209"/>
      <c r="C1361" s="210"/>
      <c r="D1361" s="200" t="s">
        <v>157</v>
      </c>
      <c r="E1361" s="211" t="s">
        <v>19</v>
      </c>
      <c r="F1361" s="212" t="s">
        <v>1828</v>
      </c>
      <c r="G1361" s="210"/>
      <c r="H1361" s="213">
        <v>11.9</v>
      </c>
      <c r="I1361" s="214"/>
      <c r="J1361" s="210"/>
      <c r="K1361" s="210"/>
      <c r="L1361" s="215"/>
      <c r="M1361" s="216"/>
      <c r="N1361" s="217"/>
      <c r="O1361" s="217"/>
      <c r="P1361" s="217"/>
      <c r="Q1361" s="217"/>
      <c r="R1361" s="217"/>
      <c r="S1361" s="217"/>
      <c r="T1361" s="218"/>
      <c r="AT1361" s="219" t="s">
        <v>157</v>
      </c>
      <c r="AU1361" s="219" t="s">
        <v>82</v>
      </c>
      <c r="AV1361" s="14" t="s">
        <v>82</v>
      </c>
      <c r="AW1361" s="14" t="s">
        <v>33</v>
      </c>
      <c r="AX1361" s="14" t="s">
        <v>72</v>
      </c>
      <c r="AY1361" s="219" t="s">
        <v>146</v>
      </c>
    </row>
    <row r="1362" spans="2:51" s="13" customFormat="1">
      <c r="B1362" s="198"/>
      <c r="C1362" s="199"/>
      <c r="D1362" s="200" t="s">
        <v>157</v>
      </c>
      <c r="E1362" s="201" t="s">
        <v>19</v>
      </c>
      <c r="F1362" s="202" t="s">
        <v>528</v>
      </c>
      <c r="G1362" s="199"/>
      <c r="H1362" s="201" t="s">
        <v>19</v>
      </c>
      <c r="I1362" s="203"/>
      <c r="J1362" s="199"/>
      <c r="K1362" s="199"/>
      <c r="L1362" s="204"/>
      <c r="M1362" s="205"/>
      <c r="N1362" s="206"/>
      <c r="O1362" s="206"/>
      <c r="P1362" s="206"/>
      <c r="Q1362" s="206"/>
      <c r="R1362" s="206"/>
      <c r="S1362" s="206"/>
      <c r="T1362" s="207"/>
      <c r="AT1362" s="208" t="s">
        <v>157</v>
      </c>
      <c r="AU1362" s="208" t="s">
        <v>82</v>
      </c>
      <c r="AV1362" s="13" t="s">
        <v>80</v>
      </c>
      <c r="AW1362" s="13" t="s">
        <v>33</v>
      </c>
      <c r="AX1362" s="13" t="s">
        <v>72</v>
      </c>
      <c r="AY1362" s="208" t="s">
        <v>146</v>
      </c>
    </row>
    <row r="1363" spans="2:51" s="14" customFormat="1">
      <c r="B1363" s="209"/>
      <c r="C1363" s="210"/>
      <c r="D1363" s="200" t="s">
        <v>157</v>
      </c>
      <c r="E1363" s="211" t="s">
        <v>19</v>
      </c>
      <c r="F1363" s="212" t="s">
        <v>1829</v>
      </c>
      <c r="G1363" s="210"/>
      <c r="H1363" s="213">
        <v>14.9</v>
      </c>
      <c r="I1363" s="214"/>
      <c r="J1363" s="210"/>
      <c r="K1363" s="210"/>
      <c r="L1363" s="215"/>
      <c r="M1363" s="216"/>
      <c r="N1363" s="217"/>
      <c r="O1363" s="217"/>
      <c r="P1363" s="217"/>
      <c r="Q1363" s="217"/>
      <c r="R1363" s="217"/>
      <c r="S1363" s="217"/>
      <c r="T1363" s="218"/>
      <c r="AT1363" s="219" t="s">
        <v>157</v>
      </c>
      <c r="AU1363" s="219" t="s">
        <v>82</v>
      </c>
      <c r="AV1363" s="14" t="s">
        <v>82</v>
      </c>
      <c r="AW1363" s="14" t="s">
        <v>33</v>
      </c>
      <c r="AX1363" s="14" t="s">
        <v>72</v>
      </c>
      <c r="AY1363" s="219" t="s">
        <v>146</v>
      </c>
    </row>
    <row r="1364" spans="2:51" s="13" customFormat="1">
      <c r="B1364" s="198"/>
      <c r="C1364" s="199"/>
      <c r="D1364" s="200" t="s">
        <v>157</v>
      </c>
      <c r="E1364" s="201" t="s">
        <v>19</v>
      </c>
      <c r="F1364" s="202" t="s">
        <v>933</v>
      </c>
      <c r="G1364" s="199"/>
      <c r="H1364" s="201" t="s">
        <v>19</v>
      </c>
      <c r="I1364" s="203"/>
      <c r="J1364" s="199"/>
      <c r="K1364" s="199"/>
      <c r="L1364" s="204"/>
      <c r="M1364" s="205"/>
      <c r="N1364" s="206"/>
      <c r="O1364" s="206"/>
      <c r="P1364" s="206"/>
      <c r="Q1364" s="206"/>
      <c r="R1364" s="206"/>
      <c r="S1364" s="206"/>
      <c r="T1364" s="207"/>
      <c r="AT1364" s="208" t="s">
        <v>157</v>
      </c>
      <c r="AU1364" s="208" t="s">
        <v>82</v>
      </c>
      <c r="AV1364" s="13" t="s">
        <v>80</v>
      </c>
      <c r="AW1364" s="13" t="s">
        <v>33</v>
      </c>
      <c r="AX1364" s="13" t="s">
        <v>72</v>
      </c>
      <c r="AY1364" s="208" t="s">
        <v>146</v>
      </c>
    </row>
    <row r="1365" spans="2:51" s="14" customFormat="1">
      <c r="B1365" s="209"/>
      <c r="C1365" s="210"/>
      <c r="D1365" s="200" t="s">
        <v>157</v>
      </c>
      <c r="E1365" s="211" t="s">
        <v>19</v>
      </c>
      <c r="F1365" s="212" t="s">
        <v>1830</v>
      </c>
      <c r="G1365" s="210"/>
      <c r="H1365" s="213">
        <v>18.3</v>
      </c>
      <c r="I1365" s="214"/>
      <c r="J1365" s="210"/>
      <c r="K1365" s="210"/>
      <c r="L1365" s="215"/>
      <c r="M1365" s="216"/>
      <c r="N1365" s="217"/>
      <c r="O1365" s="217"/>
      <c r="P1365" s="217"/>
      <c r="Q1365" s="217"/>
      <c r="R1365" s="217"/>
      <c r="S1365" s="217"/>
      <c r="T1365" s="218"/>
      <c r="AT1365" s="219" t="s">
        <v>157</v>
      </c>
      <c r="AU1365" s="219" t="s">
        <v>82</v>
      </c>
      <c r="AV1365" s="14" t="s">
        <v>82</v>
      </c>
      <c r="AW1365" s="14" t="s">
        <v>33</v>
      </c>
      <c r="AX1365" s="14" t="s">
        <v>72</v>
      </c>
      <c r="AY1365" s="219" t="s">
        <v>146</v>
      </c>
    </row>
    <row r="1366" spans="2:51" s="13" customFormat="1">
      <c r="B1366" s="198"/>
      <c r="C1366" s="199"/>
      <c r="D1366" s="200" t="s">
        <v>157</v>
      </c>
      <c r="E1366" s="201" t="s">
        <v>19</v>
      </c>
      <c r="F1366" s="202" t="s">
        <v>935</v>
      </c>
      <c r="G1366" s="199"/>
      <c r="H1366" s="201" t="s">
        <v>19</v>
      </c>
      <c r="I1366" s="203"/>
      <c r="J1366" s="199"/>
      <c r="K1366" s="199"/>
      <c r="L1366" s="204"/>
      <c r="M1366" s="205"/>
      <c r="N1366" s="206"/>
      <c r="O1366" s="206"/>
      <c r="P1366" s="206"/>
      <c r="Q1366" s="206"/>
      <c r="R1366" s="206"/>
      <c r="S1366" s="206"/>
      <c r="T1366" s="207"/>
      <c r="AT1366" s="208" t="s">
        <v>157</v>
      </c>
      <c r="AU1366" s="208" t="s">
        <v>82</v>
      </c>
      <c r="AV1366" s="13" t="s">
        <v>80</v>
      </c>
      <c r="AW1366" s="13" t="s">
        <v>33</v>
      </c>
      <c r="AX1366" s="13" t="s">
        <v>72</v>
      </c>
      <c r="AY1366" s="208" t="s">
        <v>146</v>
      </c>
    </row>
    <row r="1367" spans="2:51" s="14" customFormat="1">
      <c r="B1367" s="209"/>
      <c r="C1367" s="210"/>
      <c r="D1367" s="200" t="s">
        <v>157</v>
      </c>
      <c r="E1367" s="211" t="s">
        <v>19</v>
      </c>
      <c r="F1367" s="212" t="s">
        <v>1831</v>
      </c>
      <c r="G1367" s="210"/>
      <c r="H1367" s="213">
        <v>9.1999999999999993</v>
      </c>
      <c r="I1367" s="214"/>
      <c r="J1367" s="210"/>
      <c r="K1367" s="210"/>
      <c r="L1367" s="215"/>
      <c r="M1367" s="216"/>
      <c r="N1367" s="217"/>
      <c r="O1367" s="217"/>
      <c r="P1367" s="217"/>
      <c r="Q1367" s="217"/>
      <c r="R1367" s="217"/>
      <c r="S1367" s="217"/>
      <c r="T1367" s="218"/>
      <c r="AT1367" s="219" t="s">
        <v>157</v>
      </c>
      <c r="AU1367" s="219" t="s">
        <v>82</v>
      </c>
      <c r="AV1367" s="14" t="s">
        <v>82</v>
      </c>
      <c r="AW1367" s="14" t="s">
        <v>33</v>
      </c>
      <c r="AX1367" s="14" t="s">
        <v>72</v>
      </c>
      <c r="AY1367" s="219" t="s">
        <v>146</v>
      </c>
    </row>
    <row r="1368" spans="2:51" s="13" customFormat="1">
      <c r="B1368" s="198"/>
      <c r="C1368" s="199"/>
      <c r="D1368" s="200" t="s">
        <v>157</v>
      </c>
      <c r="E1368" s="201" t="s">
        <v>19</v>
      </c>
      <c r="F1368" s="202" t="s">
        <v>937</v>
      </c>
      <c r="G1368" s="199"/>
      <c r="H1368" s="201" t="s">
        <v>19</v>
      </c>
      <c r="I1368" s="203"/>
      <c r="J1368" s="199"/>
      <c r="K1368" s="199"/>
      <c r="L1368" s="204"/>
      <c r="M1368" s="205"/>
      <c r="N1368" s="206"/>
      <c r="O1368" s="206"/>
      <c r="P1368" s="206"/>
      <c r="Q1368" s="206"/>
      <c r="R1368" s="206"/>
      <c r="S1368" s="206"/>
      <c r="T1368" s="207"/>
      <c r="AT1368" s="208" t="s">
        <v>157</v>
      </c>
      <c r="AU1368" s="208" t="s">
        <v>82</v>
      </c>
      <c r="AV1368" s="13" t="s">
        <v>80</v>
      </c>
      <c r="AW1368" s="13" t="s">
        <v>33</v>
      </c>
      <c r="AX1368" s="13" t="s">
        <v>72</v>
      </c>
      <c r="AY1368" s="208" t="s">
        <v>146</v>
      </c>
    </row>
    <row r="1369" spans="2:51" s="14" customFormat="1">
      <c r="B1369" s="209"/>
      <c r="C1369" s="210"/>
      <c r="D1369" s="200" t="s">
        <v>157</v>
      </c>
      <c r="E1369" s="211" t="s">
        <v>19</v>
      </c>
      <c r="F1369" s="212" t="s">
        <v>246</v>
      </c>
      <c r="G1369" s="210"/>
      <c r="H1369" s="213">
        <v>17</v>
      </c>
      <c r="I1369" s="214"/>
      <c r="J1369" s="210"/>
      <c r="K1369" s="210"/>
      <c r="L1369" s="215"/>
      <c r="M1369" s="216"/>
      <c r="N1369" s="217"/>
      <c r="O1369" s="217"/>
      <c r="P1369" s="217"/>
      <c r="Q1369" s="217"/>
      <c r="R1369" s="217"/>
      <c r="S1369" s="217"/>
      <c r="T1369" s="218"/>
      <c r="AT1369" s="219" t="s">
        <v>157</v>
      </c>
      <c r="AU1369" s="219" t="s">
        <v>82</v>
      </c>
      <c r="AV1369" s="14" t="s">
        <v>82</v>
      </c>
      <c r="AW1369" s="14" t="s">
        <v>33</v>
      </c>
      <c r="AX1369" s="14" t="s">
        <v>72</v>
      </c>
      <c r="AY1369" s="219" t="s">
        <v>146</v>
      </c>
    </row>
    <row r="1370" spans="2:51" s="13" customFormat="1">
      <c r="B1370" s="198"/>
      <c r="C1370" s="199"/>
      <c r="D1370" s="200" t="s">
        <v>157</v>
      </c>
      <c r="E1370" s="201" t="s">
        <v>19</v>
      </c>
      <c r="F1370" s="202" t="s">
        <v>939</v>
      </c>
      <c r="G1370" s="199"/>
      <c r="H1370" s="201" t="s">
        <v>19</v>
      </c>
      <c r="I1370" s="203"/>
      <c r="J1370" s="199"/>
      <c r="K1370" s="199"/>
      <c r="L1370" s="204"/>
      <c r="M1370" s="205"/>
      <c r="N1370" s="206"/>
      <c r="O1370" s="206"/>
      <c r="P1370" s="206"/>
      <c r="Q1370" s="206"/>
      <c r="R1370" s="206"/>
      <c r="S1370" s="206"/>
      <c r="T1370" s="207"/>
      <c r="AT1370" s="208" t="s">
        <v>157</v>
      </c>
      <c r="AU1370" s="208" t="s">
        <v>82</v>
      </c>
      <c r="AV1370" s="13" t="s">
        <v>80</v>
      </c>
      <c r="AW1370" s="13" t="s">
        <v>33</v>
      </c>
      <c r="AX1370" s="13" t="s">
        <v>72</v>
      </c>
      <c r="AY1370" s="208" t="s">
        <v>146</v>
      </c>
    </row>
    <row r="1371" spans="2:51" s="14" customFormat="1">
      <c r="B1371" s="209"/>
      <c r="C1371" s="210"/>
      <c r="D1371" s="200" t="s">
        <v>157</v>
      </c>
      <c r="E1371" s="211" t="s">
        <v>19</v>
      </c>
      <c r="F1371" s="212" t="s">
        <v>1832</v>
      </c>
      <c r="G1371" s="210"/>
      <c r="H1371" s="213">
        <v>22.6</v>
      </c>
      <c r="I1371" s="214"/>
      <c r="J1371" s="210"/>
      <c r="K1371" s="210"/>
      <c r="L1371" s="215"/>
      <c r="M1371" s="216"/>
      <c r="N1371" s="217"/>
      <c r="O1371" s="217"/>
      <c r="P1371" s="217"/>
      <c r="Q1371" s="217"/>
      <c r="R1371" s="217"/>
      <c r="S1371" s="217"/>
      <c r="T1371" s="218"/>
      <c r="AT1371" s="219" t="s">
        <v>157</v>
      </c>
      <c r="AU1371" s="219" t="s">
        <v>82</v>
      </c>
      <c r="AV1371" s="14" t="s">
        <v>82</v>
      </c>
      <c r="AW1371" s="14" t="s">
        <v>33</v>
      </c>
      <c r="AX1371" s="14" t="s">
        <v>72</v>
      </c>
      <c r="AY1371" s="219" t="s">
        <v>146</v>
      </c>
    </row>
    <row r="1372" spans="2:51" s="13" customFormat="1">
      <c r="B1372" s="198"/>
      <c r="C1372" s="199"/>
      <c r="D1372" s="200" t="s">
        <v>157</v>
      </c>
      <c r="E1372" s="201" t="s">
        <v>19</v>
      </c>
      <c r="F1372" s="202" t="s">
        <v>941</v>
      </c>
      <c r="G1372" s="199"/>
      <c r="H1372" s="201" t="s">
        <v>19</v>
      </c>
      <c r="I1372" s="203"/>
      <c r="J1372" s="199"/>
      <c r="K1372" s="199"/>
      <c r="L1372" s="204"/>
      <c r="M1372" s="205"/>
      <c r="N1372" s="206"/>
      <c r="O1372" s="206"/>
      <c r="P1372" s="206"/>
      <c r="Q1372" s="206"/>
      <c r="R1372" s="206"/>
      <c r="S1372" s="206"/>
      <c r="T1372" s="207"/>
      <c r="AT1372" s="208" t="s">
        <v>157</v>
      </c>
      <c r="AU1372" s="208" t="s">
        <v>82</v>
      </c>
      <c r="AV1372" s="13" t="s">
        <v>80</v>
      </c>
      <c r="AW1372" s="13" t="s">
        <v>33</v>
      </c>
      <c r="AX1372" s="13" t="s">
        <v>72</v>
      </c>
      <c r="AY1372" s="208" t="s">
        <v>146</v>
      </c>
    </row>
    <row r="1373" spans="2:51" s="14" customFormat="1">
      <c r="B1373" s="209"/>
      <c r="C1373" s="210"/>
      <c r="D1373" s="200" t="s">
        <v>157</v>
      </c>
      <c r="E1373" s="211" t="s">
        <v>19</v>
      </c>
      <c r="F1373" s="212" t="s">
        <v>1833</v>
      </c>
      <c r="G1373" s="210"/>
      <c r="H1373" s="213">
        <v>19.8</v>
      </c>
      <c r="I1373" s="214"/>
      <c r="J1373" s="210"/>
      <c r="K1373" s="210"/>
      <c r="L1373" s="215"/>
      <c r="M1373" s="216"/>
      <c r="N1373" s="217"/>
      <c r="O1373" s="217"/>
      <c r="P1373" s="217"/>
      <c r="Q1373" s="217"/>
      <c r="R1373" s="217"/>
      <c r="S1373" s="217"/>
      <c r="T1373" s="218"/>
      <c r="AT1373" s="219" t="s">
        <v>157</v>
      </c>
      <c r="AU1373" s="219" t="s">
        <v>82</v>
      </c>
      <c r="AV1373" s="14" t="s">
        <v>82</v>
      </c>
      <c r="AW1373" s="14" t="s">
        <v>33</v>
      </c>
      <c r="AX1373" s="14" t="s">
        <v>72</v>
      </c>
      <c r="AY1373" s="219" t="s">
        <v>146</v>
      </c>
    </row>
    <row r="1374" spans="2:51" s="13" customFormat="1">
      <c r="B1374" s="198"/>
      <c r="C1374" s="199"/>
      <c r="D1374" s="200" t="s">
        <v>157</v>
      </c>
      <c r="E1374" s="201" t="s">
        <v>19</v>
      </c>
      <c r="F1374" s="202" t="s">
        <v>943</v>
      </c>
      <c r="G1374" s="199"/>
      <c r="H1374" s="201" t="s">
        <v>19</v>
      </c>
      <c r="I1374" s="203"/>
      <c r="J1374" s="199"/>
      <c r="K1374" s="199"/>
      <c r="L1374" s="204"/>
      <c r="M1374" s="205"/>
      <c r="N1374" s="206"/>
      <c r="O1374" s="206"/>
      <c r="P1374" s="206"/>
      <c r="Q1374" s="206"/>
      <c r="R1374" s="206"/>
      <c r="S1374" s="206"/>
      <c r="T1374" s="207"/>
      <c r="AT1374" s="208" t="s">
        <v>157</v>
      </c>
      <c r="AU1374" s="208" t="s">
        <v>82</v>
      </c>
      <c r="AV1374" s="13" t="s">
        <v>80</v>
      </c>
      <c r="AW1374" s="13" t="s">
        <v>33</v>
      </c>
      <c r="AX1374" s="13" t="s">
        <v>72</v>
      </c>
      <c r="AY1374" s="208" t="s">
        <v>146</v>
      </c>
    </row>
    <row r="1375" spans="2:51" s="14" customFormat="1">
      <c r="B1375" s="209"/>
      <c r="C1375" s="210"/>
      <c r="D1375" s="200" t="s">
        <v>157</v>
      </c>
      <c r="E1375" s="211" t="s">
        <v>19</v>
      </c>
      <c r="F1375" s="212" t="s">
        <v>1834</v>
      </c>
      <c r="G1375" s="210"/>
      <c r="H1375" s="213">
        <v>9.3000000000000007</v>
      </c>
      <c r="I1375" s="214"/>
      <c r="J1375" s="210"/>
      <c r="K1375" s="210"/>
      <c r="L1375" s="215"/>
      <c r="M1375" s="216"/>
      <c r="N1375" s="217"/>
      <c r="O1375" s="217"/>
      <c r="P1375" s="217"/>
      <c r="Q1375" s="217"/>
      <c r="R1375" s="217"/>
      <c r="S1375" s="217"/>
      <c r="T1375" s="218"/>
      <c r="AT1375" s="219" t="s">
        <v>157</v>
      </c>
      <c r="AU1375" s="219" t="s">
        <v>82</v>
      </c>
      <c r="AV1375" s="14" t="s">
        <v>82</v>
      </c>
      <c r="AW1375" s="14" t="s">
        <v>33</v>
      </c>
      <c r="AX1375" s="14" t="s">
        <v>72</v>
      </c>
      <c r="AY1375" s="219" t="s">
        <v>146</v>
      </c>
    </row>
    <row r="1376" spans="2:51" s="15" customFormat="1">
      <c r="B1376" s="220"/>
      <c r="C1376" s="221"/>
      <c r="D1376" s="200" t="s">
        <v>157</v>
      </c>
      <c r="E1376" s="222" t="s">
        <v>19</v>
      </c>
      <c r="F1376" s="223" t="s">
        <v>161</v>
      </c>
      <c r="G1376" s="221"/>
      <c r="H1376" s="224">
        <v>186.6</v>
      </c>
      <c r="I1376" s="225"/>
      <c r="J1376" s="221"/>
      <c r="K1376" s="221"/>
      <c r="L1376" s="226"/>
      <c r="M1376" s="227"/>
      <c r="N1376" s="228"/>
      <c r="O1376" s="228"/>
      <c r="P1376" s="228"/>
      <c r="Q1376" s="228"/>
      <c r="R1376" s="228"/>
      <c r="S1376" s="228"/>
      <c r="T1376" s="229"/>
      <c r="AT1376" s="230" t="s">
        <v>157</v>
      </c>
      <c r="AU1376" s="230" t="s">
        <v>82</v>
      </c>
      <c r="AV1376" s="15" t="s">
        <v>147</v>
      </c>
      <c r="AW1376" s="15" t="s">
        <v>33</v>
      </c>
      <c r="AX1376" s="15" t="s">
        <v>80</v>
      </c>
      <c r="AY1376" s="230" t="s">
        <v>146</v>
      </c>
    </row>
    <row r="1377" spans="1:65" s="2" customFormat="1" ht="16.5" customHeight="1">
      <c r="A1377" s="36"/>
      <c r="B1377" s="37"/>
      <c r="C1377" s="180" t="s">
        <v>1835</v>
      </c>
      <c r="D1377" s="180" t="s">
        <v>149</v>
      </c>
      <c r="E1377" s="181" t="s">
        <v>1836</v>
      </c>
      <c r="F1377" s="182" t="s">
        <v>1837</v>
      </c>
      <c r="G1377" s="183" t="s">
        <v>297</v>
      </c>
      <c r="H1377" s="184">
        <v>301.5</v>
      </c>
      <c r="I1377" s="185"/>
      <c r="J1377" s="186">
        <f>ROUND(I1377*H1377,2)</f>
        <v>0</v>
      </c>
      <c r="K1377" s="182" t="s">
        <v>362</v>
      </c>
      <c r="L1377" s="41"/>
      <c r="M1377" s="187" t="s">
        <v>19</v>
      </c>
      <c r="N1377" s="188" t="s">
        <v>43</v>
      </c>
      <c r="O1377" s="66"/>
      <c r="P1377" s="189">
        <f>O1377*H1377</f>
        <v>0</v>
      </c>
      <c r="Q1377" s="189">
        <v>1.0000000000000001E-5</v>
      </c>
      <c r="R1377" s="189">
        <f>Q1377*H1377</f>
        <v>3.0150000000000003E-3</v>
      </c>
      <c r="S1377" s="189">
        <v>0</v>
      </c>
      <c r="T1377" s="190">
        <f>S1377*H1377</f>
        <v>0</v>
      </c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R1377" s="191" t="s">
        <v>241</v>
      </c>
      <c r="AT1377" s="191" t="s">
        <v>149</v>
      </c>
      <c r="AU1377" s="191" t="s">
        <v>82</v>
      </c>
      <c r="AY1377" s="19" t="s">
        <v>146</v>
      </c>
      <c r="BE1377" s="192">
        <f>IF(N1377="základní",J1377,0)</f>
        <v>0</v>
      </c>
      <c r="BF1377" s="192">
        <f>IF(N1377="snížená",J1377,0)</f>
        <v>0</v>
      </c>
      <c r="BG1377" s="192">
        <f>IF(N1377="zákl. přenesená",J1377,0)</f>
        <v>0</v>
      </c>
      <c r="BH1377" s="192">
        <f>IF(N1377="sníž. přenesená",J1377,0)</f>
        <v>0</v>
      </c>
      <c r="BI1377" s="192">
        <f>IF(N1377="nulová",J1377,0)</f>
        <v>0</v>
      </c>
      <c r="BJ1377" s="19" t="s">
        <v>80</v>
      </c>
      <c r="BK1377" s="192">
        <f>ROUND(I1377*H1377,2)</f>
        <v>0</v>
      </c>
      <c r="BL1377" s="19" t="s">
        <v>241</v>
      </c>
      <c r="BM1377" s="191" t="s">
        <v>1838</v>
      </c>
    </row>
    <row r="1378" spans="1:65" s="2" customFormat="1">
      <c r="A1378" s="36"/>
      <c r="B1378" s="37"/>
      <c r="C1378" s="38"/>
      <c r="D1378" s="193" t="s">
        <v>155</v>
      </c>
      <c r="E1378" s="38"/>
      <c r="F1378" s="194" t="s">
        <v>1839</v>
      </c>
      <c r="G1378" s="38"/>
      <c r="H1378" s="38"/>
      <c r="I1378" s="195"/>
      <c r="J1378" s="38"/>
      <c r="K1378" s="38"/>
      <c r="L1378" s="41"/>
      <c r="M1378" s="196"/>
      <c r="N1378" s="197"/>
      <c r="O1378" s="66"/>
      <c r="P1378" s="66"/>
      <c r="Q1378" s="66"/>
      <c r="R1378" s="66"/>
      <c r="S1378" s="66"/>
      <c r="T1378" s="67"/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T1378" s="19" t="s">
        <v>155</v>
      </c>
      <c r="AU1378" s="19" t="s">
        <v>82</v>
      </c>
    </row>
    <row r="1379" spans="1:65" s="13" customFormat="1">
      <c r="B1379" s="198"/>
      <c r="C1379" s="199"/>
      <c r="D1379" s="200" t="s">
        <v>157</v>
      </c>
      <c r="E1379" s="201" t="s">
        <v>19</v>
      </c>
      <c r="F1379" s="202" t="s">
        <v>516</v>
      </c>
      <c r="G1379" s="199"/>
      <c r="H1379" s="201" t="s">
        <v>19</v>
      </c>
      <c r="I1379" s="203"/>
      <c r="J1379" s="199"/>
      <c r="K1379" s="199"/>
      <c r="L1379" s="204"/>
      <c r="M1379" s="205"/>
      <c r="N1379" s="206"/>
      <c r="O1379" s="206"/>
      <c r="P1379" s="206"/>
      <c r="Q1379" s="206"/>
      <c r="R1379" s="206"/>
      <c r="S1379" s="206"/>
      <c r="T1379" s="207"/>
      <c r="AT1379" s="208" t="s">
        <v>157</v>
      </c>
      <c r="AU1379" s="208" t="s">
        <v>82</v>
      </c>
      <c r="AV1379" s="13" t="s">
        <v>80</v>
      </c>
      <c r="AW1379" s="13" t="s">
        <v>33</v>
      </c>
      <c r="AX1379" s="13" t="s">
        <v>72</v>
      </c>
      <c r="AY1379" s="208" t="s">
        <v>146</v>
      </c>
    </row>
    <row r="1380" spans="1:65" s="14" customFormat="1">
      <c r="B1380" s="209"/>
      <c r="C1380" s="210"/>
      <c r="D1380" s="200" t="s">
        <v>157</v>
      </c>
      <c r="E1380" s="211" t="s">
        <v>19</v>
      </c>
      <c r="F1380" s="212" t="s">
        <v>1840</v>
      </c>
      <c r="G1380" s="210"/>
      <c r="H1380" s="213">
        <v>22.5</v>
      </c>
      <c r="I1380" s="214"/>
      <c r="J1380" s="210"/>
      <c r="K1380" s="210"/>
      <c r="L1380" s="215"/>
      <c r="M1380" s="216"/>
      <c r="N1380" s="217"/>
      <c r="O1380" s="217"/>
      <c r="P1380" s="217"/>
      <c r="Q1380" s="217"/>
      <c r="R1380" s="217"/>
      <c r="S1380" s="217"/>
      <c r="T1380" s="218"/>
      <c r="AT1380" s="219" t="s">
        <v>157</v>
      </c>
      <c r="AU1380" s="219" t="s">
        <v>82</v>
      </c>
      <c r="AV1380" s="14" t="s">
        <v>82</v>
      </c>
      <c r="AW1380" s="14" t="s">
        <v>33</v>
      </c>
      <c r="AX1380" s="14" t="s">
        <v>72</v>
      </c>
      <c r="AY1380" s="219" t="s">
        <v>146</v>
      </c>
    </row>
    <row r="1381" spans="1:65" s="13" customFormat="1">
      <c r="B1381" s="198"/>
      <c r="C1381" s="199"/>
      <c r="D1381" s="200" t="s">
        <v>157</v>
      </c>
      <c r="E1381" s="201" t="s">
        <v>19</v>
      </c>
      <c r="F1381" s="202" t="s">
        <v>518</v>
      </c>
      <c r="G1381" s="199"/>
      <c r="H1381" s="201" t="s">
        <v>19</v>
      </c>
      <c r="I1381" s="203"/>
      <c r="J1381" s="199"/>
      <c r="K1381" s="199"/>
      <c r="L1381" s="204"/>
      <c r="M1381" s="205"/>
      <c r="N1381" s="206"/>
      <c r="O1381" s="206"/>
      <c r="P1381" s="206"/>
      <c r="Q1381" s="206"/>
      <c r="R1381" s="206"/>
      <c r="S1381" s="206"/>
      <c r="T1381" s="207"/>
      <c r="AT1381" s="208" t="s">
        <v>157</v>
      </c>
      <c r="AU1381" s="208" t="s">
        <v>82</v>
      </c>
      <c r="AV1381" s="13" t="s">
        <v>80</v>
      </c>
      <c r="AW1381" s="13" t="s">
        <v>33</v>
      </c>
      <c r="AX1381" s="13" t="s">
        <v>72</v>
      </c>
      <c r="AY1381" s="208" t="s">
        <v>146</v>
      </c>
    </row>
    <row r="1382" spans="1:65" s="14" customFormat="1">
      <c r="B1382" s="209"/>
      <c r="C1382" s="210"/>
      <c r="D1382" s="200" t="s">
        <v>157</v>
      </c>
      <c r="E1382" s="211" t="s">
        <v>19</v>
      </c>
      <c r="F1382" s="212" t="s">
        <v>1841</v>
      </c>
      <c r="G1382" s="210"/>
      <c r="H1382" s="213">
        <v>15.9</v>
      </c>
      <c r="I1382" s="214"/>
      <c r="J1382" s="210"/>
      <c r="K1382" s="210"/>
      <c r="L1382" s="215"/>
      <c r="M1382" s="216"/>
      <c r="N1382" s="217"/>
      <c r="O1382" s="217"/>
      <c r="P1382" s="217"/>
      <c r="Q1382" s="217"/>
      <c r="R1382" s="217"/>
      <c r="S1382" s="217"/>
      <c r="T1382" s="218"/>
      <c r="AT1382" s="219" t="s">
        <v>157</v>
      </c>
      <c r="AU1382" s="219" t="s">
        <v>82</v>
      </c>
      <c r="AV1382" s="14" t="s">
        <v>82</v>
      </c>
      <c r="AW1382" s="14" t="s">
        <v>33</v>
      </c>
      <c r="AX1382" s="14" t="s">
        <v>72</v>
      </c>
      <c r="AY1382" s="219" t="s">
        <v>146</v>
      </c>
    </row>
    <row r="1383" spans="1:65" s="13" customFormat="1">
      <c r="B1383" s="198"/>
      <c r="C1383" s="199"/>
      <c r="D1383" s="200" t="s">
        <v>157</v>
      </c>
      <c r="E1383" s="201" t="s">
        <v>19</v>
      </c>
      <c r="F1383" s="202" t="s">
        <v>520</v>
      </c>
      <c r="G1383" s="199"/>
      <c r="H1383" s="201" t="s">
        <v>19</v>
      </c>
      <c r="I1383" s="203"/>
      <c r="J1383" s="199"/>
      <c r="K1383" s="199"/>
      <c r="L1383" s="204"/>
      <c r="M1383" s="205"/>
      <c r="N1383" s="206"/>
      <c r="O1383" s="206"/>
      <c r="P1383" s="206"/>
      <c r="Q1383" s="206"/>
      <c r="R1383" s="206"/>
      <c r="S1383" s="206"/>
      <c r="T1383" s="207"/>
      <c r="AT1383" s="208" t="s">
        <v>157</v>
      </c>
      <c r="AU1383" s="208" t="s">
        <v>82</v>
      </c>
      <c r="AV1383" s="13" t="s">
        <v>80</v>
      </c>
      <c r="AW1383" s="13" t="s">
        <v>33</v>
      </c>
      <c r="AX1383" s="13" t="s">
        <v>72</v>
      </c>
      <c r="AY1383" s="208" t="s">
        <v>146</v>
      </c>
    </row>
    <row r="1384" spans="1:65" s="14" customFormat="1">
      <c r="B1384" s="209"/>
      <c r="C1384" s="210"/>
      <c r="D1384" s="200" t="s">
        <v>157</v>
      </c>
      <c r="E1384" s="211" t="s">
        <v>19</v>
      </c>
      <c r="F1384" s="212" t="s">
        <v>236</v>
      </c>
      <c r="G1384" s="210"/>
      <c r="H1384" s="213">
        <v>15</v>
      </c>
      <c r="I1384" s="214"/>
      <c r="J1384" s="210"/>
      <c r="K1384" s="210"/>
      <c r="L1384" s="215"/>
      <c r="M1384" s="216"/>
      <c r="N1384" s="217"/>
      <c r="O1384" s="217"/>
      <c r="P1384" s="217"/>
      <c r="Q1384" s="217"/>
      <c r="R1384" s="217"/>
      <c r="S1384" s="217"/>
      <c r="T1384" s="218"/>
      <c r="AT1384" s="219" t="s">
        <v>157</v>
      </c>
      <c r="AU1384" s="219" t="s">
        <v>82</v>
      </c>
      <c r="AV1384" s="14" t="s">
        <v>82</v>
      </c>
      <c r="AW1384" s="14" t="s">
        <v>33</v>
      </c>
      <c r="AX1384" s="14" t="s">
        <v>72</v>
      </c>
      <c r="AY1384" s="219" t="s">
        <v>146</v>
      </c>
    </row>
    <row r="1385" spans="1:65" s="13" customFormat="1">
      <c r="B1385" s="198"/>
      <c r="C1385" s="199"/>
      <c r="D1385" s="200" t="s">
        <v>157</v>
      </c>
      <c r="E1385" s="201" t="s">
        <v>19</v>
      </c>
      <c r="F1385" s="202" t="s">
        <v>935</v>
      </c>
      <c r="G1385" s="199"/>
      <c r="H1385" s="201" t="s">
        <v>19</v>
      </c>
      <c r="I1385" s="203"/>
      <c r="J1385" s="199"/>
      <c r="K1385" s="199"/>
      <c r="L1385" s="204"/>
      <c r="M1385" s="205"/>
      <c r="N1385" s="206"/>
      <c r="O1385" s="206"/>
      <c r="P1385" s="206"/>
      <c r="Q1385" s="206"/>
      <c r="R1385" s="206"/>
      <c r="S1385" s="206"/>
      <c r="T1385" s="207"/>
      <c r="AT1385" s="208" t="s">
        <v>157</v>
      </c>
      <c r="AU1385" s="208" t="s">
        <v>82</v>
      </c>
      <c r="AV1385" s="13" t="s">
        <v>80</v>
      </c>
      <c r="AW1385" s="13" t="s">
        <v>33</v>
      </c>
      <c r="AX1385" s="13" t="s">
        <v>72</v>
      </c>
      <c r="AY1385" s="208" t="s">
        <v>146</v>
      </c>
    </row>
    <row r="1386" spans="1:65" s="14" customFormat="1">
      <c r="B1386" s="209"/>
      <c r="C1386" s="210"/>
      <c r="D1386" s="200" t="s">
        <v>157</v>
      </c>
      <c r="E1386" s="211" t="s">
        <v>19</v>
      </c>
      <c r="F1386" s="212" t="s">
        <v>1842</v>
      </c>
      <c r="G1386" s="210"/>
      <c r="H1386" s="213">
        <v>10.9</v>
      </c>
      <c r="I1386" s="214"/>
      <c r="J1386" s="210"/>
      <c r="K1386" s="210"/>
      <c r="L1386" s="215"/>
      <c r="M1386" s="216"/>
      <c r="N1386" s="217"/>
      <c r="O1386" s="217"/>
      <c r="P1386" s="217"/>
      <c r="Q1386" s="217"/>
      <c r="R1386" s="217"/>
      <c r="S1386" s="217"/>
      <c r="T1386" s="218"/>
      <c r="AT1386" s="219" t="s">
        <v>157</v>
      </c>
      <c r="AU1386" s="219" t="s">
        <v>82</v>
      </c>
      <c r="AV1386" s="14" t="s">
        <v>82</v>
      </c>
      <c r="AW1386" s="14" t="s">
        <v>33</v>
      </c>
      <c r="AX1386" s="14" t="s">
        <v>72</v>
      </c>
      <c r="AY1386" s="219" t="s">
        <v>146</v>
      </c>
    </row>
    <row r="1387" spans="1:65" s="13" customFormat="1">
      <c r="B1387" s="198"/>
      <c r="C1387" s="199"/>
      <c r="D1387" s="200" t="s">
        <v>157</v>
      </c>
      <c r="E1387" s="201" t="s">
        <v>19</v>
      </c>
      <c r="F1387" s="202" t="s">
        <v>937</v>
      </c>
      <c r="G1387" s="199"/>
      <c r="H1387" s="201" t="s">
        <v>19</v>
      </c>
      <c r="I1387" s="203"/>
      <c r="J1387" s="199"/>
      <c r="K1387" s="199"/>
      <c r="L1387" s="204"/>
      <c r="M1387" s="205"/>
      <c r="N1387" s="206"/>
      <c r="O1387" s="206"/>
      <c r="P1387" s="206"/>
      <c r="Q1387" s="206"/>
      <c r="R1387" s="206"/>
      <c r="S1387" s="206"/>
      <c r="T1387" s="207"/>
      <c r="AT1387" s="208" t="s">
        <v>157</v>
      </c>
      <c r="AU1387" s="208" t="s">
        <v>82</v>
      </c>
      <c r="AV1387" s="13" t="s">
        <v>80</v>
      </c>
      <c r="AW1387" s="13" t="s">
        <v>33</v>
      </c>
      <c r="AX1387" s="13" t="s">
        <v>72</v>
      </c>
      <c r="AY1387" s="208" t="s">
        <v>146</v>
      </c>
    </row>
    <row r="1388" spans="1:65" s="14" customFormat="1">
      <c r="B1388" s="209"/>
      <c r="C1388" s="210"/>
      <c r="D1388" s="200" t="s">
        <v>157</v>
      </c>
      <c r="E1388" s="211" t="s">
        <v>19</v>
      </c>
      <c r="F1388" s="212" t="s">
        <v>1843</v>
      </c>
      <c r="G1388" s="210"/>
      <c r="H1388" s="213">
        <v>24.5</v>
      </c>
      <c r="I1388" s="214"/>
      <c r="J1388" s="210"/>
      <c r="K1388" s="210"/>
      <c r="L1388" s="215"/>
      <c r="M1388" s="216"/>
      <c r="N1388" s="217"/>
      <c r="O1388" s="217"/>
      <c r="P1388" s="217"/>
      <c r="Q1388" s="217"/>
      <c r="R1388" s="217"/>
      <c r="S1388" s="217"/>
      <c r="T1388" s="218"/>
      <c r="AT1388" s="219" t="s">
        <v>157</v>
      </c>
      <c r="AU1388" s="219" t="s">
        <v>82</v>
      </c>
      <c r="AV1388" s="14" t="s">
        <v>82</v>
      </c>
      <c r="AW1388" s="14" t="s">
        <v>33</v>
      </c>
      <c r="AX1388" s="14" t="s">
        <v>72</v>
      </c>
      <c r="AY1388" s="219" t="s">
        <v>146</v>
      </c>
    </row>
    <row r="1389" spans="1:65" s="13" customFormat="1">
      <c r="B1389" s="198"/>
      <c r="C1389" s="199"/>
      <c r="D1389" s="200" t="s">
        <v>157</v>
      </c>
      <c r="E1389" s="201" t="s">
        <v>19</v>
      </c>
      <c r="F1389" s="202" t="s">
        <v>939</v>
      </c>
      <c r="G1389" s="199"/>
      <c r="H1389" s="201" t="s">
        <v>19</v>
      </c>
      <c r="I1389" s="203"/>
      <c r="J1389" s="199"/>
      <c r="K1389" s="199"/>
      <c r="L1389" s="204"/>
      <c r="M1389" s="205"/>
      <c r="N1389" s="206"/>
      <c r="O1389" s="206"/>
      <c r="P1389" s="206"/>
      <c r="Q1389" s="206"/>
      <c r="R1389" s="206"/>
      <c r="S1389" s="206"/>
      <c r="T1389" s="207"/>
      <c r="AT1389" s="208" t="s">
        <v>157</v>
      </c>
      <c r="AU1389" s="208" t="s">
        <v>82</v>
      </c>
      <c r="AV1389" s="13" t="s">
        <v>80</v>
      </c>
      <c r="AW1389" s="13" t="s">
        <v>33</v>
      </c>
      <c r="AX1389" s="13" t="s">
        <v>72</v>
      </c>
      <c r="AY1389" s="208" t="s">
        <v>146</v>
      </c>
    </row>
    <row r="1390" spans="1:65" s="14" customFormat="1">
      <c r="B1390" s="209"/>
      <c r="C1390" s="210"/>
      <c r="D1390" s="200" t="s">
        <v>157</v>
      </c>
      <c r="E1390" s="211" t="s">
        <v>19</v>
      </c>
      <c r="F1390" s="212" t="s">
        <v>1844</v>
      </c>
      <c r="G1390" s="210"/>
      <c r="H1390" s="213">
        <v>13.5</v>
      </c>
      <c r="I1390" s="214"/>
      <c r="J1390" s="210"/>
      <c r="K1390" s="210"/>
      <c r="L1390" s="215"/>
      <c r="M1390" s="216"/>
      <c r="N1390" s="217"/>
      <c r="O1390" s="217"/>
      <c r="P1390" s="217"/>
      <c r="Q1390" s="217"/>
      <c r="R1390" s="217"/>
      <c r="S1390" s="217"/>
      <c r="T1390" s="218"/>
      <c r="AT1390" s="219" t="s">
        <v>157</v>
      </c>
      <c r="AU1390" s="219" t="s">
        <v>82</v>
      </c>
      <c r="AV1390" s="14" t="s">
        <v>82</v>
      </c>
      <c r="AW1390" s="14" t="s">
        <v>33</v>
      </c>
      <c r="AX1390" s="14" t="s">
        <v>72</v>
      </c>
      <c r="AY1390" s="219" t="s">
        <v>146</v>
      </c>
    </row>
    <row r="1391" spans="1:65" s="13" customFormat="1">
      <c r="B1391" s="198"/>
      <c r="C1391" s="199"/>
      <c r="D1391" s="200" t="s">
        <v>157</v>
      </c>
      <c r="E1391" s="201" t="s">
        <v>19</v>
      </c>
      <c r="F1391" s="202" t="s">
        <v>941</v>
      </c>
      <c r="G1391" s="199"/>
      <c r="H1391" s="201" t="s">
        <v>19</v>
      </c>
      <c r="I1391" s="203"/>
      <c r="J1391" s="199"/>
      <c r="K1391" s="199"/>
      <c r="L1391" s="204"/>
      <c r="M1391" s="205"/>
      <c r="N1391" s="206"/>
      <c r="O1391" s="206"/>
      <c r="P1391" s="206"/>
      <c r="Q1391" s="206"/>
      <c r="R1391" s="206"/>
      <c r="S1391" s="206"/>
      <c r="T1391" s="207"/>
      <c r="AT1391" s="208" t="s">
        <v>157</v>
      </c>
      <c r="AU1391" s="208" t="s">
        <v>82</v>
      </c>
      <c r="AV1391" s="13" t="s">
        <v>80</v>
      </c>
      <c r="AW1391" s="13" t="s">
        <v>33</v>
      </c>
      <c r="AX1391" s="13" t="s">
        <v>72</v>
      </c>
      <c r="AY1391" s="208" t="s">
        <v>146</v>
      </c>
    </row>
    <row r="1392" spans="1:65" s="14" customFormat="1">
      <c r="B1392" s="209"/>
      <c r="C1392" s="210"/>
      <c r="D1392" s="200" t="s">
        <v>157</v>
      </c>
      <c r="E1392" s="211" t="s">
        <v>19</v>
      </c>
      <c r="F1392" s="212" t="s">
        <v>1845</v>
      </c>
      <c r="G1392" s="210"/>
      <c r="H1392" s="213">
        <v>11.5</v>
      </c>
      <c r="I1392" s="214"/>
      <c r="J1392" s="210"/>
      <c r="K1392" s="210"/>
      <c r="L1392" s="215"/>
      <c r="M1392" s="216"/>
      <c r="N1392" s="217"/>
      <c r="O1392" s="217"/>
      <c r="P1392" s="217"/>
      <c r="Q1392" s="217"/>
      <c r="R1392" s="217"/>
      <c r="S1392" s="217"/>
      <c r="T1392" s="218"/>
      <c r="AT1392" s="219" t="s">
        <v>157</v>
      </c>
      <c r="AU1392" s="219" t="s">
        <v>82</v>
      </c>
      <c r="AV1392" s="14" t="s">
        <v>82</v>
      </c>
      <c r="AW1392" s="14" t="s">
        <v>33</v>
      </c>
      <c r="AX1392" s="14" t="s">
        <v>72</v>
      </c>
      <c r="AY1392" s="219" t="s">
        <v>146</v>
      </c>
    </row>
    <row r="1393" spans="2:51" s="13" customFormat="1">
      <c r="B1393" s="198"/>
      <c r="C1393" s="199"/>
      <c r="D1393" s="200" t="s">
        <v>157</v>
      </c>
      <c r="E1393" s="201" t="s">
        <v>19</v>
      </c>
      <c r="F1393" s="202" t="s">
        <v>943</v>
      </c>
      <c r="G1393" s="199"/>
      <c r="H1393" s="201" t="s">
        <v>19</v>
      </c>
      <c r="I1393" s="203"/>
      <c r="J1393" s="199"/>
      <c r="K1393" s="199"/>
      <c r="L1393" s="204"/>
      <c r="M1393" s="205"/>
      <c r="N1393" s="206"/>
      <c r="O1393" s="206"/>
      <c r="P1393" s="206"/>
      <c r="Q1393" s="206"/>
      <c r="R1393" s="206"/>
      <c r="S1393" s="206"/>
      <c r="T1393" s="207"/>
      <c r="AT1393" s="208" t="s">
        <v>157</v>
      </c>
      <c r="AU1393" s="208" t="s">
        <v>82</v>
      </c>
      <c r="AV1393" s="13" t="s">
        <v>80</v>
      </c>
      <c r="AW1393" s="13" t="s">
        <v>33</v>
      </c>
      <c r="AX1393" s="13" t="s">
        <v>72</v>
      </c>
      <c r="AY1393" s="208" t="s">
        <v>146</v>
      </c>
    </row>
    <row r="1394" spans="2:51" s="14" customFormat="1">
      <c r="B1394" s="209"/>
      <c r="C1394" s="210"/>
      <c r="D1394" s="200" t="s">
        <v>157</v>
      </c>
      <c r="E1394" s="211" t="s">
        <v>19</v>
      </c>
      <c r="F1394" s="212" t="s">
        <v>1846</v>
      </c>
      <c r="G1394" s="210"/>
      <c r="H1394" s="213">
        <v>20.399999999999999</v>
      </c>
      <c r="I1394" s="214"/>
      <c r="J1394" s="210"/>
      <c r="K1394" s="210"/>
      <c r="L1394" s="215"/>
      <c r="M1394" s="216"/>
      <c r="N1394" s="217"/>
      <c r="O1394" s="217"/>
      <c r="P1394" s="217"/>
      <c r="Q1394" s="217"/>
      <c r="R1394" s="217"/>
      <c r="S1394" s="217"/>
      <c r="T1394" s="218"/>
      <c r="AT1394" s="219" t="s">
        <v>157</v>
      </c>
      <c r="AU1394" s="219" t="s">
        <v>82</v>
      </c>
      <c r="AV1394" s="14" t="s">
        <v>82</v>
      </c>
      <c r="AW1394" s="14" t="s">
        <v>33</v>
      </c>
      <c r="AX1394" s="14" t="s">
        <v>72</v>
      </c>
      <c r="AY1394" s="219" t="s">
        <v>146</v>
      </c>
    </row>
    <row r="1395" spans="2:51" s="13" customFormat="1">
      <c r="B1395" s="198"/>
      <c r="C1395" s="199"/>
      <c r="D1395" s="200" t="s">
        <v>157</v>
      </c>
      <c r="E1395" s="201" t="s">
        <v>19</v>
      </c>
      <c r="F1395" s="202" t="s">
        <v>1005</v>
      </c>
      <c r="G1395" s="199"/>
      <c r="H1395" s="201" t="s">
        <v>19</v>
      </c>
      <c r="I1395" s="203"/>
      <c r="J1395" s="199"/>
      <c r="K1395" s="199"/>
      <c r="L1395" s="204"/>
      <c r="M1395" s="205"/>
      <c r="N1395" s="206"/>
      <c r="O1395" s="206"/>
      <c r="P1395" s="206"/>
      <c r="Q1395" s="206"/>
      <c r="R1395" s="206"/>
      <c r="S1395" s="206"/>
      <c r="T1395" s="207"/>
      <c r="AT1395" s="208" t="s">
        <v>157</v>
      </c>
      <c r="AU1395" s="208" t="s">
        <v>82</v>
      </c>
      <c r="AV1395" s="13" t="s">
        <v>80</v>
      </c>
      <c r="AW1395" s="13" t="s">
        <v>33</v>
      </c>
      <c r="AX1395" s="13" t="s">
        <v>72</v>
      </c>
      <c r="AY1395" s="208" t="s">
        <v>146</v>
      </c>
    </row>
    <row r="1396" spans="2:51" s="14" customFormat="1">
      <c r="B1396" s="209"/>
      <c r="C1396" s="210"/>
      <c r="D1396" s="200" t="s">
        <v>157</v>
      </c>
      <c r="E1396" s="211" t="s">
        <v>19</v>
      </c>
      <c r="F1396" s="212" t="s">
        <v>1847</v>
      </c>
      <c r="G1396" s="210"/>
      <c r="H1396" s="213">
        <v>6.1</v>
      </c>
      <c r="I1396" s="214"/>
      <c r="J1396" s="210"/>
      <c r="K1396" s="210"/>
      <c r="L1396" s="215"/>
      <c r="M1396" s="216"/>
      <c r="N1396" s="217"/>
      <c r="O1396" s="217"/>
      <c r="P1396" s="217"/>
      <c r="Q1396" s="217"/>
      <c r="R1396" s="217"/>
      <c r="S1396" s="217"/>
      <c r="T1396" s="218"/>
      <c r="AT1396" s="219" t="s">
        <v>157</v>
      </c>
      <c r="AU1396" s="219" t="s">
        <v>82</v>
      </c>
      <c r="AV1396" s="14" t="s">
        <v>82</v>
      </c>
      <c r="AW1396" s="14" t="s">
        <v>33</v>
      </c>
      <c r="AX1396" s="14" t="s">
        <v>72</v>
      </c>
      <c r="AY1396" s="219" t="s">
        <v>146</v>
      </c>
    </row>
    <row r="1397" spans="2:51" s="13" customFormat="1">
      <c r="B1397" s="198"/>
      <c r="C1397" s="199"/>
      <c r="D1397" s="200" t="s">
        <v>157</v>
      </c>
      <c r="E1397" s="201" t="s">
        <v>19</v>
      </c>
      <c r="F1397" s="202" t="s">
        <v>945</v>
      </c>
      <c r="G1397" s="199"/>
      <c r="H1397" s="201" t="s">
        <v>19</v>
      </c>
      <c r="I1397" s="203"/>
      <c r="J1397" s="199"/>
      <c r="K1397" s="199"/>
      <c r="L1397" s="204"/>
      <c r="M1397" s="205"/>
      <c r="N1397" s="206"/>
      <c r="O1397" s="206"/>
      <c r="P1397" s="206"/>
      <c r="Q1397" s="206"/>
      <c r="R1397" s="206"/>
      <c r="S1397" s="206"/>
      <c r="T1397" s="207"/>
      <c r="AT1397" s="208" t="s">
        <v>157</v>
      </c>
      <c r="AU1397" s="208" t="s">
        <v>82</v>
      </c>
      <c r="AV1397" s="13" t="s">
        <v>80</v>
      </c>
      <c r="AW1397" s="13" t="s">
        <v>33</v>
      </c>
      <c r="AX1397" s="13" t="s">
        <v>72</v>
      </c>
      <c r="AY1397" s="208" t="s">
        <v>146</v>
      </c>
    </row>
    <row r="1398" spans="2:51" s="14" customFormat="1">
      <c r="B1398" s="209"/>
      <c r="C1398" s="210"/>
      <c r="D1398" s="200" t="s">
        <v>157</v>
      </c>
      <c r="E1398" s="211" t="s">
        <v>19</v>
      </c>
      <c r="F1398" s="212" t="s">
        <v>1848</v>
      </c>
      <c r="G1398" s="210"/>
      <c r="H1398" s="213">
        <v>14.7</v>
      </c>
      <c r="I1398" s="214"/>
      <c r="J1398" s="210"/>
      <c r="K1398" s="210"/>
      <c r="L1398" s="215"/>
      <c r="M1398" s="216"/>
      <c r="N1398" s="217"/>
      <c r="O1398" s="217"/>
      <c r="P1398" s="217"/>
      <c r="Q1398" s="217"/>
      <c r="R1398" s="217"/>
      <c r="S1398" s="217"/>
      <c r="T1398" s="218"/>
      <c r="AT1398" s="219" t="s">
        <v>157</v>
      </c>
      <c r="AU1398" s="219" t="s">
        <v>82</v>
      </c>
      <c r="AV1398" s="14" t="s">
        <v>82</v>
      </c>
      <c r="AW1398" s="14" t="s">
        <v>33</v>
      </c>
      <c r="AX1398" s="14" t="s">
        <v>72</v>
      </c>
      <c r="AY1398" s="219" t="s">
        <v>146</v>
      </c>
    </row>
    <row r="1399" spans="2:51" s="13" customFormat="1">
      <c r="B1399" s="198"/>
      <c r="C1399" s="199"/>
      <c r="D1399" s="200" t="s">
        <v>157</v>
      </c>
      <c r="E1399" s="201" t="s">
        <v>19</v>
      </c>
      <c r="F1399" s="202" t="s">
        <v>1369</v>
      </c>
      <c r="G1399" s="199"/>
      <c r="H1399" s="201" t="s">
        <v>19</v>
      </c>
      <c r="I1399" s="203"/>
      <c r="J1399" s="199"/>
      <c r="K1399" s="199"/>
      <c r="L1399" s="204"/>
      <c r="M1399" s="205"/>
      <c r="N1399" s="206"/>
      <c r="O1399" s="206"/>
      <c r="P1399" s="206"/>
      <c r="Q1399" s="206"/>
      <c r="R1399" s="206"/>
      <c r="S1399" s="206"/>
      <c r="T1399" s="207"/>
      <c r="AT1399" s="208" t="s">
        <v>157</v>
      </c>
      <c r="AU1399" s="208" t="s">
        <v>82</v>
      </c>
      <c r="AV1399" s="13" t="s">
        <v>80</v>
      </c>
      <c r="AW1399" s="13" t="s">
        <v>33</v>
      </c>
      <c r="AX1399" s="13" t="s">
        <v>72</v>
      </c>
      <c r="AY1399" s="208" t="s">
        <v>146</v>
      </c>
    </row>
    <row r="1400" spans="2:51" s="14" customFormat="1">
      <c r="B1400" s="209"/>
      <c r="C1400" s="210"/>
      <c r="D1400" s="200" t="s">
        <v>157</v>
      </c>
      <c r="E1400" s="211" t="s">
        <v>19</v>
      </c>
      <c r="F1400" s="212" t="s">
        <v>7</v>
      </c>
      <c r="G1400" s="210"/>
      <c r="H1400" s="213">
        <v>21</v>
      </c>
      <c r="I1400" s="214"/>
      <c r="J1400" s="210"/>
      <c r="K1400" s="210"/>
      <c r="L1400" s="215"/>
      <c r="M1400" s="216"/>
      <c r="N1400" s="217"/>
      <c r="O1400" s="217"/>
      <c r="P1400" s="217"/>
      <c r="Q1400" s="217"/>
      <c r="R1400" s="217"/>
      <c r="S1400" s="217"/>
      <c r="T1400" s="218"/>
      <c r="AT1400" s="219" t="s">
        <v>157</v>
      </c>
      <c r="AU1400" s="219" t="s">
        <v>82</v>
      </c>
      <c r="AV1400" s="14" t="s">
        <v>82</v>
      </c>
      <c r="AW1400" s="14" t="s">
        <v>33</v>
      </c>
      <c r="AX1400" s="14" t="s">
        <v>72</v>
      </c>
      <c r="AY1400" s="219" t="s">
        <v>146</v>
      </c>
    </row>
    <row r="1401" spans="2:51" s="13" customFormat="1">
      <c r="B1401" s="198"/>
      <c r="C1401" s="199"/>
      <c r="D1401" s="200" t="s">
        <v>157</v>
      </c>
      <c r="E1401" s="201" t="s">
        <v>19</v>
      </c>
      <c r="F1401" s="202" t="s">
        <v>1371</v>
      </c>
      <c r="G1401" s="199"/>
      <c r="H1401" s="201" t="s">
        <v>19</v>
      </c>
      <c r="I1401" s="203"/>
      <c r="J1401" s="199"/>
      <c r="K1401" s="199"/>
      <c r="L1401" s="204"/>
      <c r="M1401" s="205"/>
      <c r="N1401" s="206"/>
      <c r="O1401" s="206"/>
      <c r="P1401" s="206"/>
      <c r="Q1401" s="206"/>
      <c r="R1401" s="206"/>
      <c r="S1401" s="206"/>
      <c r="T1401" s="207"/>
      <c r="AT1401" s="208" t="s">
        <v>157</v>
      </c>
      <c r="AU1401" s="208" t="s">
        <v>82</v>
      </c>
      <c r="AV1401" s="13" t="s">
        <v>80</v>
      </c>
      <c r="AW1401" s="13" t="s">
        <v>33</v>
      </c>
      <c r="AX1401" s="13" t="s">
        <v>72</v>
      </c>
      <c r="AY1401" s="208" t="s">
        <v>146</v>
      </c>
    </row>
    <row r="1402" spans="2:51" s="14" customFormat="1">
      <c r="B1402" s="209"/>
      <c r="C1402" s="210"/>
      <c r="D1402" s="200" t="s">
        <v>157</v>
      </c>
      <c r="E1402" s="211" t="s">
        <v>19</v>
      </c>
      <c r="F1402" s="212" t="s">
        <v>1849</v>
      </c>
      <c r="G1402" s="210"/>
      <c r="H1402" s="213">
        <v>28.6</v>
      </c>
      <c r="I1402" s="214"/>
      <c r="J1402" s="210"/>
      <c r="K1402" s="210"/>
      <c r="L1402" s="215"/>
      <c r="M1402" s="216"/>
      <c r="N1402" s="217"/>
      <c r="O1402" s="217"/>
      <c r="P1402" s="217"/>
      <c r="Q1402" s="217"/>
      <c r="R1402" s="217"/>
      <c r="S1402" s="217"/>
      <c r="T1402" s="218"/>
      <c r="AT1402" s="219" t="s">
        <v>157</v>
      </c>
      <c r="AU1402" s="219" t="s">
        <v>82</v>
      </c>
      <c r="AV1402" s="14" t="s">
        <v>82</v>
      </c>
      <c r="AW1402" s="14" t="s">
        <v>33</v>
      </c>
      <c r="AX1402" s="14" t="s">
        <v>72</v>
      </c>
      <c r="AY1402" s="219" t="s">
        <v>146</v>
      </c>
    </row>
    <row r="1403" spans="2:51" s="13" customFormat="1">
      <c r="B1403" s="198"/>
      <c r="C1403" s="199"/>
      <c r="D1403" s="200" t="s">
        <v>157</v>
      </c>
      <c r="E1403" s="201" t="s">
        <v>19</v>
      </c>
      <c r="F1403" s="202" t="s">
        <v>1373</v>
      </c>
      <c r="G1403" s="199"/>
      <c r="H1403" s="201" t="s">
        <v>19</v>
      </c>
      <c r="I1403" s="203"/>
      <c r="J1403" s="199"/>
      <c r="K1403" s="199"/>
      <c r="L1403" s="204"/>
      <c r="M1403" s="205"/>
      <c r="N1403" s="206"/>
      <c r="O1403" s="206"/>
      <c r="P1403" s="206"/>
      <c r="Q1403" s="206"/>
      <c r="R1403" s="206"/>
      <c r="S1403" s="206"/>
      <c r="T1403" s="207"/>
      <c r="AT1403" s="208" t="s">
        <v>157</v>
      </c>
      <c r="AU1403" s="208" t="s">
        <v>82</v>
      </c>
      <c r="AV1403" s="13" t="s">
        <v>80</v>
      </c>
      <c r="AW1403" s="13" t="s">
        <v>33</v>
      </c>
      <c r="AX1403" s="13" t="s">
        <v>72</v>
      </c>
      <c r="AY1403" s="208" t="s">
        <v>146</v>
      </c>
    </row>
    <row r="1404" spans="2:51" s="14" customFormat="1">
      <c r="B1404" s="209"/>
      <c r="C1404" s="210"/>
      <c r="D1404" s="200" t="s">
        <v>157</v>
      </c>
      <c r="E1404" s="211" t="s">
        <v>19</v>
      </c>
      <c r="F1404" s="212" t="s">
        <v>1832</v>
      </c>
      <c r="G1404" s="210"/>
      <c r="H1404" s="213">
        <v>22.6</v>
      </c>
      <c r="I1404" s="214"/>
      <c r="J1404" s="210"/>
      <c r="K1404" s="210"/>
      <c r="L1404" s="215"/>
      <c r="M1404" s="216"/>
      <c r="N1404" s="217"/>
      <c r="O1404" s="217"/>
      <c r="P1404" s="217"/>
      <c r="Q1404" s="217"/>
      <c r="R1404" s="217"/>
      <c r="S1404" s="217"/>
      <c r="T1404" s="218"/>
      <c r="AT1404" s="219" t="s">
        <v>157</v>
      </c>
      <c r="AU1404" s="219" t="s">
        <v>82</v>
      </c>
      <c r="AV1404" s="14" t="s">
        <v>82</v>
      </c>
      <c r="AW1404" s="14" t="s">
        <v>33</v>
      </c>
      <c r="AX1404" s="14" t="s">
        <v>72</v>
      </c>
      <c r="AY1404" s="219" t="s">
        <v>146</v>
      </c>
    </row>
    <row r="1405" spans="2:51" s="13" customFormat="1">
      <c r="B1405" s="198"/>
      <c r="C1405" s="199"/>
      <c r="D1405" s="200" t="s">
        <v>157</v>
      </c>
      <c r="E1405" s="201" t="s">
        <v>19</v>
      </c>
      <c r="F1405" s="202" t="s">
        <v>1375</v>
      </c>
      <c r="G1405" s="199"/>
      <c r="H1405" s="201" t="s">
        <v>19</v>
      </c>
      <c r="I1405" s="203"/>
      <c r="J1405" s="199"/>
      <c r="K1405" s="199"/>
      <c r="L1405" s="204"/>
      <c r="M1405" s="205"/>
      <c r="N1405" s="206"/>
      <c r="O1405" s="206"/>
      <c r="P1405" s="206"/>
      <c r="Q1405" s="206"/>
      <c r="R1405" s="206"/>
      <c r="S1405" s="206"/>
      <c r="T1405" s="207"/>
      <c r="AT1405" s="208" t="s">
        <v>157</v>
      </c>
      <c r="AU1405" s="208" t="s">
        <v>82</v>
      </c>
      <c r="AV1405" s="13" t="s">
        <v>80</v>
      </c>
      <c r="AW1405" s="13" t="s">
        <v>33</v>
      </c>
      <c r="AX1405" s="13" t="s">
        <v>72</v>
      </c>
      <c r="AY1405" s="208" t="s">
        <v>146</v>
      </c>
    </row>
    <row r="1406" spans="2:51" s="14" customFormat="1">
      <c r="B1406" s="209"/>
      <c r="C1406" s="210"/>
      <c r="D1406" s="200" t="s">
        <v>157</v>
      </c>
      <c r="E1406" s="211" t="s">
        <v>19</v>
      </c>
      <c r="F1406" s="212" t="s">
        <v>1850</v>
      </c>
      <c r="G1406" s="210"/>
      <c r="H1406" s="213">
        <v>22.4</v>
      </c>
      <c r="I1406" s="214"/>
      <c r="J1406" s="210"/>
      <c r="K1406" s="210"/>
      <c r="L1406" s="215"/>
      <c r="M1406" s="216"/>
      <c r="N1406" s="217"/>
      <c r="O1406" s="217"/>
      <c r="P1406" s="217"/>
      <c r="Q1406" s="217"/>
      <c r="R1406" s="217"/>
      <c r="S1406" s="217"/>
      <c r="T1406" s="218"/>
      <c r="AT1406" s="219" t="s">
        <v>157</v>
      </c>
      <c r="AU1406" s="219" t="s">
        <v>82</v>
      </c>
      <c r="AV1406" s="14" t="s">
        <v>82</v>
      </c>
      <c r="AW1406" s="14" t="s">
        <v>33</v>
      </c>
      <c r="AX1406" s="14" t="s">
        <v>72</v>
      </c>
      <c r="AY1406" s="219" t="s">
        <v>146</v>
      </c>
    </row>
    <row r="1407" spans="2:51" s="13" customFormat="1">
      <c r="B1407" s="198"/>
      <c r="C1407" s="199"/>
      <c r="D1407" s="200" t="s">
        <v>157</v>
      </c>
      <c r="E1407" s="201" t="s">
        <v>19</v>
      </c>
      <c r="F1407" s="202" t="s">
        <v>1377</v>
      </c>
      <c r="G1407" s="199"/>
      <c r="H1407" s="201" t="s">
        <v>19</v>
      </c>
      <c r="I1407" s="203"/>
      <c r="J1407" s="199"/>
      <c r="K1407" s="199"/>
      <c r="L1407" s="204"/>
      <c r="M1407" s="205"/>
      <c r="N1407" s="206"/>
      <c r="O1407" s="206"/>
      <c r="P1407" s="206"/>
      <c r="Q1407" s="206"/>
      <c r="R1407" s="206"/>
      <c r="S1407" s="206"/>
      <c r="T1407" s="207"/>
      <c r="AT1407" s="208" t="s">
        <v>157</v>
      </c>
      <c r="AU1407" s="208" t="s">
        <v>82</v>
      </c>
      <c r="AV1407" s="13" t="s">
        <v>80</v>
      </c>
      <c r="AW1407" s="13" t="s">
        <v>33</v>
      </c>
      <c r="AX1407" s="13" t="s">
        <v>72</v>
      </c>
      <c r="AY1407" s="208" t="s">
        <v>146</v>
      </c>
    </row>
    <row r="1408" spans="2:51" s="14" customFormat="1">
      <c r="B1408" s="209"/>
      <c r="C1408" s="210"/>
      <c r="D1408" s="200" t="s">
        <v>157</v>
      </c>
      <c r="E1408" s="211" t="s">
        <v>19</v>
      </c>
      <c r="F1408" s="212" t="s">
        <v>231</v>
      </c>
      <c r="G1408" s="210"/>
      <c r="H1408" s="213">
        <v>14</v>
      </c>
      <c r="I1408" s="214"/>
      <c r="J1408" s="210"/>
      <c r="K1408" s="210"/>
      <c r="L1408" s="215"/>
      <c r="M1408" s="216"/>
      <c r="N1408" s="217"/>
      <c r="O1408" s="217"/>
      <c r="P1408" s="217"/>
      <c r="Q1408" s="217"/>
      <c r="R1408" s="217"/>
      <c r="S1408" s="217"/>
      <c r="T1408" s="218"/>
      <c r="AT1408" s="219" t="s">
        <v>157</v>
      </c>
      <c r="AU1408" s="219" t="s">
        <v>82</v>
      </c>
      <c r="AV1408" s="14" t="s">
        <v>82</v>
      </c>
      <c r="AW1408" s="14" t="s">
        <v>33</v>
      </c>
      <c r="AX1408" s="14" t="s">
        <v>72</v>
      </c>
      <c r="AY1408" s="219" t="s">
        <v>146</v>
      </c>
    </row>
    <row r="1409" spans="1:65" s="13" customFormat="1">
      <c r="B1409" s="198"/>
      <c r="C1409" s="199"/>
      <c r="D1409" s="200" t="s">
        <v>157</v>
      </c>
      <c r="E1409" s="201" t="s">
        <v>19</v>
      </c>
      <c r="F1409" s="202" t="s">
        <v>1383</v>
      </c>
      <c r="G1409" s="199"/>
      <c r="H1409" s="201" t="s">
        <v>19</v>
      </c>
      <c r="I1409" s="203"/>
      <c r="J1409" s="199"/>
      <c r="K1409" s="199"/>
      <c r="L1409" s="204"/>
      <c r="M1409" s="205"/>
      <c r="N1409" s="206"/>
      <c r="O1409" s="206"/>
      <c r="P1409" s="206"/>
      <c r="Q1409" s="206"/>
      <c r="R1409" s="206"/>
      <c r="S1409" s="206"/>
      <c r="T1409" s="207"/>
      <c r="AT1409" s="208" t="s">
        <v>157</v>
      </c>
      <c r="AU1409" s="208" t="s">
        <v>82</v>
      </c>
      <c r="AV1409" s="13" t="s">
        <v>80</v>
      </c>
      <c r="AW1409" s="13" t="s">
        <v>33</v>
      </c>
      <c r="AX1409" s="13" t="s">
        <v>72</v>
      </c>
      <c r="AY1409" s="208" t="s">
        <v>146</v>
      </c>
    </row>
    <row r="1410" spans="1:65" s="14" customFormat="1">
      <c r="B1410" s="209"/>
      <c r="C1410" s="210"/>
      <c r="D1410" s="200" t="s">
        <v>157</v>
      </c>
      <c r="E1410" s="211" t="s">
        <v>19</v>
      </c>
      <c r="F1410" s="212" t="s">
        <v>1851</v>
      </c>
      <c r="G1410" s="210"/>
      <c r="H1410" s="213">
        <v>37.9</v>
      </c>
      <c r="I1410" s="214"/>
      <c r="J1410" s="210"/>
      <c r="K1410" s="210"/>
      <c r="L1410" s="215"/>
      <c r="M1410" s="216"/>
      <c r="N1410" s="217"/>
      <c r="O1410" s="217"/>
      <c r="P1410" s="217"/>
      <c r="Q1410" s="217"/>
      <c r="R1410" s="217"/>
      <c r="S1410" s="217"/>
      <c r="T1410" s="218"/>
      <c r="AT1410" s="219" t="s">
        <v>157</v>
      </c>
      <c r="AU1410" s="219" t="s">
        <v>82</v>
      </c>
      <c r="AV1410" s="14" t="s">
        <v>82</v>
      </c>
      <c r="AW1410" s="14" t="s">
        <v>33</v>
      </c>
      <c r="AX1410" s="14" t="s">
        <v>72</v>
      </c>
      <c r="AY1410" s="219" t="s">
        <v>146</v>
      </c>
    </row>
    <row r="1411" spans="1:65" s="15" customFormat="1">
      <c r="B1411" s="220"/>
      <c r="C1411" s="221"/>
      <c r="D1411" s="200" t="s">
        <v>157</v>
      </c>
      <c r="E1411" s="222" t="s">
        <v>19</v>
      </c>
      <c r="F1411" s="223" t="s">
        <v>161</v>
      </c>
      <c r="G1411" s="221"/>
      <c r="H1411" s="224">
        <v>301.5</v>
      </c>
      <c r="I1411" s="225"/>
      <c r="J1411" s="221"/>
      <c r="K1411" s="221"/>
      <c r="L1411" s="226"/>
      <c r="M1411" s="227"/>
      <c r="N1411" s="228"/>
      <c r="O1411" s="228"/>
      <c r="P1411" s="228"/>
      <c r="Q1411" s="228"/>
      <c r="R1411" s="228"/>
      <c r="S1411" s="228"/>
      <c r="T1411" s="229"/>
      <c r="AT1411" s="230" t="s">
        <v>157</v>
      </c>
      <c r="AU1411" s="230" t="s">
        <v>82</v>
      </c>
      <c r="AV1411" s="15" t="s">
        <v>147</v>
      </c>
      <c r="AW1411" s="15" t="s">
        <v>33</v>
      </c>
      <c r="AX1411" s="15" t="s">
        <v>80</v>
      </c>
      <c r="AY1411" s="230" t="s">
        <v>146</v>
      </c>
    </row>
    <row r="1412" spans="1:65" s="2" customFormat="1" ht="16.5" customHeight="1">
      <c r="A1412" s="36"/>
      <c r="B1412" s="37"/>
      <c r="C1412" s="236" t="s">
        <v>1852</v>
      </c>
      <c r="D1412" s="236" t="s">
        <v>392</v>
      </c>
      <c r="E1412" s="237" t="s">
        <v>1853</v>
      </c>
      <c r="F1412" s="238" t="s">
        <v>1854</v>
      </c>
      <c r="G1412" s="239" t="s">
        <v>297</v>
      </c>
      <c r="H1412" s="240">
        <v>307.52999999999997</v>
      </c>
      <c r="I1412" s="241"/>
      <c r="J1412" s="242">
        <f>ROUND(I1412*H1412,2)</f>
        <v>0</v>
      </c>
      <c r="K1412" s="238" t="s">
        <v>362</v>
      </c>
      <c r="L1412" s="243"/>
      <c r="M1412" s="244" t="s">
        <v>19</v>
      </c>
      <c r="N1412" s="245" t="s">
        <v>43</v>
      </c>
      <c r="O1412" s="66"/>
      <c r="P1412" s="189">
        <f>O1412*H1412</f>
        <v>0</v>
      </c>
      <c r="Q1412" s="189">
        <v>2.9999999999999997E-4</v>
      </c>
      <c r="R1412" s="189">
        <f>Q1412*H1412</f>
        <v>9.225899999999998E-2</v>
      </c>
      <c r="S1412" s="189">
        <v>0</v>
      </c>
      <c r="T1412" s="190">
        <f>S1412*H1412</f>
        <v>0</v>
      </c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R1412" s="191" t="s">
        <v>335</v>
      </c>
      <c r="AT1412" s="191" t="s">
        <v>392</v>
      </c>
      <c r="AU1412" s="191" t="s">
        <v>82</v>
      </c>
      <c r="AY1412" s="19" t="s">
        <v>146</v>
      </c>
      <c r="BE1412" s="192">
        <f>IF(N1412="základní",J1412,0)</f>
        <v>0</v>
      </c>
      <c r="BF1412" s="192">
        <f>IF(N1412="snížená",J1412,0)</f>
        <v>0</v>
      </c>
      <c r="BG1412" s="192">
        <f>IF(N1412="zákl. přenesená",J1412,0)</f>
        <v>0</v>
      </c>
      <c r="BH1412" s="192">
        <f>IF(N1412="sníž. přenesená",J1412,0)</f>
        <v>0</v>
      </c>
      <c r="BI1412" s="192">
        <f>IF(N1412="nulová",J1412,0)</f>
        <v>0</v>
      </c>
      <c r="BJ1412" s="19" t="s">
        <v>80</v>
      </c>
      <c r="BK1412" s="192">
        <f>ROUND(I1412*H1412,2)</f>
        <v>0</v>
      </c>
      <c r="BL1412" s="19" t="s">
        <v>241</v>
      </c>
      <c r="BM1412" s="191" t="s">
        <v>1855</v>
      </c>
    </row>
    <row r="1413" spans="1:65" s="14" customFormat="1">
      <c r="B1413" s="209"/>
      <c r="C1413" s="210"/>
      <c r="D1413" s="200" t="s">
        <v>157</v>
      </c>
      <c r="E1413" s="210"/>
      <c r="F1413" s="212" t="s">
        <v>1856</v>
      </c>
      <c r="G1413" s="210"/>
      <c r="H1413" s="213">
        <v>307.52999999999997</v>
      </c>
      <c r="I1413" s="214"/>
      <c r="J1413" s="210"/>
      <c r="K1413" s="210"/>
      <c r="L1413" s="215"/>
      <c r="M1413" s="216"/>
      <c r="N1413" s="217"/>
      <c r="O1413" s="217"/>
      <c r="P1413" s="217"/>
      <c r="Q1413" s="217"/>
      <c r="R1413" s="217"/>
      <c r="S1413" s="217"/>
      <c r="T1413" s="218"/>
      <c r="AT1413" s="219" t="s">
        <v>157</v>
      </c>
      <c r="AU1413" s="219" t="s">
        <v>82</v>
      </c>
      <c r="AV1413" s="14" t="s">
        <v>82</v>
      </c>
      <c r="AW1413" s="14" t="s">
        <v>4</v>
      </c>
      <c r="AX1413" s="14" t="s">
        <v>80</v>
      </c>
      <c r="AY1413" s="219" t="s">
        <v>146</v>
      </c>
    </row>
    <row r="1414" spans="1:65" s="2" customFormat="1" ht="16.5" customHeight="1">
      <c r="A1414" s="36"/>
      <c r="B1414" s="37"/>
      <c r="C1414" s="180" t="s">
        <v>1857</v>
      </c>
      <c r="D1414" s="180" t="s">
        <v>149</v>
      </c>
      <c r="E1414" s="181" t="s">
        <v>1858</v>
      </c>
      <c r="F1414" s="182" t="s">
        <v>1859</v>
      </c>
      <c r="G1414" s="183" t="s">
        <v>297</v>
      </c>
      <c r="H1414" s="184">
        <v>9</v>
      </c>
      <c r="I1414" s="185"/>
      <c r="J1414" s="186">
        <f>ROUND(I1414*H1414,2)</f>
        <v>0</v>
      </c>
      <c r="K1414" s="182" t="s">
        <v>362</v>
      </c>
      <c r="L1414" s="41"/>
      <c r="M1414" s="187" t="s">
        <v>19</v>
      </c>
      <c r="N1414" s="188" t="s">
        <v>43</v>
      </c>
      <c r="O1414" s="66"/>
      <c r="P1414" s="189">
        <f>O1414*H1414</f>
        <v>0</v>
      </c>
      <c r="Q1414" s="189">
        <v>0</v>
      </c>
      <c r="R1414" s="189">
        <f>Q1414*H1414</f>
        <v>0</v>
      </c>
      <c r="S1414" s="189">
        <v>0</v>
      </c>
      <c r="T1414" s="190">
        <f>S1414*H1414</f>
        <v>0</v>
      </c>
      <c r="U1414" s="36"/>
      <c r="V1414" s="36"/>
      <c r="W1414" s="36"/>
      <c r="X1414" s="36"/>
      <c r="Y1414" s="36"/>
      <c r="Z1414" s="36"/>
      <c r="AA1414" s="36"/>
      <c r="AB1414" s="36"/>
      <c r="AC1414" s="36"/>
      <c r="AD1414" s="36"/>
      <c r="AE1414" s="36"/>
      <c r="AR1414" s="191" t="s">
        <v>241</v>
      </c>
      <c r="AT1414" s="191" t="s">
        <v>149</v>
      </c>
      <c r="AU1414" s="191" t="s">
        <v>82</v>
      </c>
      <c r="AY1414" s="19" t="s">
        <v>146</v>
      </c>
      <c r="BE1414" s="192">
        <f>IF(N1414="základní",J1414,0)</f>
        <v>0</v>
      </c>
      <c r="BF1414" s="192">
        <f>IF(N1414="snížená",J1414,0)</f>
        <v>0</v>
      </c>
      <c r="BG1414" s="192">
        <f>IF(N1414="zákl. přenesená",J1414,0)</f>
        <v>0</v>
      </c>
      <c r="BH1414" s="192">
        <f>IF(N1414="sníž. přenesená",J1414,0)</f>
        <v>0</v>
      </c>
      <c r="BI1414" s="192">
        <f>IF(N1414="nulová",J1414,0)</f>
        <v>0</v>
      </c>
      <c r="BJ1414" s="19" t="s">
        <v>80</v>
      </c>
      <c r="BK1414" s="192">
        <f>ROUND(I1414*H1414,2)</f>
        <v>0</v>
      </c>
      <c r="BL1414" s="19" t="s">
        <v>241</v>
      </c>
      <c r="BM1414" s="191" t="s">
        <v>1860</v>
      </c>
    </row>
    <row r="1415" spans="1:65" s="2" customFormat="1">
      <c r="A1415" s="36"/>
      <c r="B1415" s="37"/>
      <c r="C1415" s="38"/>
      <c r="D1415" s="193" t="s">
        <v>155</v>
      </c>
      <c r="E1415" s="38"/>
      <c r="F1415" s="194" t="s">
        <v>1861</v>
      </c>
      <c r="G1415" s="38"/>
      <c r="H1415" s="38"/>
      <c r="I1415" s="195"/>
      <c r="J1415" s="38"/>
      <c r="K1415" s="38"/>
      <c r="L1415" s="41"/>
      <c r="M1415" s="196"/>
      <c r="N1415" s="197"/>
      <c r="O1415" s="66"/>
      <c r="P1415" s="66"/>
      <c r="Q1415" s="66"/>
      <c r="R1415" s="66"/>
      <c r="S1415" s="66"/>
      <c r="T1415" s="67"/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T1415" s="19" t="s">
        <v>155</v>
      </c>
      <c r="AU1415" s="19" t="s">
        <v>82</v>
      </c>
    </row>
    <row r="1416" spans="1:65" s="14" customFormat="1">
      <c r="B1416" s="209"/>
      <c r="C1416" s="210"/>
      <c r="D1416" s="200" t="s">
        <v>157</v>
      </c>
      <c r="E1416" s="211" t="s">
        <v>19</v>
      </c>
      <c r="F1416" s="212" t="s">
        <v>82</v>
      </c>
      <c r="G1416" s="210"/>
      <c r="H1416" s="213">
        <v>2</v>
      </c>
      <c r="I1416" s="214"/>
      <c r="J1416" s="210"/>
      <c r="K1416" s="210"/>
      <c r="L1416" s="215"/>
      <c r="M1416" s="216"/>
      <c r="N1416" s="217"/>
      <c r="O1416" s="217"/>
      <c r="P1416" s="217"/>
      <c r="Q1416" s="217"/>
      <c r="R1416" s="217"/>
      <c r="S1416" s="217"/>
      <c r="T1416" s="218"/>
      <c r="AT1416" s="219" t="s">
        <v>157</v>
      </c>
      <c r="AU1416" s="219" t="s">
        <v>82</v>
      </c>
      <c r="AV1416" s="14" t="s">
        <v>82</v>
      </c>
      <c r="AW1416" s="14" t="s">
        <v>33</v>
      </c>
      <c r="AX1416" s="14" t="s">
        <v>72</v>
      </c>
      <c r="AY1416" s="219" t="s">
        <v>146</v>
      </c>
    </row>
    <row r="1417" spans="1:65" s="14" customFormat="1">
      <c r="B1417" s="209"/>
      <c r="C1417" s="210"/>
      <c r="D1417" s="200" t="s">
        <v>157</v>
      </c>
      <c r="E1417" s="211" t="s">
        <v>19</v>
      </c>
      <c r="F1417" s="212" t="s">
        <v>181</v>
      </c>
      <c r="G1417" s="210"/>
      <c r="H1417" s="213">
        <v>5</v>
      </c>
      <c r="I1417" s="214"/>
      <c r="J1417" s="210"/>
      <c r="K1417" s="210"/>
      <c r="L1417" s="215"/>
      <c r="M1417" s="216"/>
      <c r="N1417" s="217"/>
      <c r="O1417" s="217"/>
      <c r="P1417" s="217"/>
      <c r="Q1417" s="217"/>
      <c r="R1417" s="217"/>
      <c r="S1417" s="217"/>
      <c r="T1417" s="218"/>
      <c r="AT1417" s="219" t="s">
        <v>157</v>
      </c>
      <c r="AU1417" s="219" t="s">
        <v>82</v>
      </c>
      <c r="AV1417" s="14" t="s">
        <v>82</v>
      </c>
      <c r="AW1417" s="14" t="s">
        <v>33</v>
      </c>
      <c r="AX1417" s="14" t="s">
        <v>72</v>
      </c>
      <c r="AY1417" s="219" t="s">
        <v>146</v>
      </c>
    </row>
    <row r="1418" spans="1:65" s="14" customFormat="1">
      <c r="B1418" s="209"/>
      <c r="C1418" s="210"/>
      <c r="D1418" s="200" t="s">
        <v>157</v>
      </c>
      <c r="E1418" s="211" t="s">
        <v>19</v>
      </c>
      <c r="F1418" s="212" t="s">
        <v>82</v>
      </c>
      <c r="G1418" s="210"/>
      <c r="H1418" s="213">
        <v>2</v>
      </c>
      <c r="I1418" s="214"/>
      <c r="J1418" s="210"/>
      <c r="K1418" s="210"/>
      <c r="L1418" s="215"/>
      <c r="M1418" s="216"/>
      <c r="N1418" s="217"/>
      <c r="O1418" s="217"/>
      <c r="P1418" s="217"/>
      <c r="Q1418" s="217"/>
      <c r="R1418" s="217"/>
      <c r="S1418" s="217"/>
      <c r="T1418" s="218"/>
      <c r="AT1418" s="219" t="s">
        <v>157</v>
      </c>
      <c r="AU1418" s="219" t="s">
        <v>82</v>
      </c>
      <c r="AV1418" s="14" t="s">
        <v>82</v>
      </c>
      <c r="AW1418" s="14" t="s">
        <v>33</v>
      </c>
      <c r="AX1418" s="14" t="s">
        <v>72</v>
      </c>
      <c r="AY1418" s="219" t="s">
        <v>146</v>
      </c>
    </row>
    <row r="1419" spans="1:65" s="15" customFormat="1">
      <c r="B1419" s="220"/>
      <c r="C1419" s="221"/>
      <c r="D1419" s="200" t="s">
        <v>157</v>
      </c>
      <c r="E1419" s="222" t="s">
        <v>19</v>
      </c>
      <c r="F1419" s="223" t="s">
        <v>161</v>
      </c>
      <c r="G1419" s="221"/>
      <c r="H1419" s="224">
        <v>9</v>
      </c>
      <c r="I1419" s="225"/>
      <c r="J1419" s="221"/>
      <c r="K1419" s="221"/>
      <c r="L1419" s="226"/>
      <c r="M1419" s="227"/>
      <c r="N1419" s="228"/>
      <c r="O1419" s="228"/>
      <c r="P1419" s="228"/>
      <c r="Q1419" s="228"/>
      <c r="R1419" s="228"/>
      <c r="S1419" s="228"/>
      <c r="T1419" s="229"/>
      <c r="AT1419" s="230" t="s">
        <v>157</v>
      </c>
      <c r="AU1419" s="230" t="s">
        <v>82</v>
      </c>
      <c r="AV1419" s="15" t="s">
        <v>147</v>
      </c>
      <c r="AW1419" s="15" t="s">
        <v>33</v>
      </c>
      <c r="AX1419" s="15" t="s">
        <v>80</v>
      </c>
      <c r="AY1419" s="230" t="s">
        <v>146</v>
      </c>
    </row>
    <row r="1420" spans="1:65" s="2" customFormat="1" ht="16.5" customHeight="1">
      <c r="A1420" s="36"/>
      <c r="B1420" s="37"/>
      <c r="C1420" s="236" t="s">
        <v>1862</v>
      </c>
      <c r="D1420" s="236" t="s">
        <v>392</v>
      </c>
      <c r="E1420" s="237" t="s">
        <v>1863</v>
      </c>
      <c r="F1420" s="238" t="s">
        <v>1864</v>
      </c>
      <c r="G1420" s="239" t="s">
        <v>297</v>
      </c>
      <c r="H1420" s="240">
        <v>9.18</v>
      </c>
      <c r="I1420" s="241"/>
      <c r="J1420" s="242">
        <f>ROUND(I1420*H1420,2)</f>
        <v>0</v>
      </c>
      <c r="K1420" s="238" t="s">
        <v>362</v>
      </c>
      <c r="L1420" s="243"/>
      <c r="M1420" s="244" t="s">
        <v>19</v>
      </c>
      <c r="N1420" s="245" t="s">
        <v>43</v>
      </c>
      <c r="O1420" s="66"/>
      <c r="P1420" s="189">
        <f>O1420*H1420</f>
        <v>0</v>
      </c>
      <c r="Q1420" s="189">
        <v>1.7000000000000001E-4</v>
      </c>
      <c r="R1420" s="189">
        <f>Q1420*H1420</f>
        <v>1.5606000000000001E-3</v>
      </c>
      <c r="S1420" s="189">
        <v>0</v>
      </c>
      <c r="T1420" s="190">
        <f>S1420*H1420</f>
        <v>0</v>
      </c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R1420" s="191" t="s">
        <v>335</v>
      </c>
      <c r="AT1420" s="191" t="s">
        <v>392</v>
      </c>
      <c r="AU1420" s="191" t="s">
        <v>82</v>
      </c>
      <c r="AY1420" s="19" t="s">
        <v>146</v>
      </c>
      <c r="BE1420" s="192">
        <f>IF(N1420="základní",J1420,0)</f>
        <v>0</v>
      </c>
      <c r="BF1420" s="192">
        <f>IF(N1420="snížená",J1420,0)</f>
        <v>0</v>
      </c>
      <c r="BG1420" s="192">
        <f>IF(N1420="zákl. přenesená",J1420,0)</f>
        <v>0</v>
      </c>
      <c r="BH1420" s="192">
        <f>IF(N1420="sníž. přenesená",J1420,0)</f>
        <v>0</v>
      </c>
      <c r="BI1420" s="192">
        <f>IF(N1420="nulová",J1420,0)</f>
        <v>0</v>
      </c>
      <c r="BJ1420" s="19" t="s">
        <v>80</v>
      </c>
      <c r="BK1420" s="192">
        <f>ROUND(I1420*H1420,2)</f>
        <v>0</v>
      </c>
      <c r="BL1420" s="19" t="s">
        <v>241</v>
      </c>
      <c r="BM1420" s="191" t="s">
        <v>1865</v>
      </c>
    </row>
    <row r="1421" spans="1:65" s="14" customFormat="1">
      <c r="B1421" s="209"/>
      <c r="C1421" s="210"/>
      <c r="D1421" s="200" t="s">
        <v>157</v>
      </c>
      <c r="E1421" s="210"/>
      <c r="F1421" s="212" t="s">
        <v>1866</v>
      </c>
      <c r="G1421" s="210"/>
      <c r="H1421" s="213">
        <v>9.18</v>
      </c>
      <c r="I1421" s="214"/>
      <c r="J1421" s="210"/>
      <c r="K1421" s="210"/>
      <c r="L1421" s="215"/>
      <c r="M1421" s="216"/>
      <c r="N1421" s="217"/>
      <c r="O1421" s="217"/>
      <c r="P1421" s="217"/>
      <c r="Q1421" s="217"/>
      <c r="R1421" s="217"/>
      <c r="S1421" s="217"/>
      <c r="T1421" s="218"/>
      <c r="AT1421" s="219" t="s">
        <v>157</v>
      </c>
      <c r="AU1421" s="219" t="s">
        <v>82</v>
      </c>
      <c r="AV1421" s="14" t="s">
        <v>82</v>
      </c>
      <c r="AW1421" s="14" t="s">
        <v>4</v>
      </c>
      <c r="AX1421" s="14" t="s">
        <v>80</v>
      </c>
      <c r="AY1421" s="219" t="s">
        <v>146</v>
      </c>
    </row>
    <row r="1422" spans="1:65" s="2" customFormat="1" ht="16.5" customHeight="1">
      <c r="A1422" s="36"/>
      <c r="B1422" s="37"/>
      <c r="C1422" s="180" t="s">
        <v>1867</v>
      </c>
      <c r="D1422" s="180" t="s">
        <v>149</v>
      </c>
      <c r="E1422" s="181" t="s">
        <v>1868</v>
      </c>
      <c r="F1422" s="182" t="s">
        <v>1869</v>
      </c>
      <c r="G1422" s="183" t="s">
        <v>152</v>
      </c>
      <c r="H1422" s="184">
        <v>365.06</v>
      </c>
      <c r="I1422" s="185"/>
      <c r="J1422" s="186">
        <f>ROUND(I1422*H1422,2)</f>
        <v>0</v>
      </c>
      <c r="K1422" s="182" t="s">
        <v>362</v>
      </c>
      <c r="L1422" s="41"/>
      <c r="M1422" s="187" t="s">
        <v>19</v>
      </c>
      <c r="N1422" s="188" t="s">
        <v>43</v>
      </c>
      <c r="O1422" s="66"/>
      <c r="P1422" s="189">
        <f>O1422*H1422</f>
        <v>0</v>
      </c>
      <c r="Q1422" s="189">
        <v>0</v>
      </c>
      <c r="R1422" s="189">
        <f>Q1422*H1422</f>
        <v>0</v>
      </c>
      <c r="S1422" s="189">
        <v>0</v>
      </c>
      <c r="T1422" s="190">
        <f>S1422*H1422</f>
        <v>0</v>
      </c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R1422" s="191" t="s">
        <v>241</v>
      </c>
      <c r="AT1422" s="191" t="s">
        <v>149</v>
      </c>
      <c r="AU1422" s="191" t="s">
        <v>82</v>
      </c>
      <c r="AY1422" s="19" t="s">
        <v>146</v>
      </c>
      <c r="BE1422" s="192">
        <f>IF(N1422="základní",J1422,0)</f>
        <v>0</v>
      </c>
      <c r="BF1422" s="192">
        <f>IF(N1422="snížená",J1422,0)</f>
        <v>0</v>
      </c>
      <c r="BG1422" s="192">
        <f>IF(N1422="zákl. přenesená",J1422,0)</f>
        <v>0</v>
      </c>
      <c r="BH1422" s="192">
        <f>IF(N1422="sníž. přenesená",J1422,0)</f>
        <v>0</v>
      </c>
      <c r="BI1422" s="192">
        <f>IF(N1422="nulová",J1422,0)</f>
        <v>0</v>
      </c>
      <c r="BJ1422" s="19" t="s">
        <v>80</v>
      </c>
      <c r="BK1422" s="192">
        <f>ROUND(I1422*H1422,2)</f>
        <v>0</v>
      </c>
      <c r="BL1422" s="19" t="s">
        <v>241</v>
      </c>
      <c r="BM1422" s="191" t="s">
        <v>1870</v>
      </c>
    </row>
    <row r="1423" spans="1:65" s="2" customFormat="1">
      <c r="A1423" s="36"/>
      <c r="B1423" s="37"/>
      <c r="C1423" s="38"/>
      <c r="D1423" s="193" t="s">
        <v>155</v>
      </c>
      <c r="E1423" s="38"/>
      <c r="F1423" s="194" t="s">
        <v>1871</v>
      </c>
      <c r="G1423" s="38"/>
      <c r="H1423" s="38"/>
      <c r="I1423" s="195"/>
      <c r="J1423" s="38"/>
      <c r="K1423" s="38"/>
      <c r="L1423" s="41"/>
      <c r="M1423" s="196"/>
      <c r="N1423" s="197"/>
      <c r="O1423" s="66"/>
      <c r="P1423" s="66"/>
      <c r="Q1423" s="66"/>
      <c r="R1423" s="66"/>
      <c r="S1423" s="66"/>
      <c r="T1423" s="67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T1423" s="19" t="s">
        <v>155</v>
      </c>
      <c r="AU1423" s="19" t="s">
        <v>82</v>
      </c>
    </row>
    <row r="1424" spans="1:65" s="13" customFormat="1">
      <c r="B1424" s="198"/>
      <c r="C1424" s="199"/>
      <c r="D1424" s="200" t="s">
        <v>157</v>
      </c>
      <c r="E1424" s="201" t="s">
        <v>19</v>
      </c>
      <c r="F1424" s="202" t="s">
        <v>516</v>
      </c>
      <c r="G1424" s="199"/>
      <c r="H1424" s="201" t="s">
        <v>19</v>
      </c>
      <c r="I1424" s="203"/>
      <c r="J1424" s="199"/>
      <c r="K1424" s="199"/>
      <c r="L1424" s="204"/>
      <c r="M1424" s="205"/>
      <c r="N1424" s="206"/>
      <c r="O1424" s="206"/>
      <c r="P1424" s="206"/>
      <c r="Q1424" s="206"/>
      <c r="R1424" s="206"/>
      <c r="S1424" s="206"/>
      <c r="T1424" s="207"/>
      <c r="AT1424" s="208" t="s">
        <v>157</v>
      </c>
      <c r="AU1424" s="208" t="s">
        <v>82</v>
      </c>
      <c r="AV1424" s="13" t="s">
        <v>80</v>
      </c>
      <c r="AW1424" s="13" t="s">
        <v>33</v>
      </c>
      <c r="AX1424" s="13" t="s">
        <v>72</v>
      </c>
      <c r="AY1424" s="208" t="s">
        <v>146</v>
      </c>
    </row>
    <row r="1425" spans="2:51" s="14" customFormat="1">
      <c r="B1425" s="209"/>
      <c r="C1425" s="210"/>
      <c r="D1425" s="200" t="s">
        <v>157</v>
      </c>
      <c r="E1425" s="211" t="s">
        <v>19</v>
      </c>
      <c r="F1425" s="212" t="s">
        <v>517</v>
      </c>
      <c r="G1425" s="210"/>
      <c r="H1425" s="213">
        <v>29.3</v>
      </c>
      <c r="I1425" s="214"/>
      <c r="J1425" s="210"/>
      <c r="K1425" s="210"/>
      <c r="L1425" s="215"/>
      <c r="M1425" s="216"/>
      <c r="N1425" s="217"/>
      <c r="O1425" s="217"/>
      <c r="P1425" s="217"/>
      <c r="Q1425" s="217"/>
      <c r="R1425" s="217"/>
      <c r="S1425" s="217"/>
      <c r="T1425" s="218"/>
      <c r="AT1425" s="219" t="s">
        <v>157</v>
      </c>
      <c r="AU1425" s="219" t="s">
        <v>82</v>
      </c>
      <c r="AV1425" s="14" t="s">
        <v>82</v>
      </c>
      <c r="AW1425" s="14" t="s">
        <v>33</v>
      </c>
      <c r="AX1425" s="14" t="s">
        <v>72</v>
      </c>
      <c r="AY1425" s="219" t="s">
        <v>146</v>
      </c>
    </row>
    <row r="1426" spans="2:51" s="13" customFormat="1">
      <c r="B1426" s="198"/>
      <c r="C1426" s="199"/>
      <c r="D1426" s="200" t="s">
        <v>157</v>
      </c>
      <c r="E1426" s="201" t="s">
        <v>19</v>
      </c>
      <c r="F1426" s="202" t="s">
        <v>518</v>
      </c>
      <c r="G1426" s="199"/>
      <c r="H1426" s="201" t="s">
        <v>19</v>
      </c>
      <c r="I1426" s="203"/>
      <c r="J1426" s="199"/>
      <c r="K1426" s="199"/>
      <c r="L1426" s="204"/>
      <c r="M1426" s="205"/>
      <c r="N1426" s="206"/>
      <c r="O1426" s="206"/>
      <c r="P1426" s="206"/>
      <c r="Q1426" s="206"/>
      <c r="R1426" s="206"/>
      <c r="S1426" s="206"/>
      <c r="T1426" s="207"/>
      <c r="AT1426" s="208" t="s">
        <v>157</v>
      </c>
      <c r="AU1426" s="208" t="s">
        <v>82</v>
      </c>
      <c r="AV1426" s="13" t="s">
        <v>80</v>
      </c>
      <c r="AW1426" s="13" t="s">
        <v>33</v>
      </c>
      <c r="AX1426" s="13" t="s">
        <v>72</v>
      </c>
      <c r="AY1426" s="208" t="s">
        <v>146</v>
      </c>
    </row>
    <row r="1427" spans="2:51" s="14" customFormat="1">
      <c r="B1427" s="209"/>
      <c r="C1427" s="210"/>
      <c r="D1427" s="200" t="s">
        <v>157</v>
      </c>
      <c r="E1427" s="211" t="s">
        <v>19</v>
      </c>
      <c r="F1427" s="212" t="s">
        <v>519</v>
      </c>
      <c r="G1427" s="210"/>
      <c r="H1427" s="213">
        <v>15.02</v>
      </c>
      <c r="I1427" s="214"/>
      <c r="J1427" s="210"/>
      <c r="K1427" s="210"/>
      <c r="L1427" s="215"/>
      <c r="M1427" s="216"/>
      <c r="N1427" s="217"/>
      <c r="O1427" s="217"/>
      <c r="P1427" s="217"/>
      <c r="Q1427" s="217"/>
      <c r="R1427" s="217"/>
      <c r="S1427" s="217"/>
      <c r="T1427" s="218"/>
      <c r="AT1427" s="219" t="s">
        <v>157</v>
      </c>
      <c r="AU1427" s="219" t="s">
        <v>82</v>
      </c>
      <c r="AV1427" s="14" t="s">
        <v>82</v>
      </c>
      <c r="AW1427" s="14" t="s">
        <v>33</v>
      </c>
      <c r="AX1427" s="14" t="s">
        <v>72</v>
      </c>
      <c r="AY1427" s="219" t="s">
        <v>146</v>
      </c>
    </row>
    <row r="1428" spans="2:51" s="13" customFormat="1">
      <c r="B1428" s="198"/>
      <c r="C1428" s="199"/>
      <c r="D1428" s="200" t="s">
        <v>157</v>
      </c>
      <c r="E1428" s="201" t="s">
        <v>19</v>
      </c>
      <c r="F1428" s="202" t="s">
        <v>520</v>
      </c>
      <c r="G1428" s="199"/>
      <c r="H1428" s="201" t="s">
        <v>19</v>
      </c>
      <c r="I1428" s="203"/>
      <c r="J1428" s="199"/>
      <c r="K1428" s="199"/>
      <c r="L1428" s="204"/>
      <c r="M1428" s="205"/>
      <c r="N1428" s="206"/>
      <c r="O1428" s="206"/>
      <c r="P1428" s="206"/>
      <c r="Q1428" s="206"/>
      <c r="R1428" s="206"/>
      <c r="S1428" s="206"/>
      <c r="T1428" s="207"/>
      <c r="AT1428" s="208" t="s">
        <v>157</v>
      </c>
      <c r="AU1428" s="208" t="s">
        <v>82</v>
      </c>
      <c r="AV1428" s="13" t="s">
        <v>80</v>
      </c>
      <c r="AW1428" s="13" t="s">
        <v>33</v>
      </c>
      <c r="AX1428" s="13" t="s">
        <v>72</v>
      </c>
      <c r="AY1428" s="208" t="s">
        <v>146</v>
      </c>
    </row>
    <row r="1429" spans="2:51" s="14" customFormat="1">
      <c r="B1429" s="209"/>
      <c r="C1429" s="210"/>
      <c r="D1429" s="200" t="s">
        <v>157</v>
      </c>
      <c r="E1429" s="211" t="s">
        <v>19</v>
      </c>
      <c r="F1429" s="212" t="s">
        <v>521</v>
      </c>
      <c r="G1429" s="210"/>
      <c r="H1429" s="213">
        <v>10.64</v>
      </c>
      <c r="I1429" s="214"/>
      <c r="J1429" s="210"/>
      <c r="K1429" s="210"/>
      <c r="L1429" s="215"/>
      <c r="M1429" s="216"/>
      <c r="N1429" s="217"/>
      <c r="O1429" s="217"/>
      <c r="P1429" s="217"/>
      <c r="Q1429" s="217"/>
      <c r="R1429" s="217"/>
      <c r="S1429" s="217"/>
      <c r="T1429" s="218"/>
      <c r="AT1429" s="219" t="s">
        <v>157</v>
      </c>
      <c r="AU1429" s="219" t="s">
        <v>82</v>
      </c>
      <c r="AV1429" s="14" t="s">
        <v>82</v>
      </c>
      <c r="AW1429" s="14" t="s">
        <v>33</v>
      </c>
      <c r="AX1429" s="14" t="s">
        <v>72</v>
      </c>
      <c r="AY1429" s="219" t="s">
        <v>146</v>
      </c>
    </row>
    <row r="1430" spans="2:51" s="13" customFormat="1">
      <c r="B1430" s="198"/>
      <c r="C1430" s="199"/>
      <c r="D1430" s="200" t="s">
        <v>157</v>
      </c>
      <c r="E1430" s="201" t="s">
        <v>19</v>
      </c>
      <c r="F1430" s="202" t="s">
        <v>935</v>
      </c>
      <c r="G1430" s="199"/>
      <c r="H1430" s="201" t="s">
        <v>19</v>
      </c>
      <c r="I1430" s="203"/>
      <c r="J1430" s="199"/>
      <c r="K1430" s="199"/>
      <c r="L1430" s="204"/>
      <c r="M1430" s="205"/>
      <c r="N1430" s="206"/>
      <c r="O1430" s="206"/>
      <c r="P1430" s="206"/>
      <c r="Q1430" s="206"/>
      <c r="R1430" s="206"/>
      <c r="S1430" s="206"/>
      <c r="T1430" s="207"/>
      <c r="AT1430" s="208" t="s">
        <v>157</v>
      </c>
      <c r="AU1430" s="208" t="s">
        <v>82</v>
      </c>
      <c r="AV1430" s="13" t="s">
        <v>80</v>
      </c>
      <c r="AW1430" s="13" t="s">
        <v>33</v>
      </c>
      <c r="AX1430" s="13" t="s">
        <v>72</v>
      </c>
      <c r="AY1430" s="208" t="s">
        <v>146</v>
      </c>
    </row>
    <row r="1431" spans="2:51" s="14" customFormat="1">
      <c r="B1431" s="209"/>
      <c r="C1431" s="210"/>
      <c r="D1431" s="200" t="s">
        <v>157</v>
      </c>
      <c r="E1431" s="211" t="s">
        <v>19</v>
      </c>
      <c r="F1431" s="212" t="s">
        <v>936</v>
      </c>
      <c r="G1431" s="210"/>
      <c r="H1431" s="213">
        <v>8.35</v>
      </c>
      <c r="I1431" s="214"/>
      <c r="J1431" s="210"/>
      <c r="K1431" s="210"/>
      <c r="L1431" s="215"/>
      <c r="M1431" s="216"/>
      <c r="N1431" s="217"/>
      <c r="O1431" s="217"/>
      <c r="P1431" s="217"/>
      <c r="Q1431" s="217"/>
      <c r="R1431" s="217"/>
      <c r="S1431" s="217"/>
      <c r="T1431" s="218"/>
      <c r="AT1431" s="219" t="s">
        <v>157</v>
      </c>
      <c r="AU1431" s="219" t="s">
        <v>82</v>
      </c>
      <c r="AV1431" s="14" t="s">
        <v>82</v>
      </c>
      <c r="AW1431" s="14" t="s">
        <v>33</v>
      </c>
      <c r="AX1431" s="14" t="s">
        <v>72</v>
      </c>
      <c r="AY1431" s="219" t="s">
        <v>146</v>
      </c>
    </row>
    <row r="1432" spans="2:51" s="13" customFormat="1">
      <c r="B1432" s="198"/>
      <c r="C1432" s="199"/>
      <c r="D1432" s="200" t="s">
        <v>157</v>
      </c>
      <c r="E1432" s="201" t="s">
        <v>19</v>
      </c>
      <c r="F1432" s="202" t="s">
        <v>937</v>
      </c>
      <c r="G1432" s="199"/>
      <c r="H1432" s="201" t="s">
        <v>19</v>
      </c>
      <c r="I1432" s="203"/>
      <c r="J1432" s="199"/>
      <c r="K1432" s="199"/>
      <c r="L1432" s="204"/>
      <c r="M1432" s="205"/>
      <c r="N1432" s="206"/>
      <c r="O1432" s="206"/>
      <c r="P1432" s="206"/>
      <c r="Q1432" s="206"/>
      <c r="R1432" s="206"/>
      <c r="S1432" s="206"/>
      <c r="T1432" s="207"/>
      <c r="AT1432" s="208" t="s">
        <v>157</v>
      </c>
      <c r="AU1432" s="208" t="s">
        <v>82</v>
      </c>
      <c r="AV1432" s="13" t="s">
        <v>80</v>
      </c>
      <c r="AW1432" s="13" t="s">
        <v>33</v>
      </c>
      <c r="AX1432" s="13" t="s">
        <v>72</v>
      </c>
      <c r="AY1432" s="208" t="s">
        <v>146</v>
      </c>
    </row>
    <row r="1433" spans="2:51" s="14" customFormat="1">
      <c r="B1433" s="209"/>
      <c r="C1433" s="210"/>
      <c r="D1433" s="200" t="s">
        <v>157</v>
      </c>
      <c r="E1433" s="211" t="s">
        <v>19</v>
      </c>
      <c r="F1433" s="212" t="s">
        <v>938</v>
      </c>
      <c r="G1433" s="210"/>
      <c r="H1433" s="213">
        <v>21.48</v>
      </c>
      <c r="I1433" s="214"/>
      <c r="J1433" s="210"/>
      <c r="K1433" s="210"/>
      <c r="L1433" s="215"/>
      <c r="M1433" s="216"/>
      <c r="N1433" s="217"/>
      <c r="O1433" s="217"/>
      <c r="P1433" s="217"/>
      <c r="Q1433" s="217"/>
      <c r="R1433" s="217"/>
      <c r="S1433" s="217"/>
      <c r="T1433" s="218"/>
      <c r="AT1433" s="219" t="s">
        <v>157</v>
      </c>
      <c r="AU1433" s="219" t="s">
        <v>82</v>
      </c>
      <c r="AV1433" s="14" t="s">
        <v>82</v>
      </c>
      <c r="AW1433" s="14" t="s">
        <v>33</v>
      </c>
      <c r="AX1433" s="14" t="s">
        <v>72</v>
      </c>
      <c r="AY1433" s="219" t="s">
        <v>146</v>
      </c>
    </row>
    <row r="1434" spans="2:51" s="13" customFormat="1">
      <c r="B1434" s="198"/>
      <c r="C1434" s="199"/>
      <c r="D1434" s="200" t="s">
        <v>157</v>
      </c>
      <c r="E1434" s="201" t="s">
        <v>19</v>
      </c>
      <c r="F1434" s="202" t="s">
        <v>939</v>
      </c>
      <c r="G1434" s="199"/>
      <c r="H1434" s="201" t="s">
        <v>19</v>
      </c>
      <c r="I1434" s="203"/>
      <c r="J1434" s="199"/>
      <c r="K1434" s="199"/>
      <c r="L1434" s="204"/>
      <c r="M1434" s="205"/>
      <c r="N1434" s="206"/>
      <c r="O1434" s="206"/>
      <c r="P1434" s="206"/>
      <c r="Q1434" s="206"/>
      <c r="R1434" s="206"/>
      <c r="S1434" s="206"/>
      <c r="T1434" s="207"/>
      <c r="AT1434" s="208" t="s">
        <v>157</v>
      </c>
      <c r="AU1434" s="208" t="s">
        <v>82</v>
      </c>
      <c r="AV1434" s="13" t="s">
        <v>80</v>
      </c>
      <c r="AW1434" s="13" t="s">
        <v>33</v>
      </c>
      <c r="AX1434" s="13" t="s">
        <v>72</v>
      </c>
      <c r="AY1434" s="208" t="s">
        <v>146</v>
      </c>
    </row>
    <row r="1435" spans="2:51" s="14" customFormat="1">
      <c r="B1435" s="209"/>
      <c r="C1435" s="210"/>
      <c r="D1435" s="200" t="s">
        <v>157</v>
      </c>
      <c r="E1435" s="211" t="s">
        <v>19</v>
      </c>
      <c r="F1435" s="212" t="s">
        <v>940</v>
      </c>
      <c r="G1435" s="210"/>
      <c r="H1435" s="213">
        <v>11.28</v>
      </c>
      <c r="I1435" s="214"/>
      <c r="J1435" s="210"/>
      <c r="K1435" s="210"/>
      <c r="L1435" s="215"/>
      <c r="M1435" s="216"/>
      <c r="N1435" s="217"/>
      <c r="O1435" s="217"/>
      <c r="P1435" s="217"/>
      <c r="Q1435" s="217"/>
      <c r="R1435" s="217"/>
      <c r="S1435" s="217"/>
      <c r="T1435" s="218"/>
      <c r="AT1435" s="219" t="s">
        <v>157</v>
      </c>
      <c r="AU1435" s="219" t="s">
        <v>82</v>
      </c>
      <c r="AV1435" s="14" t="s">
        <v>82</v>
      </c>
      <c r="AW1435" s="14" t="s">
        <v>33</v>
      </c>
      <c r="AX1435" s="14" t="s">
        <v>72</v>
      </c>
      <c r="AY1435" s="219" t="s">
        <v>146</v>
      </c>
    </row>
    <row r="1436" spans="2:51" s="13" customFormat="1">
      <c r="B1436" s="198"/>
      <c r="C1436" s="199"/>
      <c r="D1436" s="200" t="s">
        <v>157</v>
      </c>
      <c r="E1436" s="201" t="s">
        <v>19</v>
      </c>
      <c r="F1436" s="202" t="s">
        <v>941</v>
      </c>
      <c r="G1436" s="199"/>
      <c r="H1436" s="201" t="s">
        <v>19</v>
      </c>
      <c r="I1436" s="203"/>
      <c r="J1436" s="199"/>
      <c r="K1436" s="199"/>
      <c r="L1436" s="204"/>
      <c r="M1436" s="205"/>
      <c r="N1436" s="206"/>
      <c r="O1436" s="206"/>
      <c r="P1436" s="206"/>
      <c r="Q1436" s="206"/>
      <c r="R1436" s="206"/>
      <c r="S1436" s="206"/>
      <c r="T1436" s="207"/>
      <c r="AT1436" s="208" t="s">
        <v>157</v>
      </c>
      <c r="AU1436" s="208" t="s">
        <v>82</v>
      </c>
      <c r="AV1436" s="13" t="s">
        <v>80</v>
      </c>
      <c r="AW1436" s="13" t="s">
        <v>33</v>
      </c>
      <c r="AX1436" s="13" t="s">
        <v>72</v>
      </c>
      <c r="AY1436" s="208" t="s">
        <v>146</v>
      </c>
    </row>
    <row r="1437" spans="2:51" s="14" customFormat="1">
      <c r="B1437" s="209"/>
      <c r="C1437" s="210"/>
      <c r="D1437" s="200" t="s">
        <v>157</v>
      </c>
      <c r="E1437" s="211" t="s">
        <v>19</v>
      </c>
      <c r="F1437" s="212" t="s">
        <v>942</v>
      </c>
      <c r="G1437" s="210"/>
      <c r="H1437" s="213">
        <v>8.69</v>
      </c>
      <c r="I1437" s="214"/>
      <c r="J1437" s="210"/>
      <c r="K1437" s="210"/>
      <c r="L1437" s="215"/>
      <c r="M1437" s="216"/>
      <c r="N1437" s="217"/>
      <c r="O1437" s="217"/>
      <c r="P1437" s="217"/>
      <c r="Q1437" s="217"/>
      <c r="R1437" s="217"/>
      <c r="S1437" s="217"/>
      <c r="T1437" s="218"/>
      <c r="AT1437" s="219" t="s">
        <v>157</v>
      </c>
      <c r="AU1437" s="219" t="s">
        <v>82</v>
      </c>
      <c r="AV1437" s="14" t="s">
        <v>82</v>
      </c>
      <c r="AW1437" s="14" t="s">
        <v>33</v>
      </c>
      <c r="AX1437" s="14" t="s">
        <v>72</v>
      </c>
      <c r="AY1437" s="219" t="s">
        <v>146</v>
      </c>
    </row>
    <row r="1438" spans="2:51" s="13" customFormat="1">
      <c r="B1438" s="198"/>
      <c r="C1438" s="199"/>
      <c r="D1438" s="200" t="s">
        <v>157</v>
      </c>
      <c r="E1438" s="201" t="s">
        <v>19</v>
      </c>
      <c r="F1438" s="202" t="s">
        <v>943</v>
      </c>
      <c r="G1438" s="199"/>
      <c r="H1438" s="201" t="s">
        <v>19</v>
      </c>
      <c r="I1438" s="203"/>
      <c r="J1438" s="199"/>
      <c r="K1438" s="199"/>
      <c r="L1438" s="204"/>
      <c r="M1438" s="205"/>
      <c r="N1438" s="206"/>
      <c r="O1438" s="206"/>
      <c r="P1438" s="206"/>
      <c r="Q1438" s="206"/>
      <c r="R1438" s="206"/>
      <c r="S1438" s="206"/>
      <c r="T1438" s="207"/>
      <c r="AT1438" s="208" t="s">
        <v>157</v>
      </c>
      <c r="AU1438" s="208" t="s">
        <v>82</v>
      </c>
      <c r="AV1438" s="13" t="s">
        <v>80</v>
      </c>
      <c r="AW1438" s="13" t="s">
        <v>33</v>
      </c>
      <c r="AX1438" s="13" t="s">
        <v>72</v>
      </c>
      <c r="AY1438" s="208" t="s">
        <v>146</v>
      </c>
    </row>
    <row r="1439" spans="2:51" s="14" customFormat="1">
      <c r="B1439" s="209"/>
      <c r="C1439" s="210"/>
      <c r="D1439" s="200" t="s">
        <v>157</v>
      </c>
      <c r="E1439" s="211" t="s">
        <v>19</v>
      </c>
      <c r="F1439" s="212" t="s">
        <v>944</v>
      </c>
      <c r="G1439" s="210"/>
      <c r="H1439" s="213">
        <v>22.88</v>
      </c>
      <c r="I1439" s="214"/>
      <c r="J1439" s="210"/>
      <c r="K1439" s="210"/>
      <c r="L1439" s="215"/>
      <c r="M1439" s="216"/>
      <c r="N1439" s="217"/>
      <c r="O1439" s="217"/>
      <c r="P1439" s="217"/>
      <c r="Q1439" s="217"/>
      <c r="R1439" s="217"/>
      <c r="S1439" s="217"/>
      <c r="T1439" s="218"/>
      <c r="AT1439" s="219" t="s">
        <v>157</v>
      </c>
      <c r="AU1439" s="219" t="s">
        <v>82</v>
      </c>
      <c r="AV1439" s="14" t="s">
        <v>82</v>
      </c>
      <c r="AW1439" s="14" t="s">
        <v>33</v>
      </c>
      <c r="AX1439" s="14" t="s">
        <v>72</v>
      </c>
      <c r="AY1439" s="219" t="s">
        <v>146</v>
      </c>
    </row>
    <row r="1440" spans="2:51" s="13" customFormat="1">
      <c r="B1440" s="198"/>
      <c r="C1440" s="199"/>
      <c r="D1440" s="200" t="s">
        <v>157</v>
      </c>
      <c r="E1440" s="201" t="s">
        <v>19</v>
      </c>
      <c r="F1440" s="202" t="s">
        <v>1005</v>
      </c>
      <c r="G1440" s="199"/>
      <c r="H1440" s="201" t="s">
        <v>19</v>
      </c>
      <c r="I1440" s="203"/>
      <c r="J1440" s="199"/>
      <c r="K1440" s="199"/>
      <c r="L1440" s="204"/>
      <c r="M1440" s="205"/>
      <c r="N1440" s="206"/>
      <c r="O1440" s="206"/>
      <c r="P1440" s="206"/>
      <c r="Q1440" s="206"/>
      <c r="R1440" s="206"/>
      <c r="S1440" s="206"/>
      <c r="T1440" s="207"/>
      <c r="AT1440" s="208" t="s">
        <v>157</v>
      </c>
      <c r="AU1440" s="208" t="s">
        <v>82</v>
      </c>
      <c r="AV1440" s="13" t="s">
        <v>80</v>
      </c>
      <c r="AW1440" s="13" t="s">
        <v>33</v>
      </c>
      <c r="AX1440" s="13" t="s">
        <v>72</v>
      </c>
      <c r="AY1440" s="208" t="s">
        <v>146</v>
      </c>
    </row>
    <row r="1441" spans="2:51" s="14" customFormat="1">
      <c r="B1441" s="209"/>
      <c r="C1441" s="210"/>
      <c r="D1441" s="200" t="s">
        <v>157</v>
      </c>
      <c r="E1441" s="211" t="s">
        <v>19</v>
      </c>
      <c r="F1441" s="212" t="s">
        <v>1006</v>
      </c>
      <c r="G1441" s="210"/>
      <c r="H1441" s="213">
        <v>2.39</v>
      </c>
      <c r="I1441" s="214"/>
      <c r="J1441" s="210"/>
      <c r="K1441" s="210"/>
      <c r="L1441" s="215"/>
      <c r="M1441" s="216"/>
      <c r="N1441" s="217"/>
      <c r="O1441" s="217"/>
      <c r="P1441" s="217"/>
      <c r="Q1441" s="217"/>
      <c r="R1441" s="217"/>
      <c r="S1441" s="217"/>
      <c r="T1441" s="218"/>
      <c r="AT1441" s="219" t="s">
        <v>157</v>
      </c>
      <c r="AU1441" s="219" t="s">
        <v>82</v>
      </c>
      <c r="AV1441" s="14" t="s">
        <v>82</v>
      </c>
      <c r="AW1441" s="14" t="s">
        <v>33</v>
      </c>
      <c r="AX1441" s="14" t="s">
        <v>72</v>
      </c>
      <c r="AY1441" s="219" t="s">
        <v>146</v>
      </c>
    </row>
    <row r="1442" spans="2:51" s="13" customFormat="1">
      <c r="B1442" s="198"/>
      <c r="C1442" s="199"/>
      <c r="D1442" s="200" t="s">
        <v>157</v>
      </c>
      <c r="E1442" s="201" t="s">
        <v>19</v>
      </c>
      <c r="F1442" s="202" t="s">
        <v>945</v>
      </c>
      <c r="G1442" s="199"/>
      <c r="H1442" s="201" t="s">
        <v>19</v>
      </c>
      <c r="I1442" s="203"/>
      <c r="J1442" s="199"/>
      <c r="K1442" s="199"/>
      <c r="L1442" s="204"/>
      <c r="M1442" s="205"/>
      <c r="N1442" s="206"/>
      <c r="O1442" s="206"/>
      <c r="P1442" s="206"/>
      <c r="Q1442" s="206"/>
      <c r="R1442" s="206"/>
      <c r="S1442" s="206"/>
      <c r="T1442" s="207"/>
      <c r="AT1442" s="208" t="s">
        <v>157</v>
      </c>
      <c r="AU1442" s="208" t="s">
        <v>82</v>
      </c>
      <c r="AV1442" s="13" t="s">
        <v>80</v>
      </c>
      <c r="AW1442" s="13" t="s">
        <v>33</v>
      </c>
      <c r="AX1442" s="13" t="s">
        <v>72</v>
      </c>
      <c r="AY1442" s="208" t="s">
        <v>146</v>
      </c>
    </row>
    <row r="1443" spans="2:51" s="14" customFormat="1">
      <c r="B1443" s="209"/>
      <c r="C1443" s="210"/>
      <c r="D1443" s="200" t="s">
        <v>157</v>
      </c>
      <c r="E1443" s="211" t="s">
        <v>19</v>
      </c>
      <c r="F1443" s="212" t="s">
        <v>946</v>
      </c>
      <c r="G1443" s="210"/>
      <c r="H1443" s="213">
        <v>9.36</v>
      </c>
      <c r="I1443" s="214"/>
      <c r="J1443" s="210"/>
      <c r="K1443" s="210"/>
      <c r="L1443" s="215"/>
      <c r="M1443" s="216"/>
      <c r="N1443" s="217"/>
      <c r="O1443" s="217"/>
      <c r="P1443" s="217"/>
      <c r="Q1443" s="217"/>
      <c r="R1443" s="217"/>
      <c r="S1443" s="217"/>
      <c r="T1443" s="218"/>
      <c r="AT1443" s="219" t="s">
        <v>157</v>
      </c>
      <c r="AU1443" s="219" t="s">
        <v>82</v>
      </c>
      <c r="AV1443" s="14" t="s">
        <v>82</v>
      </c>
      <c r="AW1443" s="14" t="s">
        <v>33</v>
      </c>
      <c r="AX1443" s="14" t="s">
        <v>72</v>
      </c>
      <c r="AY1443" s="219" t="s">
        <v>146</v>
      </c>
    </row>
    <row r="1444" spans="2:51" s="13" customFormat="1">
      <c r="B1444" s="198"/>
      <c r="C1444" s="199"/>
      <c r="D1444" s="200" t="s">
        <v>157</v>
      </c>
      <c r="E1444" s="201" t="s">
        <v>19</v>
      </c>
      <c r="F1444" s="202" t="s">
        <v>1369</v>
      </c>
      <c r="G1444" s="199"/>
      <c r="H1444" s="201" t="s">
        <v>19</v>
      </c>
      <c r="I1444" s="203"/>
      <c r="J1444" s="199"/>
      <c r="K1444" s="199"/>
      <c r="L1444" s="204"/>
      <c r="M1444" s="205"/>
      <c r="N1444" s="206"/>
      <c r="O1444" s="206"/>
      <c r="P1444" s="206"/>
      <c r="Q1444" s="206"/>
      <c r="R1444" s="206"/>
      <c r="S1444" s="206"/>
      <c r="T1444" s="207"/>
      <c r="AT1444" s="208" t="s">
        <v>157</v>
      </c>
      <c r="AU1444" s="208" t="s">
        <v>82</v>
      </c>
      <c r="AV1444" s="13" t="s">
        <v>80</v>
      </c>
      <c r="AW1444" s="13" t="s">
        <v>33</v>
      </c>
      <c r="AX1444" s="13" t="s">
        <v>72</v>
      </c>
      <c r="AY1444" s="208" t="s">
        <v>146</v>
      </c>
    </row>
    <row r="1445" spans="2:51" s="14" customFormat="1">
      <c r="B1445" s="209"/>
      <c r="C1445" s="210"/>
      <c r="D1445" s="200" t="s">
        <v>157</v>
      </c>
      <c r="E1445" s="211" t="s">
        <v>19</v>
      </c>
      <c r="F1445" s="212" t="s">
        <v>1370</v>
      </c>
      <c r="G1445" s="210"/>
      <c r="H1445" s="213">
        <v>25.46</v>
      </c>
      <c r="I1445" s="214"/>
      <c r="J1445" s="210"/>
      <c r="K1445" s="210"/>
      <c r="L1445" s="215"/>
      <c r="M1445" s="216"/>
      <c r="N1445" s="217"/>
      <c r="O1445" s="217"/>
      <c r="P1445" s="217"/>
      <c r="Q1445" s="217"/>
      <c r="R1445" s="217"/>
      <c r="S1445" s="217"/>
      <c r="T1445" s="218"/>
      <c r="AT1445" s="219" t="s">
        <v>157</v>
      </c>
      <c r="AU1445" s="219" t="s">
        <v>82</v>
      </c>
      <c r="AV1445" s="14" t="s">
        <v>82</v>
      </c>
      <c r="AW1445" s="14" t="s">
        <v>33</v>
      </c>
      <c r="AX1445" s="14" t="s">
        <v>72</v>
      </c>
      <c r="AY1445" s="219" t="s">
        <v>146</v>
      </c>
    </row>
    <row r="1446" spans="2:51" s="13" customFormat="1">
      <c r="B1446" s="198"/>
      <c r="C1446" s="199"/>
      <c r="D1446" s="200" t="s">
        <v>157</v>
      </c>
      <c r="E1446" s="201" t="s">
        <v>19</v>
      </c>
      <c r="F1446" s="202" t="s">
        <v>1371</v>
      </c>
      <c r="G1446" s="199"/>
      <c r="H1446" s="201" t="s">
        <v>19</v>
      </c>
      <c r="I1446" s="203"/>
      <c r="J1446" s="199"/>
      <c r="K1446" s="199"/>
      <c r="L1446" s="204"/>
      <c r="M1446" s="205"/>
      <c r="N1446" s="206"/>
      <c r="O1446" s="206"/>
      <c r="P1446" s="206"/>
      <c r="Q1446" s="206"/>
      <c r="R1446" s="206"/>
      <c r="S1446" s="206"/>
      <c r="T1446" s="207"/>
      <c r="AT1446" s="208" t="s">
        <v>157</v>
      </c>
      <c r="AU1446" s="208" t="s">
        <v>82</v>
      </c>
      <c r="AV1446" s="13" t="s">
        <v>80</v>
      </c>
      <c r="AW1446" s="13" t="s">
        <v>33</v>
      </c>
      <c r="AX1446" s="13" t="s">
        <v>72</v>
      </c>
      <c r="AY1446" s="208" t="s">
        <v>146</v>
      </c>
    </row>
    <row r="1447" spans="2:51" s="14" customFormat="1">
      <c r="B1447" s="209"/>
      <c r="C1447" s="210"/>
      <c r="D1447" s="200" t="s">
        <v>157</v>
      </c>
      <c r="E1447" s="211" t="s">
        <v>19</v>
      </c>
      <c r="F1447" s="212" t="s">
        <v>1372</v>
      </c>
      <c r="G1447" s="210"/>
      <c r="H1447" s="213">
        <v>18.66</v>
      </c>
      <c r="I1447" s="214"/>
      <c r="J1447" s="210"/>
      <c r="K1447" s="210"/>
      <c r="L1447" s="215"/>
      <c r="M1447" s="216"/>
      <c r="N1447" s="217"/>
      <c r="O1447" s="217"/>
      <c r="P1447" s="217"/>
      <c r="Q1447" s="217"/>
      <c r="R1447" s="217"/>
      <c r="S1447" s="217"/>
      <c r="T1447" s="218"/>
      <c r="AT1447" s="219" t="s">
        <v>157</v>
      </c>
      <c r="AU1447" s="219" t="s">
        <v>82</v>
      </c>
      <c r="AV1447" s="14" t="s">
        <v>82</v>
      </c>
      <c r="AW1447" s="14" t="s">
        <v>33</v>
      </c>
      <c r="AX1447" s="14" t="s">
        <v>72</v>
      </c>
      <c r="AY1447" s="219" t="s">
        <v>146</v>
      </c>
    </row>
    <row r="1448" spans="2:51" s="13" customFormat="1">
      <c r="B1448" s="198"/>
      <c r="C1448" s="199"/>
      <c r="D1448" s="200" t="s">
        <v>157</v>
      </c>
      <c r="E1448" s="201" t="s">
        <v>19</v>
      </c>
      <c r="F1448" s="202" t="s">
        <v>1373</v>
      </c>
      <c r="G1448" s="199"/>
      <c r="H1448" s="201" t="s">
        <v>19</v>
      </c>
      <c r="I1448" s="203"/>
      <c r="J1448" s="199"/>
      <c r="K1448" s="199"/>
      <c r="L1448" s="204"/>
      <c r="M1448" s="205"/>
      <c r="N1448" s="206"/>
      <c r="O1448" s="206"/>
      <c r="P1448" s="206"/>
      <c r="Q1448" s="206"/>
      <c r="R1448" s="206"/>
      <c r="S1448" s="206"/>
      <c r="T1448" s="207"/>
      <c r="AT1448" s="208" t="s">
        <v>157</v>
      </c>
      <c r="AU1448" s="208" t="s">
        <v>82</v>
      </c>
      <c r="AV1448" s="13" t="s">
        <v>80</v>
      </c>
      <c r="AW1448" s="13" t="s">
        <v>33</v>
      </c>
      <c r="AX1448" s="13" t="s">
        <v>72</v>
      </c>
      <c r="AY1448" s="208" t="s">
        <v>146</v>
      </c>
    </row>
    <row r="1449" spans="2:51" s="14" customFormat="1">
      <c r="B1449" s="209"/>
      <c r="C1449" s="210"/>
      <c r="D1449" s="200" t="s">
        <v>157</v>
      </c>
      <c r="E1449" s="211" t="s">
        <v>19</v>
      </c>
      <c r="F1449" s="212" t="s">
        <v>1374</v>
      </c>
      <c r="G1449" s="210"/>
      <c r="H1449" s="213">
        <v>39.909999999999997</v>
      </c>
      <c r="I1449" s="214"/>
      <c r="J1449" s="210"/>
      <c r="K1449" s="210"/>
      <c r="L1449" s="215"/>
      <c r="M1449" s="216"/>
      <c r="N1449" s="217"/>
      <c r="O1449" s="217"/>
      <c r="P1449" s="217"/>
      <c r="Q1449" s="217"/>
      <c r="R1449" s="217"/>
      <c r="S1449" s="217"/>
      <c r="T1449" s="218"/>
      <c r="AT1449" s="219" t="s">
        <v>157</v>
      </c>
      <c r="AU1449" s="219" t="s">
        <v>82</v>
      </c>
      <c r="AV1449" s="14" t="s">
        <v>82</v>
      </c>
      <c r="AW1449" s="14" t="s">
        <v>33</v>
      </c>
      <c r="AX1449" s="14" t="s">
        <v>72</v>
      </c>
      <c r="AY1449" s="219" t="s">
        <v>146</v>
      </c>
    </row>
    <row r="1450" spans="2:51" s="13" customFormat="1">
      <c r="B1450" s="198"/>
      <c r="C1450" s="199"/>
      <c r="D1450" s="200" t="s">
        <v>157</v>
      </c>
      <c r="E1450" s="201" t="s">
        <v>19</v>
      </c>
      <c r="F1450" s="202" t="s">
        <v>1375</v>
      </c>
      <c r="G1450" s="199"/>
      <c r="H1450" s="201" t="s">
        <v>19</v>
      </c>
      <c r="I1450" s="203"/>
      <c r="J1450" s="199"/>
      <c r="K1450" s="199"/>
      <c r="L1450" s="204"/>
      <c r="M1450" s="205"/>
      <c r="N1450" s="206"/>
      <c r="O1450" s="206"/>
      <c r="P1450" s="206"/>
      <c r="Q1450" s="206"/>
      <c r="R1450" s="206"/>
      <c r="S1450" s="206"/>
      <c r="T1450" s="207"/>
      <c r="AT1450" s="208" t="s">
        <v>157</v>
      </c>
      <c r="AU1450" s="208" t="s">
        <v>82</v>
      </c>
      <c r="AV1450" s="13" t="s">
        <v>80</v>
      </c>
      <c r="AW1450" s="13" t="s">
        <v>33</v>
      </c>
      <c r="AX1450" s="13" t="s">
        <v>72</v>
      </c>
      <c r="AY1450" s="208" t="s">
        <v>146</v>
      </c>
    </row>
    <row r="1451" spans="2:51" s="14" customFormat="1">
      <c r="B1451" s="209"/>
      <c r="C1451" s="210"/>
      <c r="D1451" s="200" t="s">
        <v>157</v>
      </c>
      <c r="E1451" s="211" t="s">
        <v>19</v>
      </c>
      <c r="F1451" s="212" t="s">
        <v>1376</v>
      </c>
      <c r="G1451" s="210"/>
      <c r="H1451" s="213">
        <v>39.43</v>
      </c>
      <c r="I1451" s="214"/>
      <c r="J1451" s="210"/>
      <c r="K1451" s="210"/>
      <c r="L1451" s="215"/>
      <c r="M1451" s="216"/>
      <c r="N1451" s="217"/>
      <c r="O1451" s="217"/>
      <c r="P1451" s="217"/>
      <c r="Q1451" s="217"/>
      <c r="R1451" s="217"/>
      <c r="S1451" s="217"/>
      <c r="T1451" s="218"/>
      <c r="AT1451" s="219" t="s">
        <v>157</v>
      </c>
      <c r="AU1451" s="219" t="s">
        <v>82</v>
      </c>
      <c r="AV1451" s="14" t="s">
        <v>82</v>
      </c>
      <c r="AW1451" s="14" t="s">
        <v>33</v>
      </c>
      <c r="AX1451" s="14" t="s">
        <v>72</v>
      </c>
      <c r="AY1451" s="219" t="s">
        <v>146</v>
      </c>
    </row>
    <row r="1452" spans="2:51" s="13" customFormat="1">
      <c r="B1452" s="198"/>
      <c r="C1452" s="199"/>
      <c r="D1452" s="200" t="s">
        <v>157</v>
      </c>
      <c r="E1452" s="201" t="s">
        <v>19</v>
      </c>
      <c r="F1452" s="202" t="s">
        <v>1377</v>
      </c>
      <c r="G1452" s="199"/>
      <c r="H1452" s="201" t="s">
        <v>19</v>
      </c>
      <c r="I1452" s="203"/>
      <c r="J1452" s="199"/>
      <c r="K1452" s="199"/>
      <c r="L1452" s="204"/>
      <c r="M1452" s="205"/>
      <c r="N1452" s="206"/>
      <c r="O1452" s="206"/>
      <c r="P1452" s="206"/>
      <c r="Q1452" s="206"/>
      <c r="R1452" s="206"/>
      <c r="S1452" s="206"/>
      <c r="T1452" s="207"/>
      <c r="AT1452" s="208" t="s">
        <v>157</v>
      </c>
      <c r="AU1452" s="208" t="s">
        <v>82</v>
      </c>
      <c r="AV1452" s="13" t="s">
        <v>80</v>
      </c>
      <c r="AW1452" s="13" t="s">
        <v>33</v>
      </c>
      <c r="AX1452" s="13" t="s">
        <v>72</v>
      </c>
      <c r="AY1452" s="208" t="s">
        <v>146</v>
      </c>
    </row>
    <row r="1453" spans="2:51" s="14" customFormat="1">
      <c r="B1453" s="209"/>
      <c r="C1453" s="210"/>
      <c r="D1453" s="200" t="s">
        <v>157</v>
      </c>
      <c r="E1453" s="211" t="s">
        <v>19</v>
      </c>
      <c r="F1453" s="212" t="s">
        <v>1378</v>
      </c>
      <c r="G1453" s="210"/>
      <c r="H1453" s="213">
        <v>11.59</v>
      </c>
      <c r="I1453" s="214"/>
      <c r="J1453" s="210"/>
      <c r="K1453" s="210"/>
      <c r="L1453" s="215"/>
      <c r="M1453" s="216"/>
      <c r="N1453" s="217"/>
      <c r="O1453" s="217"/>
      <c r="P1453" s="217"/>
      <c r="Q1453" s="217"/>
      <c r="R1453" s="217"/>
      <c r="S1453" s="217"/>
      <c r="T1453" s="218"/>
      <c r="AT1453" s="219" t="s">
        <v>157</v>
      </c>
      <c r="AU1453" s="219" t="s">
        <v>82</v>
      </c>
      <c r="AV1453" s="14" t="s">
        <v>82</v>
      </c>
      <c r="AW1453" s="14" t="s">
        <v>33</v>
      </c>
      <c r="AX1453" s="14" t="s">
        <v>72</v>
      </c>
      <c r="AY1453" s="219" t="s">
        <v>146</v>
      </c>
    </row>
    <row r="1454" spans="2:51" s="13" customFormat="1">
      <c r="B1454" s="198"/>
      <c r="C1454" s="199"/>
      <c r="D1454" s="200" t="s">
        <v>157</v>
      </c>
      <c r="E1454" s="201" t="s">
        <v>19</v>
      </c>
      <c r="F1454" s="202" t="s">
        <v>1383</v>
      </c>
      <c r="G1454" s="199"/>
      <c r="H1454" s="201" t="s">
        <v>19</v>
      </c>
      <c r="I1454" s="203"/>
      <c r="J1454" s="199"/>
      <c r="K1454" s="199"/>
      <c r="L1454" s="204"/>
      <c r="M1454" s="205"/>
      <c r="N1454" s="206"/>
      <c r="O1454" s="206"/>
      <c r="P1454" s="206"/>
      <c r="Q1454" s="206"/>
      <c r="R1454" s="206"/>
      <c r="S1454" s="206"/>
      <c r="T1454" s="207"/>
      <c r="AT1454" s="208" t="s">
        <v>157</v>
      </c>
      <c r="AU1454" s="208" t="s">
        <v>82</v>
      </c>
      <c r="AV1454" s="13" t="s">
        <v>80</v>
      </c>
      <c r="AW1454" s="13" t="s">
        <v>33</v>
      </c>
      <c r="AX1454" s="13" t="s">
        <v>72</v>
      </c>
      <c r="AY1454" s="208" t="s">
        <v>146</v>
      </c>
    </row>
    <row r="1455" spans="2:51" s="14" customFormat="1">
      <c r="B1455" s="209"/>
      <c r="C1455" s="210"/>
      <c r="D1455" s="200" t="s">
        <v>157</v>
      </c>
      <c r="E1455" s="211" t="s">
        <v>19</v>
      </c>
      <c r="F1455" s="212" t="s">
        <v>1384</v>
      </c>
      <c r="G1455" s="210"/>
      <c r="H1455" s="213">
        <v>90.62</v>
      </c>
      <c r="I1455" s="214"/>
      <c r="J1455" s="210"/>
      <c r="K1455" s="210"/>
      <c r="L1455" s="215"/>
      <c r="M1455" s="216"/>
      <c r="N1455" s="217"/>
      <c r="O1455" s="217"/>
      <c r="P1455" s="217"/>
      <c r="Q1455" s="217"/>
      <c r="R1455" s="217"/>
      <c r="S1455" s="217"/>
      <c r="T1455" s="218"/>
      <c r="AT1455" s="219" t="s">
        <v>157</v>
      </c>
      <c r="AU1455" s="219" t="s">
        <v>82</v>
      </c>
      <c r="AV1455" s="14" t="s">
        <v>82</v>
      </c>
      <c r="AW1455" s="14" t="s">
        <v>33</v>
      </c>
      <c r="AX1455" s="14" t="s">
        <v>72</v>
      </c>
      <c r="AY1455" s="219" t="s">
        <v>146</v>
      </c>
    </row>
    <row r="1456" spans="2:51" s="15" customFormat="1">
      <c r="B1456" s="220"/>
      <c r="C1456" s="221"/>
      <c r="D1456" s="200" t="s">
        <v>157</v>
      </c>
      <c r="E1456" s="222" t="s">
        <v>19</v>
      </c>
      <c r="F1456" s="223" t="s">
        <v>161</v>
      </c>
      <c r="G1456" s="221"/>
      <c r="H1456" s="224">
        <v>365.06</v>
      </c>
      <c r="I1456" s="225"/>
      <c r="J1456" s="221"/>
      <c r="K1456" s="221"/>
      <c r="L1456" s="226"/>
      <c r="M1456" s="227"/>
      <c r="N1456" s="228"/>
      <c r="O1456" s="228"/>
      <c r="P1456" s="228"/>
      <c r="Q1456" s="228"/>
      <c r="R1456" s="228"/>
      <c r="S1456" s="228"/>
      <c r="T1456" s="229"/>
      <c r="AT1456" s="230" t="s">
        <v>157</v>
      </c>
      <c r="AU1456" s="230" t="s">
        <v>82</v>
      </c>
      <c r="AV1456" s="15" t="s">
        <v>147</v>
      </c>
      <c r="AW1456" s="15" t="s">
        <v>33</v>
      </c>
      <c r="AX1456" s="15" t="s">
        <v>80</v>
      </c>
      <c r="AY1456" s="230" t="s">
        <v>146</v>
      </c>
    </row>
    <row r="1457" spans="1:65" s="2" customFormat="1" ht="24.2" customHeight="1">
      <c r="A1457" s="36"/>
      <c r="B1457" s="37"/>
      <c r="C1457" s="180" t="s">
        <v>1872</v>
      </c>
      <c r="D1457" s="180" t="s">
        <v>149</v>
      </c>
      <c r="E1457" s="181" t="s">
        <v>1873</v>
      </c>
      <c r="F1457" s="182" t="s">
        <v>1874</v>
      </c>
      <c r="G1457" s="183" t="s">
        <v>213</v>
      </c>
      <c r="H1457" s="184">
        <v>4.3570000000000002</v>
      </c>
      <c r="I1457" s="185"/>
      <c r="J1457" s="186">
        <f>ROUND(I1457*H1457,2)</f>
        <v>0</v>
      </c>
      <c r="K1457" s="182" t="s">
        <v>362</v>
      </c>
      <c r="L1457" s="41"/>
      <c r="M1457" s="187" t="s">
        <v>19</v>
      </c>
      <c r="N1457" s="188" t="s">
        <v>43</v>
      </c>
      <c r="O1457" s="66"/>
      <c r="P1457" s="189">
        <f>O1457*H1457</f>
        <v>0</v>
      </c>
      <c r="Q1457" s="189">
        <v>0</v>
      </c>
      <c r="R1457" s="189">
        <f>Q1457*H1457</f>
        <v>0</v>
      </c>
      <c r="S1457" s="189">
        <v>0</v>
      </c>
      <c r="T1457" s="190">
        <f>S1457*H1457</f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191" t="s">
        <v>241</v>
      </c>
      <c r="AT1457" s="191" t="s">
        <v>149</v>
      </c>
      <c r="AU1457" s="191" t="s">
        <v>82</v>
      </c>
      <c r="AY1457" s="19" t="s">
        <v>146</v>
      </c>
      <c r="BE1457" s="192">
        <f>IF(N1457="základní",J1457,0)</f>
        <v>0</v>
      </c>
      <c r="BF1457" s="192">
        <f>IF(N1457="snížená",J1457,0)</f>
        <v>0</v>
      </c>
      <c r="BG1457" s="192">
        <f>IF(N1457="zákl. přenesená",J1457,0)</f>
        <v>0</v>
      </c>
      <c r="BH1457" s="192">
        <f>IF(N1457="sníž. přenesená",J1457,0)</f>
        <v>0</v>
      </c>
      <c r="BI1457" s="192">
        <f>IF(N1457="nulová",J1457,0)</f>
        <v>0</v>
      </c>
      <c r="BJ1457" s="19" t="s">
        <v>80</v>
      </c>
      <c r="BK1457" s="192">
        <f>ROUND(I1457*H1457,2)</f>
        <v>0</v>
      </c>
      <c r="BL1457" s="19" t="s">
        <v>241</v>
      </c>
      <c r="BM1457" s="191" t="s">
        <v>1875</v>
      </c>
    </row>
    <row r="1458" spans="1:65" s="2" customFormat="1">
      <c r="A1458" s="36"/>
      <c r="B1458" s="37"/>
      <c r="C1458" s="38"/>
      <c r="D1458" s="193" t="s">
        <v>155</v>
      </c>
      <c r="E1458" s="38"/>
      <c r="F1458" s="194" t="s">
        <v>1876</v>
      </c>
      <c r="G1458" s="38"/>
      <c r="H1458" s="38"/>
      <c r="I1458" s="195"/>
      <c r="J1458" s="38"/>
      <c r="K1458" s="38"/>
      <c r="L1458" s="41"/>
      <c r="M1458" s="196"/>
      <c r="N1458" s="197"/>
      <c r="O1458" s="66"/>
      <c r="P1458" s="66"/>
      <c r="Q1458" s="66"/>
      <c r="R1458" s="66"/>
      <c r="S1458" s="66"/>
      <c r="T1458" s="67"/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T1458" s="19" t="s">
        <v>155</v>
      </c>
      <c r="AU1458" s="19" t="s">
        <v>82</v>
      </c>
    </row>
    <row r="1459" spans="1:65" s="12" customFormat="1" ht="22.9" customHeight="1">
      <c r="B1459" s="164"/>
      <c r="C1459" s="165"/>
      <c r="D1459" s="166" t="s">
        <v>71</v>
      </c>
      <c r="E1459" s="178" t="s">
        <v>1877</v>
      </c>
      <c r="F1459" s="178" t="s">
        <v>1878</v>
      </c>
      <c r="G1459" s="165"/>
      <c r="H1459" s="165"/>
      <c r="I1459" s="168"/>
      <c r="J1459" s="179">
        <f>BK1459</f>
        <v>0</v>
      </c>
      <c r="K1459" s="165"/>
      <c r="L1459" s="170"/>
      <c r="M1459" s="171"/>
      <c r="N1459" s="172"/>
      <c r="O1459" s="172"/>
      <c r="P1459" s="173">
        <f>SUM(P1460:P1544)</f>
        <v>0</v>
      </c>
      <c r="Q1459" s="172"/>
      <c r="R1459" s="173">
        <f>SUM(R1460:R1544)</f>
        <v>2.9301339999999998</v>
      </c>
      <c r="S1459" s="172"/>
      <c r="T1459" s="174">
        <f>SUM(T1460:T1544)</f>
        <v>9.5941799999999997</v>
      </c>
      <c r="AR1459" s="175" t="s">
        <v>82</v>
      </c>
      <c r="AT1459" s="176" t="s">
        <v>71</v>
      </c>
      <c r="AU1459" s="176" t="s">
        <v>80</v>
      </c>
      <c r="AY1459" s="175" t="s">
        <v>146</v>
      </c>
      <c r="BK1459" s="177">
        <f>SUM(BK1460:BK1544)</f>
        <v>0</v>
      </c>
    </row>
    <row r="1460" spans="1:65" s="2" customFormat="1" ht="16.5" customHeight="1">
      <c r="A1460" s="36"/>
      <c r="B1460" s="37"/>
      <c r="C1460" s="180" t="s">
        <v>1879</v>
      </c>
      <c r="D1460" s="180" t="s">
        <v>149</v>
      </c>
      <c r="E1460" s="181" t="s">
        <v>1880</v>
      </c>
      <c r="F1460" s="182" t="s">
        <v>1881</v>
      </c>
      <c r="G1460" s="183" t="s">
        <v>152</v>
      </c>
      <c r="H1460" s="184">
        <v>135.80000000000001</v>
      </c>
      <c r="I1460" s="185"/>
      <c r="J1460" s="186">
        <f>ROUND(I1460*H1460,2)</f>
        <v>0</v>
      </c>
      <c r="K1460" s="182" t="s">
        <v>362</v>
      </c>
      <c r="L1460" s="41"/>
      <c r="M1460" s="187" t="s">
        <v>19</v>
      </c>
      <c r="N1460" s="188" t="s">
        <v>43</v>
      </c>
      <c r="O1460" s="66"/>
      <c r="P1460" s="189">
        <f>O1460*H1460</f>
        <v>0</v>
      </c>
      <c r="Q1460" s="189">
        <v>0</v>
      </c>
      <c r="R1460" s="189">
        <f>Q1460*H1460</f>
        <v>0</v>
      </c>
      <c r="S1460" s="189">
        <v>0</v>
      </c>
      <c r="T1460" s="190">
        <f>S1460*H1460</f>
        <v>0</v>
      </c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R1460" s="191" t="s">
        <v>241</v>
      </c>
      <c r="AT1460" s="191" t="s">
        <v>149</v>
      </c>
      <c r="AU1460" s="191" t="s">
        <v>82</v>
      </c>
      <c r="AY1460" s="19" t="s">
        <v>146</v>
      </c>
      <c r="BE1460" s="192">
        <f>IF(N1460="základní",J1460,0)</f>
        <v>0</v>
      </c>
      <c r="BF1460" s="192">
        <f>IF(N1460="snížená",J1460,0)</f>
        <v>0</v>
      </c>
      <c r="BG1460" s="192">
        <f>IF(N1460="zákl. přenesená",J1460,0)</f>
        <v>0</v>
      </c>
      <c r="BH1460" s="192">
        <f>IF(N1460="sníž. přenesená",J1460,0)</f>
        <v>0</v>
      </c>
      <c r="BI1460" s="192">
        <f>IF(N1460="nulová",J1460,0)</f>
        <v>0</v>
      </c>
      <c r="BJ1460" s="19" t="s">
        <v>80</v>
      </c>
      <c r="BK1460" s="192">
        <f>ROUND(I1460*H1460,2)</f>
        <v>0</v>
      </c>
      <c r="BL1460" s="19" t="s">
        <v>241</v>
      </c>
      <c r="BM1460" s="191" t="s">
        <v>1882</v>
      </c>
    </row>
    <row r="1461" spans="1:65" s="2" customFormat="1">
      <c r="A1461" s="36"/>
      <c r="B1461" s="37"/>
      <c r="C1461" s="38"/>
      <c r="D1461" s="193" t="s">
        <v>155</v>
      </c>
      <c r="E1461" s="38"/>
      <c r="F1461" s="194" t="s">
        <v>1883</v>
      </c>
      <c r="G1461" s="38"/>
      <c r="H1461" s="38"/>
      <c r="I1461" s="195"/>
      <c r="J1461" s="38"/>
      <c r="K1461" s="38"/>
      <c r="L1461" s="41"/>
      <c r="M1461" s="196"/>
      <c r="N1461" s="197"/>
      <c r="O1461" s="66"/>
      <c r="P1461" s="66"/>
      <c r="Q1461" s="66"/>
      <c r="R1461" s="66"/>
      <c r="S1461" s="66"/>
      <c r="T1461" s="67"/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T1461" s="19" t="s">
        <v>155</v>
      </c>
      <c r="AU1461" s="19" t="s">
        <v>82</v>
      </c>
    </row>
    <row r="1462" spans="1:65" s="13" customFormat="1">
      <c r="B1462" s="198"/>
      <c r="C1462" s="199"/>
      <c r="D1462" s="200" t="s">
        <v>157</v>
      </c>
      <c r="E1462" s="201" t="s">
        <v>19</v>
      </c>
      <c r="F1462" s="202" t="s">
        <v>524</v>
      </c>
      <c r="G1462" s="199"/>
      <c r="H1462" s="201" t="s">
        <v>19</v>
      </c>
      <c r="I1462" s="203"/>
      <c r="J1462" s="199"/>
      <c r="K1462" s="199"/>
      <c r="L1462" s="204"/>
      <c r="M1462" s="205"/>
      <c r="N1462" s="206"/>
      <c r="O1462" s="206"/>
      <c r="P1462" s="206"/>
      <c r="Q1462" s="206"/>
      <c r="R1462" s="206"/>
      <c r="S1462" s="206"/>
      <c r="T1462" s="207"/>
      <c r="AT1462" s="208" t="s">
        <v>157</v>
      </c>
      <c r="AU1462" s="208" t="s">
        <v>82</v>
      </c>
      <c r="AV1462" s="13" t="s">
        <v>80</v>
      </c>
      <c r="AW1462" s="13" t="s">
        <v>33</v>
      </c>
      <c r="AX1462" s="13" t="s">
        <v>72</v>
      </c>
      <c r="AY1462" s="208" t="s">
        <v>146</v>
      </c>
    </row>
    <row r="1463" spans="1:65" s="14" customFormat="1">
      <c r="B1463" s="209"/>
      <c r="C1463" s="210"/>
      <c r="D1463" s="200" t="s">
        <v>157</v>
      </c>
      <c r="E1463" s="211" t="s">
        <v>19</v>
      </c>
      <c r="F1463" s="212" t="s">
        <v>1884</v>
      </c>
      <c r="G1463" s="210"/>
      <c r="H1463" s="213">
        <v>13.16</v>
      </c>
      <c r="I1463" s="214"/>
      <c r="J1463" s="210"/>
      <c r="K1463" s="210"/>
      <c r="L1463" s="215"/>
      <c r="M1463" s="216"/>
      <c r="N1463" s="217"/>
      <c r="O1463" s="217"/>
      <c r="P1463" s="217"/>
      <c r="Q1463" s="217"/>
      <c r="R1463" s="217"/>
      <c r="S1463" s="217"/>
      <c r="T1463" s="218"/>
      <c r="AT1463" s="219" t="s">
        <v>157</v>
      </c>
      <c r="AU1463" s="219" t="s">
        <v>82</v>
      </c>
      <c r="AV1463" s="14" t="s">
        <v>82</v>
      </c>
      <c r="AW1463" s="14" t="s">
        <v>33</v>
      </c>
      <c r="AX1463" s="14" t="s">
        <v>72</v>
      </c>
      <c r="AY1463" s="219" t="s">
        <v>146</v>
      </c>
    </row>
    <row r="1464" spans="1:65" s="13" customFormat="1">
      <c r="B1464" s="198"/>
      <c r="C1464" s="199"/>
      <c r="D1464" s="200" t="s">
        <v>157</v>
      </c>
      <c r="E1464" s="201" t="s">
        <v>19</v>
      </c>
      <c r="F1464" s="202" t="s">
        <v>526</v>
      </c>
      <c r="G1464" s="199"/>
      <c r="H1464" s="201" t="s">
        <v>19</v>
      </c>
      <c r="I1464" s="203"/>
      <c r="J1464" s="199"/>
      <c r="K1464" s="199"/>
      <c r="L1464" s="204"/>
      <c r="M1464" s="205"/>
      <c r="N1464" s="206"/>
      <c r="O1464" s="206"/>
      <c r="P1464" s="206"/>
      <c r="Q1464" s="206"/>
      <c r="R1464" s="206"/>
      <c r="S1464" s="206"/>
      <c r="T1464" s="207"/>
      <c r="AT1464" s="208" t="s">
        <v>157</v>
      </c>
      <c r="AU1464" s="208" t="s">
        <v>82</v>
      </c>
      <c r="AV1464" s="13" t="s">
        <v>80</v>
      </c>
      <c r="AW1464" s="13" t="s">
        <v>33</v>
      </c>
      <c r="AX1464" s="13" t="s">
        <v>72</v>
      </c>
      <c r="AY1464" s="208" t="s">
        <v>146</v>
      </c>
    </row>
    <row r="1465" spans="1:65" s="14" customFormat="1">
      <c r="B1465" s="209"/>
      <c r="C1465" s="210"/>
      <c r="D1465" s="200" t="s">
        <v>157</v>
      </c>
      <c r="E1465" s="211" t="s">
        <v>19</v>
      </c>
      <c r="F1465" s="212" t="s">
        <v>1885</v>
      </c>
      <c r="G1465" s="210"/>
      <c r="H1465" s="213">
        <v>26.88</v>
      </c>
      <c r="I1465" s="214"/>
      <c r="J1465" s="210"/>
      <c r="K1465" s="210"/>
      <c r="L1465" s="215"/>
      <c r="M1465" s="216"/>
      <c r="N1465" s="217"/>
      <c r="O1465" s="217"/>
      <c r="P1465" s="217"/>
      <c r="Q1465" s="217"/>
      <c r="R1465" s="217"/>
      <c r="S1465" s="217"/>
      <c r="T1465" s="218"/>
      <c r="AT1465" s="219" t="s">
        <v>157</v>
      </c>
      <c r="AU1465" s="219" t="s">
        <v>82</v>
      </c>
      <c r="AV1465" s="14" t="s">
        <v>82</v>
      </c>
      <c r="AW1465" s="14" t="s">
        <v>33</v>
      </c>
      <c r="AX1465" s="14" t="s">
        <v>72</v>
      </c>
      <c r="AY1465" s="219" t="s">
        <v>146</v>
      </c>
    </row>
    <row r="1466" spans="1:65" s="13" customFormat="1">
      <c r="B1466" s="198"/>
      <c r="C1466" s="199"/>
      <c r="D1466" s="200" t="s">
        <v>157</v>
      </c>
      <c r="E1466" s="201" t="s">
        <v>19</v>
      </c>
      <c r="F1466" s="202" t="s">
        <v>1007</v>
      </c>
      <c r="G1466" s="199"/>
      <c r="H1466" s="201" t="s">
        <v>19</v>
      </c>
      <c r="I1466" s="203"/>
      <c r="J1466" s="199"/>
      <c r="K1466" s="199"/>
      <c r="L1466" s="204"/>
      <c r="M1466" s="205"/>
      <c r="N1466" s="206"/>
      <c r="O1466" s="206"/>
      <c r="P1466" s="206"/>
      <c r="Q1466" s="206"/>
      <c r="R1466" s="206"/>
      <c r="S1466" s="206"/>
      <c r="T1466" s="207"/>
      <c r="AT1466" s="208" t="s">
        <v>157</v>
      </c>
      <c r="AU1466" s="208" t="s">
        <v>82</v>
      </c>
      <c r="AV1466" s="13" t="s">
        <v>80</v>
      </c>
      <c r="AW1466" s="13" t="s">
        <v>33</v>
      </c>
      <c r="AX1466" s="13" t="s">
        <v>72</v>
      </c>
      <c r="AY1466" s="208" t="s">
        <v>146</v>
      </c>
    </row>
    <row r="1467" spans="1:65" s="14" customFormat="1">
      <c r="B1467" s="209"/>
      <c r="C1467" s="210"/>
      <c r="D1467" s="200" t="s">
        <v>157</v>
      </c>
      <c r="E1467" s="211" t="s">
        <v>19</v>
      </c>
      <c r="F1467" s="212" t="s">
        <v>1886</v>
      </c>
      <c r="G1467" s="210"/>
      <c r="H1467" s="213">
        <v>24.92</v>
      </c>
      <c r="I1467" s="214"/>
      <c r="J1467" s="210"/>
      <c r="K1467" s="210"/>
      <c r="L1467" s="215"/>
      <c r="M1467" s="216"/>
      <c r="N1467" s="217"/>
      <c r="O1467" s="217"/>
      <c r="P1467" s="217"/>
      <c r="Q1467" s="217"/>
      <c r="R1467" s="217"/>
      <c r="S1467" s="217"/>
      <c r="T1467" s="218"/>
      <c r="AT1467" s="219" t="s">
        <v>157</v>
      </c>
      <c r="AU1467" s="219" t="s">
        <v>82</v>
      </c>
      <c r="AV1467" s="14" t="s">
        <v>82</v>
      </c>
      <c r="AW1467" s="14" t="s">
        <v>33</v>
      </c>
      <c r="AX1467" s="14" t="s">
        <v>72</v>
      </c>
      <c r="AY1467" s="219" t="s">
        <v>146</v>
      </c>
    </row>
    <row r="1468" spans="1:65" s="13" customFormat="1">
      <c r="B1468" s="198"/>
      <c r="C1468" s="199"/>
      <c r="D1468" s="200" t="s">
        <v>157</v>
      </c>
      <c r="E1468" s="201" t="s">
        <v>19</v>
      </c>
      <c r="F1468" s="202" t="s">
        <v>1379</v>
      </c>
      <c r="G1468" s="199"/>
      <c r="H1468" s="201" t="s">
        <v>19</v>
      </c>
      <c r="I1468" s="203"/>
      <c r="J1468" s="199"/>
      <c r="K1468" s="199"/>
      <c r="L1468" s="204"/>
      <c r="M1468" s="205"/>
      <c r="N1468" s="206"/>
      <c r="O1468" s="206"/>
      <c r="P1468" s="206"/>
      <c r="Q1468" s="206"/>
      <c r="R1468" s="206"/>
      <c r="S1468" s="206"/>
      <c r="T1468" s="207"/>
      <c r="AT1468" s="208" t="s">
        <v>157</v>
      </c>
      <c r="AU1468" s="208" t="s">
        <v>82</v>
      </c>
      <c r="AV1468" s="13" t="s">
        <v>80</v>
      </c>
      <c r="AW1468" s="13" t="s">
        <v>33</v>
      </c>
      <c r="AX1468" s="13" t="s">
        <v>72</v>
      </c>
      <c r="AY1468" s="208" t="s">
        <v>146</v>
      </c>
    </row>
    <row r="1469" spans="1:65" s="14" customFormat="1">
      <c r="B1469" s="209"/>
      <c r="C1469" s="210"/>
      <c r="D1469" s="200" t="s">
        <v>157</v>
      </c>
      <c r="E1469" s="211" t="s">
        <v>19</v>
      </c>
      <c r="F1469" s="212" t="s">
        <v>1887</v>
      </c>
      <c r="G1469" s="210"/>
      <c r="H1469" s="213">
        <v>38.92</v>
      </c>
      <c r="I1469" s="214"/>
      <c r="J1469" s="210"/>
      <c r="K1469" s="210"/>
      <c r="L1469" s="215"/>
      <c r="M1469" s="216"/>
      <c r="N1469" s="217"/>
      <c r="O1469" s="217"/>
      <c r="P1469" s="217"/>
      <c r="Q1469" s="217"/>
      <c r="R1469" s="217"/>
      <c r="S1469" s="217"/>
      <c r="T1469" s="218"/>
      <c r="AT1469" s="219" t="s">
        <v>157</v>
      </c>
      <c r="AU1469" s="219" t="s">
        <v>82</v>
      </c>
      <c r="AV1469" s="14" t="s">
        <v>82</v>
      </c>
      <c r="AW1469" s="14" t="s">
        <v>33</v>
      </c>
      <c r="AX1469" s="14" t="s">
        <v>72</v>
      </c>
      <c r="AY1469" s="219" t="s">
        <v>146</v>
      </c>
    </row>
    <row r="1470" spans="1:65" s="13" customFormat="1">
      <c r="B1470" s="198"/>
      <c r="C1470" s="199"/>
      <c r="D1470" s="200" t="s">
        <v>157</v>
      </c>
      <c r="E1470" s="201" t="s">
        <v>19</v>
      </c>
      <c r="F1470" s="202" t="s">
        <v>1381</v>
      </c>
      <c r="G1470" s="199"/>
      <c r="H1470" s="201" t="s">
        <v>19</v>
      </c>
      <c r="I1470" s="203"/>
      <c r="J1470" s="199"/>
      <c r="K1470" s="199"/>
      <c r="L1470" s="204"/>
      <c r="M1470" s="205"/>
      <c r="N1470" s="206"/>
      <c r="O1470" s="206"/>
      <c r="P1470" s="206"/>
      <c r="Q1470" s="206"/>
      <c r="R1470" s="206"/>
      <c r="S1470" s="206"/>
      <c r="T1470" s="207"/>
      <c r="AT1470" s="208" t="s">
        <v>157</v>
      </c>
      <c r="AU1470" s="208" t="s">
        <v>82</v>
      </c>
      <c r="AV1470" s="13" t="s">
        <v>80</v>
      </c>
      <c r="AW1470" s="13" t="s">
        <v>33</v>
      </c>
      <c r="AX1470" s="13" t="s">
        <v>72</v>
      </c>
      <c r="AY1470" s="208" t="s">
        <v>146</v>
      </c>
    </row>
    <row r="1471" spans="1:65" s="14" customFormat="1">
      <c r="B1471" s="209"/>
      <c r="C1471" s="210"/>
      <c r="D1471" s="200" t="s">
        <v>157</v>
      </c>
      <c r="E1471" s="211" t="s">
        <v>19</v>
      </c>
      <c r="F1471" s="212" t="s">
        <v>1888</v>
      </c>
      <c r="G1471" s="210"/>
      <c r="H1471" s="213">
        <v>31.92</v>
      </c>
      <c r="I1471" s="214"/>
      <c r="J1471" s="210"/>
      <c r="K1471" s="210"/>
      <c r="L1471" s="215"/>
      <c r="M1471" s="216"/>
      <c r="N1471" s="217"/>
      <c r="O1471" s="217"/>
      <c r="P1471" s="217"/>
      <c r="Q1471" s="217"/>
      <c r="R1471" s="217"/>
      <c r="S1471" s="217"/>
      <c r="T1471" s="218"/>
      <c r="AT1471" s="219" t="s">
        <v>157</v>
      </c>
      <c r="AU1471" s="219" t="s">
        <v>82</v>
      </c>
      <c r="AV1471" s="14" t="s">
        <v>82</v>
      </c>
      <c r="AW1471" s="14" t="s">
        <v>33</v>
      </c>
      <c r="AX1471" s="14" t="s">
        <v>72</v>
      </c>
      <c r="AY1471" s="219" t="s">
        <v>146</v>
      </c>
    </row>
    <row r="1472" spans="1:65" s="15" customFormat="1">
      <c r="B1472" s="220"/>
      <c r="C1472" s="221"/>
      <c r="D1472" s="200" t="s">
        <v>157</v>
      </c>
      <c r="E1472" s="222" t="s">
        <v>19</v>
      </c>
      <c r="F1472" s="223" t="s">
        <v>161</v>
      </c>
      <c r="G1472" s="221"/>
      <c r="H1472" s="224">
        <v>135.80000000000001</v>
      </c>
      <c r="I1472" s="225"/>
      <c r="J1472" s="221"/>
      <c r="K1472" s="221"/>
      <c r="L1472" s="226"/>
      <c r="M1472" s="227"/>
      <c r="N1472" s="228"/>
      <c r="O1472" s="228"/>
      <c r="P1472" s="228"/>
      <c r="Q1472" s="228"/>
      <c r="R1472" s="228"/>
      <c r="S1472" s="228"/>
      <c r="T1472" s="229"/>
      <c r="AT1472" s="230" t="s">
        <v>157</v>
      </c>
      <c r="AU1472" s="230" t="s">
        <v>82</v>
      </c>
      <c r="AV1472" s="15" t="s">
        <v>147</v>
      </c>
      <c r="AW1472" s="15" t="s">
        <v>33</v>
      </c>
      <c r="AX1472" s="15" t="s">
        <v>80</v>
      </c>
      <c r="AY1472" s="230" t="s">
        <v>146</v>
      </c>
    </row>
    <row r="1473" spans="1:65" s="2" customFormat="1" ht="16.5" customHeight="1">
      <c r="A1473" s="36"/>
      <c r="B1473" s="37"/>
      <c r="C1473" s="180" t="s">
        <v>1889</v>
      </c>
      <c r="D1473" s="180" t="s">
        <v>149</v>
      </c>
      <c r="E1473" s="181" t="s">
        <v>1890</v>
      </c>
      <c r="F1473" s="182" t="s">
        <v>1891</v>
      </c>
      <c r="G1473" s="183" t="s">
        <v>152</v>
      </c>
      <c r="H1473" s="184">
        <v>135.80000000000001</v>
      </c>
      <c r="I1473" s="185"/>
      <c r="J1473" s="186">
        <f>ROUND(I1473*H1473,2)</f>
        <v>0</v>
      </c>
      <c r="K1473" s="182" t="s">
        <v>362</v>
      </c>
      <c r="L1473" s="41"/>
      <c r="M1473" s="187" t="s">
        <v>19</v>
      </c>
      <c r="N1473" s="188" t="s">
        <v>43</v>
      </c>
      <c r="O1473" s="66"/>
      <c r="P1473" s="189">
        <f>O1473*H1473</f>
        <v>0</v>
      </c>
      <c r="Q1473" s="189">
        <v>2.9999999999999997E-4</v>
      </c>
      <c r="R1473" s="189">
        <f>Q1473*H1473</f>
        <v>4.0739999999999998E-2</v>
      </c>
      <c r="S1473" s="189">
        <v>0</v>
      </c>
      <c r="T1473" s="190">
        <f>S1473*H1473</f>
        <v>0</v>
      </c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R1473" s="191" t="s">
        <v>241</v>
      </c>
      <c r="AT1473" s="191" t="s">
        <v>149</v>
      </c>
      <c r="AU1473" s="191" t="s">
        <v>82</v>
      </c>
      <c r="AY1473" s="19" t="s">
        <v>146</v>
      </c>
      <c r="BE1473" s="192">
        <f>IF(N1473="základní",J1473,0)</f>
        <v>0</v>
      </c>
      <c r="BF1473" s="192">
        <f>IF(N1473="snížená",J1473,0)</f>
        <v>0</v>
      </c>
      <c r="BG1473" s="192">
        <f>IF(N1473="zákl. přenesená",J1473,0)</f>
        <v>0</v>
      </c>
      <c r="BH1473" s="192">
        <f>IF(N1473="sníž. přenesená",J1473,0)</f>
        <v>0</v>
      </c>
      <c r="BI1473" s="192">
        <f>IF(N1473="nulová",J1473,0)</f>
        <v>0</v>
      </c>
      <c r="BJ1473" s="19" t="s">
        <v>80</v>
      </c>
      <c r="BK1473" s="192">
        <f>ROUND(I1473*H1473,2)</f>
        <v>0</v>
      </c>
      <c r="BL1473" s="19" t="s">
        <v>241</v>
      </c>
      <c r="BM1473" s="191" t="s">
        <v>1892</v>
      </c>
    </row>
    <row r="1474" spans="1:65" s="2" customFormat="1">
      <c r="A1474" s="36"/>
      <c r="B1474" s="37"/>
      <c r="C1474" s="38"/>
      <c r="D1474" s="193" t="s">
        <v>155</v>
      </c>
      <c r="E1474" s="38"/>
      <c r="F1474" s="194" t="s">
        <v>1893</v>
      </c>
      <c r="G1474" s="38"/>
      <c r="H1474" s="38"/>
      <c r="I1474" s="195"/>
      <c r="J1474" s="38"/>
      <c r="K1474" s="38"/>
      <c r="L1474" s="41"/>
      <c r="M1474" s="196"/>
      <c r="N1474" s="197"/>
      <c r="O1474" s="66"/>
      <c r="P1474" s="66"/>
      <c r="Q1474" s="66"/>
      <c r="R1474" s="66"/>
      <c r="S1474" s="66"/>
      <c r="T1474" s="67"/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T1474" s="19" t="s">
        <v>155</v>
      </c>
      <c r="AU1474" s="19" t="s">
        <v>82</v>
      </c>
    </row>
    <row r="1475" spans="1:65" s="13" customFormat="1">
      <c r="B1475" s="198"/>
      <c r="C1475" s="199"/>
      <c r="D1475" s="200" t="s">
        <v>157</v>
      </c>
      <c r="E1475" s="201" t="s">
        <v>19</v>
      </c>
      <c r="F1475" s="202" t="s">
        <v>524</v>
      </c>
      <c r="G1475" s="199"/>
      <c r="H1475" s="201" t="s">
        <v>19</v>
      </c>
      <c r="I1475" s="203"/>
      <c r="J1475" s="199"/>
      <c r="K1475" s="199"/>
      <c r="L1475" s="204"/>
      <c r="M1475" s="205"/>
      <c r="N1475" s="206"/>
      <c r="O1475" s="206"/>
      <c r="P1475" s="206"/>
      <c r="Q1475" s="206"/>
      <c r="R1475" s="206"/>
      <c r="S1475" s="206"/>
      <c r="T1475" s="207"/>
      <c r="AT1475" s="208" t="s">
        <v>157</v>
      </c>
      <c r="AU1475" s="208" t="s">
        <v>82</v>
      </c>
      <c r="AV1475" s="13" t="s">
        <v>80</v>
      </c>
      <c r="AW1475" s="13" t="s">
        <v>33</v>
      </c>
      <c r="AX1475" s="13" t="s">
        <v>72</v>
      </c>
      <c r="AY1475" s="208" t="s">
        <v>146</v>
      </c>
    </row>
    <row r="1476" spans="1:65" s="14" customFormat="1">
      <c r="B1476" s="209"/>
      <c r="C1476" s="210"/>
      <c r="D1476" s="200" t="s">
        <v>157</v>
      </c>
      <c r="E1476" s="211" t="s">
        <v>19</v>
      </c>
      <c r="F1476" s="212" t="s">
        <v>1884</v>
      </c>
      <c r="G1476" s="210"/>
      <c r="H1476" s="213">
        <v>13.16</v>
      </c>
      <c r="I1476" s="214"/>
      <c r="J1476" s="210"/>
      <c r="K1476" s="210"/>
      <c r="L1476" s="215"/>
      <c r="M1476" s="216"/>
      <c r="N1476" s="217"/>
      <c r="O1476" s="217"/>
      <c r="P1476" s="217"/>
      <c r="Q1476" s="217"/>
      <c r="R1476" s="217"/>
      <c r="S1476" s="217"/>
      <c r="T1476" s="218"/>
      <c r="AT1476" s="219" t="s">
        <v>157</v>
      </c>
      <c r="AU1476" s="219" t="s">
        <v>82</v>
      </c>
      <c r="AV1476" s="14" t="s">
        <v>82</v>
      </c>
      <c r="AW1476" s="14" t="s">
        <v>33</v>
      </c>
      <c r="AX1476" s="14" t="s">
        <v>72</v>
      </c>
      <c r="AY1476" s="219" t="s">
        <v>146</v>
      </c>
    </row>
    <row r="1477" spans="1:65" s="13" customFormat="1">
      <c r="B1477" s="198"/>
      <c r="C1477" s="199"/>
      <c r="D1477" s="200" t="s">
        <v>157</v>
      </c>
      <c r="E1477" s="201" t="s">
        <v>19</v>
      </c>
      <c r="F1477" s="202" t="s">
        <v>526</v>
      </c>
      <c r="G1477" s="199"/>
      <c r="H1477" s="201" t="s">
        <v>19</v>
      </c>
      <c r="I1477" s="203"/>
      <c r="J1477" s="199"/>
      <c r="K1477" s="199"/>
      <c r="L1477" s="204"/>
      <c r="M1477" s="205"/>
      <c r="N1477" s="206"/>
      <c r="O1477" s="206"/>
      <c r="P1477" s="206"/>
      <c r="Q1477" s="206"/>
      <c r="R1477" s="206"/>
      <c r="S1477" s="206"/>
      <c r="T1477" s="207"/>
      <c r="AT1477" s="208" t="s">
        <v>157</v>
      </c>
      <c r="AU1477" s="208" t="s">
        <v>82</v>
      </c>
      <c r="AV1477" s="13" t="s">
        <v>80</v>
      </c>
      <c r="AW1477" s="13" t="s">
        <v>33</v>
      </c>
      <c r="AX1477" s="13" t="s">
        <v>72</v>
      </c>
      <c r="AY1477" s="208" t="s">
        <v>146</v>
      </c>
    </row>
    <row r="1478" spans="1:65" s="14" customFormat="1">
      <c r="B1478" s="209"/>
      <c r="C1478" s="210"/>
      <c r="D1478" s="200" t="s">
        <v>157</v>
      </c>
      <c r="E1478" s="211" t="s">
        <v>19</v>
      </c>
      <c r="F1478" s="212" t="s">
        <v>1885</v>
      </c>
      <c r="G1478" s="210"/>
      <c r="H1478" s="213">
        <v>26.88</v>
      </c>
      <c r="I1478" s="214"/>
      <c r="J1478" s="210"/>
      <c r="K1478" s="210"/>
      <c r="L1478" s="215"/>
      <c r="M1478" s="216"/>
      <c r="N1478" s="217"/>
      <c r="O1478" s="217"/>
      <c r="P1478" s="217"/>
      <c r="Q1478" s="217"/>
      <c r="R1478" s="217"/>
      <c r="S1478" s="217"/>
      <c r="T1478" s="218"/>
      <c r="AT1478" s="219" t="s">
        <v>157</v>
      </c>
      <c r="AU1478" s="219" t="s">
        <v>82</v>
      </c>
      <c r="AV1478" s="14" t="s">
        <v>82</v>
      </c>
      <c r="AW1478" s="14" t="s">
        <v>33</v>
      </c>
      <c r="AX1478" s="14" t="s">
        <v>72</v>
      </c>
      <c r="AY1478" s="219" t="s">
        <v>146</v>
      </c>
    </row>
    <row r="1479" spans="1:65" s="13" customFormat="1">
      <c r="B1479" s="198"/>
      <c r="C1479" s="199"/>
      <c r="D1479" s="200" t="s">
        <v>157</v>
      </c>
      <c r="E1479" s="201" t="s">
        <v>19</v>
      </c>
      <c r="F1479" s="202" t="s">
        <v>1007</v>
      </c>
      <c r="G1479" s="199"/>
      <c r="H1479" s="201" t="s">
        <v>19</v>
      </c>
      <c r="I1479" s="203"/>
      <c r="J1479" s="199"/>
      <c r="K1479" s="199"/>
      <c r="L1479" s="204"/>
      <c r="M1479" s="205"/>
      <c r="N1479" s="206"/>
      <c r="O1479" s="206"/>
      <c r="P1479" s="206"/>
      <c r="Q1479" s="206"/>
      <c r="R1479" s="206"/>
      <c r="S1479" s="206"/>
      <c r="T1479" s="207"/>
      <c r="AT1479" s="208" t="s">
        <v>157</v>
      </c>
      <c r="AU1479" s="208" t="s">
        <v>82</v>
      </c>
      <c r="AV1479" s="13" t="s">
        <v>80</v>
      </c>
      <c r="AW1479" s="13" t="s">
        <v>33</v>
      </c>
      <c r="AX1479" s="13" t="s">
        <v>72</v>
      </c>
      <c r="AY1479" s="208" t="s">
        <v>146</v>
      </c>
    </row>
    <row r="1480" spans="1:65" s="14" customFormat="1">
      <c r="B1480" s="209"/>
      <c r="C1480" s="210"/>
      <c r="D1480" s="200" t="s">
        <v>157</v>
      </c>
      <c r="E1480" s="211" t="s">
        <v>19</v>
      </c>
      <c r="F1480" s="212" t="s">
        <v>1886</v>
      </c>
      <c r="G1480" s="210"/>
      <c r="H1480" s="213">
        <v>24.92</v>
      </c>
      <c r="I1480" s="214"/>
      <c r="J1480" s="210"/>
      <c r="K1480" s="210"/>
      <c r="L1480" s="215"/>
      <c r="M1480" s="216"/>
      <c r="N1480" s="217"/>
      <c r="O1480" s="217"/>
      <c r="P1480" s="217"/>
      <c r="Q1480" s="217"/>
      <c r="R1480" s="217"/>
      <c r="S1480" s="217"/>
      <c r="T1480" s="218"/>
      <c r="AT1480" s="219" t="s">
        <v>157</v>
      </c>
      <c r="AU1480" s="219" t="s">
        <v>82</v>
      </c>
      <c r="AV1480" s="14" t="s">
        <v>82</v>
      </c>
      <c r="AW1480" s="14" t="s">
        <v>33</v>
      </c>
      <c r="AX1480" s="14" t="s">
        <v>72</v>
      </c>
      <c r="AY1480" s="219" t="s">
        <v>146</v>
      </c>
    </row>
    <row r="1481" spans="1:65" s="13" customFormat="1">
      <c r="B1481" s="198"/>
      <c r="C1481" s="199"/>
      <c r="D1481" s="200" t="s">
        <v>157</v>
      </c>
      <c r="E1481" s="201" t="s">
        <v>19</v>
      </c>
      <c r="F1481" s="202" t="s">
        <v>1379</v>
      </c>
      <c r="G1481" s="199"/>
      <c r="H1481" s="201" t="s">
        <v>19</v>
      </c>
      <c r="I1481" s="203"/>
      <c r="J1481" s="199"/>
      <c r="K1481" s="199"/>
      <c r="L1481" s="204"/>
      <c r="M1481" s="205"/>
      <c r="N1481" s="206"/>
      <c r="O1481" s="206"/>
      <c r="P1481" s="206"/>
      <c r="Q1481" s="206"/>
      <c r="R1481" s="206"/>
      <c r="S1481" s="206"/>
      <c r="T1481" s="207"/>
      <c r="AT1481" s="208" t="s">
        <v>157</v>
      </c>
      <c r="AU1481" s="208" t="s">
        <v>82</v>
      </c>
      <c r="AV1481" s="13" t="s">
        <v>80</v>
      </c>
      <c r="AW1481" s="13" t="s">
        <v>33</v>
      </c>
      <c r="AX1481" s="13" t="s">
        <v>72</v>
      </c>
      <c r="AY1481" s="208" t="s">
        <v>146</v>
      </c>
    </row>
    <row r="1482" spans="1:65" s="14" customFormat="1">
      <c r="B1482" s="209"/>
      <c r="C1482" s="210"/>
      <c r="D1482" s="200" t="s">
        <v>157</v>
      </c>
      <c r="E1482" s="211" t="s">
        <v>19</v>
      </c>
      <c r="F1482" s="212" t="s">
        <v>1887</v>
      </c>
      <c r="G1482" s="210"/>
      <c r="H1482" s="213">
        <v>38.92</v>
      </c>
      <c r="I1482" s="214"/>
      <c r="J1482" s="210"/>
      <c r="K1482" s="210"/>
      <c r="L1482" s="215"/>
      <c r="M1482" s="216"/>
      <c r="N1482" s="217"/>
      <c r="O1482" s="217"/>
      <c r="P1482" s="217"/>
      <c r="Q1482" s="217"/>
      <c r="R1482" s="217"/>
      <c r="S1482" s="217"/>
      <c r="T1482" s="218"/>
      <c r="AT1482" s="219" t="s">
        <v>157</v>
      </c>
      <c r="AU1482" s="219" t="s">
        <v>82</v>
      </c>
      <c r="AV1482" s="14" t="s">
        <v>82</v>
      </c>
      <c r="AW1482" s="14" t="s">
        <v>33</v>
      </c>
      <c r="AX1482" s="14" t="s">
        <v>72</v>
      </c>
      <c r="AY1482" s="219" t="s">
        <v>146</v>
      </c>
    </row>
    <row r="1483" spans="1:65" s="13" customFormat="1">
      <c r="B1483" s="198"/>
      <c r="C1483" s="199"/>
      <c r="D1483" s="200" t="s">
        <v>157</v>
      </c>
      <c r="E1483" s="201" t="s">
        <v>19</v>
      </c>
      <c r="F1483" s="202" t="s">
        <v>1381</v>
      </c>
      <c r="G1483" s="199"/>
      <c r="H1483" s="201" t="s">
        <v>19</v>
      </c>
      <c r="I1483" s="203"/>
      <c r="J1483" s="199"/>
      <c r="K1483" s="199"/>
      <c r="L1483" s="204"/>
      <c r="M1483" s="205"/>
      <c r="N1483" s="206"/>
      <c r="O1483" s="206"/>
      <c r="P1483" s="206"/>
      <c r="Q1483" s="206"/>
      <c r="R1483" s="206"/>
      <c r="S1483" s="206"/>
      <c r="T1483" s="207"/>
      <c r="AT1483" s="208" t="s">
        <v>157</v>
      </c>
      <c r="AU1483" s="208" t="s">
        <v>82</v>
      </c>
      <c r="AV1483" s="13" t="s">
        <v>80</v>
      </c>
      <c r="AW1483" s="13" t="s">
        <v>33</v>
      </c>
      <c r="AX1483" s="13" t="s">
        <v>72</v>
      </c>
      <c r="AY1483" s="208" t="s">
        <v>146</v>
      </c>
    </row>
    <row r="1484" spans="1:65" s="14" customFormat="1">
      <c r="B1484" s="209"/>
      <c r="C1484" s="210"/>
      <c r="D1484" s="200" t="s">
        <v>157</v>
      </c>
      <c r="E1484" s="211" t="s">
        <v>19</v>
      </c>
      <c r="F1484" s="212" t="s">
        <v>1888</v>
      </c>
      <c r="G1484" s="210"/>
      <c r="H1484" s="213">
        <v>31.92</v>
      </c>
      <c r="I1484" s="214"/>
      <c r="J1484" s="210"/>
      <c r="K1484" s="210"/>
      <c r="L1484" s="215"/>
      <c r="M1484" s="216"/>
      <c r="N1484" s="217"/>
      <c r="O1484" s="217"/>
      <c r="P1484" s="217"/>
      <c r="Q1484" s="217"/>
      <c r="R1484" s="217"/>
      <c r="S1484" s="217"/>
      <c r="T1484" s="218"/>
      <c r="AT1484" s="219" t="s">
        <v>157</v>
      </c>
      <c r="AU1484" s="219" t="s">
        <v>82</v>
      </c>
      <c r="AV1484" s="14" t="s">
        <v>82</v>
      </c>
      <c r="AW1484" s="14" t="s">
        <v>33</v>
      </c>
      <c r="AX1484" s="14" t="s">
        <v>72</v>
      </c>
      <c r="AY1484" s="219" t="s">
        <v>146</v>
      </c>
    </row>
    <row r="1485" spans="1:65" s="15" customFormat="1">
      <c r="B1485" s="220"/>
      <c r="C1485" s="221"/>
      <c r="D1485" s="200" t="s">
        <v>157</v>
      </c>
      <c r="E1485" s="222" t="s">
        <v>19</v>
      </c>
      <c r="F1485" s="223" t="s">
        <v>161</v>
      </c>
      <c r="G1485" s="221"/>
      <c r="H1485" s="224">
        <v>135.80000000000001</v>
      </c>
      <c r="I1485" s="225"/>
      <c r="J1485" s="221"/>
      <c r="K1485" s="221"/>
      <c r="L1485" s="226"/>
      <c r="M1485" s="227"/>
      <c r="N1485" s="228"/>
      <c r="O1485" s="228"/>
      <c r="P1485" s="228"/>
      <c r="Q1485" s="228"/>
      <c r="R1485" s="228"/>
      <c r="S1485" s="228"/>
      <c r="T1485" s="229"/>
      <c r="AT1485" s="230" t="s">
        <v>157</v>
      </c>
      <c r="AU1485" s="230" t="s">
        <v>82</v>
      </c>
      <c r="AV1485" s="15" t="s">
        <v>147</v>
      </c>
      <c r="AW1485" s="15" t="s">
        <v>33</v>
      </c>
      <c r="AX1485" s="15" t="s">
        <v>80</v>
      </c>
      <c r="AY1485" s="230" t="s">
        <v>146</v>
      </c>
    </row>
    <row r="1486" spans="1:65" s="2" customFormat="1" ht="21.75" customHeight="1">
      <c r="A1486" s="36"/>
      <c r="B1486" s="37"/>
      <c r="C1486" s="180" t="s">
        <v>1894</v>
      </c>
      <c r="D1486" s="180" t="s">
        <v>149</v>
      </c>
      <c r="E1486" s="181" t="s">
        <v>1895</v>
      </c>
      <c r="F1486" s="182" t="s">
        <v>1896</v>
      </c>
      <c r="G1486" s="183" t="s">
        <v>152</v>
      </c>
      <c r="H1486" s="184">
        <v>26.74</v>
      </c>
      <c r="I1486" s="185"/>
      <c r="J1486" s="186">
        <f>ROUND(I1486*H1486,2)</f>
        <v>0</v>
      </c>
      <c r="K1486" s="182" t="s">
        <v>362</v>
      </c>
      <c r="L1486" s="41"/>
      <c r="M1486" s="187" t="s">
        <v>19</v>
      </c>
      <c r="N1486" s="188" t="s">
        <v>43</v>
      </c>
      <c r="O1486" s="66"/>
      <c r="P1486" s="189">
        <f>O1486*H1486</f>
        <v>0</v>
      </c>
      <c r="Q1486" s="189">
        <v>4.4999999999999997E-3</v>
      </c>
      <c r="R1486" s="189">
        <f>Q1486*H1486</f>
        <v>0.12032999999999998</v>
      </c>
      <c r="S1486" s="189">
        <v>0</v>
      </c>
      <c r="T1486" s="190">
        <f>S1486*H1486</f>
        <v>0</v>
      </c>
      <c r="U1486" s="36"/>
      <c r="V1486" s="36"/>
      <c r="W1486" s="36"/>
      <c r="X1486" s="36"/>
      <c r="Y1486" s="36"/>
      <c r="Z1486" s="36"/>
      <c r="AA1486" s="36"/>
      <c r="AB1486" s="36"/>
      <c r="AC1486" s="36"/>
      <c r="AD1486" s="36"/>
      <c r="AE1486" s="36"/>
      <c r="AR1486" s="191" t="s">
        <v>241</v>
      </c>
      <c r="AT1486" s="191" t="s">
        <v>149</v>
      </c>
      <c r="AU1486" s="191" t="s">
        <v>82</v>
      </c>
      <c r="AY1486" s="19" t="s">
        <v>146</v>
      </c>
      <c r="BE1486" s="192">
        <f>IF(N1486="základní",J1486,0)</f>
        <v>0</v>
      </c>
      <c r="BF1486" s="192">
        <f>IF(N1486="snížená",J1486,0)</f>
        <v>0</v>
      </c>
      <c r="BG1486" s="192">
        <f>IF(N1486="zákl. přenesená",J1486,0)</f>
        <v>0</v>
      </c>
      <c r="BH1486" s="192">
        <f>IF(N1486="sníž. přenesená",J1486,0)</f>
        <v>0</v>
      </c>
      <c r="BI1486" s="192">
        <f>IF(N1486="nulová",J1486,0)</f>
        <v>0</v>
      </c>
      <c r="BJ1486" s="19" t="s">
        <v>80</v>
      </c>
      <c r="BK1486" s="192">
        <f>ROUND(I1486*H1486,2)</f>
        <v>0</v>
      </c>
      <c r="BL1486" s="19" t="s">
        <v>241</v>
      </c>
      <c r="BM1486" s="191" t="s">
        <v>1897</v>
      </c>
    </row>
    <row r="1487" spans="1:65" s="2" customFormat="1">
      <c r="A1487" s="36"/>
      <c r="B1487" s="37"/>
      <c r="C1487" s="38"/>
      <c r="D1487" s="193" t="s">
        <v>155</v>
      </c>
      <c r="E1487" s="38"/>
      <c r="F1487" s="194" t="s">
        <v>1898</v>
      </c>
      <c r="G1487" s="38"/>
      <c r="H1487" s="38"/>
      <c r="I1487" s="195"/>
      <c r="J1487" s="38"/>
      <c r="K1487" s="38"/>
      <c r="L1487" s="41"/>
      <c r="M1487" s="196"/>
      <c r="N1487" s="197"/>
      <c r="O1487" s="66"/>
      <c r="P1487" s="66"/>
      <c r="Q1487" s="66"/>
      <c r="R1487" s="66"/>
      <c r="S1487" s="66"/>
      <c r="T1487" s="67"/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T1487" s="19" t="s">
        <v>155</v>
      </c>
      <c r="AU1487" s="19" t="s">
        <v>82</v>
      </c>
    </row>
    <row r="1488" spans="1:65" s="13" customFormat="1">
      <c r="B1488" s="198"/>
      <c r="C1488" s="199"/>
      <c r="D1488" s="200" t="s">
        <v>157</v>
      </c>
      <c r="E1488" s="201" t="s">
        <v>19</v>
      </c>
      <c r="F1488" s="202" t="s">
        <v>524</v>
      </c>
      <c r="G1488" s="199"/>
      <c r="H1488" s="201" t="s">
        <v>19</v>
      </c>
      <c r="I1488" s="203"/>
      <c r="J1488" s="199"/>
      <c r="K1488" s="199"/>
      <c r="L1488" s="204"/>
      <c r="M1488" s="205"/>
      <c r="N1488" s="206"/>
      <c r="O1488" s="206"/>
      <c r="P1488" s="206"/>
      <c r="Q1488" s="206"/>
      <c r="R1488" s="206"/>
      <c r="S1488" s="206"/>
      <c r="T1488" s="207"/>
      <c r="AT1488" s="208" t="s">
        <v>157</v>
      </c>
      <c r="AU1488" s="208" t="s">
        <v>82</v>
      </c>
      <c r="AV1488" s="13" t="s">
        <v>80</v>
      </c>
      <c r="AW1488" s="13" t="s">
        <v>33</v>
      </c>
      <c r="AX1488" s="13" t="s">
        <v>72</v>
      </c>
      <c r="AY1488" s="208" t="s">
        <v>146</v>
      </c>
    </row>
    <row r="1489" spans="1:65" s="14" customFormat="1">
      <c r="B1489" s="209"/>
      <c r="C1489" s="210"/>
      <c r="D1489" s="200" t="s">
        <v>157</v>
      </c>
      <c r="E1489" s="211" t="s">
        <v>19</v>
      </c>
      <c r="F1489" s="212" t="s">
        <v>1899</v>
      </c>
      <c r="G1489" s="210"/>
      <c r="H1489" s="213">
        <v>4.4800000000000004</v>
      </c>
      <c r="I1489" s="214"/>
      <c r="J1489" s="210"/>
      <c r="K1489" s="210"/>
      <c r="L1489" s="215"/>
      <c r="M1489" s="216"/>
      <c r="N1489" s="217"/>
      <c r="O1489" s="217"/>
      <c r="P1489" s="217"/>
      <c r="Q1489" s="217"/>
      <c r="R1489" s="217"/>
      <c r="S1489" s="217"/>
      <c r="T1489" s="218"/>
      <c r="AT1489" s="219" t="s">
        <v>157</v>
      </c>
      <c r="AU1489" s="219" t="s">
        <v>82</v>
      </c>
      <c r="AV1489" s="14" t="s">
        <v>82</v>
      </c>
      <c r="AW1489" s="14" t="s">
        <v>33</v>
      </c>
      <c r="AX1489" s="14" t="s">
        <v>72</v>
      </c>
      <c r="AY1489" s="219" t="s">
        <v>146</v>
      </c>
    </row>
    <row r="1490" spans="1:65" s="13" customFormat="1">
      <c r="B1490" s="198"/>
      <c r="C1490" s="199"/>
      <c r="D1490" s="200" t="s">
        <v>157</v>
      </c>
      <c r="E1490" s="201" t="s">
        <v>19</v>
      </c>
      <c r="F1490" s="202" t="s">
        <v>526</v>
      </c>
      <c r="G1490" s="199"/>
      <c r="H1490" s="201" t="s">
        <v>19</v>
      </c>
      <c r="I1490" s="203"/>
      <c r="J1490" s="199"/>
      <c r="K1490" s="199"/>
      <c r="L1490" s="204"/>
      <c r="M1490" s="205"/>
      <c r="N1490" s="206"/>
      <c r="O1490" s="206"/>
      <c r="P1490" s="206"/>
      <c r="Q1490" s="206"/>
      <c r="R1490" s="206"/>
      <c r="S1490" s="206"/>
      <c r="T1490" s="207"/>
      <c r="AT1490" s="208" t="s">
        <v>157</v>
      </c>
      <c r="AU1490" s="208" t="s">
        <v>82</v>
      </c>
      <c r="AV1490" s="13" t="s">
        <v>80</v>
      </c>
      <c r="AW1490" s="13" t="s">
        <v>33</v>
      </c>
      <c r="AX1490" s="13" t="s">
        <v>72</v>
      </c>
      <c r="AY1490" s="208" t="s">
        <v>146</v>
      </c>
    </row>
    <row r="1491" spans="1:65" s="14" customFormat="1">
      <c r="B1491" s="209"/>
      <c r="C1491" s="210"/>
      <c r="D1491" s="200" t="s">
        <v>157</v>
      </c>
      <c r="E1491" s="211" t="s">
        <v>19</v>
      </c>
      <c r="F1491" s="212" t="s">
        <v>1900</v>
      </c>
      <c r="G1491" s="210"/>
      <c r="H1491" s="213">
        <v>12.6</v>
      </c>
      <c r="I1491" s="214"/>
      <c r="J1491" s="210"/>
      <c r="K1491" s="210"/>
      <c r="L1491" s="215"/>
      <c r="M1491" s="216"/>
      <c r="N1491" s="217"/>
      <c r="O1491" s="217"/>
      <c r="P1491" s="217"/>
      <c r="Q1491" s="217"/>
      <c r="R1491" s="217"/>
      <c r="S1491" s="217"/>
      <c r="T1491" s="218"/>
      <c r="AT1491" s="219" t="s">
        <v>157</v>
      </c>
      <c r="AU1491" s="219" t="s">
        <v>82</v>
      </c>
      <c r="AV1491" s="14" t="s">
        <v>82</v>
      </c>
      <c r="AW1491" s="14" t="s">
        <v>33</v>
      </c>
      <c r="AX1491" s="14" t="s">
        <v>72</v>
      </c>
      <c r="AY1491" s="219" t="s">
        <v>146</v>
      </c>
    </row>
    <row r="1492" spans="1:65" s="13" customFormat="1">
      <c r="B1492" s="198"/>
      <c r="C1492" s="199"/>
      <c r="D1492" s="200" t="s">
        <v>157</v>
      </c>
      <c r="E1492" s="201" t="s">
        <v>19</v>
      </c>
      <c r="F1492" s="202" t="s">
        <v>1007</v>
      </c>
      <c r="G1492" s="199"/>
      <c r="H1492" s="201" t="s">
        <v>19</v>
      </c>
      <c r="I1492" s="203"/>
      <c r="J1492" s="199"/>
      <c r="K1492" s="199"/>
      <c r="L1492" s="204"/>
      <c r="M1492" s="205"/>
      <c r="N1492" s="206"/>
      <c r="O1492" s="206"/>
      <c r="P1492" s="206"/>
      <c r="Q1492" s="206"/>
      <c r="R1492" s="206"/>
      <c r="S1492" s="206"/>
      <c r="T1492" s="207"/>
      <c r="AT1492" s="208" t="s">
        <v>157</v>
      </c>
      <c r="AU1492" s="208" t="s">
        <v>82</v>
      </c>
      <c r="AV1492" s="13" t="s">
        <v>80</v>
      </c>
      <c r="AW1492" s="13" t="s">
        <v>33</v>
      </c>
      <c r="AX1492" s="13" t="s">
        <v>72</v>
      </c>
      <c r="AY1492" s="208" t="s">
        <v>146</v>
      </c>
    </row>
    <row r="1493" spans="1:65" s="14" customFormat="1">
      <c r="B1493" s="209"/>
      <c r="C1493" s="210"/>
      <c r="D1493" s="200" t="s">
        <v>157</v>
      </c>
      <c r="E1493" s="211" t="s">
        <v>19</v>
      </c>
      <c r="F1493" s="212" t="s">
        <v>1901</v>
      </c>
      <c r="G1493" s="210"/>
      <c r="H1493" s="213">
        <v>6.3</v>
      </c>
      <c r="I1493" s="214"/>
      <c r="J1493" s="210"/>
      <c r="K1493" s="210"/>
      <c r="L1493" s="215"/>
      <c r="M1493" s="216"/>
      <c r="N1493" s="217"/>
      <c r="O1493" s="217"/>
      <c r="P1493" s="217"/>
      <c r="Q1493" s="217"/>
      <c r="R1493" s="217"/>
      <c r="S1493" s="217"/>
      <c r="T1493" s="218"/>
      <c r="AT1493" s="219" t="s">
        <v>157</v>
      </c>
      <c r="AU1493" s="219" t="s">
        <v>82</v>
      </c>
      <c r="AV1493" s="14" t="s">
        <v>82</v>
      </c>
      <c r="AW1493" s="14" t="s">
        <v>33</v>
      </c>
      <c r="AX1493" s="14" t="s">
        <v>72</v>
      </c>
      <c r="AY1493" s="219" t="s">
        <v>146</v>
      </c>
    </row>
    <row r="1494" spans="1:65" s="13" customFormat="1">
      <c r="B1494" s="198"/>
      <c r="C1494" s="199"/>
      <c r="D1494" s="200" t="s">
        <v>157</v>
      </c>
      <c r="E1494" s="201" t="s">
        <v>19</v>
      </c>
      <c r="F1494" s="202" t="s">
        <v>1379</v>
      </c>
      <c r="G1494" s="199"/>
      <c r="H1494" s="201" t="s">
        <v>19</v>
      </c>
      <c r="I1494" s="203"/>
      <c r="J1494" s="199"/>
      <c r="K1494" s="199"/>
      <c r="L1494" s="204"/>
      <c r="M1494" s="205"/>
      <c r="N1494" s="206"/>
      <c r="O1494" s="206"/>
      <c r="P1494" s="206"/>
      <c r="Q1494" s="206"/>
      <c r="R1494" s="206"/>
      <c r="S1494" s="206"/>
      <c r="T1494" s="207"/>
      <c r="AT1494" s="208" t="s">
        <v>157</v>
      </c>
      <c r="AU1494" s="208" t="s">
        <v>82</v>
      </c>
      <c r="AV1494" s="13" t="s">
        <v>80</v>
      </c>
      <c r="AW1494" s="13" t="s">
        <v>33</v>
      </c>
      <c r="AX1494" s="13" t="s">
        <v>72</v>
      </c>
      <c r="AY1494" s="208" t="s">
        <v>146</v>
      </c>
    </row>
    <row r="1495" spans="1:65" s="14" customFormat="1">
      <c r="B1495" s="209"/>
      <c r="C1495" s="210"/>
      <c r="D1495" s="200" t="s">
        <v>157</v>
      </c>
      <c r="E1495" s="211" t="s">
        <v>19</v>
      </c>
      <c r="F1495" s="212" t="s">
        <v>1902</v>
      </c>
      <c r="G1495" s="210"/>
      <c r="H1495" s="213">
        <v>3.36</v>
      </c>
      <c r="I1495" s="214"/>
      <c r="J1495" s="210"/>
      <c r="K1495" s="210"/>
      <c r="L1495" s="215"/>
      <c r="M1495" s="216"/>
      <c r="N1495" s="217"/>
      <c r="O1495" s="217"/>
      <c r="P1495" s="217"/>
      <c r="Q1495" s="217"/>
      <c r="R1495" s="217"/>
      <c r="S1495" s="217"/>
      <c r="T1495" s="218"/>
      <c r="AT1495" s="219" t="s">
        <v>157</v>
      </c>
      <c r="AU1495" s="219" t="s">
        <v>82</v>
      </c>
      <c r="AV1495" s="14" t="s">
        <v>82</v>
      </c>
      <c r="AW1495" s="14" t="s">
        <v>33</v>
      </c>
      <c r="AX1495" s="14" t="s">
        <v>72</v>
      </c>
      <c r="AY1495" s="219" t="s">
        <v>146</v>
      </c>
    </row>
    <row r="1496" spans="1:65" s="15" customFormat="1">
      <c r="B1496" s="220"/>
      <c r="C1496" s="221"/>
      <c r="D1496" s="200" t="s">
        <v>157</v>
      </c>
      <c r="E1496" s="222" t="s">
        <v>19</v>
      </c>
      <c r="F1496" s="223" t="s">
        <v>161</v>
      </c>
      <c r="G1496" s="221"/>
      <c r="H1496" s="224">
        <v>26.74</v>
      </c>
      <c r="I1496" s="225"/>
      <c r="J1496" s="221"/>
      <c r="K1496" s="221"/>
      <c r="L1496" s="226"/>
      <c r="M1496" s="227"/>
      <c r="N1496" s="228"/>
      <c r="O1496" s="228"/>
      <c r="P1496" s="228"/>
      <c r="Q1496" s="228"/>
      <c r="R1496" s="228"/>
      <c r="S1496" s="228"/>
      <c r="T1496" s="229"/>
      <c r="AT1496" s="230" t="s">
        <v>157</v>
      </c>
      <c r="AU1496" s="230" t="s">
        <v>82</v>
      </c>
      <c r="AV1496" s="15" t="s">
        <v>147</v>
      </c>
      <c r="AW1496" s="15" t="s">
        <v>33</v>
      </c>
      <c r="AX1496" s="15" t="s">
        <v>80</v>
      </c>
      <c r="AY1496" s="230" t="s">
        <v>146</v>
      </c>
    </row>
    <row r="1497" spans="1:65" s="2" customFormat="1" ht="16.5" customHeight="1">
      <c r="A1497" s="36"/>
      <c r="B1497" s="37"/>
      <c r="C1497" s="180" t="s">
        <v>1903</v>
      </c>
      <c r="D1497" s="180" t="s">
        <v>149</v>
      </c>
      <c r="E1497" s="181" t="s">
        <v>1904</v>
      </c>
      <c r="F1497" s="182" t="s">
        <v>1905</v>
      </c>
      <c r="G1497" s="183" t="s">
        <v>152</v>
      </c>
      <c r="H1497" s="184">
        <v>117.72</v>
      </c>
      <c r="I1497" s="185"/>
      <c r="J1497" s="186">
        <f>ROUND(I1497*H1497,2)</f>
        <v>0</v>
      </c>
      <c r="K1497" s="182" t="s">
        <v>362</v>
      </c>
      <c r="L1497" s="41"/>
      <c r="M1497" s="187" t="s">
        <v>19</v>
      </c>
      <c r="N1497" s="188" t="s">
        <v>43</v>
      </c>
      <c r="O1497" s="66"/>
      <c r="P1497" s="189">
        <f>O1497*H1497</f>
        <v>0</v>
      </c>
      <c r="Q1497" s="189">
        <v>0</v>
      </c>
      <c r="R1497" s="189">
        <f>Q1497*H1497</f>
        <v>0</v>
      </c>
      <c r="S1497" s="189">
        <v>8.1500000000000003E-2</v>
      </c>
      <c r="T1497" s="190">
        <f>S1497*H1497</f>
        <v>9.5941799999999997</v>
      </c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R1497" s="191" t="s">
        <v>241</v>
      </c>
      <c r="AT1497" s="191" t="s">
        <v>149</v>
      </c>
      <c r="AU1497" s="191" t="s">
        <v>82</v>
      </c>
      <c r="AY1497" s="19" t="s">
        <v>146</v>
      </c>
      <c r="BE1497" s="192">
        <f>IF(N1497="základní",J1497,0)</f>
        <v>0</v>
      </c>
      <c r="BF1497" s="192">
        <f>IF(N1497="snížená",J1497,0)</f>
        <v>0</v>
      </c>
      <c r="BG1497" s="192">
        <f>IF(N1497="zákl. přenesená",J1497,0)</f>
        <v>0</v>
      </c>
      <c r="BH1497" s="192">
        <f>IF(N1497="sníž. přenesená",J1497,0)</f>
        <v>0</v>
      </c>
      <c r="BI1497" s="192">
        <f>IF(N1497="nulová",J1497,0)</f>
        <v>0</v>
      </c>
      <c r="BJ1497" s="19" t="s">
        <v>80</v>
      </c>
      <c r="BK1497" s="192">
        <f>ROUND(I1497*H1497,2)</f>
        <v>0</v>
      </c>
      <c r="BL1497" s="19" t="s">
        <v>241</v>
      </c>
      <c r="BM1497" s="191" t="s">
        <v>1906</v>
      </c>
    </row>
    <row r="1498" spans="1:65" s="2" customFormat="1">
      <c r="A1498" s="36"/>
      <c r="B1498" s="37"/>
      <c r="C1498" s="38"/>
      <c r="D1498" s="193" t="s">
        <v>155</v>
      </c>
      <c r="E1498" s="38"/>
      <c r="F1498" s="194" t="s">
        <v>1907</v>
      </c>
      <c r="G1498" s="38"/>
      <c r="H1498" s="38"/>
      <c r="I1498" s="195"/>
      <c r="J1498" s="38"/>
      <c r="K1498" s="38"/>
      <c r="L1498" s="41"/>
      <c r="M1498" s="196"/>
      <c r="N1498" s="197"/>
      <c r="O1498" s="66"/>
      <c r="P1498" s="66"/>
      <c r="Q1498" s="66"/>
      <c r="R1498" s="66"/>
      <c r="S1498" s="66"/>
      <c r="T1498" s="67"/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T1498" s="19" t="s">
        <v>155</v>
      </c>
      <c r="AU1498" s="19" t="s">
        <v>82</v>
      </c>
    </row>
    <row r="1499" spans="1:65" s="13" customFormat="1">
      <c r="B1499" s="198"/>
      <c r="C1499" s="199"/>
      <c r="D1499" s="200" t="s">
        <v>157</v>
      </c>
      <c r="E1499" s="201" t="s">
        <v>19</v>
      </c>
      <c r="F1499" s="202" t="s">
        <v>522</v>
      </c>
      <c r="G1499" s="199"/>
      <c r="H1499" s="201" t="s">
        <v>19</v>
      </c>
      <c r="I1499" s="203"/>
      <c r="J1499" s="199"/>
      <c r="K1499" s="199"/>
      <c r="L1499" s="204"/>
      <c r="M1499" s="205"/>
      <c r="N1499" s="206"/>
      <c r="O1499" s="206"/>
      <c r="P1499" s="206"/>
      <c r="Q1499" s="206"/>
      <c r="R1499" s="206"/>
      <c r="S1499" s="206"/>
      <c r="T1499" s="207"/>
      <c r="AT1499" s="208" t="s">
        <v>157</v>
      </c>
      <c r="AU1499" s="208" t="s">
        <v>82</v>
      </c>
      <c r="AV1499" s="13" t="s">
        <v>80</v>
      </c>
      <c r="AW1499" s="13" t="s">
        <v>33</v>
      </c>
      <c r="AX1499" s="13" t="s">
        <v>72</v>
      </c>
      <c r="AY1499" s="208" t="s">
        <v>146</v>
      </c>
    </row>
    <row r="1500" spans="1:65" s="14" customFormat="1">
      <c r="B1500" s="209"/>
      <c r="C1500" s="210"/>
      <c r="D1500" s="200" t="s">
        <v>157</v>
      </c>
      <c r="E1500" s="211" t="s">
        <v>19</v>
      </c>
      <c r="F1500" s="212" t="s">
        <v>1908</v>
      </c>
      <c r="G1500" s="210"/>
      <c r="H1500" s="213">
        <v>36.72</v>
      </c>
      <c r="I1500" s="214"/>
      <c r="J1500" s="210"/>
      <c r="K1500" s="210"/>
      <c r="L1500" s="215"/>
      <c r="M1500" s="216"/>
      <c r="N1500" s="217"/>
      <c r="O1500" s="217"/>
      <c r="P1500" s="217"/>
      <c r="Q1500" s="217"/>
      <c r="R1500" s="217"/>
      <c r="S1500" s="217"/>
      <c r="T1500" s="218"/>
      <c r="AT1500" s="219" t="s">
        <v>157</v>
      </c>
      <c r="AU1500" s="219" t="s">
        <v>82</v>
      </c>
      <c r="AV1500" s="14" t="s">
        <v>82</v>
      </c>
      <c r="AW1500" s="14" t="s">
        <v>33</v>
      </c>
      <c r="AX1500" s="14" t="s">
        <v>72</v>
      </c>
      <c r="AY1500" s="219" t="s">
        <v>146</v>
      </c>
    </row>
    <row r="1501" spans="1:65" s="13" customFormat="1">
      <c r="B1501" s="198"/>
      <c r="C1501" s="199"/>
      <c r="D1501" s="200" t="s">
        <v>157</v>
      </c>
      <c r="E1501" s="201" t="s">
        <v>19</v>
      </c>
      <c r="F1501" s="202" t="s">
        <v>524</v>
      </c>
      <c r="G1501" s="199"/>
      <c r="H1501" s="201" t="s">
        <v>19</v>
      </c>
      <c r="I1501" s="203"/>
      <c r="J1501" s="199"/>
      <c r="K1501" s="199"/>
      <c r="L1501" s="204"/>
      <c r="M1501" s="205"/>
      <c r="N1501" s="206"/>
      <c r="O1501" s="206"/>
      <c r="P1501" s="206"/>
      <c r="Q1501" s="206"/>
      <c r="R1501" s="206"/>
      <c r="S1501" s="206"/>
      <c r="T1501" s="207"/>
      <c r="AT1501" s="208" t="s">
        <v>157</v>
      </c>
      <c r="AU1501" s="208" t="s">
        <v>82</v>
      </c>
      <c r="AV1501" s="13" t="s">
        <v>80</v>
      </c>
      <c r="AW1501" s="13" t="s">
        <v>33</v>
      </c>
      <c r="AX1501" s="13" t="s">
        <v>72</v>
      </c>
      <c r="AY1501" s="208" t="s">
        <v>146</v>
      </c>
    </row>
    <row r="1502" spans="1:65" s="14" customFormat="1">
      <c r="B1502" s="209"/>
      <c r="C1502" s="210"/>
      <c r="D1502" s="200" t="s">
        <v>157</v>
      </c>
      <c r="E1502" s="211" t="s">
        <v>19</v>
      </c>
      <c r="F1502" s="212" t="s">
        <v>1909</v>
      </c>
      <c r="G1502" s="210"/>
      <c r="H1502" s="213">
        <v>17.7</v>
      </c>
      <c r="I1502" s="214"/>
      <c r="J1502" s="210"/>
      <c r="K1502" s="210"/>
      <c r="L1502" s="215"/>
      <c r="M1502" s="216"/>
      <c r="N1502" s="217"/>
      <c r="O1502" s="217"/>
      <c r="P1502" s="217"/>
      <c r="Q1502" s="217"/>
      <c r="R1502" s="217"/>
      <c r="S1502" s="217"/>
      <c r="T1502" s="218"/>
      <c r="AT1502" s="219" t="s">
        <v>157</v>
      </c>
      <c r="AU1502" s="219" t="s">
        <v>82</v>
      </c>
      <c r="AV1502" s="14" t="s">
        <v>82</v>
      </c>
      <c r="AW1502" s="14" t="s">
        <v>33</v>
      </c>
      <c r="AX1502" s="14" t="s">
        <v>72</v>
      </c>
      <c r="AY1502" s="219" t="s">
        <v>146</v>
      </c>
    </row>
    <row r="1503" spans="1:65" s="13" customFormat="1">
      <c r="B1503" s="198"/>
      <c r="C1503" s="199"/>
      <c r="D1503" s="200" t="s">
        <v>157</v>
      </c>
      <c r="E1503" s="201" t="s">
        <v>19</v>
      </c>
      <c r="F1503" s="202" t="s">
        <v>526</v>
      </c>
      <c r="G1503" s="199"/>
      <c r="H1503" s="201" t="s">
        <v>19</v>
      </c>
      <c r="I1503" s="203"/>
      <c r="J1503" s="199"/>
      <c r="K1503" s="199"/>
      <c r="L1503" s="204"/>
      <c r="M1503" s="205"/>
      <c r="N1503" s="206"/>
      <c r="O1503" s="206"/>
      <c r="P1503" s="206"/>
      <c r="Q1503" s="206"/>
      <c r="R1503" s="206"/>
      <c r="S1503" s="206"/>
      <c r="T1503" s="207"/>
      <c r="AT1503" s="208" t="s">
        <v>157</v>
      </c>
      <c r="AU1503" s="208" t="s">
        <v>82</v>
      </c>
      <c r="AV1503" s="13" t="s">
        <v>80</v>
      </c>
      <c r="AW1503" s="13" t="s">
        <v>33</v>
      </c>
      <c r="AX1503" s="13" t="s">
        <v>72</v>
      </c>
      <c r="AY1503" s="208" t="s">
        <v>146</v>
      </c>
    </row>
    <row r="1504" spans="1:65" s="14" customFormat="1">
      <c r="B1504" s="209"/>
      <c r="C1504" s="210"/>
      <c r="D1504" s="200" t="s">
        <v>157</v>
      </c>
      <c r="E1504" s="211" t="s">
        <v>19</v>
      </c>
      <c r="F1504" s="212" t="s">
        <v>1910</v>
      </c>
      <c r="G1504" s="210"/>
      <c r="H1504" s="213">
        <v>28.5</v>
      </c>
      <c r="I1504" s="214"/>
      <c r="J1504" s="210"/>
      <c r="K1504" s="210"/>
      <c r="L1504" s="215"/>
      <c r="M1504" s="216"/>
      <c r="N1504" s="217"/>
      <c r="O1504" s="217"/>
      <c r="P1504" s="217"/>
      <c r="Q1504" s="217"/>
      <c r="R1504" s="217"/>
      <c r="S1504" s="217"/>
      <c r="T1504" s="218"/>
      <c r="AT1504" s="219" t="s">
        <v>157</v>
      </c>
      <c r="AU1504" s="219" t="s">
        <v>82</v>
      </c>
      <c r="AV1504" s="14" t="s">
        <v>82</v>
      </c>
      <c r="AW1504" s="14" t="s">
        <v>33</v>
      </c>
      <c r="AX1504" s="14" t="s">
        <v>72</v>
      </c>
      <c r="AY1504" s="219" t="s">
        <v>146</v>
      </c>
    </row>
    <row r="1505" spans="1:65" s="13" customFormat="1">
      <c r="B1505" s="198"/>
      <c r="C1505" s="199"/>
      <c r="D1505" s="200" t="s">
        <v>157</v>
      </c>
      <c r="E1505" s="201" t="s">
        <v>19</v>
      </c>
      <c r="F1505" s="202" t="s">
        <v>964</v>
      </c>
      <c r="G1505" s="199"/>
      <c r="H1505" s="201" t="s">
        <v>19</v>
      </c>
      <c r="I1505" s="203"/>
      <c r="J1505" s="199"/>
      <c r="K1505" s="199"/>
      <c r="L1505" s="204"/>
      <c r="M1505" s="205"/>
      <c r="N1505" s="206"/>
      <c r="O1505" s="206"/>
      <c r="P1505" s="206"/>
      <c r="Q1505" s="206"/>
      <c r="R1505" s="206"/>
      <c r="S1505" s="206"/>
      <c r="T1505" s="207"/>
      <c r="AT1505" s="208" t="s">
        <v>157</v>
      </c>
      <c r="AU1505" s="208" t="s">
        <v>82</v>
      </c>
      <c r="AV1505" s="13" t="s">
        <v>80</v>
      </c>
      <c r="AW1505" s="13" t="s">
        <v>33</v>
      </c>
      <c r="AX1505" s="13" t="s">
        <v>72</v>
      </c>
      <c r="AY1505" s="208" t="s">
        <v>146</v>
      </c>
    </row>
    <row r="1506" spans="1:65" s="14" customFormat="1">
      <c r="B1506" s="209"/>
      <c r="C1506" s="210"/>
      <c r="D1506" s="200" t="s">
        <v>157</v>
      </c>
      <c r="E1506" s="211" t="s">
        <v>19</v>
      </c>
      <c r="F1506" s="212" t="s">
        <v>1911</v>
      </c>
      <c r="G1506" s="210"/>
      <c r="H1506" s="213">
        <v>16.5</v>
      </c>
      <c r="I1506" s="214"/>
      <c r="J1506" s="210"/>
      <c r="K1506" s="210"/>
      <c r="L1506" s="215"/>
      <c r="M1506" s="216"/>
      <c r="N1506" s="217"/>
      <c r="O1506" s="217"/>
      <c r="P1506" s="217"/>
      <c r="Q1506" s="217"/>
      <c r="R1506" s="217"/>
      <c r="S1506" s="217"/>
      <c r="T1506" s="218"/>
      <c r="AT1506" s="219" t="s">
        <v>157</v>
      </c>
      <c r="AU1506" s="219" t="s">
        <v>82</v>
      </c>
      <c r="AV1506" s="14" t="s">
        <v>82</v>
      </c>
      <c r="AW1506" s="14" t="s">
        <v>33</v>
      </c>
      <c r="AX1506" s="14" t="s">
        <v>72</v>
      </c>
      <c r="AY1506" s="219" t="s">
        <v>146</v>
      </c>
    </row>
    <row r="1507" spans="1:65" s="13" customFormat="1">
      <c r="B1507" s="198"/>
      <c r="C1507" s="199"/>
      <c r="D1507" s="200" t="s">
        <v>157</v>
      </c>
      <c r="E1507" s="201" t="s">
        <v>19</v>
      </c>
      <c r="F1507" s="202" t="s">
        <v>1005</v>
      </c>
      <c r="G1507" s="199"/>
      <c r="H1507" s="201" t="s">
        <v>19</v>
      </c>
      <c r="I1507" s="203"/>
      <c r="J1507" s="199"/>
      <c r="K1507" s="199"/>
      <c r="L1507" s="204"/>
      <c r="M1507" s="205"/>
      <c r="N1507" s="206"/>
      <c r="O1507" s="206"/>
      <c r="P1507" s="206"/>
      <c r="Q1507" s="206"/>
      <c r="R1507" s="206"/>
      <c r="S1507" s="206"/>
      <c r="T1507" s="207"/>
      <c r="AT1507" s="208" t="s">
        <v>157</v>
      </c>
      <c r="AU1507" s="208" t="s">
        <v>82</v>
      </c>
      <c r="AV1507" s="13" t="s">
        <v>80</v>
      </c>
      <c r="AW1507" s="13" t="s">
        <v>33</v>
      </c>
      <c r="AX1507" s="13" t="s">
        <v>72</v>
      </c>
      <c r="AY1507" s="208" t="s">
        <v>146</v>
      </c>
    </row>
    <row r="1508" spans="1:65" s="14" customFormat="1">
      <c r="B1508" s="209"/>
      <c r="C1508" s="210"/>
      <c r="D1508" s="200" t="s">
        <v>157</v>
      </c>
      <c r="E1508" s="211" t="s">
        <v>19</v>
      </c>
      <c r="F1508" s="212" t="s">
        <v>1912</v>
      </c>
      <c r="G1508" s="210"/>
      <c r="H1508" s="213">
        <v>18.3</v>
      </c>
      <c r="I1508" s="214"/>
      <c r="J1508" s="210"/>
      <c r="K1508" s="210"/>
      <c r="L1508" s="215"/>
      <c r="M1508" s="216"/>
      <c r="N1508" s="217"/>
      <c r="O1508" s="217"/>
      <c r="P1508" s="217"/>
      <c r="Q1508" s="217"/>
      <c r="R1508" s="217"/>
      <c r="S1508" s="217"/>
      <c r="T1508" s="218"/>
      <c r="AT1508" s="219" t="s">
        <v>157</v>
      </c>
      <c r="AU1508" s="219" t="s">
        <v>82</v>
      </c>
      <c r="AV1508" s="14" t="s">
        <v>82</v>
      </c>
      <c r="AW1508" s="14" t="s">
        <v>33</v>
      </c>
      <c r="AX1508" s="14" t="s">
        <v>72</v>
      </c>
      <c r="AY1508" s="219" t="s">
        <v>146</v>
      </c>
    </row>
    <row r="1509" spans="1:65" s="15" customFormat="1">
      <c r="B1509" s="220"/>
      <c r="C1509" s="221"/>
      <c r="D1509" s="200" t="s">
        <v>157</v>
      </c>
      <c r="E1509" s="222" t="s">
        <v>19</v>
      </c>
      <c r="F1509" s="223" t="s">
        <v>161</v>
      </c>
      <c r="G1509" s="221"/>
      <c r="H1509" s="224">
        <v>117.72</v>
      </c>
      <c r="I1509" s="225"/>
      <c r="J1509" s="221"/>
      <c r="K1509" s="221"/>
      <c r="L1509" s="226"/>
      <c r="M1509" s="227"/>
      <c r="N1509" s="228"/>
      <c r="O1509" s="228"/>
      <c r="P1509" s="228"/>
      <c r="Q1509" s="228"/>
      <c r="R1509" s="228"/>
      <c r="S1509" s="228"/>
      <c r="T1509" s="229"/>
      <c r="AT1509" s="230" t="s">
        <v>157</v>
      </c>
      <c r="AU1509" s="230" t="s">
        <v>82</v>
      </c>
      <c r="AV1509" s="15" t="s">
        <v>147</v>
      </c>
      <c r="AW1509" s="15" t="s">
        <v>33</v>
      </c>
      <c r="AX1509" s="15" t="s">
        <v>80</v>
      </c>
      <c r="AY1509" s="230" t="s">
        <v>146</v>
      </c>
    </row>
    <row r="1510" spans="1:65" s="2" customFormat="1" ht="24.2" customHeight="1">
      <c r="A1510" s="36"/>
      <c r="B1510" s="37"/>
      <c r="C1510" s="180" t="s">
        <v>1913</v>
      </c>
      <c r="D1510" s="180" t="s">
        <v>149</v>
      </c>
      <c r="E1510" s="181" t="s">
        <v>1914</v>
      </c>
      <c r="F1510" s="182" t="s">
        <v>1915</v>
      </c>
      <c r="G1510" s="183" t="s">
        <v>152</v>
      </c>
      <c r="H1510" s="184">
        <v>135.80000000000001</v>
      </c>
      <c r="I1510" s="185"/>
      <c r="J1510" s="186">
        <f>ROUND(I1510*H1510,2)</f>
        <v>0</v>
      </c>
      <c r="K1510" s="182" t="s">
        <v>362</v>
      </c>
      <c r="L1510" s="41"/>
      <c r="M1510" s="187" t="s">
        <v>19</v>
      </c>
      <c r="N1510" s="188" t="s">
        <v>43</v>
      </c>
      <c r="O1510" s="66"/>
      <c r="P1510" s="189">
        <f>O1510*H1510</f>
        <v>0</v>
      </c>
      <c r="Q1510" s="189">
        <v>7.3000000000000001E-3</v>
      </c>
      <c r="R1510" s="189">
        <f>Q1510*H1510</f>
        <v>0.99134000000000011</v>
      </c>
      <c r="S1510" s="189">
        <v>0</v>
      </c>
      <c r="T1510" s="190">
        <f>S1510*H1510</f>
        <v>0</v>
      </c>
      <c r="U1510" s="36"/>
      <c r="V1510" s="36"/>
      <c r="W1510" s="36"/>
      <c r="X1510" s="36"/>
      <c r="Y1510" s="36"/>
      <c r="Z1510" s="36"/>
      <c r="AA1510" s="36"/>
      <c r="AB1510" s="36"/>
      <c r="AC1510" s="36"/>
      <c r="AD1510" s="36"/>
      <c r="AE1510" s="36"/>
      <c r="AR1510" s="191" t="s">
        <v>241</v>
      </c>
      <c r="AT1510" s="191" t="s">
        <v>149</v>
      </c>
      <c r="AU1510" s="191" t="s">
        <v>82</v>
      </c>
      <c r="AY1510" s="19" t="s">
        <v>146</v>
      </c>
      <c r="BE1510" s="192">
        <f>IF(N1510="základní",J1510,0)</f>
        <v>0</v>
      </c>
      <c r="BF1510" s="192">
        <f>IF(N1510="snížená",J1510,0)</f>
        <v>0</v>
      </c>
      <c r="BG1510" s="192">
        <f>IF(N1510="zákl. přenesená",J1510,0)</f>
        <v>0</v>
      </c>
      <c r="BH1510" s="192">
        <f>IF(N1510="sníž. přenesená",J1510,0)</f>
        <v>0</v>
      </c>
      <c r="BI1510" s="192">
        <f>IF(N1510="nulová",J1510,0)</f>
        <v>0</v>
      </c>
      <c r="BJ1510" s="19" t="s">
        <v>80</v>
      </c>
      <c r="BK1510" s="192">
        <f>ROUND(I1510*H1510,2)</f>
        <v>0</v>
      </c>
      <c r="BL1510" s="19" t="s">
        <v>241</v>
      </c>
      <c r="BM1510" s="191" t="s">
        <v>1916</v>
      </c>
    </row>
    <row r="1511" spans="1:65" s="2" customFormat="1">
      <c r="A1511" s="36"/>
      <c r="B1511" s="37"/>
      <c r="C1511" s="38"/>
      <c r="D1511" s="193" t="s">
        <v>155</v>
      </c>
      <c r="E1511" s="38"/>
      <c r="F1511" s="194" t="s">
        <v>1917</v>
      </c>
      <c r="G1511" s="38"/>
      <c r="H1511" s="38"/>
      <c r="I1511" s="195"/>
      <c r="J1511" s="38"/>
      <c r="K1511" s="38"/>
      <c r="L1511" s="41"/>
      <c r="M1511" s="196"/>
      <c r="N1511" s="197"/>
      <c r="O1511" s="66"/>
      <c r="P1511" s="66"/>
      <c r="Q1511" s="66"/>
      <c r="R1511" s="66"/>
      <c r="S1511" s="66"/>
      <c r="T1511" s="67"/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T1511" s="19" t="s">
        <v>155</v>
      </c>
      <c r="AU1511" s="19" t="s">
        <v>82</v>
      </c>
    </row>
    <row r="1512" spans="1:65" s="13" customFormat="1">
      <c r="B1512" s="198"/>
      <c r="C1512" s="199"/>
      <c r="D1512" s="200" t="s">
        <v>157</v>
      </c>
      <c r="E1512" s="201" t="s">
        <v>19</v>
      </c>
      <c r="F1512" s="202" t="s">
        <v>524</v>
      </c>
      <c r="G1512" s="199"/>
      <c r="H1512" s="201" t="s">
        <v>19</v>
      </c>
      <c r="I1512" s="203"/>
      <c r="J1512" s="199"/>
      <c r="K1512" s="199"/>
      <c r="L1512" s="204"/>
      <c r="M1512" s="205"/>
      <c r="N1512" s="206"/>
      <c r="O1512" s="206"/>
      <c r="P1512" s="206"/>
      <c r="Q1512" s="206"/>
      <c r="R1512" s="206"/>
      <c r="S1512" s="206"/>
      <c r="T1512" s="207"/>
      <c r="AT1512" s="208" t="s">
        <v>157</v>
      </c>
      <c r="AU1512" s="208" t="s">
        <v>82</v>
      </c>
      <c r="AV1512" s="13" t="s">
        <v>80</v>
      </c>
      <c r="AW1512" s="13" t="s">
        <v>33</v>
      </c>
      <c r="AX1512" s="13" t="s">
        <v>72</v>
      </c>
      <c r="AY1512" s="208" t="s">
        <v>146</v>
      </c>
    </row>
    <row r="1513" spans="1:65" s="14" customFormat="1">
      <c r="B1513" s="209"/>
      <c r="C1513" s="210"/>
      <c r="D1513" s="200" t="s">
        <v>157</v>
      </c>
      <c r="E1513" s="211" t="s">
        <v>19</v>
      </c>
      <c r="F1513" s="212" t="s">
        <v>1884</v>
      </c>
      <c r="G1513" s="210"/>
      <c r="H1513" s="213">
        <v>13.16</v>
      </c>
      <c r="I1513" s="214"/>
      <c r="J1513" s="210"/>
      <c r="K1513" s="210"/>
      <c r="L1513" s="215"/>
      <c r="M1513" s="216"/>
      <c r="N1513" s="217"/>
      <c r="O1513" s="217"/>
      <c r="P1513" s="217"/>
      <c r="Q1513" s="217"/>
      <c r="R1513" s="217"/>
      <c r="S1513" s="217"/>
      <c r="T1513" s="218"/>
      <c r="AT1513" s="219" t="s">
        <v>157</v>
      </c>
      <c r="AU1513" s="219" t="s">
        <v>82</v>
      </c>
      <c r="AV1513" s="14" t="s">
        <v>82</v>
      </c>
      <c r="AW1513" s="14" t="s">
        <v>33</v>
      </c>
      <c r="AX1513" s="14" t="s">
        <v>72</v>
      </c>
      <c r="AY1513" s="219" t="s">
        <v>146</v>
      </c>
    </row>
    <row r="1514" spans="1:65" s="13" customFormat="1">
      <c r="B1514" s="198"/>
      <c r="C1514" s="199"/>
      <c r="D1514" s="200" t="s">
        <v>157</v>
      </c>
      <c r="E1514" s="201" t="s">
        <v>19</v>
      </c>
      <c r="F1514" s="202" t="s">
        <v>526</v>
      </c>
      <c r="G1514" s="199"/>
      <c r="H1514" s="201" t="s">
        <v>19</v>
      </c>
      <c r="I1514" s="203"/>
      <c r="J1514" s="199"/>
      <c r="K1514" s="199"/>
      <c r="L1514" s="204"/>
      <c r="M1514" s="205"/>
      <c r="N1514" s="206"/>
      <c r="O1514" s="206"/>
      <c r="P1514" s="206"/>
      <c r="Q1514" s="206"/>
      <c r="R1514" s="206"/>
      <c r="S1514" s="206"/>
      <c r="T1514" s="207"/>
      <c r="AT1514" s="208" t="s">
        <v>157</v>
      </c>
      <c r="AU1514" s="208" t="s">
        <v>82</v>
      </c>
      <c r="AV1514" s="13" t="s">
        <v>80</v>
      </c>
      <c r="AW1514" s="13" t="s">
        <v>33</v>
      </c>
      <c r="AX1514" s="13" t="s">
        <v>72</v>
      </c>
      <c r="AY1514" s="208" t="s">
        <v>146</v>
      </c>
    </row>
    <row r="1515" spans="1:65" s="14" customFormat="1">
      <c r="B1515" s="209"/>
      <c r="C1515" s="210"/>
      <c r="D1515" s="200" t="s">
        <v>157</v>
      </c>
      <c r="E1515" s="211" t="s">
        <v>19</v>
      </c>
      <c r="F1515" s="212" t="s">
        <v>1885</v>
      </c>
      <c r="G1515" s="210"/>
      <c r="H1515" s="213">
        <v>26.88</v>
      </c>
      <c r="I1515" s="214"/>
      <c r="J1515" s="210"/>
      <c r="K1515" s="210"/>
      <c r="L1515" s="215"/>
      <c r="M1515" s="216"/>
      <c r="N1515" s="217"/>
      <c r="O1515" s="217"/>
      <c r="P1515" s="217"/>
      <c r="Q1515" s="217"/>
      <c r="R1515" s="217"/>
      <c r="S1515" s="217"/>
      <c r="T1515" s="218"/>
      <c r="AT1515" s="219" t="s">
        <v>157</v>
      </c>
      <c r="AU1515" s="219" t="s">
        <v>82</v>
      </c>
      <c r="AV1515" s="14" t="s">
        <v>82</v>
      </c>
      <c r="AW1515" s="14" t="s">
        <v>33</v>
      </c>
      <c r="AX1515" s="14" t="s">
        <v>72</v>
      </c>
      <c r="AY1515" s="219" t="s">
        <v>146</v>
      </c>
    </row>
    <row r="1516" spans="1:65" s="13" customFormat="1">
      <c r="B1516" s="198"/>
      <c r="C1516" s="199"/>
      <c r="D1516" s="200" t="s">
        <v>157</v>
      </c>
      <c r="E1516" s="201" t="s">
        <v>19</v>
      </c>
      <c r="F1516" s="202" t="s">
        <v>1007</v>
      </c>
      <c r="G1516" s="199"/>
      <c r="H1516" s="201" t="s">
        <v>19</v>
      </c>
      <c r="I1516" s="203"/>
      <c r="J1516" s="199"/>
      <c r="K1516" s="199"/>
      <c r="L1516" s="204"/>
      <c r="M1516" s="205"/>
      <c r="N1516" s="206"/>
      <c r="O1516" s="206"/>
      <c r="P1516" s="206"/>
      <c r="Q1516" s="206"/>
      <c r="R1516" s="206"/>
      <c r="S1516" s="206"/>
      <c r="T1516" s="207"/>
      <c r="AT1516" s="208" t="s">
        <v>157</v>
      </c>
      <c r="AU1516" s="208" t="s">
        <v>82</v>
      </c>
      <c r="AV1516" s="13" t="s">
        <v>80</v>
      </c>
      <c r="AW1516" s="13" t="s">
        <v>33</v>
      </c>
      <c r="AX1516" s="13" t="s">
        <v>72</v>
      </c>
      <c r="AY1516" s="208" t="s">
        <v>146</v>
      </c>
    </row>
    <row r="1517" spans="1:65" s="14" customFormat="1">
      <c r="B1517" s="209"/>
      <c r="C1517" s="210"/>
      <c r="D1517" s="200" t="s">
        <v>157</v>
      </c>
      <c r="E1517" s="211" t="s">
        <v>19</v>
      </c>
      <c r="F1517" s="212" t="s">
        <v>1886</v>
      </c>
      <c r="G1517" s="210"/>
      <c r="H1517" s="213">
        <v>24.92</v>
      </c>
      <c r="I1517" s="214"/>
      <c r="J1517" s="210"/>
      <c r="K1517" s="210"/>
      <c r="L1517" s="215"/>
      <c r="M1517" s="216"/>
      <c r="N1517" s="217"/>
      <c r="O1517" s="217"/>
      <c r="P1517" s="217"/>
      <c r="Q1517" s="217"/>
      <c r="R1517" s="217"/>
      <c r="S1517" s="217"/>
      <c r="T1517" s="218"/>
      <c r="AT1517" s="219" t="s">
        <v>157</v>
      </c>
      <c r="AU1517" s="219" t="s">
        <v>82</v>
      </c>
      <c r="AV1517" s="14" t="s">
        <v>82</v>
      </c>
      <c r="AW1517" s="14" t="s">
        <v>33</v>
      </c>
      <c r="AX1517" s="14" t="s">
        <v>72</v>
      </c>
      <c r="AY1517" s="219" t="s">
        <v>146</v>
      </c>
    </row>
    <row r="1518" spans="1:65" s="13" customFormat="1">
      <c r="B1518" s="198"/>
      <c r="C1518" s="199"/>
      <c r="D1518" s="200" t="s">
        <v>157</v>
      </c>
      <c r="E1518" s="201" t="s">
        <v>19</v>
      </c>
      <c r="F1518" s="202" t="s">
        <v>1379</v>
      </c>
      <c r="G1518" s="199"/>
      <c r="H1518" s="201" t="s">
        <v>19</v>
      </c>
      <c r="I1518" s="203"/>
      <c r="J1518" s="199"/>
      <c r="K1518" s="199"/>
      <c r="L1518" s="204"/>
      <c r="M1518" s="205"/>
      <c r="N1518" s="206"/>
      <c r="O1518" s="206"/>
      <c r="P1518" s="206"/>
      <c r="Q1518" s="206"/>
      <c r="R1518" s="206"/>
      <c r="S1518" s="206"/>
      <c r="T1518" s="207"/>
      <c r="AT1518" s="208" t="s">
        <v>157</v>
      </c>
      <c r="AU1518" s="208" t="s">
        <v>82</v>
      </c>
      <c r="AV1518" s="13" t="s">
        <v>80</v>
      </c>
      <c r="AW1518" s="13" t="s">
        <v>33</v>
      </c>
      <c r="AX1518" s="13" t="s">
        <v>72</v>
      </c>
      <c r="AY1518" s="208" t="s">
        <v>146</v>
      </c>
    </row>
    <row r="1519" spans="1:65" s="14" customFormat="1">
      <c r="B1519" s="209"/>
      <c r="C1519" s="210"/>
      <c r="D1519" s="200" t="s">
        <v>157</v>
      </c>
      <c r="E1519" s="211" t="s">
        <v>19</v>
      </c>
      <c r="F1519" s="212" t="s">
        <v>1887</v>
      </c>
      <c r="G1519" s="210"/>
      <c r="H1519" s="213">
        <v>38.92</v>
      </c>
      <c r="I1519" s="214"/>
      <c r="J1519" s="210"/>
      <c r="K1519" s="210"/>
      <c r="L1519" s="215"/>
      <c r="M1519" s="216"/>
      <c r="N1519" s="217"/>
      <c r="O1519" s="217"/>
      <c r="P1519" s="217"/>
      <c r="Q1519" s="217"/>
      <c r="R1519" s="217"/>
      <c r="S1519" s="217"/>
      <c r="T1519" s="218"/>
      <c r="AT1519" s="219" t="s">
        <v>157</v>
      </c>
      <c r="AU1519" s="219" t="s">
        <v>82</v>
      </c>
      <c r="AV1519" s="14" t="s">
        <v>82</v>
      </c>
      <c r="AW1519" s="14" t="s">
        <v>33</v>
      </c>
      <c r="AX1519" s="14" t="s">
        <v>72</v>
      </c>
      <c r="AY1519" s="219" t="s">
        <v>146</v>
      </c>
    </row>
    <row r="1520" spans="1:65" s="13" customFormat="1">
      <c r="B1520" s="198"/>
      <c r="C1520" s="199"/>
      <c r="D1520" s="200" t="s">
        <v>157</v>
      </c>
      <c r="E1520" s="201" t="s">
        <v>19</v>
      </c>
      <c r="F1520" s="202" t="s">
        <v>1381</v>
      </c>
      <c r="G1520" s="199"/>
      <c r="H1520" s="201" t="s">
        <v>19</v>
      </c>
      <c r="I1520" s="203"/>
      <c r="J1520" s="199"/>
      <c r="K1520" s="199"/>
      <c r="L1520" s="204"/>
      <c r="M1520" s="205"/>
      <c r="N1520" s="206"/>
      <c r="O1520" s="206"/>
      <c r="P1520" s="206"/>
      <c r="Q1520" s="206"/>
      <c r="R1520" s="206"/>
      <c r="S1520" s="206"/>
      <c r="T1520" s="207"/>
      <c r="AT1520" s="208" t="s">
        <v>157</v>
      </c>
      <c r="AU1520" s="208" t="s">
        <v>82</v>
      </c>
      <c r="AV1520" s="13" t="s">
        <v>80</v>
      </c>
      <c r="AW1520" s="13" t="s">
        <v>33</v>
      </c>
      <c r="AX1520" s="13" t="s">
        <v>72</v>
      </c>
      <c r="AY1520" s="208" t="s">
        <v>146</v>
      </c>
    </row>
    <row r="1521" spans="1:65" s="14" customFormat="1">
      <c r="B1521" s="209"/>
      <c r="C1521" s="210"/>
      <c r="D1521" s="200" t="s">
        <v>157</v>
      </c>
      <c r="E1521" s="211" t="s">
        <v>19</v>
      </c>
      <c r="F1521" s="212" t="s">
        <v>1888</v>
      </c>
      <c r="G1521" s="210"/>
      <c r="H1521" s="213">
        <v>31.92</v>
      </c>
      <c r="I1521" s="214"/>
      <c r="J1521" s="210"/>
      <c r="K1521" s="210"/>
      <c r="L1521" s="215"/>
      <c r="M1521" s="216"/>
      <c r="N1521" s="217"/>
      <c r="O1521" s="217"/>
      <c r="P1521" s="217"/>
      <c r="Q1521" s="217"/>
      <c r="R1521" s="217"/>
      <c r="S1521" s="217"/>
      <c r="T1521" s="218"/>
      <c r="AT1521" s="219" t="s">
        <v>157</v>
      </c>
      <c r="AU1521" s="219" t="s">
        <v>82</v>
      </c>
      <c r="AV1521" s="14" t="s">
        <v>82</v>
      </c>
      <c r="AW1521" s="14" t="s">
        <v>33</v>
      </c>
      <c r="AX1521" s="14" t="s">
        <v>72</v>
      </c>
      <c r="AY1521" s="219" t="s">
        <v>146</v>
      </c>
    </row>
    <row r="1522" spans="1:65" s="15" customFormat="1">
      <c r="B1522" s="220"/>
      <c r="C1522" s="221"/>
      <c r="D1522" s="200" t="s">
        <v>157</v>
      </c>
      <c r="E1522" s="222" t="s">
        <v>19</v>
      </c>
      <c r="F1522" s="223" t="s">
        <v>161</v>
      </c>
      <c r="G1522" s="221"/>
      <c r="H1522" s="224">
        <v>135.80000000000001</v>
      </c>
      <c r="I1522" s="225"/>
      <c r="J1522" s="221"/>
      <c r="K1522" s="221"/>
      <c r="L1522" s="226"/>
      <c r="M1522" s="227"/>
      <c r="N1522" s="228"/>
      <c r="O1522" s="228"/>
      <c r="P1522" s="228"/>
      <c r="Q1522" s="228"/>
      <c r="R1522" s="228"/>
      <c r="S1522" s="228"/>
      <c r="T1522" s="229"/>
      <c r="AT1522" s="230" t="s">
        <v>157</v>
      </c>
      <c r="AU1522" s="230" t="s">
        <v>82</v>
      </c>
      <c r="AV1522" s="15" t="s">
        <v>147</v>
      </c>
      <c r="AW1522" s="15" t="s">
        <v>33</v>
      </c>
      <c r="AX1522" s="15" t="s">
        <v>80</v>
      </c>
      <c r="AY1522" s="230" t="s">
        <v>146</v>
      </c>
    </row>
    <row r="1523" spans="1:65" s="2" customFormat="1" ht="16.5" customHeight="1">
      <c r="A1523" s="36"/>
      <c r="B1523" s="37"/>
      <c r="C1523" s="236" t="s">
        <v>1918</v>
      </c>
      <c r="D1523" s="236" t="s">
        <v>392</v>
      </c>
      <c r="E1523" s="237" t="s">
        <v>1919</v>
      </c>
      <c r="F1523" s="238" t="s">
        <v>1920</v>
      </c>
      <c r="G1523" s="239" t="s">
        <v>152</v>
      </c>
      <c r="H1523" s="240">
        <v>149.38</v>
      </c>
      <c r="I1523" s="241"/>
      <c r="J1523" s="242">
        <f>ROUND(I1523*H1523,2)</f>
        <v>0</v>
      </c>
      <c r="K1523" s="238" t="s">
        <v>19</v>
      </c>
      <c r="L1523" s="243"/>
      <c r="M1523" s="244" t="s">
        <v>19</v>
      </c>
      <c r="N1523" s="245" t="s">
        <v>43</v>
      </c>
      <c r="O1523" s="66"/>
      <c r="P1523" s="189">
        <f>O1523*H1523</f>
        <v>0</v>
      </c>
      <c r="Q1523" s="189">
        <v>1.18E-2</v>
      </c>
      <c r="R1523" s="189">
        <f>Q1523*H1523</f>
        <v>1.7626839999999999</v>
      </c>
      <c r="S1523" s="189">
        <v>0</v>
      </c>
      <c r="T1523" s="190">
        <f>S1523*H1523</f>
        <v>0</v>
      </c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R1523" s="191" t="s">
        <v>335</v>
      </c>
      <c r="AT1523" s="191" t="s">
        <v>392</v>
      </c>
      <c r="AU1523" s="191" t="s">
        <v>82</v>
      </c>
      <c r="AY1523" s="19" t="s">
        <v>146</v>
      </c>
      <c r="BE1523" s="192">
        <f>IF(N1523="základní",J1523,0)</f>
        <v>0</v>
      </c>
      <c r="BF1523" s="192">
        <f>IF(N1523="snížená",J1523,0)</f>
        <v>0</v>
      </c>
      <c r="BG1523" s="192">
        <f>IF(N1523="zákl. přenesená",J1523,0)</f>
        <v>0</v>
      </c>
      <c r="BH1523" s="192">
        <f>IF(N1523="sníž. přenesená",J1523,0)</f>
        <v>0</v>
      </c>
      <c r="BI1523" s="192">
        <f>IF(N1523="nulová",J1523,0)</f>
        <v>0</v>
      </c>
      <c r="BJ1523" s="19" t="s">
        <v>80</v>
      </c>
      <c r="BK1523" s="192">
        <f>ROUND(I1523*H1523,2)</f>
        <v>0</v>
      </c>
      <c r="BL1523" s="19" t="s">
        <v>241</v>
      </c>
      <c r="BM1523" s="191" t="s">
        <v>1921</v>
      </c>
    </row>
    <row r="1524" spans="1:65" s="14" customFormat="1">
      <c r="B1524" s="209"/>
      <c r="C1524" s="210"/>
      <c r="D1524" s="200" t="s">
        <v>157</v>
      </c>
      <c r="E1524" s="210"/>
      <c r="F1524" s="212" t="s">
        <v>1922</v>
      </c>
      <c r="G1524" s="210"/>
      <c r="H1524" s="213">
        <v>149.38</v>
      </c>
      <c r="I1524" s="214"/>
      <c r="J1524" s="210"/>
      <c r="K1524" s="210"/>
      <c r="L1524" s="215"/>
      <c r="M1524" s="216"/>
      <c r="N1524" s="217"/>
      <c r="O1524" s="217"/>
      <c r="P1524" s="217"/>
      <c r="Q1524" s="217"/>
      <c r="R1524" s="217"/>
      <c r="S1524" s="217"/>
      <c r="T1524" s="218"/>
      <c r="AT1524" s="219" t="s">
        <v>157</v>
      </c>
      <c r="AU1524" s="219" t="s">
        <v>82</v>
      </c>
      <c r="AV1524" s="14" t="s">
        <v>82</v>
      </c>
      <c r="AW1524" s="14" t="s">
        <v>4</v>
      </c>
      <c r="AX1524" s="14" t="s">
        <v>80</v>
      </c>
      <c r="AY1524" s="219" t="s">
        <v>146</v>
      </c>
    </row>
    <row r="1525" spans="1:65" s="2" customFormat="1" ht="16.5" customHeight="1">
      <c r="A1525" s="36"/>
      <c r="B1525" s="37"/>
      <c r="C1525" s="180" t="s">
        <v>1923</v>
      </c>
      <c r="D1525" s="180" t="s">
        <v>149</v>
      </c>
      <c r="E1525" s="181" t="s">
        <v>1924</v>
      </c>
      <c r="F1525" s="182" t="s">
        <v>1925</v>
      </c>
      <c r="G1525" s="183" t="s">
        <v>297</v>
      </c>
      <c r="H1525" s="184">
        <v>15</v>
      </c>
      <c r="I1525" s="185"/>
      <c r="J1525" s="186">
        <f>ROUND(I1525*H1525,2)</f>
        <v>0</v>
      </c>
      <c r="K1525" s="182" t="s">
        <v>362</v>
      </c>
      <c r="L1525" s="41"/>
      <c r="M1525" s="187" t="s">
        <v>19</v>
      </c>
      <c r="N1525" s="188" t="s">
        <v>43</v>
      </c>
      <c r="O1525" s="66"/>
      <c r="P1525" s="189">
        <f>O1525*H1525</f>
        <v>0</v>
      </c>
      <c r="Q1525" s="189">
        <v>5.5000000000000003E-4</v>
      </c>
      <c r="R1525" s="189">
        <f>Q1525*H1525</f>
        <v>8.2500000000000004E-3</v>
      </c>
      <c r="S1525" s="189">
        <v>0</v>
      </c>
      <c r="T1525" s="190">
        <f>S1525*H1525</f>
        <v>0</v>
      </c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R1525" s="191" t="s">
        <v>241</v>
      </c>
      <c r="AT1525" s="191" t="s">
        <v>149</v>
      </c>
      <c r="AU1525" s="191" t="s">
        <v>82</v>
      </c>
      <c r="AY1525" s="19" t="s">
        <v>146</v>
      </c>
      <c r="BE1525" s="192">
        <f>IF(N1525="základní",J1525,0)</f>
        <v>0</v>
      </c>
      <c r="BF1525" s="192">
        <f>IF(N1525="snížená",J1525,0)</f>
        <v>0</v>
      </c>
      <c r="BG1525" s="192">
        <f>IF(N1525="zákl. přenesená",J1525,0)</f>
        <v>0</v>
      </c>
      <c r="BH1525" s="192">
        <f>IF(N1525="sníž. přenesená",J1525,0)</f>
        <v>0</v>
      </c>
      <c r="BI1525" s="192">
        <f>IF(N1525="nulová",J1525,0)</f>
        <v>0</v>
      </c>
      <c r="BJ1525" s="19" t="s">
        <v>80</v>
      </c>
      <c r="BK1525" s="192">
        <f>ROUND(I1525*H1525,2)</f>
        <v>0</v>
      </c>
      <c r="BL1525" s="19" t="s">
        <v>241</v>
      </c>
      <c r="BM1525" s="191" t="s">
        <v>1926</v>
      </c>
    </row>
    <row r="1526" spans="1:65" s="2" customFormat="1">
      <c r="A1526" s="36"/>
      <c r="B1526" s="37"/>
      <c r="C1526" s="38"/>
      <c r="D1526" s="193" t="s">
        <v>155</v>
      </c>
      <c r="E1526" s="38"/>
      <c r="F1526" s="194" t="s">
        <v>1927</v>
      </c>
      <c r="G1526" s="38"/>
      <c r="H1526" s="38"/>
      <c r="I1526" s="195"/>
      <c r="J1526" s="38"/>
      <c r="K1526" s="38"/>
      <c r="L1526" s="41"/>
      <c r="M1526" s="196"/>
      <c r="N1526" s="197"/>
      <c r="O1526" s="66"/>
      <c r="P1526" s="66"/>
      <c r="Q1526" s="66"/>
      <c r="R1526" s="66"/>
      <c r="S1526" s="66"/>
      <c r="T1526" s="67"/>
      <c r="U1526" s="36"/>
      <c r="V1526" s="36"/>
      <c r="W1526" s="36"/>
      <c r="X1526" s="36"/>
      <c r="Y1526" s="36"/>
      <c r="Z1526" s="36"/>
      <c r="AA1526" s="36"/>
      <c r="AB1526" s="36"/>
      <c r="AC1526" s="36"/>
      <c r="AD1526" s="36"/>
      <c r="AE1526" s="36"/>
      <c r="AT1526" s="19" t="s">
        <v>155</v>
      </c>
      <c r="AU1526" s="19" t="s">
        <v>82</v>
      </c>
    </row>
    <row r="1527" spans="1:65" s="14" customFormat="1">
      <c r="B1527" s="209"/>
      <c r="C1527" s="210"/>
      <c r="D1527" s="200" t="s">
        <v>157</v>
      </c>
      <c r="E1527" s="211" t="s">
        <v>19</v>
      </c>
      <c r="F1527" s="212" t="s">
        <v>1928</v>
      </c>
      <c r="G1527" s="210"/>
      <c r="H1527" s="213">
        <v>14</v>
      </c>
      <c r="I1527" s="214"/>
      <c r="J1527" s="210"/>
      <c r="K1527" s="210"/>
      <c r="L1527" s="215"/>
      <c r="M1527" s="216"/>
      <c r="N1527" s="217"/>
      <c r="O1527" s="217"/>
      <c r="P1527" s="217"/>
      <c r="Q1527" s="217"/>
      <c r="R1527" s="217"/>
      <c r="S1527" s="217"/>
      <c r="T1527" s="218"/>
      <c r="AT1527" s="219" t="s">
        <v>157</v>
      </c>
      <c r="AU1527" s="219" t="s">
        <v>82</v>
      </c>
      <c r="AV1527" s="14" t="s">
        <v>82</v>
      </c>
      <c r="AW1527" s="14" t="s">
        <v>33</v>
      </c>
      <c r="AX1527" s="14" t="s">
        <v>72</v>
      </c>
      <c r="AY1527" s="219" t="s">
        <v>146</v>
      </c>
    </row>
    <row r="1528" spans="1:65" s="14" customFormat="1">
      <c r="B1528" s="209"/>
      <c r="C1528" s="210"/>
      <c r="D1528" s="200" t="s">
        <v>157</v>
      </c>
      <c r="E1528" s="211" t="s">
        <v>19</v>
      </c>
      <c r="F1528" s="212" t="s">
        <v>80</v>
      </c>
      <c r="G1528" s="210"/>
      <c r="H1528" s="213">
        <v>1</v>
      </c>
      <c r="I1528" s="214"/>
      <c r="J1528" s="210"/>
      <c r="K1528" s="210"/>
      <c r="L1528" s="215"/>
      <c r="M1528" s="216"/>
      <c r="N1528" s="217"/>
      <c r="O1528" s="217"/>
      <c r="P1528" s="217"/>
      <c r="Q1528" s="217"/>
      <c r="R1528" s="217"/>
      <c r="S1528" s="217"/>
      <c r="T1528" s="218"/>
      <c r="AT1528" s="219" t="s">
        <v>157</v>
      </c>
      <c r="AU1528" s="219" t="s">
        <v>82</v>
      </c>
      <c r="AV1528" s="14" t="s">
        <v>82</v>
      </c>
      <c r="AW1528" s="14" t="s">
        <v>33</v>
      </c>
      <c r="AX1528" s="14" t="s">
        <v>72</v>
      </c>
      <c r="AY1528" s="219" t="s">
        <v>146</v>
      </c>
    </row>
    <row r="1529" spans="1:65" s="15" customFormat="1">
      <c r="B1529" s="220"/>
      <c r="C1529" s="221"/>
      <c r="D1529" s="200" t="s">
        <v>157</v>
      </c>
      <c r="E1529" s="222" t="s">
        <v>19</v>
      </c>
      <c r="F1529" s="223" t="s">
        <v>161</v>
      </c>
      <c r="G1529" s="221"/>
      <c r="H1529" s="224">
        <v>15</v>
      </c>
      <c r="I1529" s="225"/>
      <c r="J1529" s="221"/>
      <c r="K1529" s="221"/>
      <c r="L1529" s="226"/>
      <c r="M1529" s="227"/>
      <c r="N1529" s="228"/>
      <c r="O1529" s="228"/>
      <c r="P1529" s="228"/>
      <c r="Q1529" s="228"/>
      <c r="R1529" s="228"/>
      <c r="S1529" s="228"/>
      <c r="T1529" s="229"/>
      <c r="AT1529" s="230" t="s">
        <v>157</v>
      </c>
      <c r="AU1529" s="230" t="s">
        <v>82</v>
      </c>
      <c r="AV1529" s="15" t="s">
        <v>147</v>
      </c>
      <c r="AW1529" s="15" t="s">
        <v>33</v>
      </c>
      <c r="AX1529" s="15" t="s">
        <v>80</v>
      </c>
      <c r="AY1529" s="230" t="s">
        <v>146</v>
      </c>
    </row>
    <row r="1530" spans="1:65" s="2" customFormat="1" ht="16.5" customHeight="1">
      <c r="A1530" s="36"/>
      <c r="B1530" s="37"/>
      <c r="C1530" s="180" t="s">
        <v>1929</v>
      </c>
      <c r="D1530" s="180" t="s">
        <v>149</v>
      </c>
      <c r="E1530" s="181" t="s">
        <v>1930</v>
      </c>
      <c r="F1530" s="182" t="s">
        <v>1931</v>
      </c>
      <c r="G1530" s="183" t="s">
        <v>152</v>
      </c>
      <c r="H1530" s="184">
        <v>135.80000000000001</v>
      </c>
      <c r="I1530" s="185"/>
      <c r="J1530" s="186">
        <f>ROUND(I1530*H1530,2)</f>
        <v>0</v>
      </c>
      <c r="K1530" s="182" t="s">
        <v>362</v>
      </c>
      <c r="L1530" s="41"/>
      <c r="M1530" s="187" t="s">
        <v>19</v>
      </c>
      <c r="N1530" s="188" t="s">
        <v>43</v>
      </c>
      <c r="O1530" s="66"/>
      <c r="P1530" s="189">
        <f>O1530*H1530</f>
        <v>0</v>
      </c>
      <c r="Q1530" s="189">
        <v>5.0000000000000002E-5</v>
      </c>
      <c r="R1530" s="189">
        <f>Q1530*H1530</f>
        <v>6.7900000000000009E-3</v>
      </c>
      <c r="S1530" s="189">
        <v>0</v>
      </c>
      <c r="T1530" s="190">
        <f>S1530*H1530</f>
        <v>0</v>
      </c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R1530" s="191" t="s">
        <v>241</v>
      </c>
      <c r="AT1530" s="191" t="s">
        <v>149</v>
      </c>
      <c r="AU1530" s="191" t="s">
        <v>82</v>
      </c>
      <c r="AY1530" s="19" t="s">
        <v>146</v>
      </c>
      <c r="BE1530" s="192">
        <f>IF(N1530="základní",J1530,0)</f>
        <v>0</v>
      </c>
      <c r="BF1530" s="192">
        <f>IF(N1530="snížená",J1530,0)</f>
        <v>0</v>
      </c>
      <c r="BG1530" s="192">
        <f>IF(N1530="zákl. přenesená",J1530,0)</f>
        <v>0</v>
      </c>
      <c r="BH1530" s="192">
        <f>IF(N1530="sníž. přenesená",J1530,0)</f>
        <v>0</v>
      </c>
      <c r="BI1530" s="192">
        <f>IF(N1530="nulová",J1530,0)</f>
        <v>0</v>
      </c>
      <c r="BJ1530" s="19" t="s">
        <v>80</v>
      </c>
      <c r="BK1530" s="192">
        <f>ROUND(I1530*H1530,2)</f>
        <v>0</v>
      </c>
      <c r="BL1530" s="19" t="s">
        <v>241</v>
      </c>
      <c r="BM1530" s="191" t="s">
        <v>1932</v>
      </c>
    </row>
    <row r="1531" spans="1:65" s="2" customFormat="1">
      <c r="A1531" s="36"/>
      <c r="B1531" s="37"/>
      <c r="C1531" s="38"/>
      <c r="D1531" s="193" t="s">
        <v>155</v>
      </c>
      <c r="E1531" s="38"/>
      <c r="F1531" s="194" t="s">
        <v>1933</v>
      </c>
      <c r="G1531" s="38"/>
      <c r="H1531" s="38"/>
      <c r="I1531" s="195"/>
      <c r="J1531" s="38"/>
      <c r="K1531" s="38"/>
      <c r="L1531" s="41"/>
      <c r="M1531" s="196"/>
      <c r="N1531" s="197"/>
      <c r="O1531" s="66"/>
      <c r="P1531" s="66"/>
      <c r="Q1531" s="66"/>
      <c r="R1531" s="66"/>
      <c r="S1531" s="66"/>
      <c r="T1531" s="67"/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T1531" s="19" t="s">
        <v>155</v>
      </c>
      <c r="AU1531" s="19" t="s">
        <v>82</v>
      </c>
    </row>
    <row r="1532" spans="1:65" s="13" customFormat="1">
      <c r="B1532" s="198"/>
      <c r="C1532" s="199"/>
      <c r="D1532" s="200" t="s">
        <v>157</v>
      </c>
      <c r="E1532" s="201" t="s">
        <v>19</v>
      </c>
      <c r="F1532" s="202" t="s">
        <v>524</v>
      </c>
      <c r="G1532" s="199"/>
      <c r="H1532" s="201" t="s">
        <v>19</v>
      </c>
      <c r="I1532" s="203"/>
      <c r="J1532" s="199"/>
      <c r="K1532" s="199"/>
      <c r="L1532" s="204"/>
      <c r="M1532" s="205"/>
      <c r="N1532" s="206"/>
      <c r="O1532" s="206"/>
      <c r="P1532" s="206"/>
      <c r="Q1532" s="206"/>
      <c r="R1532" s="206"/>
      <c r="S1532" s="206"/>
      <c r="T1532" s="207"/>
      <c r="AT1532" s="208" t="s">
        <v>157</v>
      </c>
      <c r="AU1532" s="208" t="s">
        <v>82</v>
      </c>
      <c r="AV1532" s="13" t="s">
        <v>80</v>
      </c>
      <c r="AW1532" s="13" t="s">
        <v>33</v>
      </c>
      <c r="AX1532" s="13" t="s">
        <v>72</v>
      </c>
      <c r="AY1532" s="208" t="s">
        <v>146</v>
      </c>
    </row>
    <row r="1533" spans="1:65" s="14" customFormat="1">
      <c r="B1533" s="209"/>
      <c r="C1533" s="210"/>
      <c r="D1533" s="200" t="s">
        <v>157</v>
      </c>
      <c r="E1533" s="211" t="s">
        <v>19</v>
      </c>
      <c r="F1533" s="212" t="s">
        <v>1884</v>
      </c>
      <c r="G1533" s="210"/>
      <c r="H1533" s="213">
        <v>13.16</v>
      </c>
      <c r="I1533" s="214"/>
      <c r="J1533" s="210"/>
      <c r="K1533" s="210"/>
      <c r="L1533" s="215"/>
      <c r="M1533" s="216"/>
      <c r="N1533" s="217"/>
      <c r="O1533" s="217"/>
      <c r="P1533" s="217"/>
      <c r="Q1533" s="217"/>
      <c r="R1533" s="217"/>
      <c r="S1533" s="217"/>
      <c r="T1533" s="218"/>
      <c r="AT1533" s="219" t="s">
        <v>157</v>
      </c>
      <c r="AU1533" s="219" t="s">
        <v>82</v>
      </c>
      <c r="AV1533" s="14" t="s">
        <v>82</v>
      </c>
      <c r="AW1533" s="14" t="s">
        <v>33</v>
      </c>
      <c r="AX1533" s="14" t="s">
        <v>72</v>
      </c>
      <c r="AY1533" s="219" t="s">
        <v>146</v>
      </c>
    </row>
    <row r="1534" spans="1:65" s="13" customFormat="1">
      <c r="B1534" s="198"/>
      <c r="C1534" s="199"/>
      <c r="D1534" s="200" t="s">
        <v>157</v>
      </c>
      <c r="E1534" s="201" t="s">
        <v>19</v>
      </c>
      <c r="F1534" s="202" t="s">
        <v>526</v>
      </c>
      <c r="G1534" s="199"/>
      <c r="H1534" s="201" t="s">
        <v>19</v>
      </c>
      <c r="I1534" s="203"/>
      <c r="J1534" s="199"/>
      <c r="K1534" s="199"/>
      <c r="L1534" s="204"/>
      <c r="M1534" s="205"/>
      <c r="N1534" s="206"/>
      <c r="O1534" s="206"/>
      <c r="P1534" s="206"/>
      <c r="Q1534" s="206"/>
      <c r="R1534" s="206"/>
      <c r="S1534" s="206"/>
      <c r="T1534" s="207"/>
      <c r="AT1534" s="208" t="s">
        <v>157</v>
      </c>
      <c r="AU1534" s="208" t="s">
        <v>82</v>
      </c>
      <c r="AV1534" s="13" t="s">
        <v>80</v>
      </c>
      <c r="AW1534" s="13" t="s">
        <v>33</v>
      </c>
      <c r="AX1534" s="13" t="s">
        <v>72</v>
      </c>
      <c r="AY1534" s="208" t="s">
        <v>146</v>
      </c>
    </row>
    <row r="1535" spans="1:65" s="14" customFormat="1">
      <c r="B1535" s="209"/>
      <c r="C1535" s="210"/>
      <c r="D1535" s="200" t="s">
        <v>157</v>
      </c>
      <c r="E1535" s="211" t="s">
        <v>19</v>
      </c>
      <c r="F1535" s="212" t="s">
        <v>1885</v>
      </c>
      <c r="G1535" s="210"/>
      <c r="H1535" s="213">
        <v>26.88</v>
      </c>
      <c r="I1535" s="214"/>
      <c r="J1535" s="210"/>
      <c r="K1535" s="210"/>
      <c r="L1535" s="215"/>
      <c r="M1535" s="216"/>
      <c r="N1535" s="217"/>
      <c r="O1535" s="217"/>
      <c r="P1535" s="217"/>
      <c r="Q1535" s="217"/>
      <c r="R1535" s="217"/>
      <c r="S1535" s="217"/>
      <c r="T1535" s="218"/>
      <c r="AT1535" s="219" t="s">
        <v>157</v>
      </c>
      <c r="AU1535" s="219" t="s">
        <v>82</v>
      </c>
      <c r="AV1535" s="14" t="s">
        <v>82</v>
      </c>
      <c r="AW1535" s="14" t="s">
        <v>33</v>
      </c>
      <c r="AX1535" s="14" t="s">
        <v>72</v>
      </c>
      <c r="AY1535" s="219" t="s">
        <v>146</v>
      </c>
    </row>
    <row r="1536" spans="1:65" s="13" customFormat="1">
      <c r="B1536" s="198"/>
      <c r="C1536" s="199"/>
      <c r="D1536" s="200" t="s">
        <v>157</v>
      </c>
      <c r="E1536" s="201" t="s">
        <v>19</v>
      </c>
      <c r="F1536" s="202" t="s">
        <v>1007</v>
      </c>
      <c r="G1536" s="199"/>
      <c r="H1536" s="201" t="s">
        <v>19</v>
      </c>
      <c r="I1536" s="203"/>
      <c r="J1536" s="199"/>
      <c r="K1536" s="199"/>
      <c r="L1536" s="204"/>
      <c r="M1536" s="205"/>
      <c r="N1536" s="206"/>
      <c r="O1536" s="206"/>
      <c r="P1536" s="206"/>
      <c r="Q1536" s="206"/>
      <c r="R1536" s="206"/>
      <c r="S1536" s="206"/>
      <c r="T1536" s="207"/>
      <c r="AT1536" s="208" t="s">
        <v>157</v>
      </c>
      <c r="AU1536" s="208" t="s">
        <v>82</v>
      </c>
      <c r="AV1536" s="13" t="s">
        <v>80</v>
      </c>
      <c r="AW1536" s="13" t="s">
        <v>33</v>
      </c>
      <c r="AX1536" s="13" t="s">
        <v>72</v>
      </c>
      <c r="AY1536" s="208" t="s">
        <v>146</v>
      </c>
    </row>
    <row r="1537" spans="1:65" s="14" customFormat="1">
      <c r="B1537" s="209"/>
      <c r="C1537" s="210"/>
      <c r="D1537" s="200" t="s">
        <v>157</v>
      </c>
      <c r="E1537" s="211" t="s">
        <v>19</v>
      </c>
      <c r="F1537" s="212" t="s">
        <v>1886</v>
      </c>
      <c r="G1537" s="210"/>
      <c r="H1537" s="213">
        <v>24.92</v>
      </c>
      <c r="I1537" s="214"/>
      <c r="J1537" s="210"/>
      <c r="K1537" s="210"/>
      <c r="L1537" s="215"/>
      <c r="M1537" s="216"/>
      <c r="N1537" s="217"/>
      <c r="O1537" s="217"/>
      <c r="P1537" s="217"/>
      <c r="Q1537" s="217"/>
      <c r="R1537" s="217"/>
      <c r="S1537" s="217"/>
      <c r="T1537" s="218"/>
      <c r="AT1537" s="219" t="s">
        <v>157</v>
      </c>
      <c r="AU1537" s="219" t="s">
        <v>82</v>
      </c>
      <c r="AV1537" s="14" t="s">
        <v>82</v>
      </c>
      <c r="AW1537" s="14" t="s">
        <v>33</v>
      </c>
      <c r="AX1537" s="14" t="s">
        <v>72</v>
      </c>
      <c r="AY1537" s="219" t="s">
        <v>146</v>
      </c>
    </row>
    <row r="1538" spans="1:65" s="13" customFormat="1">
      <c r="B1538" s="198"/>
      <c r="C1538" s="199"/>
      <c r="D1538" s="200" t="s">
        <v>157</v>
      </c>
      <c r="E1538" s="201" t="s">
        <v>19</v>
      </c>
      <c r="F1538" s="202" t="s">
        <v>1379</v>
      </c>
      <c r="G1538" s="199"/>
      <c r="H1538" s="201" t="s">
        <v>19</v>
      </c>
      <c r="I1538" s="203"/>
      <c r="J1538" s="199"/>
      <c r="K1538" s="199"/>
      <c r="L1538" s="204"/>
      <c r="M1538" s="205"/>
      <c r="N1538" s="206"/>
      <c r="O1538" s="206"/>
      <c r="P1538" s="206"/>
      <c r="Q1538" s="206"/>
      <c r="R1538" s="206"/>
      <c r="S1538" s="206"/>
      <c r="T1538" s="207"/>
      <c r="AT1538" s="208" t="s">
        <v>157</v>
      </c>
      <c r="AU1538" s="208" t="s">
        <v>82</v>
      </c>
      <c r="AV1538" s="13" t="s">
        <v>80</v>
      </c>
      <c r="AW1538" s="13" t="s">
        <v>33</v>
      </c>
      <c r="AX1538" s="13" t="s">
        <v>72</v>
      </c>
      <c r="AY1538" s="208" t="s">
        <v>146</v>
      </c>
    </row>
    <row r="1539" spans="1:65" s="14" customFormat="1">
      <c r="B1539" s="209"/>
      <c r="C1539" s="210"/>
      <c r="D1539" s="200" t="s">
        <v>157</v>
      </c>
      <c r="E1539" s="211" t="s">
        <v>19</v>
      </c>
      <c r="F1539" s="212" t="s">
        <v>1887</v>
      </c>
      <c r="G1539" s="210"/>
      <c r="H1539" s="213">
        <v>38.92</v>
      </c>
      <c r="I1539" s="214"/>
      <c r="J1539" s="210"/>
      <c r="K1539" s="210"/>
      <c r="L1539" s="215"/>
      <c r="M1539" s="216"/>
      <c r="N1539" s="217"/>
      <c r="O1539" s="217"/>
      <c r="P1539" s="217"/>
      <c r="Q1539" s="217"/>
      <c r="R1539" s="217"/>
      <c r="S1539" s="217"/>
      <c r="T1539" s="218"/>
      <c r="AT1539" s="219" t="s">
        <v>157</v>
      </c>
      <c r="AU1539" s="219" t="s">
        <v>82</v>
      </c>
      <c r="AV1539" s="14" t="s">
        <v>82</v>
      </c>
      <c r="AW1539" s="14" t="s">
        <v>33</v>
      </c>
      <c r="AX1539" s="14" t="s">
        <v>72</v>
      </c>
      <c r="AY1539" s="219" t="s">
        <v>146</v>
      </c>
    </row>
    <row r="1540" spans="1:65" s="13" customFormat="1">
      <c r="B1540" s="198"/>
      <c r="C1540" s="199"/>
      <c r="D1540" s="200" t="s">
        <v>157</v>
      </c>
      <c r="E1540" s="201" t="s">
        <v>19</v>
      </c>
      <c r="F1540" s="202" t="s">
        <v>1381</v>
      </c>
      <c r="G1540" s="199"/>
      <c r="H1540" s="201" t="s">
        <v>19</v>
      </c>
      <c r="I1540" s="203"/>
      <c r="J1540" s="199"/>
      <c r="K1540" s="199"/>
      <c r="L1540" s="204"/>
      <c r="M1540" s="205"/>
      <c r="N1540" s="206"/>
      <c r="O1540" s="206"/>
      <c r="P1540" s="206"/>
      <c r="Q1540" s="206"/>
      <c r="R1540" s="206"/>
      <c r="S1540" s="206"/>
      <c r="T1540" s="207"/>
      <c r="AT1540" s="208" t="s">
        <v>157</v>
      </c>
      <c r="AU1540" s="208" t="s">
        <v>82</v>
      </c>
      <c r="AV1540" s="13" t="s">
        <v>80</v>
      </c>
      <c r="AW1540" s="13" t="s">
        <v>33</v>
      </c>
      <c r="AX1540" s="13" t="s">
        <v>72</v>
      </c>
      <c r="AY1540" s="208" t="s">
        <v>146</v>
      </c>
    </row>
    <row r="1541" spans="1:65" s="14" customFormat="1">
      <c r="B1541" s="209"/>
      <c r="C1541" s="210"/>
      <c r="D1541" s="200" t="s">
        <v>157</v>
      </c>
      <c r="E1541" s="211" t="s">
        <v>19</v>
      </c>
      <c r="F1541" s="212" t="s">
        <v>1888</v>
      </c>
      <c r="G1541" s="210"/>
      <c r="H1541" s="213">
        <v>31.92</v>
      </c>
      <c r="I1541" s="214"/>
      <c r="J1541" s="210"/>
      <c r="K1541" s="210"/>
      <c r="L1541" s="215"/>
      <c r="M1541" s="216"/>
      <c r="N1541" s="217"/>
      <c r="O1541" s="217"/>
      <c r="P1541" s="217"/>
      <c r="Q1541" s="217"/>
      <c r="R1541" s="217"/>
      <c r="S1541" s="217"/>
      <c r="T1541" s="218"/>
      <c r="AT1541" s="219" t="s">
        <v>157</v>
      </c>
      <c r="AU1541" s="219" t="s">
        <v>82</v>
      </c>
      <c r="AV1541" s="14" t="s">
        <v>82</v>
      </c>
      <c r="AW1541" s="14" t="s">
        <v>33</v>
      </c>
      <c r="AX1541" s="14" t="s">
        <v>72</v>
      </c>
      <c r="AY1541" s="219" t="s">
        <v>146</v>
      </c>
    </row>
    <row r="1542" spans="1:65" s="15" customFormat="1">
      <c r="B1542" s="220"/>
      <c r="C1542" s="221"/>
      <c r="D1542" s="200" t="s">
        <v>157</v>
      </c>
      <c r="E1542" s="222" t="s">
        <v>19</v>
      </c>
      <c r="F1542" s="223" t="s">
        <v>161</v>
      </c>
      <c r="G1542" s="221"/>
      <c r="H1542" s="224">
        <v>135.80000000000001</v>
      </c>
      <c r="I1542" s="225"/>
      <c r="J1542" s="221"/>
      <c r="K1542" s="221"/>
      <c r="L1542" s="226"/>
      <c r="M1542" s="227"/>
      <c r="N1542" s="228"/>
      <c r="O1542" s="228"/>
      <c r="P1542" s="228"/>
      <c r="Q1542" s="228"/>
      <c r="R1542" s="228"/>
      <c r="S1542" s="228"/>
      <c r="T1542" s="229"/>
      <c r="AT1542" s="230" t="s">
        <v>157</v>
      </c>
      <c r="AU1542" s="230" t="s">
        <v>82</v>
      </c>
      <c r="AV1542" s="15" t="s">
        <v>147</v>
      </c>
      <c r="AW1542" s="15" t="s">
        <v>33</v>
      </c>
      <c r="AX1542" s="15" t="s">
        <v>80</v>
      </c>
      <c r="AY1542" s="230" t="s">
        <v>146</v>
      </c>
    </row>
    <row r="1543" spans="1:65" s="2" customFormat="1" ht="24.2" customHeight="1">
      <c r="A1543" s="36"/>
      <c r="B1543" s="37"/>
      <c r="C1543" s="180" t="s">
        <v>1934</v>
      </c>
      <c r="D1543" s="180" t="s">
        <v>149</v>
      </c>
      <c r="E1543" s="181" t="s">
        <v>1935</v>
      </c>
      <c r="F1543" s="182" t="s">
        <v>1936</v>
      </c>
      <c r="G1543" s="183" t="s">
        <v>213</v>
      </c>
      <c r="H1543" s="184">
        <v>2.93</v>
      </c>
      <c r="I1543" s="185"/>
      <c r="J1543" s="186">
        <f>ROUND(I1543*H1543,2)</f>
        <v>0</v>
      </c>
      <c r="K1543" s="182" t="s">
        <v>362</v>
      </c>
      <c r="L1543" s="41"/>
      <c r="M1543" s="187" t="s">
        <v>19</v>
      </c>
      <c r="N1543" s="188" t="s">
        <v>43</v>
      </c>
      <c r="O1543" s="66"/>
      <c r="P1543" s="189">
        <f>O1543*H1543</f>
        <v>0</v>
      </c>
      <c r="Q1543" s="189">
        <v>0</v>
      </c>
      <c r="R1543" s="189">
        <f>Q1543*H1543</f>
        <v>0</v>
      </c>
      <c r="S1543" s="189">
        <v>0</v>
      </c>
      <c r="T1543" s="190">
        <f>S1543*H1543</f>
        <v>0</v>
      </c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R1543" s="191" t="s">
        <v>241</v>
      </c>
      <c r="AT1543" s="191" t="s">
        <v>149</v>
      </c>
      <c r="AU1543" s="191" t="s">
        <v>82</v>
      </c>
      <c r="AY1543" s="19" t="s">
        <v>146</v>
      </c>
      <c r="BE1543" s="192">
        <f>IF(N1543="základní",J1543,0)</f>
        <v>0</v>
      </c>
      <c r="BF1543" s="192">
        <f>IF(N1543="snížená",J1543,0)</f>
        <v>0</v>
      </c>
      <c r="BG1543" s="192">
        <f>IF(N1543="zákl. přenesená",J1543,0)</f>
        <v>0</v>
      </c>
      <c r="BH1543" s="192">
        <f>IF(N1543="sníž. přenesená",J1543,0)</f>
        <v>0</v>
      </c>
      <c r="BI1543" s="192">
        <f>IF(N1543="nulová",J1543,0)</f>
        <v>0</v>
      </c>
      <c r="BJ1543" s="19" t="s">
        <v>80</v>
      </c>
      <c r="BK1543" s="192">
        <f>ROUND(I1543*H1543,2)</f>
        <v>0</v>
      </c>
      <c r="BL1543" s="19" t="s">
        <v>241</v>
      </c>
      <c r="BM1543" s="191" t="s">
        <v>1937</v>
      </c>
    </row>
    <row r="1544" spans="1:65" s="2" customFormat="1">
      <c r="A1544" s="36"/>
      <c r="B1544" s="37"/>
      <c r="C1544" s="38"/>
      <c r="D1544" s="193" t="s">
        <v>155</v>
      </c>
      <c r="E1544" s="38"/>
      <c r="F1544" s="194" t="s">
        <v>1938</v>
      </c>
      <c r="G1544" s="38"/>
      <c r="H1544" s="38"/>
      <c r="I1544" s="195"/>
      <c r="J1544" s="38"/>
      <c r="K1544" s="38"/>
      <c r="L1544" s="41"/>
      <c r="M1544" s="196"/>
      <c r="N1544" s="197"/>
      <c r="O1544" s="66"/>
      <c r="P1544" s="66"/>
      <c r="Q1544" s="66"/>
      <c r="R1544" s="66"/>
      <c r="S1544" s="66"/>
      <c r="T1544" s="67"/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T1544" s="19" t="s">
        <v>155</v>
      </c>
      <c r="AU1544" s="19" t="s">
        <v>82</v>
      </c>
    </row>
    <row r="1545" spans="1:65" s="12" customFormat="1" ht="22.9" customHeight="1">
      <c r="B1545" s="164"/>
      <c r="C1545" s="165"/>
      <c r="D1545" s="166" t="s">
        <v>71</v>
      </c>
      <c r="E1545" s="178" t="s">
        <v>1939</v>
      </c>
      <c r="F1545" s="178" t="s">
        <v>1940</v>
      </c>
      <c r="G1545" s="165"/>
      <c r="H1545" s="165"/>
      <c r="I1545" s="168"/>
      <c r="J1545" s="179">
        <f>BK1545</f>
        <v>0</v>
      </c>
      <c r="K1545" s="165"/>
      <c r="L1545" s="170"/>
      <c r="M1545" s="171"/>
      <c r="N1545" s="172"/>
      <c r="O1545" s="172"/>
      <c r="P1545" s="173">
        <f>SUM(P1546:P1565)</f>
        <v>0</v>
      </c>
      <c r="Q1545" s="172"/>
      <c r="R1545" s="173">
        <f>SUM(R1546:R1565)</f>
        <v>5.7199999999999994E-3</v>
      </c>
      <c r="S1545" s="172"/>
      <c r="T1545" s="174">
        <f>SUM(T1546:T1565)</f>
        <v>0</v>
      </c>
      <c r="AR1545" s="175" t="s">
        <v>82</v>
      </c>
      <c r="AT1545" s="176" t="s">
        <v>71</v>
      </c>
      <c r="AU1545" s="176" t="s">
        <v>80</v>
      </c>
      <c r="AY1545" s="175" t="s">
        <v>146</v>
      </c>
      <c r="BK1545" s="177">
        <f>SUM(BK1546:BK1565)</f>
        <v>0</v>
      </c>
    </row>
    <row r="1546" spans="1:65" s="2" customFormat="1" ht="21.75" customHeight="1">
      <c r="A1546" s="36"/>
      <c r="B1546" s="37"/>
      <c r="C1546" s="180" t="s">
        <v>1941</v>
      </c>
      <c r="D1546" s="180" t="s">
        <v>149</v>
      </c>
      <c r="E1546" s="181" t="s">
        <v>1942</v>
      </c>
      <c r="F1546" s="182" t="s">
        <v>1943</v>
      </c>
      <c r="G1546" s="183" t="s">
        <v>152</v>
      </c>
      <c r="H1546" s="184">
        <v>11</v>
      </c>
      <c r="I1546" s="185"/>
      <c r="J1546" s="186">
        <f>ROUND(I1546*H1546,2)</f>
        <v>0</v>
      </c>
      <c r="K1546" s="182" t="s">
        <v>362</v>
      </c>
      <c r="L1546" s="41"/>
      <c r="M1546" s="187" t="s">
        <v>19</v>
      </c>
      <c r="N1546" s="188" t="s">
        <v>43</v>
      </c>
      <c r="O1546" s="66"/>
      <c r="P1546" s="189">
        <f>O1546*H1546</f>
        <v>0</v>
      </c>
      <c r="Q1546" s="189">
        <v>6.9999999999999994E-5</v>
      </c>
      <c r="R1546" s="189">
        <f>Q1546*H1546</f>
        <v>7.6999999999999996E-4</v>
      </c>
      <c r="S1546" s="189">
        <v>0</v>
      </c>
      <c r="T1546" s="190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191" t="s">
        <v>241</v>
      </c>
      <c r="AT1546" s="191" t="s">
        <v>149</v>
      </c>
      <c r="AU1546" s="191" t="s">
        <v>82</v>
      </c>
      <c r="AY1546" s="19" t="s">
        <v>146</v>
      </c>
      <c r="BE1546" s="192">
        <f>IF(N1546="základní",J1546,0)</f>
        <v>0</v>
      </c>
      <c r="BF1546" s="192">
        <f>IF(N1546="snížená",J1546,0)</f>
        <v>0</v>
      </c>
      <c r="BG1546" s="192">
        <f>IF(N1546="zákl. přenesená",J1546,0)</f>
        <v>0</v>
      </c>
      <c r="BH1546" s="192">
        <f>IF(N1546="sníž. přenesená",J1546,0)</f>
        <v>0</v>
      </c>
      <c r="BI1546" s="192">
        <f>IF(N1546="nulová",J1546,0)</f>
        <v>0</v>
      </c>
      <c r="BJ1546" s="19" t="s">
        <v>80</v>
      </c>
      <c r="BK1546" s="192">
        <f>ROUND(I1546*H1546,2)</f>
        <v>0</v>
      </c>
      <c r="BL1546" s="19" t="s">
        <v>241</v>
      </c>
      <c r="BM1546" s="191" t="s">
        <v>1944</v>
      </c>
    </row>
    <row r="1547" spans="1:65" s="2" customFormat="1">
      <c r="A1547" s="36"/>
      <c r="B1547" s="37"/>
      <c r="C1547" s="38"/>
      <c r="D1547" s="193" t="s">
        <v>155</v>
      </c>
      <c r="E1547" s="38"/>
      <c r="F1547" s="194" t="s">
        <v>1945</v>
      </c>
      <c r="G1547" s="38"/>
      <c r="H1547" s="38"/>
      <c r="I1547" s="195"/>
      <c r="J1547" s="38"/>
      <c r="K1547" s="38"/>
      <c r="L1547" s="41"/>
      <c r="M1547" s="196"/>
      <c r="N1547" s="197"/>
      <c r="O1547" s="66"/>
      <c r="P1547" s="66"/>
      <c r="Q1547" s="66"/>
      <c r="R1547" s="66"/>
      <c r="S1547" s="66"/>
      <c r="T1547" s="67"/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T1547" s="19" t="s">
        <v>155</v>
      </c>
      <c r="AU1547" s="19" t="s">
        <v>82</v>
      </c>
    </row>
    <row r="1548" spans="1:65" s="13" customFormat="1">
      <c r="B1548" s="198"/>
      <c r="C1548" s="199"/>
      <c r="D1548" s="200" t="s">
        <v>157</v>
      </c>
      <c r="E1548" s="201" t="s">
        <v>19</v>
      </c>
      <c r="F1548" s="202" t="s">
        <v>1946</v>
      </c>
      <c r="G1548" s="199"/>
      <c r="H1548" s="201" t="s">
        <v>19</v>
      </c>
      <c r="I1548" s="203"/>
      <c r="J1548" s="199"/>
      <c r="K1548" s="199"/>
      <c r="L1548" s="204"/>
      <c r="M1548" s="205"/>
      <c r="N1548" s="206"/>
      <c r="O1548" s="206"/>
      <c r="P1548" s="206"/>
      <c r="Q1548" s="206"/>
      <c r="R1548" s="206"/>
      <c r="S1548" s="206"/>
      <c r="T1548" s="207"/>
      <c r="AT1548" s="208" t="s">
        <v>157</v>
      </c>
      <c r="AU1548" s="208" t="s">
        <v>82</v>
      </c>
      <c r="AV1548" s="13" t="s">
        <v>80</v>
      </c>
      <c r="AW1548" s="13" t="s">
        <v>33</v>
      </c>
      <c r="AX1548" s="13" t="s">
        <v>72</v>
      </c>
      <c r="AY1548" s="208" t="s">
        <v>146</v>
      </c>
    </row>
    <row r="1549" spans="1:65" s="14" customFormat="1">
      <c r="B1549" s="209"/>
      <c r="C1549" s="210"/>
      <c r="D1549" s="200" t="s">
        <v>157</v>
      </c>
      <c r="E1549" s="211" t="s">
        <v>19</v>
      </c>
      <c r="F1549" s="212" t="s">
        <v>216</v>
      </c>
      <c r="G1549" s="210"/>
      <c r="H1549" s="213">
        <v>11</v>
      </c>
      <c r="I1549" s="214"/>
      <c r="J1549" s="210"/>
      <c r="K1549" s="210"/>
      <c r="L1549" s="215"/>
      <c r="M1549" s="216"/>
      <c r="N1549" s="217"/>
      <c r="O1549" s="217"/>
      <c r="P1549" s="217"/>
      <c r="Q1549" s="217"/>
      <c r="R1549" s="217"/>
      <c r="S1549" s="217"/>
      <c r="T1549" s="218"/>
      <c r="AT1549" s="219" t="s">
        <v>157</v>
      </c>
      <c r="AU1549" s="219" t="s">
        <v>82</v>
      </c>
      <c r="AV1549" s="14" t="s">
        <v>82</v>
      </c>
      <c r="AW1549" s="14" t="s">
        <v>33</v>
      </c>
      <c r="AX1549" s="14" t="s">
        <v>80</v>
      </c>
      <c r="AY1549" s="219" t="s">
        <v>146</v>
      </c>
    </row>
    <row r="1550" spans="1:65" s="2" customFormat="1" ht="21.75" customHeight="1">
      <c r="A1550" s="36"/>
      <c r="B1550" s="37"/>
      <c r="C1550" s="180" t="s">
        <v>1947</v>
      </c>
      <c r="D1550" s="180" t="s">
        <v>149</v>
      </c>
      <c r="E1550" s="181" t="s">
        <v>1948</v>
      </c>
      <c r="F1550" s="182" t="s">
        <v>1949</v>
      </c>
      <c r="G1550" s="183" t="s">
        <v>152</v>
      </c>
      <c r="H1550" s="184">
        <v>11</v>
      </c>
      <c r="I1550" s="185"/>
      <c r="J1550" s="186">
        <f>ROUND(I1550*H1550,2)</f>
        <v>0</v>
      </c>
      <c r="K1550" s="182" t="s">
        <v>362</v>
      </c>
      <c r="L1550" s="41"/>
      <c r="M1550" s="187" t="s">
        <v>19</v>
      </c>
      <c r="N1550" s="188" t="s">
        <v>43</v>
      </c>
      <c r="O1550" s="66"/>
      <c r="P1550" s="189">
        <f>O1550*H1550</f>
        <v>0</v>
      </c>
      <c r="Q1550" s="189">
        <v>6.9999999999999994E-5</v>
      </c>
      <c r="R1550" s="189">
        <f>Q1550*H1550</f>
        <v>7.6999999999999996E-4</v>
      </c>
      <c r="S1550" s="189">
        <v>0</v>
      </c>
      <c r="T1550" s="190">
        <f>S1550*H1550</f>
        <v>0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191" t="s">
        <v>241</v>
      </c>
      <c r="AT1550" s="191" t="s">
        <v>149</v>
      </c>
      <c r="AU1550" s="191" t="s">
        <v>82</v>
      </c>
      <c r="AY1550" s="19" t="s">
        <v>146</v>
      </c>
      <c r="BE1550" s="192">
        <f>IF(N1550="základní",J1550,0)</f>
        <v>0</v>
      </c>
      <c r="BF1550" s="192">
        <f>IF(N1550="snížená",J1550,0)</f>
        <v>0</v>
      </c>
      <c r="BG1550" s="192">
        <f>IF(N1550="zákl. přenesená",J1550,0)</f>
        <v>0</v>
      </c>
      <c r="BH1550" s="192">
        <f>IF(N1550="sníž. přenesená",J1550,0)</f>
        <v>0</v>
      </c>
      <c r="BI1550" s="192">
        <f>IF(N1550="nulová",J1550,0)</f>
        <v>0</v>
      </c>
      <c r="BJ1550" s="19" t="s">
        <v>80</v>
      </c>
      <c r="BK1550" s="192">
        <f>ROUND(I1550*H1550,2)</f>
        <v>0</v>
      </c>
      <c r="BL1550" s="19" t="s">
        <v>241</v>
      </c>
      <c r="BM1550" s="191" t="s">
        <v>1950</v>
      </c>
    </row>
    <row r="1551" spans="1:65" s="2" customFormat="1">
      <c r="A1551" s="36"/>
      <c r="B1551" s="37"/>
      <c r="C1551" s="38"/>
      <c r="D1551" s="193" t="s">
        <v>155</v>
      </c>
      <c r="E1551" s="38"/>
      <c r="F1551" s="194" t="s">
        <v>1951</v>
      </c>
      <c r="G1551" s="38"/>
      <c r="H1551" s="38"/>
      <c r="I1551" s="195"/>
      <c r="J1551" s="38"/>
      <c r="K1551" s="38"/>
      <c r="L1551" s="41"/>
      <c r="M1551" s="196"/>
      <c r="N1551" s="197"/>
      <c r="O1551" s="66"/>
      <c r="P1551" s="66"/>
      <c r="Q1551" s="66"/>
      <c r="R1551" s="66"/>
      <c r="S1551" s="66"/>
      <c r="T1551" s="67"/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T1551" s="19" t="s">
        <v>155</v>
      </c>
      <c r="AU1551" s="19" t="s">
        <v>82</v>
      </c>
    </row>
    <row r="1552" spans="1:65" s="13" customFormat="1">
      <c r="B1552" s="198"/>
      <c r="C1552" s="199"/>
      <c r="D1552" s="200" t="s">
        <v>157</v>
      </c>
      <c r="E1552" s="201" t="s">
        <v>19</v>
      </c>
      <c r="F1552" s="202" t="s">
        <v>1946</v>
      </c>
      <c r="G1552" s="199"/>
      <c r="H1552" s="201" t="s">
        <v>19</v>
      </c>
      <c r="I1552" s="203"/>
      <c r="J1552" s="199"/>
      <c r="K1552" s="199"/>
      <c r="L1552" s="204"/>
      <c r="M1552" s="205"/>
      <c r="N1552" s="206"/>
      <c r="O1552" s="206"/>
      <c r="P1552" s="206"/>
      <c r="Q1552" s="206"/>
      <c r="R1552" s="206"/>
      <c r="S1552" s="206"/>
      <c r="T1552" s="207"/>
      <c r="AT1552" s="208" t="s">
        <v>157</v>
      </c>
      <c r="AU1552" s="208" t="s">
        <v>82</v>
      </c>
      <c r="AV1552" s="13" t="s">
        <v>80</v>
      </c>
      <c r="AW1552" s="13" t="s">
        <v>33</v>
      </c>
      <c r="AX1552" s="13" t="s">
        <v>72</v>
      </c>
      <c r="AY1552" s="208" t="s">
        <v>146</v>
      </c>
    </row>
    <row r="1553" spans="1:65" s="14" customFormat="1">
      <c r="B1553" s="209"/>
      <c r="C1553" s="210"/>
      <c r="D1553" s="200" t="s">
        <v>157</v>
      </c>
      <c r="E1553" s="211" t="s">
        <v>19</v>
      </c>
      <c r="F1553" s="212" t="s">
        <v>216</v>
      </c>
      <c r="G1553" s="210"/>
      <c r="H1553" s="213">
        <v>11</v>
      </c>
      <c r="I1553" s="214"/>
      <c r="J1553" s="210"/>
      <c r="K1553" s="210"/>
      <c r="L1553" s="215"/>
      <c r="M1553" s="216"/>
      <c r="N1553" s="217"/>
      <c r="O1553" s="217"/>
      <c r="P1553" s="217"/>
      <c r="Q1553" s="217"/>
      <c r="R1553" s="217"/>
      <c r="S1553" s="217"/>
      <c r="T1553" s="218"/>
      <c r="AT1553" s="219" t="s">
        <v>157</v>
      </c>
      <c r="AU1553" s="219" t="s">
        <v>82</v>
      </c>
      <c r="AV1553" s="14" t="s">
        <v>82</v>
      </c>
      <c r="AW1553" s="14" t="s">
        <v>33</v>
      </c>
      <c r="AX1553" s="14" t="s">
        <v>80</v>
      </c>
      <c r="AY1553" s="219" t="s">
        <v>146</v>
      </c>
    </row>
    <row r="1554" spans="1:65" s="2" customFormat="1" ht="16.5" customHeight="1">
      <c r="A1554" s="36"/>
      <c r="B1554" s="37"/>
      <c r="C1554" s="180" t="s">
        <v>1952</v>
      </c>
      <c r="D1554" s="180" t="s">
        <v>149</v>
      </c>
      <c r="E1554" s="181" t="s">
        <v>1953</v>
      </c>
      <c r="F1554" s="182" t="s">
        <v>1954</v>
      </c>
      <c r="G1554" s="183" t="s">
        <v>152</v>
      </c>
      <c r="H1554" s="184">
        <v>11</v>
      </c>
      <c r="I1554" s="185"/>
      <c r="J1554" s="186">
        <f>ROUND(I1554*H1554,2)</f>
        <v>0</v>
      </c>
      <c r="K1554" s="182" t="s">
        <v>362</v>
      </c>
      <c r="L1554" s="41"/>
      <c r="M1554" s="187" t="s">
        <v>19</v>
      </c>
      <c r="N1554" s="188" t="s">
        <v>43</v>
      </c>
      <c r="O1554" s="66"/>
      <c r="P1554" s="189">
        <f>O1554*H1554</f>
        <v>0</v>
      </c>
      <c r="Q1554" s="189">
        <v>1.3999999999999999E-4</v>
      </c>
      <c r="R1554" s="189">
        <f>Q1554*H1554</f>
        <v>1.5399999999999999E-3</v>
      </c>
      <c r="S1554" s="189">
        <v>0</v>
      </c>
      <c r="T1554" s="190">
        <f>S1554*H1554</f>
        <v>0</v>
      </c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R1554" s="191" t="s">
        <v>241</v>
      </c>
      <c r="AT1554" s="191" t="s">
        <v>149</v>
      </c>
      <c r="AU1554" s="191" t="s">
        <v>82</v>
      </c>
      <c r="AY1554" s="19" t="s">
        <v>146</v>
      </c>
      <c r="BE1554" s="192">
        <f>IF(N1554="základní",J1554,0)</f>
        <v>0</v>
      </c>
      <c r="BF1554" s="192">
        <f>IF(N1554="snížená",J1554,0)</f>
        <v>0</v>
      </c>
      <c r="BG1554" s="192">
        <f>IF(N1554="zákl. přenesená",J1554,0)</f>
        <v>0</v>
      </c>
      <c r="BH1554" s="192">
        <f>IF(N1554="sníž. přenesená",J1554,0)</f>
        <v>0</v>
      </c>
      <c r="BI1554" s="192">
        <f>IF(N1554="nulová",J1554,0)</f>
        <v>0</v>
      </c>
      <c r="BJ1554" s="19" t="s">
        <v>80</v>
      </c>
      <c r="BK1554" s="192">
        <f>ROUND(I1554*H1554,2)</f>
        <v>0</v>
      </c>
      <c r="BL1554" s="19" t="s">
        <v>241</v>
      </c>
      <c r="BM1554" s="191" t="s">
        <v>1955</v>
      </c>
    </row>
    <row r="1555" spans="1:65" s="2" customFormat="1">
      <c r="A1555" s="36"/>
      <c r="B1555" s="37"/>
      <c r="C1555" s="38"/>
      <c r="D1555" s="193" t="s">
        <v>155</v>
      </c>
      <c r="E1555" s="38"/>
      <c r="F1555" s="194" t="s">
        <v>1956</v>
      </c>
      <c r="G1555" s="38"/>
      <c r="H1555" s="38"/>
      <c r="I1555" s="195"/>
      <c r="J1555" s="38"/>
      <c r="K1555" s="38"/>
      <c r="L1555" s="41"/>
      <c r="M1555" s="196"/>
      <c r="N1555" s="197"/>
      <c r="O1555" s="66"/>
      <c r="P1555" s="66"/>
      <c r="Q1555" s="66"/>
      <c r="R1555" s="66"/>
      <c r="S1555" s="66"/>
      <c r="T1555" s="67"/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T1555" s="19" t="s">
        <v>155</v>
      </c>
      <c r="AU1555" s="19" t="s">
        <v>82</v>
      </c>
    </row>
    <row r="1556" spans="1:65" s="13" customFormat="1">
      <c r="B1556" s="198"/>
      <c r="C1556" s="199"/>
      <c r="D1556" s="200" t="s">
        <v>157</v>
      </c>
      <c r="E1556" s="201" t="s">
        <v>19</v>
      </c>
      <c r="F1556" s="202" t="s">
        <v>1946</v>
      </c>
      <c r="G1556" s="199"/>
      <c r="H1556" s="201" t="s">
        <v>19</v>
      </c>
      <c r="I1556" s="203"/>
      <c r="J1556" s="199"/>
      <c r="K1556" s="199"/>
      <c r="L1556" s="204"/>
      <c r="M1556" s="205"/>
      <c r="N1556" s="206"/>
      <c r="O1556" s="206"/>
      <c r="P1556" s="206"/>
      <c r="Q1556" s="206"/>
      <c r="R1556" s="206"/>
      <c r="S1556" s="206"/>
      <c r="T1556" s="207"/>
      <c r="AT1556" s="208" t="s">
        <v>157</v>
      </c>
      <c r="AU1556" s="208" t="s">
        <v>82</v>
      </c>
      <c r="AV1556" s="13" t="s">
        <v>80</v>
      </c>
      <c r="AW1556" s="13" t="s">
        <v>33</v>
      </c>
      <c r="AX1556" s="13" t="s">
        <v>72</v>
      </c>
      <c r="AY1556" s="208" t="s">
        <v>146</v>
      </c>
    </row>
    <row r="1557" spans="1:65" s="14" customFormat="1">
      <c r="B1557" s="209"/>
      <c r="C1557" s="210"/>
      <c r="D1557" s="200" t="s">
        <v>157</v>
      </c>
      <c r="E1557" s="211" t="s">
        <v>19</v>
      </c>
      <c r="F1557" s="212" t="s">
        <v>216</v>
      </c>
      <c r="G1557" s="210"/>
      <c r="H1557" s="213">
        <v>11</v>
      </c>
      <c r="I1557" s="214"/>
      <c r="J1557" s="210"/>
      <c r="K1557" s="210"/>
      <c r="L1557" s="215"/>
      <c r="M1557" s="216"/>
      <c r="N1557" s="217"/>
      <c r="O1557" s="217"/>
      <c r="P1557" s="217"/>
      <c r="Q1557" s="217"/>
      <c r="R1557" s="217"/>
      <c r="S1557" s="217"/>
      <c r="T1557" s="218"/>
      <c r="AT1557" s="219" t="s">
        <v>157</v>
      </c>
      <c r="AU1557" s="219" t="s">
        <v>82</v>
      </c>
      <c r="AV1557" s="14" t="s">
        <v>82</v>
      </c>
      <c r="AW1557" s="14" t="s">
        <v>33</v>
      </c>
      <c r="AX1557" s="14" t="s">
        <v>80</v>
      </c>
      <c r="AY1557" s="219" t="s">
        <v>146</v>
      </c>
    </row>
    <row r="1558" spans="1:65" s="2" customFormat="1" ht="16.5" customHeight="1">
      <c r="A1558" s="36"/>
      <c r="B1558" s="37"/>
      <c r="C1558" s="180" t="s">
        <v>1957</v>
      </c>
      <c r="D1558" s="180" t="s">
        <v>149</v>
      </c>
      <c r="E1558" s="181" t="s">
        <v>1958</v>
      </c>
      <c r="F1558" s="182" t="s">
        <v>1959</v>
      </c>
      <c r="G1558" s="183" t="s">
        <v>152</v>
      </c>
      <c r="H1558" s="184">
        <v>11</v>
      </c>
      <c r="I1558" s="185"/>
      <c r="J1558" s="186">
        <f>ROUND(I1558*H1558,2)</f>
        <v>0</v>
      </c>
      <c r="K1558" s="182" t="s">
        <v>362</v>
      </c>
      <c r="L1558" s="41"/>
      <c r="M1558" s="187" t="s">
        <v>19</v>
      </c>
      <c r="N1558" s="188" t="s">
        <v>43</v>
      </c>
      <c r="O1558" s="66"/>
      <c r="P1558" s="189">
        <f>O1558*H1558</f>
        <v>0</v>
      </c>
      <c r="Q1558" s="189">
        <v>1.2E-4</v>
      </c>
      <c r="R1558" s="189">
        <f>Q1558*H1558</f>
        <v>1.32E-3</v>
      </c>
      <c r="S1558" s="189">
        <v>0</v>
      </c>
      <c r="T1558" s="190">
        <f>S1558*H1558</f>
        <v>0</v>
      </c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R1558" s="191" t="s">
        <v>241</v>
      </c>
      <c r="AT1558" s="191" t="s">
        <v>149</v>
      </c>
      <c r="AU1558" s="191" t="s">
        <v>82</v>
      </c>
      <c r="AY1558" s="19" t="s">
        <v>146</v>
      </c>
      <c r="BE1558" s="192">
        <f>IF(N1558="základní",J1558,0)</f>
        <v>0</v>
      </c>
      <c r="BF1558" s="192">
        <f>IF(N1558="snížená",J1558,0)</f>
        <v>0</v>
      </c>
      <c r="BG1558" s="192">
        <f>IF(N1558="zákl. přenesená",J1558,0)</f>
        <v>0</v>
      </c>
      <c r="BH1558" s="192">
        <f>IF(N1558="sníž. přenesená",J1558,0)</f>
        <v>0</v>
      </c>
      <c r="BI1558" s="192">
        <f>IF(N1558="nulová",J1558,0)</f>
        <v>0</v>
      </c>
      <c r="BJ1558" s="19" t="s">
        <v>80</v>
      </c>
      <c r="BK1558" s="192">
        <f>ROUND(I1558*H1558,2)</f>
        <v>0</v>
      </c>
      <c r="BL1558" s="19" t="s">
        <v>241</v>
      </c>
      <c r="BM1558" s="191" t="s">
        <v>1960</v>
      </c>
    </row>
    <row r="1559" spans="1:65" s="2" customFormat="1">
      <c r="A1559" s="36"/>
      <c r="B1559" s="37"/>
      <c r="C1559" s="38"/>
      <c r="D1559" s="193" t="s">
        <v>155</v>
      </c>
      <c r="E1559" s="38"/>
      <c r="F1559" s="194" t="s">
        <v>1961</v>
      </c>
      <c r="G1559" s="38"/>
      <c r="H1559" s="38"/>
      <c r="I1559" s="195"/>
      <c r="J1559" s="38"/>
      <c r="K1559" s="38"/>
      <c r="L1559" s="41"/>
      <c r="M1559" s="196"/>
      <c r="N1559" s="197"/>
      <c r="O1559" s="66"/>
      <c r="P1559" s="66"/>
      <c r="Q1559" s="66"/>
      <c r="R1559" s="66"/>
      <c r="S1559" s="66"/>
      <c r="T1559" s="67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T1559" s="19" t="s">
        <v>155</v>
      </c>
      <c r="AU1559" s="19" t="s">
        <v>82</v>
      </c>
    </row>
    <row r="1560" spans="1:65" s="13" customFormat="1">
      <c r="B1560" s="198"/>
      <c r="C1560" s="199"/>
      <c r="D1560" s="200" t="s">
        <v>157</v>
      </c>
      <c r="E1560" s="201" t="s">
        <v>19</v>
      </c>
      <c r="F1560" s="202" t="s">
        <v>1946</v>
      </c>
      <c r="G1560" s="199"/>
      <c r="H1560" s="201" t="s">
        <v>19</v>
      </c>
      <c r="I1560" s="203"/>
      <c r="J1560" s="199"/>
      <c r="K1560" s="199"/>
      <c r="L1560" s="204"/>
      <c r="M1560" s="205"/>
      <c r="N1560" s="206"/>
      <c r="O1560" s="206"/>
      <c r="P1560" s="206"/>
      <c r="Q1560" s="206"/>
      <c r="R1560" s="206"/>
      <c r="S1560" s="206"/>
      <c r="T1560" s="207"/>
      <c r="AT1560" s="208" t="s">
        <v>157</v>
      </c>
      <c r="AU1560" s="208" t="s">
        <v>82</v>
      </c>
      <c r="AV1560" s="13" t="s">
        <v>80</v>
      </c>
      <c r="AW1560" s="13" t="s">
        <v>33</v>
      </c>
      <c r="AX1560" s="13" t="s">
        <v>72</v>
      </c>
      <c r="AY1560" s="208" t="s">
        <v>146</v>
      </c>
    </row>
    <row r="1561" spans="1:65" s="14" customFormat="1">
      <c r="B1561" s="209"/>
      <c r="C1561" s="210"/>
      <c r="D1561" s="200" t="s">
        <v>157</v>
      </c>
      <c r="E1561" s="211" t="s">
        <v>19</v>
      </c>
      <c r="F1561" s="212" t="s">
        <v>216</v>
      </c>
      <c r="G1561" s="210"/>
      <c r="H1561" s="213">
        <v>11</v>
      </c>
      <c r="I1561" s="214"/>
      <c r="J1561" s="210"/>
      <c r="K1561" s="210"/>
      <c r="L1561" s="215"/>
      <c r="M1561" s="216"/>
      <c r="N1561" s="217"/>
      <c r="O1561" s="217"/>
      <c r="P1561" s="217"/>
      <c r="Q1561" s="217"/>
      <c r="R1561" s="217"/>
      <c r="S1561" s="217"/>
      <c r="T1561" s="218"/>
      <c r="AT1561" s="219" t="s">
        <v>157</v>
      </c>
      <c r="AU1561" s="219" t="s">
        <v>82</v>
      </c>
      <c r="AV1561" s="14" t="s">
        <v>82</v>
      </c>
      <c r="AW1561" s="14" t="s">
        <v>33</v>
      </c>
      <c r="AX1561" s="14" t="s">
        <v>80</v>
      </c>
      <c r="AY1561" s="219" t="s">
        <v>146</v>
      </c>
    </row>
    <row r="1562" spans="1:65" s="2" customFormat="1" ht="16.5" customHeight="1">
      <c r="A1562" s="36"/>
      <c r="B1562" s="37"/>
      <c r="C1562" s="180" t="s">
        <v>1962</v>
      </c>
      <c r="D1562" s="180" t="s">
        <v>149</v>
      </c>
      <c r="E1562" s="181" t="s">
        <v>1963</v>
      </c>
      <c r="F1562" s="182" t="s">
        <v>1964</v>
      </c>
      <c r="G1562" s="183" t="s">
        <v>152</v>
      </c>
      <c r="H1562" s="184">
        <v>11</v>
      </c>
      <c r="I1562" s="185"/>
      <c r="J1562" s="186">
        <f>ROUND(I1562*H1562,2)</f>
        <v>0</v>
      </c>
      <c r="K1562" s="182" t="s">
        <v>362</v>
      </c>
      <c r="L1562" s="41"/>
      <c r="M1562" s="187" t="s">
        <v>19</v>
      </c>
      <c r="N1562" s="188" t="s">
        <v>43</v>
      </c>
      <c r="O1562" s="66"/>
      <c r="P1562" s="189">
        <f>O1562*H1562</f>
        <v>0</v>
      </c>
      <c r="Q1562" s="189">
        <v>1.2E-4</v>
      </c>
      <c r="R1562" s="189">
        <f>Q1562*H1562</f>
        <v>1.32E-3</v>
      </c>
      <c r="S1562" s="189">
        <v>0</v>
      </c>
      <c r="T1562" s="190">
        <f>S1562*H1562</f>
        <v>0</v>
      </c>
      <c r="U1562" s="36"/>
      <c r="V1562" s="36"/>
      <c r="W1562" s="36"/>
      <c r="X1562" s="36"/>
      <c r="Y1562" s="36"/>
      <c r="Z1562" s="36"/>
      <c r="AA1562" s="36"/>
      <c r="AB1562" s="36"/>
      <c r="AC1562" s="36"/>
      <c r="AD1562" s="36"/>
      <c r="AE1562" s="36"/>
      <c r="AR1562" s="191" t="s">
        <v>241</v>
      </c>
      <c r="AT1562" s="191" t="s">
        <v>149</v>
      </c>
      <c r="AU1562" s="191" t="s">
        <v>82</v>
      </c>
      <c r="AY1562" s="19" t="s">
        <v>146</v>
      </c>
      <c r="BE1562" s="192">
        <f>IF(N1562="základní",J1562,0)</f>
        <v>0</v>
      </c>
      <c r="BF1562" s="192">
        <f>IF(N1562="snížená",J1562,0)</f>
        <v>0</v>
      </c>
      <c r="BG1562" s="192">
        <f>IF(N1562="zákl. přenesená",J1562,0)</f>
        <v>0</v>
      </c>
      <c r="BH1562" s="192">
        <f>IF(N1562="sníž. přenesená",J1562,0)</f>
        <v>0</v>
      </c>
      <c r="BI1562" s="192">
        <f>IF(N1562="nulová",J1562,0)</f>
        <v>0</v>
      </c>
      <c r="BJ1562" s="19" t="s">
        <v>80</v>
      </c>
      <c r="BK1562" s="192">
        <f>ROUND(I1562*H1562,2)</f>
        <v>0</v>
      </c>
      <c r="BL1562" s="19" t="s">
        <v>241</v>
      </c>
      <c r="BM1562" s="191" t="s">
        <v>1965</v>
      </c>
    </row>
    <row r="1563" spans="1:65" s="2" customFormat="1">
      <c r="A1563" s="36"/>
      <c r="B1563" s="37"/>
      <c r="C1563" s="38"/>
      <c r="D1563" s="193" t="s">
        <v>155</v>
      </c>
      <c r="E1563" s="38"/>
      <c r="F1563" s="194" t="s">
        <v>1966</v>
      </c>
      <c r="G1563" s="38"/>
      <c r="H1563" s="38"/>
      <c r="I1563" s="195"/>
      <c r="J1563" s="38"/>
      <c r="K1563" s="38"/>
      <c r="L1563" s="41"/>
      <c r="M1563" s="196"/>
      <c r="N1563" s="197"/>
      <c r="O1563" s="66"/>
      <c r="P1563" s="66"/>
      <c r="Q1563" s="66"/>
      <c r="R1563" s="66"/>
      <c r="S1563" s="66"/>
      <c r="T1563" s="67"/>
      <c r="U1563" s="36"/>
      <c r="V1563" s="36"/>
      <c r="W1563" s="36"/>
      <c r="X1563" s="36"/>
      <c r="Y1563" s="36"/>
      <c r="Z1563" s="36"/>
      <c r="AA1563" s="36"/>
      <c r="AB1563" s="36"/>
      <c r="AC1563" s="36"/>
      <c r="AD1563" s="36"/>
      <c r="AE1563" s="36"/>
      <c r="AT1563" s="19" t="s">
        <v>155</v>
      </c>
      <c r="AU1563" s="19" t="s">
        <v>82</v>
      </c>
    </row>
    <row r="1564" spans="1:65" s="13" customFormat="1">
      <c r="B1564" s="198"/>
      <c r="C1564" s="199"/>
      <c r="D1564" s="200" t="s">
        <v>157</v>
      </c>
      <c r="E1564" s="201" t="s">
        <v>19</v>
      </c>
      <c r="F1564" s="202" t="s">
        <v>1946</v>
      </c>
      <c r="G1564" s="199"/>
      <c r="H1564" s="201" t="s">
        <v>19</v>
      </c>
      <c r="I1564" s="203"/>
      <c r="J1564" s="199"/>
      <c r="K1564" s="199"/>
      <c r="L1564" s="204"/>
      <c r="M1564" s="205"/>
      <c r="N1564" s="206"/>
      <c r="O1564" s="206"/>
      <c r="P1564" s="206"/>
      <c r="Q1564" s="206"/>
      <c r="R1564" s="206"/>
      <c r="S1564" s="206"/>
      <c r="T1564" s="207"/>
      <c r="AT1564" s="208" t="s">
        <v>157</v>
      </c>
      <c r="AU1564" s="208" t="s">
        <v>82</v>
      </c>
      <c r="AV1564" s="13" t="s">
        <v>80</v>
      </c>
      <c r="AW1564" s="13" t="s">
        <v>33</v>
      </c>
      <c r="AX1564" s="13" t="s">
        <v>72</v>
      </c>
      <c r="AY1564" s="208" t="s">
        <v>146</v>
      </c>
    </row>
    <row r="1565" spans="1:65" s="14" customFormat="1">
      <c r="B1565" s="209"/>
      <c r="C1565" s="210"/>
      <c r="D1565" s="200" t="s">
        <v>157</v>
      </c>
      <c r="E1565" s="211" t="s">
        <v>19</v>
      </c>
      <c r="F1565" s="212" t="s">
        <v>216</v>
      </c>
      <c r="G1565" s="210"/>
      <c r="H1565" s="213">
        <v>11</v>
      </c>
      <c r="I1565" s="214"/>
      <c r="J1565" s="210"/>
      <c r="K1565" s="210"/>
      <c r="L1565" s="215"/>
      <c r="M1565" s="216"/>
      <c r="N1565" s="217"/>
      <c r="O1565" s="217"/>
      <c r="P1565" s="217"/>
      <c r="Q1565" s="217"/>
      <c r="R1565" s="217"/>
      <c r="S1565" s="217"/>
      <c r="T1565" s="218"/>
      <c r="AT1565" s="219" t="s">
        <v>157</v>
      </c>
      <c r="AU1565" s="219" t="s">
        <v>82</v>
      </c>
      <c r="AV1565" s="14" t="s">
        <v>82</v>
      </c>
      <c r="AW1565" s="14" t="s">
        <v>33</v>
      </c>
      <c r="AX1565" s="14" t="s">
        <v>80</v>
      </c>
      <c r="AY1565" s="219" t="s">
        <v>146</v>
      </c>
    </row>
    <row r="1566" spans="1:65" s="12" customFormat="1" ht="22.9" customHeight="1">
      <c r="B1566" s="164"/>
      <c r="C1566" s="165"/>
      <c r="D1566" s="166" t="s">
        <v>71</v>
      </c>
      <c r="E1566" s="178" t="s">
        <v>1967</v>
      </c>
      <c r="F1566" s="178" t="s">
        <v>1968</v>
      </c>
      <c r="G1566" s="165"/>
      <c r="H1566" s="165"/>
      <c r="I1566" s="168"/>
      <c r="J1566" s="179">
        <f>BK1566</f>
        <v>0</v>
      </c>
      <c r="K1566" s="165"/>
      <c r="L1566" s="170"/>
      <c r="M1566" s="171"/>
      <c r="N1566" s="172"/>
      <c r="O1566" s="172"/>
      <c r="P1566" s="173">
        <f>SUM(P1567:P1625)</f>
        <v>0</v>
      </c>
      <c r="Q1566" s="172"/>
      <c r="R1566" s="173">
        <f>SUM(R1567:R1625)</f>
        <v>0.92865523999999999</v>
      </c>
      <c r="S1566" s="172"/>
      <c r="T1566" s="174">
        <f>SUM(T1567:T1625)</f>
        <v>0</v>
      </c>
      <c r="AR1566" s="175" t="s">
        <v>82</v>
      </c>
      <c r="AT1566" s="176" t="s">
        <v>71</v>
      </c>
      <c r="AU1566" s="176" t="s">
        <v>80</v>
      </c>
      <c r="AY1566" s="175" t="s">
        <v>146</v>
      </c>
      <c r="BK1566" s="177">
        <f>SUM(BK1567:BK1625)</f>
        <v>0</v>
      </c>
    </row>
    <row r="1567" spans="1:65" s="2" customFormat="1" ht="16.5" customHeight="1">
      <c r="A1567" s="36"/>
      <c r="B1567" s="37"/>
      <c r="C1567" s="180" t="s">
        <v>1969</v>
      </c>
      <c r="D1567" s="180" t="s">
        <v>149</v>
      </c>
      <c r="E1567" s="181" t="s">
        <v>1970</v>
      </c>
      <c r="F1567" s="182" t="s">
        <v>1971</v>
      </c>
      <c r="G1567" s="183" t="s">
        <v>152</v>
      </c>
      <c r="H1567" s="184">
        <v>1808.374</v>
      </c>
      <c r="I1567" s="185"/>
      <c r="J1567" s="186">
        <f>ROUND(I1567*H1567,2)</f>
        <v>0</v>
      </c>
      <c r="K1567" s="182" t="s">
        <v>362</v>
      </c>
      <c r="L1567" s="41"/>
      <c r="M1567" s="187" t="s">
        <v>19</v>
      </c>
      <c r="N1567" s="188" t="s">
        <v>43</v>
      </c>
      <c r="O1567" s="66"/>
      <c r="P1567" s="189">
        <f>O1567*H1567</f>
        <v>0</v>
      </c>
      <c r="Q1567" s="189">
        <v>0</v>
      </c>
      <c r="R1567" s="189">
        <f>Q1567*H1567</f>
        <v>0</v>
      </c>
      <c r="S1567" s="189">
        <v>0</v>
      </c>
      <c r="T1567" s="190">
        <f>S1567*H1567</f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91" t="s">
        <v>241</v>
      </c>
      <c r="AT1567" s="191" t="s">
        <v>149</v>
      </c>
      <c r="AU1567" s="191" t="s">
        <v>82</v>
      </c>
      <c r="AY1567" s="19" t="s">
        <v>146</v>
      </c>
      <c r="BE1567" s="192">
        <f>IF(N1567="základní",J1567,0)</f>
        <v>0</v>
      </c>
      <c r="BF1567" s="192">
        <f>IF(N1567="snížená",J1567,0)</f>
        <v>0</v>
      </c>
      <c r="BG1567" s="192">
        <f>IF(N1567="zákl. přenesená",J1567,0)</f>
        <v>0</v>
      </c>
      <c r="BH1567" s="192">
        <f>IF(N1567="sníž. přenesená",J1567,0)</f>
        <v>0</v>
      </c>
      <c r="BI1567" s="192">
        <f>IF(N1567="nulová",J1567,0)</f>
        <v>0</v>
      </c>
      <c r="BJ1567" s="19" t="s">
        <v>80</v>
      </c>
      <c r="BK1567" s="192">
        <f>ROUND(I1567*H1567,2)</f>
        <v>0</v>
      </c>
      <c r="BL1567" s="19" t="s">
        <v>241</v>
      </c>
      <c r="BM1567" s="191" t="s">
        <v>1972</v>
      </c>
    </row>
    <row r="1568" spans="1:65" s="2" customFormat="1">
      <c r="A1568" s="36"/>
      <c r="B1568" s="37"/>
      <c r="C1568" s="38"/>
      <c r="D1568" s="193" t="s">
        <v>155</v>
      </c>
      <c r="E1568" s="38"/>
      <c r="F1568" s="194" t="s">
        <v>1973</v>
      </c>
      <c r="G1568" s="38"/>
      <c r="H1568" s="38"/>
      <c r="I1568" s="195"/>
      <c r="J1568" s="38"/>
      <c r="K1568" s="38"/>
      <c r="L1568" s="41"/>
      <c r="M1568" s="196"/>
      <c r="N1568" s="197"/>
      <c r="O1568" s="66"/>
      <c r="P1568" s="66"/>
      <c r="Q1568" s="66"/>
      <c r="R1568" s="66"/>
      <c r="S1568" s="66"/>
      <c r="T1568" s="67"/>
      <c r="U1568" s="36"/>
      <c r="V1568" s="36"/>
      <c r="W1568" s="36"/>
      <c r="X1568" s="36"/>
      <c r="Y1568" s="36"/>
      <c r="Z1568" s="36"/>
      <c r="AA1568" s="36"/>
      <c r="AB1568" s="36"/>
      <c r="AC1568" s="36"/>
      <c r="AD1568" s="36"/>
      <c r="AE1568" s="36"/>
      <c r="AT1568" s="19" t="s">
        <v>155</v>
      </c>
      <c r="AU1568" s="19" t="s">
        <v>82</v>
      </c>
    </row>
    <row r="1569" spans="2:51" s="13" customFormat="1">
      <c r="B1569" s="198"/>
      <c r="C1569" s="199"/>
      <c r="D1569" s="200" t="s">
        <v>157</v>
      </c>
      <c r="E1569" s="201" t="s">
        <v>19</v>
      </c>
      <c r="F1569" s="202" t="s">
        <v>1974</v>
      </c>
      <c r="G1569" s="199"/>
      <c r="H1569" s="201" t="s">
        <v>19</v>
      </c>
      <c r="I1569" s="203"/>
      <c r="J1569" s="199"/>
      <c r="K1569" s="199"/>
      <c r="L1569" s="204"/>
      <c r="M1569" s="205"/>
      <c r="N1569" s="206"/>
      <c r="O1569" s="206"/>
      <c r="P1569" s="206"/>
      <c r="Q1569" s="206"/>
      <c r="R1569" s="206"/>
      <c r="S1569" s="206"/>
      <c r="T1569" s="207"/>
      <c r="AT1569" s="208" t="s">
        <v>157</v>
      </c>
      <c r="AU1569" s="208" t="s">
        <v>82</v>
      </c>
      <c r="AV1569" s="13" t="s">
        <v>80</v>
      </c>
      <c r="AW1569" s="13" t="s">
        <v>33</v>
      </c>
      <c r="AX1569" s="13" t="s">
        <v>72</v>
      </c>
      <c r="AY1569" s="208" t="s">
        <v>146</v>
      </c>
    </row>
    <row r="1570" spans="2:51" s="14" customFormat="1">
      <c r="B1570" s="209"/>
      <c r="C1570" s="210"/>
      <c r="D1570" s="200" t="s">
        <v>157</v>
      </c>
      <c r="E1570" s="211" t="s">
        <v>19</v>
      </c>
      <c r="F1570" s="212" t="s">
        <v>1975</v>
      </c>
      <c r="G1570" s="210"/>
      <c r="H1570" s="213">
        <v>484.71800000000002</v>
      </c>
      <c r="I1570" s="214"/>
      <c r="J1570" s="210"/>
      <c r="K1570" s="210"/>
      <c r="L1570" s="215"/>
      <c r="M1570" s="216"/>
      <c r="N1570" s="217"/>
      <c r="O1570" s="217"/>
      <c r="P1570" s="217"/>
      <c r="Q1570" s="217"/>
      <c r="R1570" s="217"/>
      <c r="S1570" s="217"/>
      <c r="T1570" s="218"/>
      <c r="AT1570" s="219" t="s">
        <v>157</v>
      </c>
      <c r="AU1570" s="219" t="s">
        <v>82</v>
      </c>
      <c r="AV1570" s="14" t="s">
        <v>82</v>
      </c>
      <c r="AW1570" s="14" t="s">
        <v>33</v>
      </c>
      <c r="AX1570" s="14" t="s">
        <v>72</v>
      </c>
      <c r="AY1570" s="219" t="s">
        <v>146</v>
      </c>
    </row>
    <row r="1571" spans="2:51" s="13" customFormat="1">
      <c r="B1571" s="198"/>
      <c r="C1571" s="199"/>
      <c r="D1571" s="200" t="s">
        <v>157</v>
      </c>
      <c r="E1571" s="201" t="s">
        <v>19</v>
      </c>
      <c r="F1571" s="202" t="s">
        <v>1976</v>
      </c>
      <c r="G1571" s="199"/>
      <c r="H1571" s="201" t="s">
        <v>19</v>
      </c>
      <c r="I1571" s="203"/>
      <c r="J1571" s="199"/>
      <c r="K1571" s="199"/>
      <c r="L1571" s="204"/>
      <c r="M1571" s="205"/>
      <c r="N1571" s="206"/>
      <c r="O1571" s="206"/>
      <c r="P1571" s="206"/>
      <c r="Q1571" s="206"/>
      <c r="R1571" s="206"/>
      <c r="S1571" s="206"/>
      <c r="T1571" s="207"/>
      <c r="AT1571" s="208" t="s">
        <v>157</v>
      </c>
      <c r="AU1571" s="208" t="s">
        <v>82</v>
      </c>
      <c r="AV1571" s="13" t="s">
        <v>80</v>
      </c>
      <c r="AW1571" s="13" t="s">
        <v>33</v>
      </c>
      <c r="AX1571" s="13" t="s">
        <v>72</v>
      </c>
      <c r="AY1571" s="208" t="s">
        <v>146</v>
      </c>
    </row>
    <row r="1572" spans="2:51" s="14" customFormat="1">
      <c r="B1572" s="209"/>
      <c r="C1572" s="210"/>
      <c r="D1572" s="200" t="s">
        <v>157</v>
      </c>
      <c r="E1572" s="211" t="s">
        <v>19</v>
      </c>
      <c r="F1572" s="212" t="s">
        <v>1977</v>
      </c>
      <c r="G1572" s="210"/>
      <c r="H1572" s="213">
        <v>184.25</v>
      </c>
      <c r="I1572" s="214"/>
      <c r="J1572" s="210"/>
      <c r="K1572" s="210"/>
      <c r="L1572" s="215"/>
      <c r="M1572" s="216"/>
      <c r="N1572" s="217"/>
      <c r="O1572" s="217"/>
      <c r="P1572" s="217"/>
      <c r="Q1572" s="217"/>
      <c r="R1572" s="217"/>
      <c r="S1572" s="217"/>
      <c r="T1572" s="218"/>
      <c r="AT1572" s="219" t="s">
        <v>157</v>
      </c>
      <c r="AU1572" s="219" t="s">
        <v>82</v>
      </c>
      <c r="AV1572" s="14" t="s">
        <v>82</v>
      </c>
      <c r="AW1572" s="14" t="s">
        <v>33</v>
      </c>
      <c r="AX1572" s="14" t="s">
        <v>72</v>
      </c>
      <c r="AY1572" s="219" t="s">
        <v>146</v>
      </c>
    </row>
    <row r="1573" spans="2:51" s="13" customFormat="1">
      <c r="B1573" s="198"/>
      <c r="C1573" s="199"/>
      <c r="D1573" s="200" t="s">
        <v>157</v>
      </c>
      <c r="E1573" s="201" t="s">
        <v>19</v>
      </c>
      <c r="F1573" s="202" t="s">
        <v>1978</v>
      </c>
      <c r="G1573" s="199"/>
      <c r="H1573" s="201" t="s">
        <v>19</v>
      </c>
      <c r="I1573" s="203"/>
      <c r="J1573" s="199"/>
      <c r="K1573" s="199"/>
      <c r="L1573" s="204"/>
      <c r="M1573" s="205"/>
      <c r="N1573" s="206"/>
      <c r="O1573" s="206"/>
      <c r="P1573" s="206"/>
      <c r="Q1573" s="206"/>
      <c r="R1573" s="206"/>
      <c r="S1573" s="206"/>
      <c r="T1573" s="207"/>
      <c r="AT1573" s="208" t="s">
        <v>157</v>
      </c>
      <c r="AU1573" s="208" t="s">
        <v>82</v>
      </c>
      <c r="AV1573" s="13" t="s">
        <v>80</v>
      </c>
      <c r="AW1573" s="13" t="s">
        <v>33</v>
      </c>
      <c r="AX1573" s="13" t="s">
        <v>72</v>
      </c>
      <c r="AY1573" s="208" t="s">
        <v>146</v>
      </c>
    </row>
    <row r="1574" spans="2:51" s="14" customFormat="1">
      <c r="B1574" s="209"/>
      <c r="C1574" s="210"/>
      <c r="D1574" s="200" t="s">
        <v>157</v>
      </c>
      <c r="E1574" s="211" t="s">
        <v>19</v>
      </c>
      <c r="F1574" s="212" t="s">
        <v>1979</v>
      </c>
      <c r="G1574" s="210"/>
      <c r="H1574" s="213">
        <v>408.8</v>
      </c>
      <c r="I1574" s="214"/>
      <c r="J1574" s="210"/>
      <c r="K1574" s="210"/>
      <c r="L1574" s="215"/>
      <c r="M1574" s="216"/>
      <c r="N1574" s="217"/>
      <c r="O1574" s="217"/>
      <c r="P1574" s="217"/>
      <c r="Q1574" s="217"/>
      <c r="R1574" s="217"/>
      <c r="S1574" s="217"/>
      <c r="T1574" s="218"/>
      <c r="AT1574" s="219" t="s">
        <v>157</v>
      </c>
      <c r="AU1574" s="219" t="s">
        <v>82</v>
      </c>
      <c r="AV1574" s="14" t="s">
        <v>82</v>
      </c>
      <c r="AW1574" s="14" t="s">
        <v>33</v>
      </c>
      <c r="AX1574" s="14" t="s">
        <v>72</v>
      </c>
      <c r="AY1574" s="219" t="s">
        <v>146</v>
      </c>
    </row>
    <row r="1575" spans="2:51" s="13" customFormat="1">
      <c r="B1575" s="198"/>
      <c r="C1575" s="199"/>
      <c r="D1575" s="200" t="s">
        <v>157</v>
      </c>
      <c r="E1575" s="201" t="s">
        <v>19</v>
      </c>
      <c r="F1575" s="202" t="s">
        <v>1980</v>
      </c>
      <c r="G1575" s="199"/>
      <c r="H1575" s="201" t="s">
        <v>19</v>
      </c>
      <c r="I1575" s="203"/>
      <c r="J1575" s="199"/>
      <c r="K1575" s="199"/>
      <c r="L1575" s="204"/>
      <c r="M1575" s="205"/>
      <c r="N1575" s="206"/>
      <c r="O1575" s="206"/>
      <c r="P1575" s="206"/>
      <c r="Q1575" s="206"/>
      <c r="R1575" s="206"/>
      <c r="S1575" s="206"/>
      <c r="T1575" s="207"/>
      <c r="AT1575" s="208" t="s">
        <v>157</v>
      </c>
      <c r="AU1575" s="208" t="s">
        <v>82</v>
      </c>
      <c r="AV1575" s="13" t="s">
        <v>80</v>
      </c>
      <c r="AW1575" s="13" t="s">
        <v>33</v>
      </c>
      <c r="AX1575" s="13" t="s">
        <v>72</v>
      </c>
      <c r="AY1575" s="208" t="s">
        <v>146</v>
      </c>
    </row>
    <row r="1576" spans="2:51" s="14" customFormat="1">
      <c r="B1576" s="209"/>
      <c r="C1576" s="210"/>
      <c r="D1576" s="200" t="s">
        <v>157</v>
      </c>
      <c r="E1576" s="211" t="s">
        <v>19</v>
      </c>
      <c r="F1576" s="212" t="s">
        <v>1981</v>
      </c>
      <c r="G1576" s="210"/>
      <c r="H1576" s="213">
        <v>189.422</v>
      </c>
      <c r="I1576" s="214"/>
      <c r="J1576" s="210"/>
      <c r="K1576" s="210"/>
      <c r="L1576" s="215"/>
      <c r="M1576" s="216"/>
      <c r="N1576" s="217"/>
      <c r="O1576" s="217"/>
      <c r="P1576" s="217"/>
      <c r="Q1576" s="217"/>
      <c r="R1576" s="217"/>
      <c r="S1576" s="217"/>
      <c r="T1576" s="218"/>
      <c r="AT1576" s="219" t="s">
        <v>157</v>
      </c>
      <c r="AU1576" s="219" t="s">
        <v>82</v>
      </c>
      <c r="AV1576" s="14" t="s">
        <v>82</v>
      </c>
      <c r="AW1576" s="14" t="s">
        <v>33</v>
      </c>
      <c r="AX1576" s="14" t="s">
        <v>72</v>
      </c>
      <c r="AY1576" s="219" t="s">
        <v>146</v>
      </c>
    </row>
    <row r="1577" spans="2:51" s="14" customFormat="1">
      <c r="B1577" s="209"/>
      <c r="C1577" s="210"/>
      <c r="D1577" s="200" t="s">
        <v>157</v>
      </c>
      <c r="E1577" s="211" t="s">
        <v>19</v>
      </c>
      <c r="F1577" s="212" t="s">
        <v>1982</v>
      </c>
      <c r="G1577" s="210"/>
      <c r="H1577" s="213">
        <v>24.847999999999999</v>
      </c>
      <c r="I1577" s="214"/>
      <c r="J1577" s="210"/>
      <c r="K1577" s="210"/>
      <c r="L1577" s="215"/>
      <c r="M1577" s="216"/>
      <c r="N1577" s="217"/>
      <c r="O1577" s="217"/>
      <c r="P1577" s="217"/>
      <c r="Q1577" s="217"/>
      <c r="R1577" s="217"/>
      <c r="S1577" s="217"/>
      <c r="T1577" s="218"/>
      <c r="AT1577" s="219" t="s">
        <v>157</v>
      </c>
      <c r="AU1577" s="219" t="s">
        <v>82</v>
      </c>
      <c r="AV1577" s="14" t="s">
        <v>82</v>
      </c>
      <c r="AW1577" s="14" t="s">
        <v>33</v>
      </c>
      <c r="AX1577" s="14" t="s">
        <v>72</v>
      </c>
      <c r="AY1577" s="219" t="s">
        <v>146</v>
      </c>
    </row>
    <row r="1578" spans="2:51" s="14" customFormat="1">
      <c r="B1578" s="209"/>
      <c r="C1578" s="210"/>
      <c r="D1578" s="200" t="s">
        <v>157</v>
      </c>
      <c r="E1578" s="211" t="s">
        <v>19</v>
      </c>
      <c r="F1578" s="212" t="s">
        <v>1983</v>
      </c>
      <c r="G1578" s="210"/>
      <c r="H1578" s="213">
        <v>94.84</v>
      </c>
      <c r="I1578" s="214"/>
      <c r="J1578" s="210"/>
      <c r="K1578" s="210"/>
      <c r="L1578" s="215"/>
      <c r="M1578" s="216"/>
      <c r="N1578" s="217"/>
      <c r="O1578" s="217"/>
      <c r="P1578" s="217"/>
      <c r="Q1578" s="217"/>
      <c r="R1578" s="217"/>
      <c r="S1578" s="217"/>
      <c r="T1578" s="218"/>
      <c r="AT1578" s="219" t="s">
        <v>157</v>
      </c>
      <c r="AU1578" s="219" t="s">
        <v>82</v>
      </c>
      <c r="AV1578" s="14" t="s">
        <v>82</v>
      </c>
      <c r="AW1578" s="14" t="s">
        <v>33</v>
      </c>
      <c r="AX1578" s="14" t="s">
        <v>72</v>
      </c>
      <c r="AY1578" s="219" t="s">
        <v>146</v>
      </c>
    </row>
    <row r="1579" spans="2:51" s="14" customFormat="1">
      <c r="B1579" s="209"/>
      <c r="C1579" s="210"/>
      <c r="D1579" s="200" t="s">
        <v>157</v>
      </c>
      <c r="E1579" s="211" t="s">
        <v>19</v>
      </c>
      <c r="F1579" s="212" t="s">
        <v>1984</v>
      </c>
      <c r="G1579" s="210"/>
      <c r="H1579" s="213">
        <v>199.24</v>
      </c>
      <c r="I1579" s="214"/>
      <c r="J1579" s="210"/>
      <c r="K1579" s="210"/>
      <c r="L1579" s="215"/>
      <c r="M1579" s="216"/>
      <c r="N1579" s="217"/>
      <c r="O1579" s="217"/>
      <c r="P1579" s="217"/>
      <c r="Q1579" s="217"/>
      <c r="R1579" s="217"/>
      <c r="S1579" s="217"/>
      <c r="T1579" s="218"/>
      <c r="AT1579" s="219" t="s">
        <v>157</v>
      </c>
      <c r="AU1579" s="219" t="s">
        <v>82</v>
      </c>
      <c r="AV1579" s="14" t="s">
        <v>82</v>
      </c>
      <c r="AW1579" s="14" t="s">
        <v>33</v>
      </c>
      <c r="AX1579" s="14" t="s">
        <v>72</v>
      </c>
      <c r="AY1579" s="219" t="s">
        <v>146</v>
      </c>
    </row>
    <row r="1580" spans="2:51" s="14" customFormat="1">
      <c r="B1580" s="209"/>
      <c r="C1580" s="210"/>
      <c r="D1580" s="200" t="s">
        <v>157</v>
      </c>
      <c r="E1580" s="211" t="s">
        <v>19</v>
      </c>
      <c r="F1580" s="212" t="s">
        <v>1985</v>
      </c>
      <c r="G1580" s="210"/>
      <c r="H1580" s="213">
        <v>29.135999999999999</v>
      </c>
      <c r="I1580" s="214"/>
      <c r="J1580" s="210"/>
      <c r="K1580" s="210"/>
      <c r="L1580" s="215"/>
      <c r="M1580" s="216"/>
      <c r="N1580" s="217"/>
      <c r="O1580" s="217"/>
      <c r="P1580" s="217"/>
      <c r="Q1580" s="217"/>
      <c r="R1580" s="217"/>
      <c r="S1580" s="217"/>
      <c r="T1580" s="218"/>
      <c r="AT1580" s="219" t="s">
        <v>157</v>
      </c>
      <c r="AU1580" s="219" t="s">
        <v>82</v>
      </c>
      <c r="AV1580" s="14" t="s">
        <v>82</v>
      </c>
      <c r="AW1580" s="14" t="s">
        <v>33</v>
      </c>
      <c r="AX1580" s="14" t="s">
        <v>72</v>
      </c>
      <c r="AY1580" s="219" t="s">
        <v>146</v>
      </c>
    </row>
    <row r="1581" spans="2:51" s="14" customFormat="1">
      <c r="B1581" s="209"/>
      <c r="C1581" s="210"/>
      <c r="D1581" s="200" t="s">
        <v>157</v>
      </c>
      <c r="E1581" s="211" t="s">
        <v>19</v>
      </c>
      <c r="F1581" s="212" t="s">
        <v>593</v>
      </c>
      <c r="G1581" s="210"/>
      <c r="H1581" s="213">
        <v>92.67</v>
      </c>
      <c r="I1581" s="214"/>
      <c r="J1581" s="210"/>
      <c r="K1581" s="210"/>
      <c r="L1581" s="215"/>
      <c r="M1581" s="216"/>
      <c r="N1581" s="217"/>
      <c r="O1581" s="217"/>
      <c r="P1581" s="217"/>
      <c r="Q1581" s="217"/>
      <c r="R1581" s="217"/>
      <c r="S1581" s="217"/>
      <c r="T1581" s="218"/>
      <c r="AT1581" s="219" t="s">
        <v>157</v>
      </c>
      <c r="AU1581" s="219" t="s">
        <v>82</v>
      </c>
      <c r="AV1581" s="14" t="s">
        <v>82</v>
      </c>
      <c r="AW1581" s="14" t="s">
        <v>33</v>
      </c>
      <c r="AX1581" s="14" t="s">
        <v>72</v>
      </c>
      <c r="AY1581" s="219" t="s">
        <v>146</v>
      </c>
    </row>
    <row r="1582" spans="2:51" s="13" customFormat="1">
      <c r="B1582" s="198"/>
      <c r="C1582" s="199"/>
      <c r="D1582" s="200" t="s">
        <v>157</v>
      </c>
      <c r="E1582" s="201" t="s">
        <v>19</v>
      </c>
      <c r="F1582" s="202" t="s">
        <v>1986</v>
      </c>
      <c r="G1582" s="199"/>
      <c r="H1582" s="201" t="s">
        <v>19</v>
      </c>
      <c r="I1582" s="203"/>
      <c r="J1582" s="199"/>
      <c r="K1582" s="199"/>
      <c r="L1582" s="204"/>
      <c r="M1582" s="205"/>
      <c r="N1582" s="206"/>
      <c r="O1582" s="206"/>
      <c r="P1582" s="206"/>
      <c r="Q1582" s="206"/>
      <c r="R1582" s="206"/>
      <c r="S1582" s="206"/>
      <c r="T1582" s="207"/>
      <c r="AT1582" s="208" t="s">
        <v>157</v>
      </c>
      <c r="AU1582" s="208" t="s">
        <v>82</v>
      </c>
      <c r="AV1582" s="13" t="s">
        <v>80</v>
      </c>
      <c r="AW1582" s="13" t="s">
        <v>33</v>
      </c>
      <c r="AX1582" s="13" t="s">
        <v>72</v>
      </c>
      <c r="AY1582" s="208" t="s">
        <v>146</v>
      </c>
    </row>
    <row r="1583" spans="2:51" s="14" customFormat="1">
      <c r="B1583" s="209"/>
      <c r="C1583" s="210"/>
      <c r="D1583" s="200" t="s">
        <v>157</v>
      </c>
      <c r="E1583" s="211" t="s">
        <v>19</v>
      </c>
      <c r="F1583" s="212" t="s">
        <v>1987</v>
      </c>
      <c r="G1583" s="210"/>
      <c r="H1583" s="213">
        <v>100.45</v>
      </c>
      <c r="I1583" s="214"/>
      <c r="J1583" s="210"/>
      <c r="K1583" s="210"/>
      <c r="L1583" s="215"/>
      <c r="M1583" s="216"/>
      <c r="N1583" s="217"/>
      <c r="O1583" s="217"/>
      <c r="P1583" s="217"/>
      <c r="Q1583" s="217"/>
      <c r="R1583" s="217"/>
      <c r="S1583" s="217"/>
      <c r="T1583" s="218"/>
      <c r="AT1583" s="219" t="s">
        <v>157</v>
      </c>
      <c r="AU1583" s="219" t="s">
        <v>82</v>
      </c>
      <c r="AV1583" s="14" t="s">
        <v>82</v>
      </c>
      <c r="AW1583" s="14" t="s">
        <v>33</v>
      </c>
      <c r="AX1583" s="14" t="s">
        <v>72</v>
      </c>
      <c r="AY1583" s="219" t="s">
        <v>146</v>
      </c>
    </row>
    <row r="1584" spans="2:51" s="15" customFormat="1">
      <c r="B1584" s="220"/>
      <c r="C1584" s="221"/>
      <c r="D1584" s="200" t="s">
        <v>157</v>
      </c>
      <c r="E1584" s="222" t="s">
        <v>19</v>
      </c>
      <c r="F1584" s="223" t="s">
        <v>161</v>
      </c>
      <c r="G1584" s="221"/>
      <c r="H1584" s="224">
        <v>1808.374</v>
      </c>
      <c r="I1584" s="225"/>
      <c r="J1584" s="221"/>
      <c r="K1584" s="221"/>
      <c r="L1584" s="226"/>
      <c r="M1584" s="227"/>
      <c r="N1584" s="228"/>
      <c r="O1584" s="228"/>
      <c r="P1584" s="228"/>
      <c r="Q1584" s="228"/>
      <c r="R1584" s="228"/>
      <c r="S1584" s="228"/>
      <c r="T1584" s="229"/>
      <c r="AT1584" s="230" t="s">
        <v>157</v>
      </c>
      <c r="AU1584" s="230" t="s">
        <v>82</v>
      </c>
      <c r="AV1584" s="15" t="s">
        <v>147</v>
      </c>
      <c r="AW1584" s="15" t="s">
        <v>33</v>
      </c>
      <c r="AX1584" s="15" t="s">
        <v>80</v>
      </c>
      <c r="AY1584" s="230" t="s">
        <v>146</v>
      </c>
    </row>
    <row r="1585" spans="1:65" s="2" customFormat="1" ht="16.5" customHeight="1">
      <c r="A1585" s="36"/>
      <c r="B1585" s="37"/>
      <c r="C1585" s="180" t="s">
        <v>1988</v>
      </c>
      <c r="D1585" s="180" t="s">
        <v>149</v>
      </c>
      <c r="E1585" s="181" t="s">
        <v>1989</v>
      </c>
      <c r="F1585" s="182" t="s">
        <v>1990</v>
      </c>
      <c r="G1585" s="183" t="s">
        <v>152</v>
      </c>
      <c r="H1585" s="184">
        <v>1808.374</v>
      </c>
      <c r="I1585" s="185"/>
      <c r="J1585" s="186">
        <f>ROUND(I1585*H1585,2)</f>
        <v>0</v>
      </c>
      <c r="K1585" s="182" t="s">
        <v>362</v>
      </c>
      <c r="L1585" s="41"/>
      <c r="M1585" s="187" t="s">
        <v>19</v>
      </c>
      <c r="N1585" s="188" t="s">
        <v>43</v>
      </c>
      <c r="O1585" s="66"/>
      <c r="P1585" s="189">
        <f>O1585*H1585</f>
        <v>0</v>
      </c>
      <c r="Q1585" s="189">
        <v>2.5000000000000001E-4</v>
      </c>
      <c r="R1585" s="189">
        <f>Q1585*H1585</f>
        <v>0.45209350000000004</v>
      </c>
      <c r="S1585" s="189">
        <v>0</v>
      </c>
      <c r="T1585" s="190">
        <f>S1585*H1585</f>
        <v>0</v>
      </c>
      <c r="U1585" s="36"/>
      <c r="V1585" s="36"/>
      <c r="W1585" s="36"/>
      <c r="X1585" s="36"/>
      <c r="Y1585" s="36"/>
      <c r="Z1585" s="36"/>
      <c r="AA1585" s="36"/>
      <c r="AB1585" s="36"/>
      <c r="AC1585" s="36"/>
      <c r="AD1585" s="36"/>
      <c r="AE1585" s="36"/>
      <c r="AR1585" s="191" t="s">
        <v>241</v>
      </c>
      <c r="AT1585" s="191" t="s">
        <v>149</v>
      </c>
      <c r="AU1585" s="191" t="s">
        <v>82</v>
      </c>
      <c r="AY1585" s="19" t="s">
        <v>146</v>
      </c>
      <c r="BE1585" s="192">
        <f>IF(N1585="základní",J1585,0)</f>
        <v>0</v>
      </c>
      <c r="BF1585" s="192">
        <f>IF(N1585="snížená",J1585,0)</f>
        <v>0</v>
      </c>
      <c r="BG1585" s="192">
        <f>IF(N1585="zákl. přenesená",J1585,0)</f>
        <v>0</v>
      </c>
      <c r="BH1585" s="192">
        <f>IF(N1585="sníž. přenesená",J1585,0)</f>
        <v>0</v>
      </c>
      <c r="BI1585" s="192">
        <f>IF(N1585="nulová",J1585,0)</f>
        <v>0</v>
      </c>
      <c r="BJ1585" s="19" t="s">
        <v>80</v>
      </c>
      <c r="BK1585" s="192">
        <f>ROUND(I1585*H1585,2)</f>
        <v>0</v>
      </c>
      <c r="BL1585" s="19" t="s">
        <v>241</v>
      </c>
      <c r="BM1585" s="191" t="s">
        <v>1991</v>
      </c>
    </row>
    <row r="1586" spans="1:65" s="2" customFormat="1">
      <c r="A1586" s="36"/>
      <c r="B1586" s="37"/>
      <c r="C1586" s="38"/>
      <c r="D1586" s="193" t="s">
        <v>155</v>
      </c>
      <c r="E1586" s="38"/>
      <c r="F1586" s="194" t="s">
        <v>1992</v>
      </c>
      <c r="G1586" s="38"/>
      <c r="H1586" s="38"/>
      <c r="I1586" s="195"/>
      <c r="J1586" s="38"/>
      <c r="K1586" s="38"/>
      <c r="L1586" s="41"/>
      <c r="M1586" s="196"/>
      <c r="N1586" s="197"/>
      <c r="O1586" s="66"/>
      <c r="P1586" s="66"/>
      <c r="Q1586" s="66"/>
      <c r="R1586" s="66"/>
      <c r="S1586" s="66"/>
      <c r="T1586" s="67"/>
      <c r="U1586" s="36"/>
      <c r="V1586" s="36"/>
      <c r="W1586" s="36"/>
      <c r="X1586" s="36"/>
      <c r="Y1586" s="36"/>
      <c r="Z1586" s="36"/>
      <c r="AA1586" s="36"/>
      <c r="AB1586" s="36"/>
      <c r="AC1586" s="36"/>
      <c r="AD1586" s="36"/>
      <c r="AE1586" s="36"/>
      <c r="AT1586" s="19" t="s">
        <v>155</v>
      </c>
      <c r="AU1586" s="19" t="s">
        <v>82</v>
      </c>
    </row>
    <row r="1587" spans="1:65" s="13" customFormat="1">
      <c r="B1587" s="198"/>
      <c r="C1587" s="199"/>
      <c r="D1587" s="200" t="s">
        <v>157</v>
      </c>
      <c r="E1587" s="201" t="s">
        <v>19</v>
      </c>
      <c r="F1587" s="202" t="s">
        <v>1974</v>
      </c>
      <c r="G1587" s="199"/>
      <c r="H1587" s="201" t="s">
        <v>19</v>
      </c>
      <c r="I1587" s="203"/>
      <c r="J1587" s="199"/>
      <c r="K1587" s="199"/>
      <c r="L1587" s="204"/>
      <c r="M1587" s="205"/>
      <c r="N1587" s="206"/>
      <c r="O1587" s="206"/>
      <c r="P1587" s="206"/>
      <c r="Q1587" s="206"/>
      <c r="R1587" s="206"/>
      <c r="S1587" s="206"/>
      <c r="T1587" s="207"/>
      <c r="AT1587" s="208" t="s">
        <v>157</v>
      </c>
      <c r="AU1587" s="208" t="s">
        <v>82</v>
      </c>
      <c r="AV1587" s="13" t="s">
        <v>80</v>
      </c>
      <c r="AW1587" s="13" t="s">
        <v>33</v>
      </c>
      <c r="AX1587" s="13" t="s">
        <v>72</v>
      </c>
      <c r="AY1587" s="208" t="s">
        <v>146</v>
      </c>
    </row>
    <row r="1588" spans="1:65" s="14" customFormat="1">
      <c r="B1588" s="209"/>
      <c r="C1588" s="210"/>
      <c r="D1588" s="200" t="s">
        <v>157</v>
      </c>
      <c r="E1588" s="211" t="s">
        <v>19</v>
      </c>
      <c r="F1588" s="212" t="s">
        <v>1975</v>
      </c>
      <c r="G1588" s="210"/>
      <c r="H1588" s="213">
        <v>484.71800000000002</v>
      </c>
      <c r="I1588" s="214"/>
      <c r="J1588" s="210"/>
      <c r="K1588" s="210"/>
      <c r="L1588" s="215"/>
      <c r="M1588" s="216"/>
      <c r="N1588" s="217"/>
      <c r="O1588" s="217"/>
      <c r="P1588" s="217"/>
      <c r="Q1588" s="217"/>
      <c r="R1588" s="217"/>
      <c r="S1588" s="217"/>
      <c r="T1588" s="218"/>
      <c r="AT1588" s="219" t="s">
        <v>157</v>
      </c>
      <c r="AU1588" s="219" t="s">
        <v>82</v>
      </c>
      <c r="AV1588" s="14" t="s">
        <v>82</v>
      </c>
      <c r="AW1588" s="14" t="s">
        <v>33</v>
      </c>
      <c r="AX1588" s="14" t="s">
        <v>72</v>
      </c>
      <c r="AY1588" s="219" t="s">
        <v>146</v>
      </c>
    </row>
    <row r="1589" spans="1:65" s="13" customFormat="1">
      <c r="B1589" s="198"/>
      <c r="C1589" s="199"/>
      <c r="D1589" s="200" t="s">
        <v>157</v>
      </c>
      <c r="E1589" s="201" t="s">
        <v>19</v>
      </c>
      <c r="F1589" s="202" t="s">
        <v>1976</v>
      </c>
      <c r="G1589" s="199"/>
      <c r="H1589" s="201" t="s">
        <v>19</v>
      </c>
      <c r="I1589" s="203"/>
      <c r="J1589" s="199"/>
      <c r="K1589" s="199"/>
      <c r="L1589" s="204"/>
      <c r="M1589" s="205"/>
      <c r="N1589" s="206"/>
      <c r="O1589" s="206"/>
      <c r="P1589" s="206"/>
      <c r="Q1589" s="206"/>
      <c r="R1589" s="206"/>
      <c r="S1589" s="206"/>
      <c r="T1589" s="207"/>
      <c r="AT1589" s="208" t="s">
        <v>157</v>
      </c>
      <c r="AU1589" s="208" t="s">
        <v>82</v>
      </c>
      <c r="AV1589" s="13" t="s">
        <v>80</v>
      </c>
      <c r="AW1589" s="13" t="s">
        <v>33</v>
      </c>
      <c r="AX1589" s="13" t="s">
        <v>72</v>
      </c>
      <c r="AY1589" s="208" t="s">
        <v>146</v>
      </c>
    </row>
    <row r="1590" spans="1:65" s="14" customFormat="1">
      <c r="B1590" s="209"/>
      <c r="C1590" s="210"/>
      <c r="D1590" s="200" t="s">
        <v>157</v>
      </c>
      <c r="E1590" s="211" t="s">
        <v>19</v>
      </c>
      <c r="F1590" s="212" t="s">
        <v>1977</v>
      </c>
      <c r="G1590" s="210"/>
      <c r="H1590" s="213">
        <v>184.25</v>
      </c>
      <c r="I1590" s="214"/>
      <c r="J1590" s="210"/>
      <c r="K1590" s="210"/>
      <c r="L1590" s="215"/>
      <c r="M1590" s="216"/>
      <c r="N1590" s="217"/>
      <c r="O1590" s="217"/>
      <c r="P1590" s="217"/>
      <c r="Q1590" s="217"/>
      <c r="R1590" s="217"/>
      <c r="S1590" s="217"/>
      <c r="T1590" s="218"/>
      <c r="AT1590" s="219" t="s">
        <v>157</v>
      </c>
      <c r="AU1590" s="219" t="s">
        <v>82</v>
      </c>
      <c r="AV1590" s="14" t="s">
        <v>82</v>
      </c>
      <c r="AW1590" s="14" t="s">
        <v>33</v>
      </c>
      <c r="AX1590" s="14" t="s">
        <v>72</v>
      </c>
      <c r="AY1590" s="219" t="s">
        <v>146</v>
      </c>
    </row>
    <row r="1591" spans="1:65" s="13" customFormat="1">
      <c r="B1591" s="198"/>
      <c r="C1591" s="199"/>
      <c r="D1591" s="200" t="s">
        <v>157</v>
      </c>
      <c r="E1591" s="201" t="s">
        <v>19</v>
      </c>
      <c r="F1591" s="202" t="s">
        <v>1978</v>
      </c>
      <c r="G1591" s="199"/>
      <c r="H1591" s="201" t="s">
        <v>19</v>
      </c>
      <c r="I1591" s="203"/>
      <c r="J1591" s="199"/>
      <c r="K1591" s="199"/>
      <c r="L1591" s="204"/>
      <c r="M1591" s="205"/>
      <c r="N1591" s="206"/>
      <c r="O1591" s="206"/>
      <c r="P1591" s="206"/>
      <c r="Q1591" s="206"/>
      <c r="R1591" s="206"/>
      <c r="S1591" s="206"/>
      <c r="T1591" s="207"/>
      <c r="AT1591" s="208" t="s">
        <v>157</v>
      </c>
      <c r="AU1591" s="208" t="s">
        <v>82</v>
      </c>
      <c r="AV1591" s="13" t="s">
        <v>80</v>
      </c>
      <c r="AW1591" s="13" t="s">
        <v>33</v>
      </c>
      <c r="AX1591" s="13" t="s">
        <v>72</v>
      </c>
      <c r="AY1591" s="208" t="s">
        <v>146</v>
      </c>
    </row>
    <row r="1592" spans="1:65" s="14" customFormat="1">
      <c r="B1592" s="209"/>
      <c r="C1592" s="210"/>
      <c r="D1592" s="200" t="s">
        <v>157</v>
      </c>
      <c r="E1592" s="211" t="s">
        <v>19</v>
      </c>
      <c r="F1592" s="212" t="s">
        <v>1979</v>
      </c>
      <c r="G1592" s="210"/>
      <c r="H1592" s="213">
        <v>408.8</v>
      </c>
      <c r="I1592" s="214"/>
      <c r="J1592" s="210"/>
      <c r="K1592" s="210"/>
      <c r="L1592" s="215"/>
      <c r="M1592" s="216"/>
      <c r="N1592" s="217"/>
      <c r="O1592" s="217"/>
      <c r="P1592" s="217"/>
      <c r="Q1592" s="217"/>
      <c r="R1592" s="217"/>
      <c r="S1592" s="217"/>
      <c r="T1592" s="218"/>
      <c r="AT1592" s="219" t="s">
        <v>157</v>
      </c>
      <c r="AU1592" s="219" t="s">
        <v>82</v>
      </c>
      <c r="AV1592" s="14" t="s">
        <v>82</v>
      </c>
      <c r="AW1592" s="14" t="s">
        <v>33</v>
      </c>
      <c r="AX1592" s="14" t="s">
        <v>72</v>
      </c>
      <c r="AY1592" s="219" t="s">
        <v>146</v>
      </c>
    </row>
    <row r="1593" spans="1:65" s="13" customFormat="1">
      <c r="B1593" s="198"/>
      <c r="C1593" s="199"/>
      <c r="D1593" s="200" t="s">
        <v>157</v>
      </c>
      <c r="E1593" s="201" t="s">
        <v>19</v>
      </c>
      <c r="F1593" s="202" t="s">
        <v>1980</v>
      </c>
      <c r="G1593" s="199"/>
      <c r="H1593" s="201" t="s">
        <v>19</v>
      </c>
      <c r="I1593" s="203"/>
      <c r="J1593" s="199"/>
      <c r="K1593" s="199"/>
      <c r="L1593" s="204"/>
      <c r="M1593" s="205"/>
      <c r="N1593" s="206"/>
      <c r="O1593" s="206"/>
      <c r="P1593" s="206"/>
      <c r="Q1593" s="206"/>
      <c r="R1593" s="206"/>
      <c r="S1593" s="206"/>
      <c r="T1593" s="207"/>
      <c r="AT1593" s="208" t="s">
        <v>157</v>
      </c>
      <c r="AU1593" s="208" t="s">
        <v>82</v>
      </c>
      <c r="AV1593" s="13" t="s">
        <v>80</v>
      </c>
      <c r="AW1593" s="13" t="s">
        <v>33</v>
      </c>
      <c r="AX1593" s="13" t="s">
        <v>72</v>
      </c>
      <c r="AY1593" s="208" t="s">
        <v>146</v>
      </c>
    </row>
    <row r="1594" spans="1:65" s="14" customFormat="1">
      <c r="B1594" s="209"/>
      <c r="C1594" s="210"/>
      <c r="D1594" s="200" t="s">
        <v>157</v>
      </c>
      <c r="E1594" s="211" t="s">
        <v>19</v>
      </c>
      <c r="F1594" s="212" t="s">
        <v>1981</v>
      </c>
      <c r="G1594" s="210"/>
      <c r="H1594" s="213">
        <v>189.422</v>
      </c>
      <c r="I1594" s="214"/>
      <c r="J1594" s="210"/>
      <c r="K1594" s="210"/>
      <c r="L1594" s="215"/>
      <c r="M1594" s="216"/>
      <c r="N1594" s="217"/>
      <c r="O1594" s="217"/>
      <c r="P1594" s="217"/>
      <c r="Q1594" s="217"/>
      <c r="R1594" s="217"/>
      <c r="S1594" s="217"/>
      <c r="T1594" s="218"/>
      <c r="AT1594" s="219" t="s">
        <v>157</v>
      </c>
      <c r="AU1594" s="219" t="s">
        <v>82</v>
      </c>
      <c r="AV1594" s="14" t="s">
        <v>82</v>
      </c>
      <c r="AW1594" s="14" t="s">
        <v>33</v>
      </c>
      <c r="AX1594" s="14" t="s">
        <v>72</v>
      </c>
      <c r="AY1594" s="219" t="s">
        <v>146</v>
      </c>
    </row>
    <row r="1595" spans="1:65" s="14" customFormat="1">
      <c r="B1595" s="209"/>
      <c r="C1595" s="210"/>
      <c r="D1595" s="200" t="s">
        <v>157</v>
      </c>
      <c r="E1595" s="211" t="s">
        <v>19</v>
      </c>
      <c r="F1595" s="212" t="s">
        <v>1982</v>
      </c>
      <c r="G1595" s="210"/>
      <c r="H1595" s="213">
        <v>24.847999999999999</v>
      </c>
      <c r="I1595" s="214"/>
      <c r="J1595" s="210"/>
      <c r="K1595" s="210"/>
      <c r="L1595" s="215"/>
      <c r="M1595" s="216"/>
      <c r="N1595" s="217"/>
      <c r="O1595" s="217"/>
      <c r="P1595" s="217"/>
      <c r="Q1595" s="217"/>
      <c r="R1595" s="217"/>
      <c r="S1595" s="217"/>
      <c r="T1595" s="218"/>
      <c r="AT1595" s="219" t="s">
        <v>157</v>
      </c>
      <c r="AU1595" s="219" t="s">
        <v>82</v>
      </c>
      <c r="AV1595" s="14" t="s">
        <v>82</v>
      </c>
      <c r="AW1595" s="14" t="s">
        <v>33</v>
      </c>
      <c r="AX1595" s="14" t="s">
        <v>72</v>
      </c>
      <c r="AY1595" s="219" t="s">
        <v>146</v>
      </c>
    </row>
    <row r="1596" spans="1:65" s="14" customFormat="1">
      <c r="B1596" s="209"/>
      <c r="C1596" s="210"/>
      <c r="D1596" s="200" t="s">
        <v>157</v>
      </c>
      <c r="E1596" s="211" t="s">
        <v>19</v>
      </c>
      <c r="F1596" s="212" t="s">
        <v>1983</v>
      </c>
      <c r="G1596" s="210"/>
      <c r="H1596" s="213">
        <v>94.84</v>
      </c>
      <c r="I1596" s="214"/>
      <c r="J1596" s="210"/>
      <c r="K1596" s="210"/>
      <c r="L1596" s="215"/>
      <c r="M1596" s="216"/>
      <c r="N1596" s="217"/>
      <c r="O1596" s="217"/>
      <c r="P1596" s="217"/>
      <c r="Q1596" s="217"/>
      <c r="R1596" s="217"/>
      <c r="S1596" s="217"/>
      <c r="T1596" s="218"/>
      <c r="AT1596" s="219" t="s">
        <v>157</v>
      </c>
      <c r="AU1596" s="219" t="s">
        <v>82</v>
      </c>
      <c r="AV1596" s="14" t="s">
        <v>82</v>
      </c>
      <c r="AW1596" s="14" t="s">
        <v>33</v>
      </c>
      <c r="AX1596" s="14" t="s">
        <v>72</v>
      </c>
      <c r="AY1596" s="219" t="s">
        <v>146</v>
      </c>
    </row>
    <row r="1597" spans="1:65" s="14" customFormat="1">
      <c r="B1597" s="209"/>
      <c r="C1597" s="210"/>
      <c r="D1597" s="200" t="s">
        <v>157</v>
      </c>
      <c r="E1597" s="211" t="s">
        <v>19</v>
      </c>
      <c r="F1597" s="212" t="s">
        <v>1984</v>
      </c>
      <c r="G1597" s="210"/>
      <c r="H1597" s="213">
        <v>199.24</v>
      </c>
      <c r="I1597" s="214"/>
      <c r="J1597" s="210"/>
      <c r="K1597" s="210"/>
      <c r="L1597" s="215"/>
      <c r="M1597" s="216"/>
      <c r="N1597" s="217"/>
      <c r="O1597" s="217"/>
      <c r="P1597" s="217"/>
      <c r="Q1597" s="217"/>
      <c r="R1597" s="217"/>
      <c r="S1597" s="217"/>
      <c r="T1597" s="218"/>
      <c r="AT1597" s="219" t="s">
        <v>157</v>
      </c>
      <c r="AU1597" s="219" t="s">
        <v>82</v>
      </c>
      <c r="AV1597" s="14" t="s">
        <v>82</v>
      </c>
      <c r="AW1597" s="14" t="s">
        <v>33</v>
      </c>
      <c r="AX1597" s="14" t="s">
        <v>72</v>
      </c>
      <c r="AY1597" s="219" t="s">
        <v>146</v>
      </c>
    </row>
    <row r="1598" spans="1:65" s="14" customFormat="1">
      <c r="B1598" s="209"/>
      <c r="C1598" s="210"/>
      <c r="D1598" s="200" t="s">
        <v>157</v>
      </c>
      <c r="E1598" s="211" t="s">
        <v>19</v>
      </c>
      <c r="F1598" s="212" t="s">
        <v>1985</v>
      </c>
      <c r="G1598" s="210"/>
      <c r="H1598" s="213">
        <v>29.135999999999999</v>
      </c>
      <c r="I1598" s="214"/>
      <c r="J1598" s="210"/>
      <c r="K1598" s="210"/>
      <c r="L1598" s="215"/>
      <c r="M1598" s="216"/>
      <c r="N1598" s="217"/>
      <c r="O1598" s="217"/>
      <c r="P1598" s="217"/>
      <c r="Q1598" s="217"/>
      <c r="R1598" s="217"/>
      <c r="S1598" s="217"/>
      <c r="T1598" s="218"/>
      <c r="AT1598" s="219" t="s">
        <v>157</v>
      </c>
      <c r="AU1598" s="219" t="s">
        <v>82</v>
      </c>
      <c r="AV1598" s="14" t="s">
        <v>82</v>
      </c>
      <c r="AW1598" s="14" t="s">
        <v>33</v>
      </c>
      <c r="AX1598" s="14" t="s">
        <v>72</v>
      </c>
      <c r="AY1598" s="219" t="s">
        <v>146</v>
      </c>
    </row>
    <row r="1599" spans="1:65" s="14" customFormat="1">
      <c r="B1599" s="209"/>
      <c r="C1599" s="210"/>
      <c r="D1599" s="200" t="s">
        <v>157</v>
      </c>
      <c r="E1599" s="211" t="s">
        <v>19</v>
      </c>
      <c r="F1599" s="212" t="s">
        <v>593</v>
      </c>
      <c r="G1599" s="210"/>
      <c r="H1599" s="213">
        <v>92.67</v>
      </c>
      <c r="I1599" s="214"/>
      <c r="J1599" s="210"/>
      <c r="K1599" s="210"/>
      <c r="L1599" s="215"/>
      <c r="M1599" s="216"/>
      <c r="N1599" s="217"/>
      <c r="O1599" s="217"/>
      <c r="P1599" s="217"/>
      <c r="Q1599" s="217"/>
      <c r="R1599" s="217"/>
      <c r="S1599" s="217"/>
      <c r="T1599" s="218"/>
      <c r="AT1599" s="219" t="s">
        <v>157</v>
      </c>
      <c r="AU1599" s="219" t="s">
        <v>82</v>
      </c>
      <c r="AV1599" s="14" t="s">
        <v>82</v>
      </c>
      <c r="AW1599" s="14" t="s">
        <v>33</v>
      </c>
      <c r="AX1599" s="14" t="s">
        <v>72</v>
      </c>
      <c r="AY1599" s="219" t="s">
        <v>146</v>
      </c>
    </row>
    <row r="1600" spans="1:65" s="13" customFormat="1">
      <c r="B1600" s="198"/>
      <c r="C1600" s="199"/>
      <c r="D1600" s="200" t="s">
        <v>157</v>
      </c>
      <c r="E1600" s="201" t="s">
        <v>19</v>
      </c>
      <c r="F1600" s="202" t="s">
        <v>1986</v>
      </c>
      <c r="G1600" s="199"/>
      <c r="H1600" s="201" t="s">
        <v>19</v>
      </c>
      <c r="I1600" s="203"/>
      <c r="J1600" s="199"/>
      <c r="K1600" s="199"/>
      <c r="L1600" s="204"/>
      <c r="M1600" s="205"/>
      <c r="N1600" s="206"/>
      <c r="O1600" s="206"/>
      <c r="P1600" s="206"/>
      <c r="Q1600" s="206"/>
      <c r="R1600" s="206"/>
      <c r="S1600" s="206"/>
      <c r="T1600" s="207"/>
      <c r="AT1600" s="208" t="s">
        <v>157</v>
      </c>
      <c r="AU1600" s="208" t="s">
        <v>82</v>
      </c>
      <c r="AV1600" s="13" t="s">
        <v>80</v>
      </c>
      <c r="AW1600" s="13" t="s">
        <v>33</v>
      </c>
      <c r="AX1600" s="13" t="s">
        <v>72</v>
      </c>
      <c r="AY1600" s="208" t="s">
        <v>146</v>
      </c>
    </row>
    <row r="1601" spans="1:65" s="14" customFormat="1">
      <c r="B1601" s="209"/>
      <c r="C1601" s="210"/>
      <c r="D1601" s="200" t="s">
        <v>157</v>
      </c>
      <c r="E1601" s="211" t="s">
        <v>19</v>
      </c>
      <c r="F1601" s="212" t="s">
        <v>1987</v>
      </c>
      <c r="G1601" s="210"/>
      <c r="H1601" s="213">
        <v>100.45</v>
      </c>
      <c r="I1601" s="214"/>
      <c r="J1601" s="210"/>
      <c r="K1601" s="210"/>
      <c r="L1601" s="215"/>
      <c r="M1601" s="216"/>
      <c r="N1601" s="217"/>
      <c r="O1601" s="217"/>
      <c r="P1601" s="217"/>
      <c r="Q1601" s="217"/>
      <c r="R1601" s="217"/>
      <c r="S1601" s="217"/>
      <c r="T1601" s="218"/>
      <c r="AT1601" s="219" t="s">
        <v>157</v>
      </c>
      <c r="AU1601" s="219" t="s">
        <v>82</v>
      </c>
      <c r="AV1601" s="14" t="s">
        <v>82</v>
      </c>
      <c r="AW1601" s="14" t="s">
        <v>33</v>
      </c>
      <c r="AX1601" s="14" t="s">
        <v>72</v>
      </c>
      <c r="AY1601" s="219" t="s">
        <v>146</v>
      </c>
    </row>
    <row r="1602" spans="1:65" s="15" customFormat="1">
      <c r="B1602" s="220"/>
      <c r="C1602" s="221"/>
      <c r="D1602" s="200" t="s">
        <v>157</v>
      </c>
      <c r="E1602" s="222" t="s">
        <v>19</v>
      </c>
      <c r="F1602" s="223" t="s">
        <v>161</v>
      </c>
      <c r="G1602" s="221"/>
      <c r="H1602" s="224">
        <v>1808.374</v>
      </c>
      <c r="I1602" s="225"/>
      <c r="J1602" s="221"/>
      <c r="K1602" s="221"/>
      <c r="L1602" s="226"/>
      <c r="M1602" s="227"/>
      <c r="N1602" s="228"/>
      <c r="O1602" s="228"/>
      <c r="P1602" s="228"/>
      <c r="Q1602" s="228"/>
      <c r="R1602" s="228"/>
      <c r="S1602" s="228"/>
      <c r="T1602" s="229"/>
      <c r="AT1602" s="230" t="s">
        <v>157</v>
      </c>
      <c r="AU1602" s="230" t="s">
        <v>82</v>
      </c>
      <c r="AV1602" s="15" t="s">
        <v>147</v>
      </c>
      <c r="AW1602" s="15" t="s">
        <v>33</v>
      </c>
      <c r="AX1602" s="15" t="s">
        <v>80</v>
      </c>
      <c r="AY1602" s="230" t="s">
        <v>146</v>
      </c>
    </row>
    <row r="1603" spans="1:65" s="2" customFormat="1" ht="24.2" customHeight="1">
      <c r="A1603" s="36"/>
      <c r="B1603" s="37"/>
      <c r="C1603" s="180" t="s">
        <v>1993</v>
      </c>
      <c r="D1603" s="180" t="s">
        <v>149</v>
      </c>
      <c r="E1603" s="181" t="s">
        <v>1994</v>
      </c>
      <c r="F1603" s="182" t="s">
        <v>1995</v>
      </c>
      <c r="G1603" s="183" t="s">
        <v>152</v>
      </c>
      <c r="H1603" s="184">
        <v>50</v>
      </c>
      <c r="I1603" s="185"/>
      <c r="J1603" s="186">
        <f>ROUND(I1603*H1603,2)</f>
        <v>0</v>
      </c>
      <c r="K1603" s="182" t="s">
        <v>362</v>
      </c>
      <c r="L1603" s="41"/>
      <c r="M1603" s="187" t="s">
        <v>19</v>
      </c>
      <c r="N1603" s="188" t="s">
        <v>43</v>
      </c>
      <c r="O1603" s="66"/>
      <c r="P1603" s="189">
        <f>O1603*H1603</f>
        <v>0</v>
      </c>
      <c r="Q1603" s="189">
        <v>1.0000000000000001E-5</v>
      </c>
      <c r="R1603" s="189">
        <f>Q1603*H1603</f>
        <v>5.0000000000000001E-4</v>
      </c>
      <c r="S1603" s="189">
        <v>0</v>
      </c>
      <c r="T1603" s="190">
        <f>S1603*H1603</f>
        <v>0</v>
      </c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R1603" s="191" t="s">
        <v>241</v>
      </c>
      <c r="AT1603" s="191" t="s">
        <v>149</v>
      </c>
      <c r="AU1603" s="191" t="s">
        <v>82</v>
      </c>
      <c r="AY1603" s="19" t="s">
        <v>146</v>
      </c>
      <c r="BE1603" s="192">
        <f>IF(N1603="základní",J1603,0)</f>
        <v>0</v>
      </c>
      <c r="BF1603" s="192">
        <f>IF(N1603="snížená",J1603,0)</f>
        <v>0</v>
      </c>
      <c r="BG1603" s="192">
        <f>IF(N1603="zákl. přenesená",J1603,0)</f>
        <v>0</v>
      </c>
      <c r="BH1603" s="192">
        <f>IF(N1603="sníž. přenesená",J1603,0)</f>
        <v>0</v>
      </c>
      <c r="BI1603" s="192">
        <f>IF(N1603="nulová",J1603,0)</f>
        <v>0</v>
      </c>
      <c r="BJ1603" s="19" t="s">
        <v>80</v>
      </c>
      <c r="BK1603" s="192">
        <f>ROUND(I1603*H1603,2)</f>
        <v>0</v>
      </c>
      <c r="BL1603" s="19" t="s">
        <v>241</v>
      </c>
      <c r="BM1603" s="191" t="s">
        <v>1996</v>
      </c>
    </row>
    <row r="1604" spans="1:65" s="2" customFormat="1">
      <c r="A1604" s="36"/>
      <c r="B1604" s="37"/>
      <c r="C1604" s="38"/>
      <c r="D1604" s="193" t="s">
        <v>155</v>
      </c>
      <c r="E1604" s="38"/>
      <c r="F1604" s="194" t="s">
        <v>1997</v>
      </c>
      <c r="G1604" s="38"/>
      <c r="H1604" s="38"/>
      <c r="I1604" s="195"/>
      <c r="J1604" s="38"/>
      <c r="K1604" s="38"/>
      <c r="L1604" s="41"/>
      <c r="M1604" s="196"/>
      <c r="N1604" s="197"/>
      <c r="O1604" s="66"/>
      <c r="P1604" s="66"/>
      <c r="Q1604" s="66"/>
      <c r="R1604" s="66"/>
      <c r="S1604" s="66"/>
      <c r="T1604" s="67"/>
      <c r="U1604" s="36"/>
      <c r="V1604" s="36"/>
      <c r="W1604" s="36"/>
      <c r="X1604" s="36"/>
      <c r="Y1604" s="36"/>
      <c r="Z1604" s="36"/>
      <c r="AA1604" s="36"/>
      <c r="AB1604" s="36"/>
      <c r="AC1604" s="36"/>
      <c r="AD1604" s="36"/>
      <c r="AE1604" s="36"/>
      <c r="AT1604" s="19" t="s">
        <v>155</v>
      </c>
      <c r="AU1604" s="19" t="s">
        <v>82</v>
      </c>
    </row>
    <row r="1605" spans="1:65" s="14" customFormat="1">
      <c r="B1605" s="209"/>
      <c r="C1605" s="210"/>
      <c r="D1605" s="200" t="s">
        <v>157</v>
      </c>
      <c r="E1605" s="211" t="s">
        <v>19</v>
      </c>
      <c r="F1605" s="212" t="s">
        <v>1244</v>
      </c>
      <c r="G1605" s="210"/>
      <c r="H1605" s="213">
        <v>50</v>
      </c>
      <c r="I1605" s="214"/>
      <c r="J1605" s="210"/>
      <c r="K1605" s="210"/>
      <c r="L1605" s="215"/>
      <c r="M1605" s="216"/>
      <c r="N1605" s="217"/>
      <c r="O1605" s="217"/>
      <c r="P1605" s="217"/>
      <c r="Q1605" s="217"/>
      <c r="R1605" s="217"/>
      <c r="S1605" s="217"/>
      <c r="T1605" s="218"/>
      <c r="AT1605" s="219" t="s">
        <v>157</v>
      </c>
      <c r="AU1605" s="219" t="s">
        <v>82</v>
      </c>
      <c r="AV1605" s="14" t="s">
        <v>82</v>
      </c>
      <c r="AW1605" s="14" t="s">
        <v>33</v>
      </c>
      <c r="AX1605" s="14" t="s">
        <v>80</v>
      </c>
      <c r="AY1605" s="219" t="s">
        <v>146</v>
      </c>
    </row>
    <row r="1606" spans="1:65" s="2" customFormat="1" ht="16.5" customHeight="1">
      <c r="A1606" s="36"/>
      <c r="B1606" s="37"/>
      <c r="C1606" s="180" t="s">
        <v>1998</v>
      </c>
      <c r="D1606" s="180" t="s">
        <v>149</v>
      </c>
      <c r="E1606" s="181" t="s">
        <v>1999</v>
      </c>
      <c r="F1606" s="182" t="s">
        <v>2000</v>
      </c>
      <c r="G1606" s="183" t="s">
        <v>152</v>
      </c>
      <c r="H1606" s="184">
        <v>588.45000000000005</v>
      </c>
      <c r="I1606" s="185"/>
      <c r="J1606" s="186">
        <f>ROUND(I1606*H1606,2)</f>
        <v>0</v>
      </c>
      <c r="K1606" s="182" t="s">
        <v>362</v>
      </c>
      <c r="L1606" s="41"/>
      <c r="M1606" s="187" t="s">
        <v>19</v>
      </c>
      <c r="N1606" s="188" t="s">
        <v>43</v>
      </c>
      <c r="O1606" s="66"/>
      <c r="P1606" s="189">
        <f>O1606*H1606</f>
        <v>0</v>
      </c>
      <c r="Q1606" s="189">
        <v>1.0000000000000001E-5</v>
      </c>
      <c r="R1606" s="189">
        <f>Q1606*H1606</f>
        <v>5.8845000000000008E-3</v>
      </c>
      <c r="S1606" s="189">
        <v>0</v>
      </c>
      <c r="T1606" s="190">
        <f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91" t="s">
        <v>241</v>
      </c>
      <c r="AT1606" s="191" t="s">
        <v>149</v>
      </c>
      <c r="AU1606" s="191" t="s">
        <v>82</v>
      </c>
      <c r="AY1606" s="19" t="s">
        <v>146</v>
      </c>
      <c r="BE1606" s="192">
        <f>IF(N1606="základní",J1606,0)</f>
        <v>0</v>
      </c>
      <c r="BF1606" s="192">
        <f>IF(N1606="snížená",J1606,0)</f>
        <v>0</v>
      </c>
      <c r="BG1606" s="192">
        <f>IF(N1606="zákl. přenesená",J1606,0)</f>
        <v>0</v>
      </c>
      <c r="BH1606" s="192">
        <f>IF(N1606="sníž. přenesená",J1606,0)</f>
        <v>0</v>
      </c>
      <c r="BI1606" s="192">
        <f>IF(N1606="nulová",J1606,0)</f>
        <v>0</v>
      </c>
      <c r="BJ1606" s="19" t="s">
        <v>80</v>
      </c>
      <c r="BK1606" s="192">
        <f>ROUND(I1606*H1606,2)</f>
        <v>0</v>
      </c>
      <c r="BL1606" s="19" t="s">
        <v>241</v>
      </c>
      <c r="BM1606" s="191" t="s">
        <v>2001</v>
      </c>
    </row>
    <row r="1607" spans="1:65" s="2" customFormat="1">
      <c r="A1607" s="36"/>
      <c r="B1607" s="37"/>
      <c r="C1607" s="38"/>
      <c r="D1607" s="193" t="s">
        <v>155</v>
      </c>
      <c r="E1607" s="38"/>
      <c r="F1607" s="194" t="s">
        <v>2002</v>
      </c>
      <c r="G1607" s="38"/>
      <c r="H1607" s="38"/>
      <c r="I1607" s="195"/>
      <c r="J1607" s="38"/>
      <c r="K1607" s="38"/>
      <c r="L1607" s="41"/>
      <c r="M1607" s="196"/>
      <c r="N1607" s="197"/>
      <c r="O1607" s="66"/>
      <c r="P1607" s="66"/>
      <c r="Q1607" s="66"/>
      <c r="R1607" s="66"/>
      <c r="S1607" s="66"/>
      <c r="T1607" s="67"/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T1607" s="19" t="s">
        <v>155</v>
      </c>
      <c r="AU1607" s="19" t="s">
        <v>82</v>
      </c>
    </row>
    <row r="1608" spans="1:65" s="14" customFormat="1">
      <c r="B1608" s="209"/>
      <c r="C1608" s="210"/>
      <c r="D1608" s="200" t="s">
        <v>157</v>
      </c>
      <c r="E1608" s="211" t="s">
        <v>19</v>
      </c>
      <c r="F1608" s="212" t="s">
        <v>2003</v>
      </c>
      <c r="G1608" s="210"/>
      <c r="H1608" s="213">
        <v>588.45000000000005</v>
      </c>
      <c r="I1608" s="214"/>
      <c r="J1608" s="210"/>
      <c r="K1608" s="210"/>
      <c r="L1608" s="215"/>
      <c r="M1608" s="216"/>
      <c r="N1608" s="217"/>
      <c r="O1608" s="217"/>
      <c r="P1608" s="217"/>
      <c r="Q1608" s="217"/>
      <c r="R1608" s="217"/>
      <c r="S1608" s="217"/>
      <c r="T1608" s="218"/>
      <c r="AT1608" s="219" t="s">
        <v>157</v>
      </c>
      <c r="AU1608" s="219" t="s">
        <v>82</v>
      </c>
      <c r="AV1608" s="14" t="s">
        <v>82</v>
      </c>
      <c r="AW1608" s="14" t="s">
        <v>33</v>
      </c>
      <c r="AX1608" s="14" t="s">
        <v>80</v>
      </c>
      <c r="AY1608" s="219" t="s">
        <v>146</v>
      </c>
    </row>
    <row r="1609" spans="1:65" s="2" customFormat="1" ht="24.2" customHeight="1">
      <c r="A1609" s="36"/>
      <c r="B1609" s="37"/>
      <c r="C1609" s="180" t="s">
        <v>2004</v>
      </c>
      <c r="D1609" s="180" t="s">
        <v>149</v>
      </c>
      <c r="E1609" s="181" t="s">
        <v>2005</v>
      </c>
      <c r="F1609" s="182" t="s">
        <v>2006</v>
      </c>
      <c r="G1609" s="183" t="s">
        <v>152</v>
      </c>
      <c r="H1609" s="184">
        <v>1808.374</v>
      </c>
      <c r="I1609" s="185"/>
      <c r="J1609" s="186">
        <f>ROUND(I1609*H1609,2)</f>
        <v>0</v>
      </c>
      <c r="K1609" s="182" t="s">
        <v>19</v>
      </c>
      <c r="L1609" s="41"/>
      <c r="M1609" s="187" t="s">
        <v>19</v>
      </c>
      <c r="N1609" s="188" t="s">
        <v>43</v>
      </c>
      <c r="O1609" s="66"/>
      <c r="P1609" s="189">
        <f>O1609*H1609</f>
        <v>0</v>
      </c>
      <c r="Q1609" s="189">
        <v>2.5999999999999998E-4</v>
      </c>
      <c r="R1609" s="189">
        <f>Q1609*H1609</f>
        <v>0.47017723999999994</v>
      </c>
      <c r="S1609" s="189">
        <v>0</v>
      </c>
      <c r="T1609" s="190">
        <f>S1609*H1609</f>
        <v>0</v>
      </c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R1609" s="191" t="s">
        <v>241</v>
      </c>
      <c r="AT1609" s="191" t="s">
        <v>149</v>
      </c>
      <c r="AU1609" s="191" t="s">
        <v>82</v>
      </c>
      <c r="AY1609" s="19" t="s">
        <v>146</v>
      </c>
      <c r="BE1609" s="192">
        <f>IF(N1609="základní",J1609,0)</f>
        <v>0</v>
      </c>
      <c r="BF1609" s="192">
        <f>IF(N1609="snížená",J1609,0)</f>
        <v>0</v>
      </c>
      <c r="BG1609" s="192">
        <f>IF(N1609="zákl. přenesená",J1609,0)</f>
        <v>0</v>
      </c>
      <c r="BH1609" s="192">
        <f>IF(N1609="sníž. přenesená",J1609,0)</f>
        <v>0</v>
      </c>
      <c r="BI1609" s="192">
        <f>IF(N1609="nulová",J1609,0)</f>
        <v>0</v>
      </c>
      <c r="BJ1609" s="19" t="s">
        <v>80</v>
      </c>
      <c r="BK1609" s="192">
        <f>ROUND(I1609*H1609,2)</f>
        <v>0</v>
      </c>
      <c r="BL1609" s="19" t="s">
        <v>241</v>
      </c>
      <c r="BM1609" s="191" t="s">
        <v>2007</v>
      </c>
    </row>
    <row r="1610" spans="1:65" s="13" customFormat="1">
      <c r="B1610" s="198"/>
      <c r="C1610" s="199"/>
      <c r="D1610" s="200" t="s">
        <v>157</v>
      </c>
      <c r="E1610" s="201" t="s">
        <v>19</v>
      </c>
      <c r="F1610" s="202" t="s">
        <v>1974</v>
      </c>
      <c r="G1610" s="199"/>
      <c r="H1610" s="201" t="s">
        <v>19</v>
      </c>
      <c r="I1610" s="203"/>
      <c r="J1610" s="199"/>
      <c r="K1610" s="199"/>
      <c r="L1610" s="204"/>
      <c r="M1610" s="205"/>
      <c r="N1610" s="206"/>
      <c r="O1610" s="206"/>
      <c r="P1610" s="206"/>
      <c r="Q1610" s="206"/>
      <c r="R1610" s="206"/>
      <c r="S1610" s="206"/>
      <c r="T1610" s="207"/>
      <c r="AT1610" s="208" t="s">
        <v>157</v>
      </c>
      <c r="AU1610" s="208" t="s">
        <v>82</v>
      </c>
      <c r="AV1610" s="13" t="s">
        <v>80</v>
      </c>
      <c r="AW1610" s="13" t="s">
        <v>33</v>
      </c>
      <c r="AX1610" s="13" t="s">
        <v>72</v>
      </c>
      <c r="AY1610" s="208" t="s">
        <v>146</v>
      </c>
    </row>
    <row r="1611" spans="1:65" s="14" customFormat="1">
      <c r="B1611" s="209"/>
      <c r="C1611" s="210"/>
      <c r="D1611" s="200" t="s">
        <v>157</v>
      </c>
      <c r="E1611" s="211" t="s">
        <v>19</v>
      </c>
      <c r="F1611" s="212" t="s">
        <v>1975</v>
      </c>
      <c r="G1611" s="210"/>
      <c r="H1611" s="213">
        <v>484.71800000000002</v>
      </c>
      <c r="I1611" s="214"/>
      <c r="J1611" s="210"/>
      <c r="K1611" s="210"/>
      <c r="L1611" s="215"/>
      <c r="M1611" s="216"/>
      <c r="N1611" s="217"/>
      <c r="O1611" s="217"/>
      <c r="P1611" s="217"/>
      <c r="Q1611" s="217"/>
      <c r="R1611" s="217"/>
      <c r="S1611" s="217"/>
      <c r="T1611" s="218"/>
      <c r="AT1611" s="219" t="s">
        <v>157</v>
      </c>
      <c r="AU1611" s="219" t="s">
        <v>82</v>
      </c>
      <c r="AV1611" s="14" t="s">
        <v>82</v>
      </c>
      <c r="AW1611" s="14" t="s">
        <v>33</v>
      </c>
      <c r="AX1611" s="14" t="s">
        <v>72</v>
      </c>
      <c r="AY1611" s="219" t="s">
        <v>146</v>
      </c>
    </row>
    <row r="1612" spans="1:65" s="13" customFormat="1">
      <c r="B1612" s="198"/>
      <c r="C1612" s="199"/>
      <c r="D1612" s="200" t="s">
        <v>157</v>
      </c>
      <c r="E1612" s="201" t="s">
        <v>19</v>
      </c>
      <c r="F1612" s="202" t="s">
        <v>1976</v>
      </c>
      <c r="G1612" s="199"/>
      <c r="H1612" s="201" t="s">
        <v>19</v>
      </c>
      <c r="I1612" s="203"/>
      <c r="J1612" s="199"/>
      <c r="K1612" s="199"/>
      <c r="L1612" s="204"/>
      <c r="M1612" s="205"/>
      <c r="N1612" s="206"/>
      <c r="O1612" s="206"/>
      <c r="P1612" s="206"/>
      <c r="Q1612" s="206"/>
      <c r="R1612" s="206"/>
      <c r="S1612" s="206"/>
      <c r="T1612" s="207"/>
      <c r="AT1612" s="208" t="s">
        <v>157</v>
      </c>
      <c r="AU1612" s="208" t="s">
        <v>82</v>
      </c>
      <c r="AV1612" s="13" t="s">
        <v>80</v>
      </c>
      <c r="AW1612" s="13" t="s">
        <v>33</v>
      </c>
      <c r="AX1612" s="13" t="s">
        <v>72</v>
      </c>
      <c r="AY1612" s="208" t="s">
        <v>146</v>
      </c>
    </row>
    <row r="1613" spans="1:65" s="14" customFormat="1">
      <c r="B1613" s="209"/>
      <c r="C1613" s="210"/>
      <c r="D1613" s="200" t="s">
        <v>157</v>
      </c>
      <c r="E1613" s="211" t="s">
        <v>19</v>
      </c>
      <c r="F1613" s="212" t="s">
        <v>1977</v>
      </c>
      <c r="G1613" s="210"/>
      <c r="H1613" s="213">
        <v>184.25</v>
      </c>
      <c r="I1613" s="214"/>
      <c r="J1613" s="210"/>
      <c r="K1613" s="210"/>
      <c r="L1613" s="215"/>
      <c r="M1613" s="216"/>
      <c r="N1613" s="217"/>
      <c r="O1613" s="217"/>
      <c r="P1613" s="217"/>
      <c r="Q1613" s="217"/>
      <c r="R1613" s="217"/>
      <c r="S1613" s="217"/>
      <c r="T1613" s="218"/>
      <c r="AT1613" s="219" t="s">
        <v>157</v>
      </c>
      <c r="AU1613" s="219" t="s">
        <v>82</v>
      </c>
      <c r="AV1613" s="14" t="s">
        <v>82</v>
      </c>
      <c r="AW1613" s="14" t="s">
        <v>33</v>
      </c>
      <c r="AX1613" s="14" t="s">
        <v>72</v>
      </c>
      <c r="AY1613" s="219" t="s">
        <v>146</v>
      </c>
    </row>
    <row r="1614" spans="1:65" s="13" customFormat="1">
      <c r="B1614" s="198"/>
      <c r="C1614" s="199"/>
      <c r="D1614" s="200" t="s">
        <v>157</v>
      </c>
      <c r="E1614" s="201" t="s">
        <v>19</v>
      </c>
      <c r="F1614" s="202" t="s">
        <v>1978</v>
      </c>
      <c r="G1614" s="199"/>
      <c r="H1614" s="201" t="s">
        <v>19</v>
      </c>
      <c r="I1614" s="203"/>
      <c r="J1614" s="199"/>
      <c r="K1614" s="199"/>
      <c r="L1614" s="204"/>
      <c r="M1614" s="205"/>
      <c r="N1614" s="206"/>
      <c r="O1614" s="206"/>
      <c r="P1614" s="206"/>
      <c r="Q1614" s="206"/>
      <c r="R1614" s="206"/>
      <c r="S1614" s="206"/>
      <c r="T1614" s="207"/>
      <c r="AT1614" s="208" t="s">
        <v>157</v>
      </c>
      <c r="AU1614" s="208" t="s">
        <v>82</v>
      </c>
      <c r="AV1614" s="13" t="s">
        <v>80</v>
      </c>
      <c r="AW1614" s="13" t="s">
        <v>33</v>
      </c>
      <c r="AX1614" s="13" t="s">
        <v>72</v>
      </c>
      <c r="AY1614" s="208" t="s">
        <v>146</v>
      </c>
    </row>
    <row r="1615" spans="1:65" s="14" customFormat="1">
      <c r="B1615" s="209"/>
      <c r="C1615" s="210"/>
      <c r="D1615" s="200" t="s">
        <v>157</v>
      </c>
      <c r="E1615" s="211" t="s">
        <v>19</v>
      </c>
      <c r="F1615" s="212" t="s">
        <v>1979</v>
      </c>
      <c r="G1615" s="210"/>
      <c r="H1615" s="213">
        <v>408.8</v>
      </c>
      <c r="I1615" s="214"/>
      <c r="J1615" s="210"/>
      <c r="K1615" s="210"/>
      <c r="L1615" s="215"/>
      <c r="M1615" s="216"/>
      <c r="N1615" s="217"/>
      <c r="O1615" s="217"/>
      <c r="P1615" s="217"/>
      <c r="Q1615" s="217"/>
      <c r="R1615" s="217"/>
      <c r="S1615" s="217"/>
      <c r="T1615" s="218"/>
      <c r="AT1615" s="219" t="s">
        <v>157</v>
      </c>
      <c r="AU1615" s="219" t="s">
        <v>82</v>
      </c>
      <c r="AV1615" s="14" t="s">
        <v>82</v>
      </c>
      <c r="AW1615" s="14" t="s">
        <v>33</v>
      </c>
      <c r="AX1615" s="14" t="s">
        <v>72</v>
      </c>
      <c r="AY1615" s="219" t="s">
        <v>146</v>
      </c>
    </row>
    <row r="1616" spans="1:65" s="13" customFormat="1">
      <c r="B1616" s="198"/>
      <c r="C1616" s="199"/>
      <c r="D1616" s="200" t="s">
        <v>157</v>
      </c>
      <c r="E1616" s="201" t="s">
        <v>19</v>
      </c>
      <c r="F1616" s="202" t="s">
        <v>1980</v>
      </c>
      <c r="G1616" s="199"/>
      <c r="H1616" s="201" t="s">
        <v>19</v>
      </c>
      <c r="I1616" s="203"/>
      <c r="J1616" s="199"/>
      <c r="K1616" s="199"/>
      <c r="L1616" s="204"/>
      <c r="M1616" s="205"/>
      <c r="N1616" s="206"/>
      <c r="O1616" s="206"/>
      <c r="P1616" s="206"/>
      <c r="Q1616" s="206"/>
      <c r="R1616" s="206"/>
      <c r="S1616" s="206"/>
      <c r="T1616" s="207"/>
      <c r="AT1616" s="208" t="s">
        <v>157</v>
      </c>
      <c r="AU1616" s="208" t="s">
        <v>82</v>
      </c>
      <c r="AV1616" s="13" t="s">
        <v>80</v>
      </c>
      <c r="AW1616" s="13" t="s">
        <v>33</v>
      </c>
      <c r="AX1616" s="13" t="s">
        <v>72</v>
      </c>
      <c r="AY1616" s="208" t="s">
        <v>146</v>
      </c>
    </row>
    <row r="1617" spans="1:65" s="14" customFormat="1">
      <c r="B1617" s="209"/>
      <c r="C1617" s="210"/>
      <c r="D1617" s="200" t="s">
        <v>157</v>
      </c>
      <c r="E1617" s="211" t="s">
        <v>19</v>
      </c>
      <c r="F1617" s="212" t="s">
        <v>1981</v>
      </c>
      <c r="G1617" s="210"/>
      <c r="H1617" s="213">
        <v>189.422</v>
      </c>
      <c r="I1617" s="214"/>
      <c r="J1617" s="210"/>
      <c r="K1617" s="210"/>
      <c r="L1617" s="215"/>
      <c r="M1617" s="216"/>
      <c r="N1617" s="217"/>
      <c r="O1617" s="217"/>
      <c r="P1617" s="217"/>
      <c r="Q1617" s="217"/>
      <c r="R1617" s="217"/>
      <c r="S1617" s="217"/>
      <c r="T1617" s="218"/>
      <c r="AT1617" s="219" t="s">
        <v>157</v>
      </c>
      <c r="AU1617" s="219" t="s">
        <v>82</v>
      </c>
      <c r="AV1617" s="14" t="s">
        <v>82</v>
      </c>
      <c r="AW1617" s="14" t="s">
        <v>33</v>
      </c>
      <c r="AX1617" s="14" t="s">
        <v>72</v>
      </c>
      <c r="AY1617" s="219" t="s">
        <v>146</v>
      </c>
    </row>
    <row r="1618" spans="1:65" s="14" customFormat="1">
      <c r="B1618" s="209"/>
      <c r="C1618" s="210"/>
      <c r="D1618" s="200" t="s">
        <v>157</v>
      </c>
      <c r="E1618" s="211" t="s">
        <v>19</v>
      </c>
      <c r="F1618" s="212" t="s">
        <v>1982</v>
      </c>
      <c r="G1618" s="210"/>
      <c r="H1618" s="213">
        <v>24.847999999999999</v>
      </c>
      <c r="I1618" s="214"/>
      <c r="J1618" s="210"/>
      <c r="K1618" s="210"/>
      <c r="L1618" s="215"/>
      <c r="M1618" s="216"/>
      <c r="N1618" s="217"/>
      <c r="O1618" s="217"/>
      <c r="P1618" s="217"/>
      <c r="Q1618" s="217"/>
      <c r="R1618" s="217"/>
      <c r="S1618" s="217"/>
      <c r="T1618" s="218"/>
      <c r="AT1618" s="219" t="s">
        <v>157</v>
      </c>
      <c r="AU1618" s="219" t="s">
        <v>82</v>
      </c>
      <c r="AV1618" s="14" t="s">
        <v>82</v>
      </c>
      <c r="AW1618" s="14" t="s">
        <v>33</v>
      </c>
      <c r="AX1618" s="14" t="s">
        <v>72</v>
      </c>
      <c r="AY1618" s="219" t="s">
        <v>146</v>
      </c>
    </row>
    <row r="1619" spans="1:65" s="14" customFormat="1">
      <c r="B1619" s="209"/>
      <c r="C1619" s="210"/>
      <c r="D1619" s="200" t="s">
        <v>157</v>
      </c>
      <c r="E1619" s="211" t="s">
        <v>19</v>
      </c>
      <c r="F1619" s="212" t="s">
        <v>1983</v>
      </c>
      <c r="G1619" s="210"/>
      <c r="H1619" s="213">
        <v>94.84</v>
      </c>
      <c r="I1619" s="214"/>
      <c r="J1619" s="210"/>
      <c r="K1619" s="210"/>
      <c r="L1619" s="215"/>
      <c r="M1619" s="216"/>
      <c r="N1619" s="217"/>
      <c r="O1619" s="217"/>
      <c r="P1619" s="217"/>
      <c r="Q1619" s="217"/>
      <c r="R1619" s="217"/>
      <c r="S1619" s="217"/>
      <c r="T1619" s="218"/>
      <c r="AT1619" s="219" t="s">
        <v>157</v>
      </c>
      <c r="AU1619" s="219" t="s">
        <v>82</v>
      </c>
      <c r="AV1619" s="14" t="s">
        <v>82</v>
      </c>
      <c r="AW1619" s="14" t="s">
        <v>33</v>
      </c>
      <c r="AX1619" s="14" t="s">
        <v>72</v>
      </c>
      <c r="AY1619" s="219" t="s">
        <v>146</v>
      </c>
    </row>
    <row r="1620" spans="1:65" s="14" customFormat="1">
      <c r="B1620" s="209"/>
      <c r="C1620" s="210"/>
      <c r="D1620" s="200" t="s">
        <v>157</v>
      </c>
      <c r="E1620" s="211" t="s">
        <v>19</v>
      </c>
      <c r="F1620" s="212" t="s">
        <v>1984</v>
      </c>
      <c r="G1620" s="210"/>
      <c r="H1620" s="213">
        <v>199.24</v>
      </c>
      <c r="I1620" s="214"/>
      <c r="J1620" s="210"/>
      <c r="K1620" s="210"/>
      <c r="L1620" s="215"/>
      <c r="M1620" s="216"/>
      <c r="N1620" s="217"/>
      <c r="O1620" s="217"/>
      <c r="P1620" s="217"/>
      <c r="Q1620" s="217"/>
      <c r="R1620" s="217"/>
      <c r="S1620" s="217"/>
      <c r="T1620" s="218"/>
      <c r="AT1620" s="219" t="s">
        <v>157</v>
      </c>
      <c r="AU1620" s="219" t="s">
        <v>82</v>
      </c>
      <c r="AV1620" s="14" t="s">
        <v>82</v>
      </c>
      <c r="AW1620" s="14" t="s">
        <v>33</v>
      </c>
      <c r="AX1620" s="14" t="s">
        <v>72</v>
      </c>
      <c r="AY1620" s="219" t="s">
        <v>146</v>
      </c>
    </row>
    <row r="1621" spans="1:65" s="14" customFormat="1">
      <c r="B1621" s="209"/>
      <c r="C1621" s="210"/>
      <c r="D1621" s="200" t="s">
        <v>157</v>
      </c>
      <c r="E1621" s="211" t="s">
        <v>19</v>
      </c>
      <c r="F1621" s="212" t="s">
        <v>1985</v>
      </c>
      <c r="G1621" s="210"/>
      <c r="H1621" s="213">
        <v>29.135999999999999</v>
      </c>
      <c r="I1621" s="214"/>
      <c r="J1621" s="210"/>
      <c r="K1621" s="210"/>
      <c r="L1621" s="215"/>
      <c r="M1621" s="216"/>
      <c r="N1621" s="217"/>
      <c r="O1621" s="217"/>
      <c r="P1621" s="217"/>
      <c r="Q1621" s="217"/>
      <c r="R1621" s="217"/>
      <c r="S1621" s="217"/>
      <c r="T1621" s="218"/>
      <c r="AT1621" s="219" t="s">
        <v>157</v>
      </c>
      <c r="AU1621" s="219" t="s">
        <v>82</v>
      </c>
      <c r="AV1621" s="14" t="s">
        <v>82</v>
      </c>
      <c r="AW1621" s="14" t="s">
        <v>33</v>
      </c>
      <c r="AX1621" s="14" t="s">
        <v>72</v>
      </c>
      <c r="AY1621" s="219" t="s">
        <v>146</v>
      </c>
    </row>
    <row r="1622" spans="1:65" s="14" customFormat="1">
      <c r="B1622" s="209"/>
      <c r="C1622" s="210"/>
      <c r="D1622" s="200" t="s">
        <v>157</v>
      </c>
      <c r="E1622" s="211" t="s">
        <v>19</v>
      </c>
      <c r="F1622" s="212" t="s">
        <v>593</v>
      </c>
      <c r="G1622" s="210"/>
      <c r="H1622" s="213">
        <v>92.67</v>
      </c>
      <c r="I1622" s="214"/>
      <c r="J1622" s="210"/>
      <c r="K1622" s="210"/>
      <c r="L1622" s="215"/>
      <c r="M1622" s="216"/>
      <c r="N1622" s="217"/>
      <c r="O1622" s="217"/>
      <c r="P1622" s="217"/>
      <c r="Q1622" s="217"/>
      <c r="R1622" s="217"/>
      <c r="S1622" s="217"/>
      <c r="T1622" s="218"/>
      <c r="AT1622" s="219" t="s">
        <v>157</v>
      </c>
      <c r="AU1622" s="219" t="s">
        <v>82</v>
      </c>
      <c r="AV1622" s="14" t="s">
        <v>82</v>
      </c>
      <c r="AW1622" s="14" t="s">
        <v>33</v>
      </c>
      <c r="AX1622" s="14" t="s">
        <v>72</v>
      </c>
      <c r="AY1622" s="219" t="s">
        <v>146</v>
      </c>
    </row>
    <row r="1623" spans="1:65" s="13" customFormat="1">
      <c r="B1623" s="198"/>
      <c r="C1623" s="199"/>
      <c r="D1623" s="200" t="s">
        <v>157</v>
      </c>
      <c r="E1623" s="201" t="s">
        <v>19</v>
      </c>
      <c r="F1623" s="202" t="s">
        <v>1986</v>
      </c>
      <c r="G1623" s="199"/>
      <c r="H1623" s="201" t="s">
        <v>19</v>
      </c>
      <c r="I1623" s="203"/>
      <c r="J1623" s="199"/>
      <c r="K1623" s="199"/>
      <c r="L1623" s="204"/>
      <c r="M1623" s="205"/>
      <c r="N1623" s="206"/>
      <c r="O1623" s="206"/>
      <c r="P1623" s="206"/>
      <c r="Q1623" s="206"/>
      <c r="R1623" s="206"/>
      <c r="S1623" s="206"/>
      <c r="T1623" s="207"/>
      <c r="AT1623" s="208" t="s">
        <v>157</v>
      </c>
      <c r="AU1623" s="208" t="s">
        <v>82</v>
      </c>
      <c r="AV1623" s="13" t="s">
        <v>80</v>
      </c>
      <c r="AW1623" s="13" t="s">
        <v>33</v>
      </c>
      <c r="AX1623" s="13" t="s">
        <v>72</v>
      </c>
      <c r="AY1623" s="208" t="s">
        <v>146</v>
      </c>
    </row>
    <row r="1624" spans="1:65" s="14" customFormat="1">
      <c r="B1624" s="209"/>
      <c r="C1624" s="210"/>
      <c r="D1624" s="200" t="s">
        <v>157</v>
      </c>
      <c r="E1624" s="211" t="s">
        <v>19</v>
      </c>
      <c r="F1624" s="212" t="s">
        <v>1987</v>
      </c>
      <c r="G1624" s="210"/>
      <c r="H1624" s="213">
        <v>100.45</v>
      </c>
      <c r="I1624" s="214"/>
      <c r="J1624" s="210"/>
      <c r="K1624" s="210"/>
      <c r="L1624" s="215"/>
      <c r="M1624" s="216"/>
      <c r="N1624" s="217"/>
      <c r="O1624" s="217"/>
      <c r="P1624" s="217"/>
      <c r="Q1624" s="217"/>
      <c r="R1624" s="217"/>
      <c r="S1624" s="217"/>
      <c r="T1624" s="218"/>
      <c r="AT1624" s="219" t="s">
        <v>157</v>
      </c>
      <c r="AU1624" s="219" t="s">
        <v>82</v>
      </c>
      <c r="AV1624" s="14" t="s">
        <v>82</v>
      </c>
      <c r="AW1624" s="14" t="s">
        <v>33</v>
      </c>
      <c r="AX1624" s="14" t="s">
        <v>72</v>
      </c>
      <c r="AY1624" s="219" t="s">
        <v>146</v>
      </c>
    </row>
    <row r="1625" spans="1:65" s="15" customFormat="1">
      <c r="B1625" s="220"/>
      <c r="C1625" s="221"/>
      <c r="D1625" s="200" t="s">
        <v>157</v>
      </c>
      <c r="E1625" s="222" t="s">
        <v>19</v>
      </c>
      <c r="F1625" s="223" t="s">
        <v>161</v>
      </c>
      <c r="G1625" s="221"/>
      <c r="H1625" s="224">
        <v>1808.374</v>
      </c>
      <c r="I1625" s="225"/>
      <c r="J1625" s="221"/>
      <c r="K1625" s="221"/>
      <c r="L1625" s="226"/>
      <c r="M1625" s="227"/>
      <c r="N1625" s="228"/>
      <c r="O1625" s="228"/>
      <c r="P1625" s="228"/>
      <c r="Q1625" s="228"/>
      <c r="R1625" s="228"/>
      <c r="S1625" s="228"/>
      <c r="T1625" s="229"/>
      <c r="AT1625" s="230" t="s">
        <v>157</v>
      </c>
      <c r="AU1625" s="230" t="s">
        <v>82</v>
      </c>
      <c r="AV1625" s="15" t="s">
        <v>147</v>
      </c>
      <c r="AW1625" s="15" t="s">
        <v>33</v>
      </c>
      <c r="AX1625" s="15" t="s">
        <v>80</v>
      </c>
      <c r="AY1625" s="230" t="s">
        <v>146</v>
      </c>
    </row>
    <row r="1626" spans="1:65" s="12" customFormat="1" ht="25.9" customHeight="1">
      <c r="B1626" s="164"/>
      <c r="C1626" s="165"/>
      <c r="D1626" s="166" t="s">
        <v>71</v>
      </c>
      <c r="E1626" s="167" t="s">
        <v>2008</v>
      </c>
      <c r="F1626" s="167" t="s">
        <v>2009</v>
      </c>
      <c r="G1626" s="165"/>
      <c r="H1626" s="165"/>
      <c r="I1626" s="168"/>
      <c r="J1626" s="169">
        <f>BK1626</f>
        <v>0</v>
      </c>
      <c r="K1626" s="165"/>
      <c r="L1626" s="170"/>
      <c r="M1626" s="171"/>
      <c r="N1626" s="172"/>
      <c r="O1626" s="172"/>
      <c r="P1626" s="173">
        <f>SUM(P1627:P1629)</f>
        <v>0</v>
      </c>
      <c r="Q1626" s="172"/>
      <c r="R1626" s="173">
        <f>SUM(R1627:R1629)</f>
        <v>0</v>
      </c>
      <c r="S1626" s="172"/>
      <c r="T1626" s="174">
        <f>SUM(T1627:T1629)</f>
        <v>0</v>
      </c>
      <c r="AR1626" s="175" t="s">
        <v>147</v>
      </c>
      <c r="AT1626" s="176" t="s">
        <v>71</v>
      </c>
      <c r="AU1626" s="176" t="s">
        <v>72</v>
      </c>
      <c r="AY1626" s="175" t="s">
        <v>146</v>
      </c>
      <c r="BK1626" s="177">
        <f>SUM(BK1627:BK1629)</f>
        <v>0</v>
      </c>
    </row>
    <row r="1627" spans="1:65" s="2" customFormat="1" ht="16.5" customHeight="1">
      <c r="A1627" s="36"/>
      <c r="B1627" s="37"/>
      <c r="C1627" s="180" t="s">
        <v>2010</v>
      </c>
      <c r="D1627" s="180" t="s">
        <v>149</v>
      </c>
      <c r="E1627" s="181" t="s">
        <v>1206</v>
      </c>
      <c r="F1627" s="182" t="s">
        <v>1207</v>
      </c>
      <c r="G1627" s="183" t="s">
        <v>1208</v>
      </c>
      <c r="H1627" s="184">
        <v>20</v>
      </c>
      <c r="I1627" s="185"/>
      <c r="J1627" s="186">
        <f>ROUND(I1627*H1627,2)</f>
        <v>0</v>
      </c>
      <c r="K1627" s="182" t="s">
        <v>19</v>
      </c>
      <c r="L1627" s="41"/>
      <c r="M1627" s="187" t="s">
        <v>19</v>
      </c>
      <c r="N1627" s="188" t="s">
        <v>43</v>
      </c>
      <c r="O1627" s="66"/>
      <c r="P1627" s="189">
        <f>O1627*H1627</f>
        <v>0</v>
      </c>
      <c r="Q1627" s="189">
        <v>0</v>
      </c>
      <c r="R1627" s="189">
        <f>Q1627*H1627</f>
        <v>0</v>
      </c>
      <c r="S1627" s="189">
        <v>0</v>
      </c>
      <c r="T1627" s="190">
        <f>S1627*H1627</f>
        <v>0</v>
      </c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R1627" s="191" t="s">
        <v>2011</v>
      </c>
      <c r="AT1627" s="191" t="s">
        <v>149</v>
      </c>
      <c r="AU1627" s="191" t="s">
        <v>80</v>
      </c>
      <c r="AY1627" s="19" t="s">
        <v>146</v>
      </c>
      <c r="BE1627" s="192">
        <f>IF(N1627="základní",J1627,0)</f>
        <v>0</v>
      </c>
      <c r="BF1627" s="192">
        <f>IF(N1627="snížená",J1627,0)</f>
        <v>0</v>
      </c>
      <c r="BG1627" s="192">
        <f>IF(N1627="zákl. přenesená",J1627,0)</f>
        <v>0</v>
      </c>
      <c r="BH1627" s="192">
        <f>IF(N1627="sníž. přenesená",J1627,0)</f>
        <v>0</v>
      </c>
      <c r="BI1627" s="192">
        <f>IF(N1627="nulová",J1627,0)</f>
        <v>0</v>
      </c>
      <c r="BJ1627" s="19" t="s">
        <v>80</v>
      </c>
      <c r="BK1627" s="192">
        <f>ROUND(I1627*H1627,2)</f>
        <v>0</v>
      </c>
      <c r="BL1627" s="19" t="s">
        <v>2011</v>
      </c>
      <c r="BM1627" s="191" t="s">
        <v>2012</v>
      </c>
    </row>
    <row r="1628" spans="1:65" s="2" customFormat="1" ht="16.5" customHeight="1">
      <c r="A1628" s="36"/>
      <c r="B1628" s="37"/>
      <c r="C1628" s="180" t="s">
        <v>2013</v>
      </c>
      <c r="D1628" s="180" t="s">
        <v>149</v>
      </c>
      <c r="E1628" s="181" t="s">
        <v>2014</v>
      </c>
      <c r="F1628" s="182" t="s">
        <v>2015</v>
      </c>
      <c r="G1628" s="183" t="s">
        <v>1208</v>
      </c>
      <c r="H1628" s="184">
        <v>50</v>
      </c>
      <c r="I1628" s="185"/>
      <c r="J1628" s="186">
        <f>ROUND(I1628*H1628,2)</f>
        <v>0</v>
      </c>
      <c r="K1628" s="182" t="s">
        <v>362</v>
      </c>
      <c r="L1628" s="41"/>
      <c r="M1628" s="187" t="s">
        <v>19</v>
      </c>
      <c r="N1628" s="188" t="s">
        <v>43</v>
      </c>
      <c r="O1628" s="66"/>
      <c r="P1628" s="189">
        <f>O1628*H1628</f>
        <v>0</v>
      </c>
      <c r="Q1628" s="189">
        <v>0</v>
      </c>
      <c r="R1628" s="189">
        <f>Q1628*H1628</f>
        <v>0</v>
      </c>
      <c r="S1628" s="189">
        <v>0</v>
      </c>
      <c r="T1628" s="190">
        <f>S1628*H1628</f>
        <v>0</v>
      </c>
      <c r="U1628" s="36"/>
      <c r="V1628" s="36"/>
      <c r="W1628" s="36"/>
      <c r="X1628" s="36"/>
      <c r="Y1628" s="36"/>
      <c r="Z1628" s="36"/>
      <c r="AA1628" s="36"/>
      <c r="AB1628" s="36"/>
      <c r="AC1628" s="36"/>
      <c r="AD1628" s="36"/>
      <c r="AE1628" s="36"/>
      <c r="AR1628" s="191" t="s">
        <v>2011</v>
      </c>
      <c r="AT1628" s="191" t="s">
        <v>149</v>
      </c>
      <c r="AU1628" s="191" t="s">
        <v>80</v>
      </c>
      <c r="AY1628" s="19" t="s">
        <v>146</v>
      </c>
      <c r="BE1628" s="192">
        <f>IF(N1628="základní",J1628,0)</f>
        <v>0</v>
      </c>
      <c r="BF1628" s="192">
        <f>IF(N1628="snížená",J1628,0)</f>
        <v>0</v>
      </c>
      <c r="BG1628" s="192">
        <f>IF(N1628="zákl. přenesená",J1628,0)</f>
        <v>0</v>
      </c>
      <c r="BH1628" s="192">
        <f>IF(N1628="sníž. přenesená",J1628,0)</f>
        <v>0</v>
      </c>
      <c r="BI1628" s="192">
        <f>IF(N1628="nulová",J1628,0)</f>
        <v>0</v>
      </c>
      <c r="BJ1628" s="19" t="s">
        <v>80</v>
      </c>
      <c r="BK1628" s="192">
        <f>ROUND(I1628*H1628,2)</f>
        <v>0</v>
      </c>
      <c r="BL1628" s="19" t="s">
        <v>2011</v>
      </c>
      <c r="BM1628" s="191" t="s">
        <v>2016</v>
      </c>
    </row>
    <row r="1629" spans="1:65" s="2" customFormat="1">
      <c r="A1629" s="36"/>
      <c r="B1629" s="37"/>
      <c r="C1629" s="38"/>
      <c r="D1629" s="193" t="s">
        <v>155</v>
      </c>
      <c r="E1629" s="38"/>
      <c r="F1629" s="194" t="s">
        <v>2017</v>
      </c>
      <c r="G1629" s="38"/>
      <c r="H1629" s="38"/>
      <c r="I1629" s="195"/>
      <c r="J1629" s="38"/>
      <c r="K1629" s="38"/>
      <c r="L1629" s="41"/>
      <c r="M1629" s="196"/>
      <c r="N1629" s="197"/>
      <c r="O1629" s="66"/>
      <c r="P1629" s="66"/>
      <c r="Q1629" s="66"/>
      <c r="R1629" s="66"/>
      <c r="S1629" s="66"/>
      <c r="T1629" s="67"/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T1629" s="19" t="s">
        <v>155</v>
      </c>
      <c r="AU1629" s="19" t="s">
        <v>80</v>
      </c>
    </row>
    <row r="1630" spans="1:65" s="12" customFormat="1" ht="25.9" customHeight="1">
      <c r="B1630" s="164"/>
      <c r="C1630" s="165"/>
      <c r="D1630" s="166" t="s">
        <v>71</v>
      </c>
      <c r="E1630" s="167" t="s">
        <v>331</v>
      </c>
      <c r="F1630" s="167" t="s">
        <v>332</v>
      </c>
      <c r="G1630" s="165"/>
      <c r="H1630" s="165"/>
      <c r="I1630" s="168"/>
      <c r="J1630" s="169">
        <f>BK1630</f>
        <v>0</v>
      </c>
      <c r="K1630" s="165"/>
      <c r="L1630" s="170"/>
      <c r="M1630" s="171"/>
      <c r="N1630" s="172"/>
      <c r="O1630" s="172"/>
      <c r="P1630" s="173">
        <f>P1631+P1633+P1639</f>
        <v>0</v>
      </c>
      <c r="Q1630" s="172"/>
      <c r="R1630" s="173">
        <f>R1631+R1633+R1639</f>
        <v>0</v>
      </c>
      <c r="S1630" s="172"/>
      <c r="T1630" s="174">
        <f>T1631+T1633+T1639</f>
        <v>0</v>
      </c>
      <c r="AR1630" s="175" t="s">
        <v>181</v>
      </c>
      <c r="AT1630" s="176" t="s">
        <v>71</v>
      </c>
      <c r="AU1630" s="176" t="s">
        <v>72</v>
      </c>
      <c r="AY1630" s="175" t="s">
        <v>146</v>
      </c>
      <c r="BK1630" s="177">
        <f>BK1631+BK1633+BK1639</f>
        <v>0</v>
      </c>
    </row>
    <row r="1631" spans="1:65" s="12" customFormat="1" ht="22.9" customHeight="1">
      <c r="B1631" s="164"/>
      <c r="C1631" s="165"/>
      <c r="D1631" s="166" t="s">
        <v>71</v>
      </c>
      <c r="E1631" s="178" t="s">
        <v>344</v>
      </c>
      <c r="F1631" s="178" t="s">
        <v>345</v>
      </c>
      <c r="G1631" s="165"/>
      <c r="H1631" s="165"/>
      <c r="I1631" s="168"/>
      <c r="J1631" s="179">
        <f>BK1631</f>
        <v>0</v>
      </c>
      <c r="K1631" s="165"/>
      <c r="L1631" s="170"/>
      <c r="M1631" s="171"/>
      <c r="N1631" s="172"/>
      <c r="O1631" s="172"/>
      <c r="P1631" s="173">
        <f>P1632</f>
        <v>0</v>
      </c>
      <c r="Q1631" s="172"/>
      <c r="R1631" s="173">
        <f>R1632</f>
        <v>0</v>
      </c>
      <c r="S1631" s="172"/>
      <c r="T1631" s="174">
        <f>T1632</f>
        <v>0</v>
      </c>
      <c r="AR1631" s="175" t="s">
        <v>181</v>
      </c>
      <c r="AT1631" s="176" t="s">
        <v>71</v>
      </c>
      <c r="AU1631" s="176" t="s">
        <v>80</v>
      </c>
      <c r="AY1631" s="175" t="s">
        <v>146</v>
      </c>
      <c r="BK1631" s="177">
        <f>BK1632</f>
        <v>0</v>
      </c>
    </row>
    <row r="1632" spans="1:65" s="2" customFormat="1" ht="16.5" customHeight="1">
      <c r="A1632" s="36"/>
      <c r="B1632" s="37"/>
      <c r="C1632" s="180" t="s">
        <v>2018</v>
      </c>
      <c r="D1632" s="180" t="s">
        <v>149</v>
      </c>
      <c r="E1632" s="181" t="s">
        <v>347</v>
      </c>
      <c r="F1632" s="182" t="s">
        <v>2019</v>
      </c>
      <c r="G1632" s="183" t="s">
        <v>199</v>
      </c>
      <c r="H1632" s="184">
        <v>1</v>
      </c>
      <c r="I1632" s="185"/>
      <c r="J1632" s="186">
        <f>ROUND(I1632*H1632,2)</f>
        <v>0</v>
      </c>
      <c r="K1632" s="182" t="s">
        <v>19</v>
      </c>
      <c r="L1632" s="41"/>
      <c r="M1632" s="187" t="s">
        <v>19</v>
      </c>
      <c r="N1632" s="188" t="s">
        <v>43</v>
      </c>
      <c r="O1632" s="66"/>
      <c r="P1632" s="189">
        <f>O1632*H1632</f>
        <v>0</v>
      </c>
      <c r="Q1632" s="189">
        <v>0</v>
      </c>
      <c r="R1632" s="189">
        <f>Q1632*H1632</f>
        <v>0</v>
      </c>
      <c r="S1632" s="189">
        <v>0</v>
      </c>
      <c r="T1632" s="190">
        <f>S1632*H1632</f>
        <v>0</v>
      </c>
      <c r="U1632" s="36"/>
      <c r="V1632" s="36"/>
      <c r="W1632" s="36"/>
      <c r="X1632" s="36"/>
      <c r="Y1632" s="36"/>
      <c r="Z1632" s="36"/>
      <c r="AA1632" s="36"/>
      <c r="AB1632" s="36"/>
      <c r="AC1632" s="36"/>
      <c r="AD1632" s="36"/>
      <c r="AE1632" s="36"/>
      <c r="AR1632" s="191" t="s">
        <v>338</v>
      </c>
      <c r="AT1632" s="191" t="s">
        <v>149</v>
      </c>
      <c r="AU1632" s="191" t="s">
        <v>82</v>
      </c>
      <c r="AY1632" s="19" t="s">
        <v>146</v>
      </c>
      <c r="BE1632" s="192">
        <f>IF(N1632="základní",J1632,0)</f>
        <v>0</v>
      </c>
      <c r="BF1632" s="192">
        <f>IF(N1632="snížená",J1632,0)</f>
        <v>0</v>
      </c>
      <c r="BG1632" s="192">
        <f>IF(N1632="zákl. přenesená",J1632,0)</f>
        <v>0</v>
      </c>
      <c r="BH1632" s="192">
        <f>IF(N1632="sníž. přenesená",J1632,0)</f>
        <v>0</v>
      </c>
      <c r="BI1632" s="192">
        <f>IF(N1632="nulová",J1632,0)</f>
        <v>0</v>
      </c>
      <c r="BJ1632" s="19" t="s">
        <v>80</v>
      </c>
      <c r="BK1632" s="192">
        <f>ROUND(I1632*H1632,2)</f>
        <v>0</v>
      </c>
      <c r="BL1632" s="19" t="s">
        <v>338</v>
      </c>
      <c r="BM1632" s="191" t="s">
        <v>2020</v>
      </c>
    </row>
    <row r="1633" spans="1:65" s="12" customFormat="1" ht="22.9" customHeight="1">
      <c r="B1633" s="164"/>
      <c r="C1633" s="165"/>
      <c r="D1633" s="166" t="s">
        <v>71</v>
      </c>
      <c r="E1633" s="178" t="s">
        <v>2021</v>
      </c>
      <c r="F1633" s="178" t="s">
        <v>2022</v>
      </c>
      <c r="G1633" s="165"/>
      <c r="H1633" s="165"/>
      <c r="I1633" s="168"/>
      <c r="J1633" s="179">
        <f>BK1633</f>
        <v>0</v>
      </c>
      <c r="K1633" s="165"/>
      <c r="L1633" s="170"/>
      <c r="M1633" s="171"/>
      <c r="N1633" s="172"/>
      <c r="O1633" s="172"/>
      <c r="P1633" s="173">
        <f>SUM(P1634:P1638)</f>
        <v>0</v>
      </c>
      <c r="Q1633" s="172"/>
      <c r="R1633" s="173">
        <f>SUM(R1634:R1638)</f>
        <v>0</v>
      </c>
      <c r="S1633" s="172"/>
      <c r="T1633" s="174">
        <f>SUM(T1634:T1638)</f>
        <v>0</v>
      </c>
      <c r="AR1633" s="175" t="s">
        <v>181</v>
      </c>
      <c r="AT1633" s="176" t="s">
        <v>71</v>
      </c>
      <c r="AU1633" s="176" t="s">
        <v>80</v>
      </c>
      <c r="AY1633" s="175" t="s">
        <v>146</v>
      </c>
      <c r="BK1633" s="177">
        <f>SUM(BK1634:BK1638)</f>
        <v>0</v>
      </c>
    </row>
    <row r="1634" spans="1:65" s="2" customFormat="1" ht="16.5" customHeight="1">
      <c r="A1634" s="36"/>
      <c r="B1634" s="37"/>
      <c r="C1634" s="180" t="s">
        <v>2023</v>
      </c>
      <c r="D1634" s="180" t="s">
        <v>149</v>
      </c>
      <c r="E1634" s="181" t="s">
        <v>2024</v>
      </c>
      <c r="F1634" s="182" t="s">
        <v>2025</v>
      </c>
      <c r="G1634" s="183" t="s">
        <v>199</v>
      </c>
      <c r="H1634" s="184">
        <v>1</v>
      </c>
      <c r="I1634" s="185"/>
      <c r="J1634" s="186">
        <f>ROUND(I1634*H1634,2)</f>
        <v>0</v>
      </c>
      <c r="K1634" s="182" t="s">
        <v>153</v>
      </c>
      <c r="L1634" s="41"/>
      <c r="M1634" s="187" t="s">
        <v>19</v>
      </c>
      <c r="N1634" s="188" t="s">
        <v>43</v>
      </c>
      <c r="O1634" s="66"/>
      <c r="P1634" s="189">
        <f>O1634*H1634</f>
        <v>0</v>
      </c>
      <c r="Q1634" s="189">
        <v>0</v>
      </c>
      <c r="R1634" s="189">
        <f>Q1634*H1634</f>
        <v>0</v>
      </c>
      <c r="S1634" s="189">
        <v>0</v>
      </c>
      <c r="T1634" s="190">
        <f>S1634*H1634</f>
        <v>0</v>
      </c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R1634" s="191" t="s">
        <v>338</v>
      </c>
      <c r="AT1634" s="191" t="s">
        <v>149</v>
      </c>
      <c r="AU1634" s="191" t="s">
        <v>82</v>
      </c>
      <c r="AY1634" s="19" t="s">
        <v>146</v>
      </c>
      <c r="BE1634" s="192">
        <f>IF(N1634="základní",J1634,0)</f>
        <v>0</v>
      </c>
      <c r="BF1634" s="192">
        <f>IF(N1634="snížená",J1634,0)</f>
        <v>0</v>
      </c>
      <c r="BG1634" s="192">
        <f>IF(N1634="zákl. přenesená",J1634,0)</f>
        <v>0</v>
      </c>
      <c r="BH1634" s="192">
        <f>IF(N1634="sníž. přenesená",J1634,0)</f>
        <v>0</v>
      </c>
      <c r="BI1634" s="192">
        <f>IF(N1634="nulová",J1634,0)</f>
        <v>0</v>
      </c>
      <c r="BJ1634" s="19" t="s">
        <v>80</v>
      </c>
      <c r="BK1634" s="192">
        <f>ROUND(I1634*H1634,2)</f>
        <v>0</v>
      </c>
      <c r="BL1634" s="19" t="s">
        <v>338</v>
      </c>
      <c r="BM1634" s="191" t="s">
        <v>2026</v>
      </c>
    </row>
    <row r="1635" spans="1:65" s="2" customFormat="1">
      <c r="A1635" s="36"/>
      <c r="B1635" s="37"/>
      <c r="C1635" s="38"/>
      <c r="D1635" s="193" t="s">
        <v>155</v>
      </c>
      <c r="E1635" s="38"/>
      <c r="F1635" s="194" t="s">
        <v>2027</v>
      </c>
      <c r="G1635" s="38"/>
      <c r="H1635" s="38"/>
      <c r="I1635" s="195"/>
      <c r="J1635" s="38"/>
      <c r="K1635" s="38"/>
      <c r="L1635" s="41"/>
      <c r="M1635" s="196"/>
      <c r="N1635" s="197"/>
      <c r="O1635" s="66"/>
      <c r="P1635" s="66"/>
      <c r="Q1635" s="66"/>
      <c r="R1635" s="66"/>
      <c r="S1635" s="66"/>
      <c r="T1635" s="67"/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T1635" s="19" t="s">
        <v>155</v>
      </c>
      <c r="AU1635" s="19" t="s">
        <v>82</v>
      </c>
    </row>
    <row r="1636" spans="1:65" s="2" customFormat="1" ht="16.5" customHeight="1">
      <c r="A1636" s="36"/>
      <c r="B1636" s="37"/>
      <c r="C1636" s="180" t="s">
        <v>2028</v>
      </c>
      <c r="D1636" s="180" t="s">
        <v>149</v>
      </c>
      <c r="E1636" s="181" t="s">
        <v>2029</v>
      </c>
      <c r="F1636" s="182" t="s">
        <v>2030</v>
      </c>
      <c r="G1636" s="183" t="s">
        <v>199</v>
      </c>
      <c r="H1636" s="184">
        <v>1</v>
      </c>
      <c r="I1636" s="185"/>
      <c r="J1636" s="186">
        <f>ROUND(I1636*H1636,2)</f>
        <v>0</v>
      </c>
      <c r="K1636" s="182" t="s">
        <v>19</v>
      </c>
      <c r="L1636" s="41"/>
      <c r="M1636" s="187" t="s">
        <v>19</v>
      </c>
      <c r="N1636" s="188" t="s">
        <v>43</v>
      </c>
      <c r="O1636" s="66"/>
      <c r="P1636" s="189">
        <f>O1636*H1636</f>
        <v>0</v>
      </c>
      <c r="Q1636" s="189">
        <v>0</v>
      </c>
      <c r="R1636" s="189">
        <f>Q1636*H1636</f>
        <v>0</v>
      </c>
      <c r="S1636" s="189">
        <v>0</v>
      </c>
      <c r="T1636" s="190">
        <f>S1636*H1636</f>
        <v>0</v>
      </c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  <c r="AR1636" s="191" t="s">
        <v>338</v>
      </c>
      <c r="AT1636" s="191" t="s">
        <v>149</v>
      </c>
      <c r="AU1636" s="191" t="s">
        <v>82</v>
      </c>
      <c r="AY1636" s="19" t="s">
        <v>146</v>
      </c>
      <c r="BE1636" s="192">
        <f>IF(N1636="základní",J1636,0)</f>
        <v>0</v>
      </c>
      <c r="BF1636" s="192">
        <f>IF(N1636="snížená",J1636,0)</f>
        <v>0</v>
      </c>
      <c r="BG1636" s="192">
        <f>IF(N1636="zákl. přenesená",J1636,0)</f>
        <v>0</v>
      </c>
      <c r="BH1636" s="192">
        <f>IF(N1636="sníž. přenesená",J1636,0)</f>
        <v>0</v>
      </c>
      <c r="BI1636" s="192">
        <f>IF(N1636="nulová",J1636,0)</f>
        <v>0</v>
      </c>
      <c r="BJ1636" s="19" t="s">
        <v>80</v>
      </c>
      <c r="BK1636" s="192">
        <f>ROUND(I1636*H1636,2)</f>
        <v>0</v>
      </c>
      <c r="BL1636" s="19" t="s">
        <v>338</v>
      </c>
      <c r="BM1636" s="191" t="s">
        <v>2031</v>
      </c>
    </row>
    <row r="1637" spans="1:65" s="2" customFormat="1" ht="16.5" customHeight="1">
      <c r="A1637" s="36"/>
      <c r="B1637" s="37"/>
      <c r="C1637" s="180" t="s">
        <v>2032</v>
      </c>
      <c r="D1637" s="180" t="s">
        <v>149</v>
      </c>
      <c r="E1637" s="181" t="s">
        <v>2033</v>
      </c>
      <c r="F1637" s="182" t="s">
        <v>2034</v>
      </c>
      <c r="G1637" s="183" t="s">
        <v>199</v>
      </c>
      <c r="H1637" s="184">
        <v>1</v>
      </c>
      <c r="I1637" s="185"/>
      <c r="J1637" s="186">
        <f>ROUND(I1637*H1637,2)</f>
        <v>0</v>
      </c>
      <c r="K1637" s="182" t="s">
        <v>153</v>
      </c>
      <c r="L1637" s="41"/>
      <c r="M1637" s="187" t="s">
        <v>19</v>
      </c>
      <c r="N1637" s="188" t="s">
        <v>43</v>
      </c>
      <c r="O1637" s="66"/>
      <c r="P1637" s="189">
        <f>O1637*H1637</f>
        <v>0</v>
      </c>
      <c r="Q1637" s="189">
        <v>0</v>
      </c>
      <c r="R1637" s="189">
        <f>Q1637*H1637</f>
        <v>0</v>
      </c>
      <c r="S1637" s="189">
        <v>0</v>
      </c>
      <c r="T1637" s="190">
        <f>S1637*H1637</f>
        <v>0</v>
      </c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R1637" s="191" t="s">
        <v>338</v>
      </c>
      <c r="AT1637" s="191" t="s">
        <v>149</v>
      </c>
      <c r="AU1637" s="191" t="s">
        <v>82</v>
      </c>
      <c r="AY1637" s="19" t="s">
        <v>146</v>
      </c>
      <c r="BE1637" s="192">
        <f>IF(N1637="základní",J1637,0)</f>
        <v>0</v>
      </c>
      <c r="BF1637" s="192">
        <f>IF(N1637="snížená",J1637,0)</f>
        <v>0</v>
      </c>
      <c r="BG1637" s="192">
        <f>IF(N1637="zákl. přenesená",J1637,0)</f>
        <v>0</v>
      </c>
      <c r="BH1637" s="192">
        <f>IF(N1637="sníž. přenesená",J1637,0)</f>
        <v>0</v>
      </c>
      <c r="BI1637" s="192">
        <f>IF(N1637="nulová",J1637,0)</f>
        <v>0</v>
      </c>
      <c r="BJ1637" s="19" t="s">
        <v>80</v>
      </c>
      <c r="BK1637" s="192">
        <f>ROUND(I1637*H1637,2)</f>
        <v>0</v>
      </c>
      <c r="BL1637" s="19" t="s">
        <v>338</v>
      </c>
      <c r="BM1637" s="191" t="s">
        <v>2035</v>
      </c>
    </row>
    <row r="1638" spans="1:65" s="2" customFormat="1">
      <c r="A1638" s="36"/>
      <c r="B1638" s="37"/>
      <c r="C1638" s="38"/>
      <c r="D1638" s="193" t="s">
        <v>155</v>
      </c>
      <c r="E1638" s="38"/>
      <c r="F1638" s="194" t="s">
        <v>2036</v>
      </c>
      <c r="G1638" s="38"/>
      <c r="H1638" s="38"/>
      <c r="I1638" s="195"/>
      <c r="J1638" s="38"/>
      <c r="K1638" s="38"/>
      <c r="L1638" s="41"/>
      <c r="M1638" s="196"/>
      <c r="N1638" s="197"/>
      <c r="O1638" s="66"/>
      <c r="P1638" s="66"/>
      <c r="Q1638" s="66"/>
      <c r="R1638" s="66"/>
      <c r="S1638" s="66"/>
      <c r="T1638" s="67"/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T1638" s="19" t="s">
        <v>155</v>
      </c>
      <c r="AU1638" s="19" t="s">
        <v>82</v>
      </c>
    </row>
    <row r="1639" spans="1:65" s="12" customFormat="1" ht="22.9" customHeight="1">
      <c r="B1639" s="164"/>
      <c r="C1639" s="165"/>
      <c r="D1639" s="166" t="s">
        <v>71</v>
      </c>
      <c r="E1639" s="178" t="s">
        <v>2037</v>
      </c>
      <c r="F1639" s="178" t="s">
        <v>2038</v>
      </c>
      <c r="G1639" s="165"/>
      <c r="H1639" s="165"/>
      <c r="I1639" s="168"/>
      <c r="J1639" s="179">
        <f>BK1639</f>
        <v>0</v>
      </c>
      <c r="K1639" s="165"/>
      <c r="L1639" s="170"/>
      <c r="M1639" s="171"/>
      <c r="N1639" s="172"/>
      <c r="O1639" s="172"/>
      <c r="P1639" s="173">
        <f>P1640</f>
        <v>0</v>
      </c>
      <c r="Q1639" s="172"/>
      <c r="R1639" s="173">
        <f>R1640</f>
        <v>0</v>
      </c>
      <c r="S1639" s="172"/>
      <c r="T1639" s="174">
        <f>T1640</f>
        <v>0</v>
      </c>
      <c r="AR1639" s="175" t="s">
        <v>181</v>
      </c>
      <c r="AT1639" s="176" t="s">
        <v>71</v>
      </c>
      <c r="AU1639" s="176" t="s">
        <v>80</v>
      </c>
      <c r="AY1639" s="175" t="s">
        <v>146</v>
      </c>
      <c r="BK1639" s="177">
        <f>BK1640</f>
        <v>0</v>
      </c>
    </row>
    <row r="1640" spans="1:65" s="2" customFormat="1" ht="16.5" customHeight="1">
      <c r="A1640" s="36"/>
      <c r="B1640" s="37"/>
      <c r="C1640" s="180" t="s">
        <v>2039</v>
      </c>
      <c r="D1640" s="180" t="s">
        <v>149</v>
      </c>
      <c r="E1640" s="181" t="s">
        <v>2040</v>
      </c>
      <c r="F1640" s="182" t="s">
        <v>2041</v>
      </c>
      <c r="G1640" s="183" t="s">
        <v>199</v>
      </c>
      <c r="H1640" s="184">
        <v>1</v>
      </c>
      <c r="I1640" s="185"/>
      <c r="J1640" s="186">
        <f>ROUND(I1640*H1640,2)</f>
        <v>0</v>
      </c>
      <c r="K1640" s="182" t="s">
        <v>19</v>
      </c>
      <c r="L1640" s="41"/>
      <c r="M1640" s="231" t="s">
        <v>19</v>
      </c>
      <c r="N1640" s="232" t="s">
        <v>43</v>
      </c>
      <c r="O1640" s="233"/>
      <c r="P1640" s="234">
        <f>O1640*H1640</f>
        <v>0</v>
      </c>
      <c r="Q1640" s="234">
        <v>0</v>
      </c>
      <c r="R1640" s="234">
        <f>Q1640*H1640</f>
        <v>0</v>
      </c>
      <c r="S1640" s="234">
        <v>0</v>
      </c>
      <c r="T1640" s="235">
        <f>S1640*H1640</f>
        <v>0</v>
      </c>
      <c r="U1640" s="36"/>
      <c r="V1640" s="36"/>
      <c r="W1640" s="36"/>
      <c r="X1640" s="36"/>
      <c r="Y1640" s="36"/>
      <c r="Z1640" s="36"/>
      <c r="AA1640" s="36"/>
      <c r="AB1640" s="36"/>
      <c r="AC1640" s="36"/>
      <c r="AD1640" s="36"/>
      <c r="AE1640" s="36"/>
      <c r="AR1640" s="191" t="s">
        <v>338</v>
      </c>
      <c r="AT1640" s="191" t="s">
        <v>149</v>
      </c>
      <c r="AU1640" s="191" t="s">
        <v>82</v>
      </c>
      <c r="AY1640" s="19" t="s">
        <v>146</v>
      </c>
      <c r="BE1640" s="192">
        <f>IF(N1640="základní",J1640,0)</f>
        <v>0</v>
      </c>
      <c r="BF1640" s="192">
        <f>IF(N1640="snížená",J1640,0)</f>
        <v>0</v>
      </c>
      <c r="BG1640" s="192">
        <f>IF(N1640="zákl. přenesená",J1640,0)</f>
        <v>0</v>
      </c>
      <c r="BH1640" s="192">
        <f>IF(N1640="sníž. přenesená",J1640,0)</f>
        <v>0</v>
      </c>
      <c r="BI1640" s="192">
        <f>IF(N1640="nulová",J1640,0)</f>
        <v>0</v>
      </c>
      <c r="BJ1640" s="19" t="s">
        <v>80</v>
      </c>
      <c r="BK1640" s="192">
        <f>ROUND(I1640*H1640,2)</f>
        <v>0</v>
      </c>
      <c r="BL1640" s="19" t="s">
        <v>338</v>
      </c>
      <c r="BM1640" s="191" t="s">
        <v>2042</v>
      </c>
    </row>
    <row r="1641" spans="1:65" s="2" customFormat="1" ht="6.95" customHeight="1">
      <c r="A1641" s="36"/>
      <c r="B1641" s="49"/>
      <c r="C1641" s="50"/>
      <c r="D1641" s="50"/>
      <c r="E1641" s="50"/>
      <c r="F1641" s="50"/>
      <c r="G1641" s="50"/>
      <c r="H1641" s="50"/>
      <c r="I1641" s="50"/>
      <c r="J1641" s="50"/>
      <c r="K1641" s="50"/>
      <c r="L1641" s="41"/>
      <c r="M1641" s="36"/>
      <c r="O1641" s="36"/>
      <c r="P1641" s="36"/>
      <c r="Q1641" s="36"/>
      <c r="R1641" s="36"/>
      <c r="S1641" s="36"/>
      <c r="T1641" s="36"/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</row>
  </sheetData>
  <sheetProtection algorithmName="SHA-512" hashValue="vTnIFnrdSytMpNJ8GJoxYjzSeJkTWnm0QyOFXULe4ehm5KzgkQa+bHz3e424cXGrtxqKGgcXOKWbxR/P/SLS9w==" saltValue="YPXNJfWYOW6LM30jkh+LFkL7HgMN5HAFukUhF+Ts/EED3LkFexiC1wNt2w3JkqgF/Hxjnmn2yzsKWDfwcp5gTg==" spinCount="100000" sheet="1" objects="1" scenarios="1" formatColumns="0" formatRows="0" autoFilter="0"/>
  <autoFilter ref="C110:K1640" xr:uid="{00000000-0009-0000-0000-000004000000}"/>
  <mergeCells count="12">
    <mergeCell ref="E103:H103"/>
    <mergeCell ref="L2:V2"/>
    <mergeCell ref="E50:H50"/>
    <mergeCell ref="E52:H52"/>
    <mergeCell ref="E54:H54"/>
    <mergeCell ref="E99:H99"/>
    <mergeCell ref="E101:H101"/>
    <mergeCell ref="E7:H7"/>
    <mergeCell ref="E9:H9"/>
    <mergeCell ref="E11:H11"/>
    <mergeCell ref="E20:H20"/>
    <mergeCell ref="E29:H29"/>
  </mergeCells>
  <hyperlinks>
    <hyperlink ref="F139" r:id="rId1" xr:uid="{00000000-0004-0000-0400-000000000000}"/>
    <hyperlink ref="F150" r:id="rId2" xr:uid="{00000000-0004-0000-0400-000001000000}"/>
    <hyperlink ref="F159" r:id="rId3" xr:uid="{00000000-0004-0000-0400-000002000000}"/>
    <hyperlink ref="F192" r:id="rId4" xr:uid="{00000000-0004-0000-0400-000003000000}"/>
    <hyperlink ref="F225" r:id="rId5" xr:uid="{00000000-0004-0000-0400-000004000000}"/>
    <hyperlink ref="F258" r:id="rId6" xr:uid="{00000000-0004-0000-0400-000005000000}"/>
    <hyperlink ref="F291" r:id="rId7" xr:uid="{00000000-0004-0000-0400-000006000000}"/>
    <hyperlink ref="F295" r:id="rId8" xr:uid="{00000000-0004-0000-0400-000007000000}"/>
    <hyperlink ref="F326" r:id="rId9" xr:uid="{00000000-0004-0000-0400-000008000000}"/>
    <hyperlink ref="F357" r:id="rId10" xr:uid="{00000000-0004-0000-0400-000009000000}"/>
    <hyperlink ref="F364" r:id="rId11" xr:uid="{00000000-0004-0000-0400-00000A000000}"/>
    <hyperlink ref="F368" r:id="rId12" xr:uid="{00000000-0004-0000-0400-00000B000000}"/>
    <hyperlink ref="F372" r:id="rId13" xr:uid="{00000000-0004-0000-0400-00000C000000}"/>
    <hyperlink ref="F392" r:id="rId14" xr:uid="{00000000-0004-0000-0400-00000D000000}"/>
    <hyperlink ref="F431" r:id="rId15" xr:uid="{00000000-0004-0000-0400-00000E000000}"/>
    <hyperlink ref="F481" r:id="rId16" xr:uid="{00000000-0004-0000-0400-00000F000000}"/>
    <hyperlink ref="F498" r:id="rId17" xr:uid="{00000000-0004-0000-0400-000010000000}"/>
    <hyperlink ref="F521" r:id="rId18" xr:uid="{00000000-0004-0000-0400-000011000000}"/>
    <hyperlink ref="F525" r:id="rId19" xr:uid="{00000000-0004-0000-0400-000012000000}"/>
    <hyperlink ref="F561" r:id="rId20" xr:uid="{00000000-0004-0000-0400-000013000000}"/>
    <hyperlink ref="F570" r:id="rId21" xr:uid="{00000000-0004-0000-0400-000014000000}"/>
    <hyperlink ref="F578" r:id="rId22" xr:uid="{00000000-0004-0000-0400-000015000000}"/>
    <hyperlink ref="F582" r:id="rId23" xr:uid="{00000000-0004-0000-0400-000016000000}"/>
    <hyperlink ref="F594" r:id="rId24" xr:uid="{00000000-0004-0000-0400-000017000000}"/>
    <hyperlink ref="F597" r:id="rId25" xr:uid="{00000000-0004-0000-0400-000018000000}"/>
    <hyperlink ref="F605" r:id="rId26" xr:uid="{00000000-0004-0000-0400-000019000000}"/>
    <hyperlink ref="F609" r:id="rId27" xr:uid="{00000000-0004-0000-0400-00001A000000}"/>
    <hyperlink ref="F672" r:id="rId28" xr:uid="{00000000-0004-0000-0400-00001B000000}"/>
    <hyperlink ref="F674" r:id="rId29" xr:uid="{00000000-0004-0000-0400-00001C000000}"/>
    <hyperlink ref="F676" r:id="rId30" xr:uid="{00000000-0004-0000-0400-00001D000000}"/>
    <hyperlink ref="F679" r:id="rId31" xr:uid="{00000000-0004-0000-0400-00001E000000}"/>
    <hyperlink ref="F685" r:id="rId32" xr:uid="{00000000-0004-0000-0400-00001F000000}"/>
    <hyperlink ref="F691" r:id="rId33" xr:uid="{00000000-0004-0000-0400-000020000000}"/>
    <hyperlink ref="F694" r:id="rId34" xr:uid="{00000000-0004-0000-0400-000021000000}"/>
    <hyperlink ref="F699" r:id="rId35" xr:uid="{00000000-0004-0000-0400-000022000000}"/>
    <hyperlink ref="F702" r:id="rId36" xr:uid="{00000000-0004-0000-0400-000023000000}"/>
    <hyperlink ref="F705" r:id="rId37" xr:uid="{00000000-0004-0000-0400-000024000000}"/>
    <hyperlink ref="F709" r:id="rId38" xr:uid="{00000000-0004-0000-0400-000025000000}"/>
    <hyperlink ref="F713" r:id="rId39" xr:uid="{00000000-0004-0000-0400-000026000000}"/>
    <hyperlink ref="F735" r:id="rId40" xr:uid="{00000000-0004-0000-0400-000027000000}"/>
    <hyperlink ref="F738" r:id="rId41" xr:uid="{00000000-0004-0000-0400-000028000000}"/>
    <hyperlink ref="F740" r:id="rId42" xr:uid="{00000000-0004-0000-0400-000029000000}"/>
    <hyperlink ref="F743" r:id="rId43" xr:uid="{00000000-0004-0000-0400-00002A000000}"/>
    <hyperlink ref="F746" r:id="rId44" xr:uid="{00000000-0004-0000-0400-00002B000000}"/>
    <hyperlink ref="F749" r:id="rId45" xr:uid="{00000000-0004-0000-0400-00002C000000}"/>
    <hyperlink ref="F752" r:id="rId46" xr:uid="{00000000-0004-0000-0400-00002D000000}"/>
    <hyperlink ref="F754" r:id="rId47" xr:uid="{00000000-0004-0000-0400-00002E000000}"/>
    <hyperlink ref="F758" r:id="rId48" xr:uid="{00000000-0004-0000-0400-00002F000000}"/>
    <hyperlink ref="F762" r:id="rId49" xr:uid="{00000000-0004-0000-0400-000030000000}"/>
    <hyperlink ref="F823" r:id="rId50" xr:uid="{00000000-0004-0000-0400-000031000000}"/>
    <hyperlink ref="F836" r:id="rId51" xr:uid="{00000000-0004-0000-0400-000032000000}"/>
    <hyperlink ref="F840" r:id="rId52" xr:uid="{00000000-0004-0000-0400-000033000000}"/>
    <hyperlink ref="F846" r:id="rId53" xr:uid="{00000000-0004-0000-0400-000034000000}"/>
    <hyperlink ref="F850" r:id="rId54" xr:uid="{00000000-0004-0000-0400-000035000000}"/>
    <hyperlink ref="F854" r:id="rId55" xr:uid="{00000000-0004-0000-0400-000036000000}"/>
    <hyperlink ref="F858" r:id="rId56" xr:uid="{00000000-0004-0000-0400-000037000000}"/>
    <hyperlink ref="F861" r:id="rId57" xr:uid="{00000000-0004-0000-0400-000038000000}"/>
    <hyperlink ref="F884" r:id="rId58" xr:uid="{00000000-0004-0000-0400-000039000000}"/>
    <hyperlink ref="F890" r:id="rId59" xr:uid="{00000000-0004-0000-0400-00003A000000}"/>
    <hyperlink ref="F912" r:id="rId60" xr:uid="{00000000-0004-0000-0400-00003B000000}"/>
    <hyperlink ref="F926" r:id="rId61" xr:uid="{00000000-0004-0000-0400-00003C000000}"/>
    <hyperlink ref="F934" r:id="rId62" xr:uid="{00000000-0004-0000-0400-00003D000000}"/>
    <hyperlink ref="F941" r:id="rId63" xr:uid="{00000000-0004-0000-0400-00003E000000}"/>
    <hyperlink ref="F953" r:id="rId64" xr:uid="{00000000-0004-0000-0400-00003F000000}"/>
    <hyperlink ref="F957" r:id="rId65" xr:uid="{00000000-0004-0000-0400-000040000000}"/>
    <hyperlink ref="F968" r:id="rId66" xr:uid="{00000000-0004-0000-0400-000041000000}"/>
    <hyperlink ref="F983" r:id="rId67" xr:uid="{00000000-0004-0000-0400-000042000000}"/>
    <hyperlink ref="F987" r:id="rId68" xr:uid="{00000000-0004-0000-0400-000043000000}"/>
    <hyperlink ref="F990" r:id="rId69" xr:uid="{00000000-0004-0000-0400-000044000000}"/>
    <hyperlink ref="F994" r:id="rId70" xr:uid="{00000000-0004-0000-0400-000045000000}"/>
    <hyperlink ref="F998" r:id="rId71" xr:uid="{00000000-0004-0000-0400-000046000000}"/>
    <hyperlink ref="F1001" r:id="rId72" xr:uid="{00000000-0004-0000-0400-000047000000}"/>
    <hyperlink ref="F1005" r:id="rId73" xr:uid="{00000000-0004-0000-0400-000048000000}"/>
    <hyperlink ref="F1008" r:id="rId74" xr:uid="{00000000-0004-0000-0400-000049000000}"/>
    <hyperlink ref="F1023" r:id="rId75" xr:uid="{00000000-0004-0000-0400-00004A000000}"/>
    <hyperlink ref="F1026" r:id="rId76" xr:uid="{00000000-0004-0000-0400-00004B000000}"/>
    <hyperlink ref="F1053" r:id="rId77" xr:uid="{00000000-0004-0000-0400-00004C000000}"/>
    <hyperlink ref="F1056" r:id="rId78" xr:uid="{00000000-0004-0000-0400-00004D000000}"/>
    <hyperlink ref="F1077" r:id="rId79" xr:uid="{00000000-0004-0000-0400-00004E000000}"/>
    <hyperlink ref="F1098" r:id="rId80" xr:uid="{00000000-0004-0000-0400-00004F000000}"/>
    <hyperlink ref="F1111" r:id="rId81" xr:uid="{00000000-0004-0000-0400-000050000000}"/>
    <hyperlink ref="F1124" r:id="rId82" xr:uid="{00000000-0004-0000-0400-000051000000}"/>
    <hyperlink ref="F1147" r:id="rId83" xr:uid="{00000000-0004-0000-0400-000052000000}"/>
    <hyperlink ref="F1162" r:id="rId84" xr:uid="{00000000-0004-0000-0400-000053000000}"/>
    <hyperlink ref="F1183" r:id="rId85" xr:uid="{00000000-0004-0000-0400-000054000000}"/>
    <hyperlink ref="F1186" r:id="rId86" xr:uid="{00000000-0004-0000-0400-000055000000}"/>
    <hyperlink ref="F1221" r:id="rId87" xr:uid="{00000000-0004-0000-0400-000056000000}"/>
    <hyperlink ref="F1256" r:id="rId88" xr:uid="{00000000-0004-0000-0400-000057000000}"/>
    <hyperlink ref="F1291" r:id="rId89" xr:uid="{00000000-0004-0000-0400-000058000000}"/>
    <hyperlink ref="F1316" r:id="rId90" xr:uid="{00000000-0004-0000-0400-000059000000}"/>
    <hyperlink ref="F1353" r:id="rId91" xr:uid="{00000000-0004-0000-0400-00005A000000}"/>
    <hyperlink ref="F1378" r:id="rId92" xr:uid="{00000000-0004-0000-0400-00005B000000}"/>
    <hyperlink ref="F1415" r:id="rId93" xr:uid="{00000000-0004-0000-0400-00005C000000}"/>
    <hyperlink ref="F1423" r:id="rId94" xr:uid="{00000000-0004-0000-0400-00005D000000}"/>
    <hyperlink ref="F1458" r:id="rId95" xr:uid="{00000000-0004-0000-0400-00005E000000}"/>
    <hyperlink ref="F1461" r:id="rId96" xr:uid="{00000000-0004-0000-0400-00005F000000}"/>
    <hyperlink ref="F1474" r:id="rId97" xr:uid="{00000000-0004-0000-0400-000060000000}"/>
    <hyperlink ref="F1487" r:id="rId98" xr:uid="{00000000-0004-0000-0400-000061000000}"/>
    <hyperlink ref="F1498" r:id="rId99" xr:uid="{00000000-0004-0000-0400-000062000000}"/>
    <hyperlink ref="F1511" r:id="rId100" xr:uid="{00000000-0004-0000-0400-000063000000}"/>
    <hyperlink ref="F1526" r:id="rId101" xr:uid="{00000000-0004-0000-0400-000064000000}"/>
    <hyperlink ref="F1531" r:id="rId102" xr:uid="{00000000-0004-0000-0400-000065000000}"/>
    <hyperlink ref="F1544" r:id="rId103" xr:uid="{00000000-0004-0000-0400-000066000000}"/>
    <hyperlink ref="F1547" r:id="rId104" xr:uid="{00000000-0004-0000-0400-000067000000}"/>
    <hyperlink ref="F1551" r:id="rId105" xr:uid="{00000000-0004-0000-0400-000068000000}"/>
    <hyperlink ref="F1555" r:id="rId106" xr:uid="{00000000-0004-0000-0400-000069000000}"/>
    <hyperlink ref="F1559" r:id="rId107" xr:uid="{00000000-0004-0000-0400-00006A000000}"/>
    <hyperlink ref="F1563" r:id="rId108" xr:uid="{00000000-0004-0000-0400-00006B000000}"/>
    <hyperlink ref="F1568" r:id="rId109" xr:uid="{00000000-0004-0000-0400-00006C000000}"/>
    <hyperlink ref="F1586" r:id="rId110" xr:uid="{00000000-0004-0000-0400-00006D000000}"/>
    <hyperlink ref="F1604" r:id="rId111" xr:uid="{00000000-0004-0000-0400-00006E000000}"/>
    <hyperlink ref="F1607" r:id="rId112" xr:uid="{00000000-0004-0000-0400-00006F000000}"/>
    <hyperlink ref="F1629" r:id="rId113" xr:uid="{00000000-0004-0000-0400-000070000000}"/>
    <hyperlink ref="F1635" r:id="rId114" xr:uid="{00000000-0004-0000-0400-000071000000}"/>
    <hyperlink ref="F1638" r:id="rId115" xr:uid="{00000000-0004-0000-0400-00007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98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č.p. 224, Hálkova ulice, Chomutov</v>
      </c>
      <c r="F7" s="387"/>
      <c r="G7" s="387"/>
      <c r="H7" s="387"/>
      <c r="L7" s="22"/>
    </row>
    <row r="8" spans="1:46" s="1" customFormat="1" ht="12" customHeight="1">
      <c r="B8" s="22"/>
      <c r="D8" s="114" t="s">
        <v>112</v>
      </c>
      <c r="L8" s="22"/>
    </row>
    <row r="9" spans="1:46" s="2" customFormat="1" ht="16.5" customHeight="1">
      <c r="A9" s="36"/>
      <c r="B9" s="41"/>
      <c r="C9" s="36"/>
      <c r="D9" s="36"/>
      <c r="E9" s="386" t="s">
        <v>890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891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2043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5. 5. 2022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2" t="s">
        <v>19</v>
      </c>
      <c r="F29" s="392"/>
      <c r="G29" s="392"/>
      <c r="H29" s="39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ROUND((SUM(BE87:BE90)),  2)</f>
        <v>0</v>
      </c>
      <c r="G35" s="36"/>
      <c r="H35" s="36"/>
      <c r="I35" s="126">
        <v>0.21</v>
      </c>
      <c r="J35" s="125">
        <f>ROUND(((SUM(BE87:BE90))*I35),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ROUND((SUM(BF87:BF90)),  2)</f>
        <v>0</v>
      </c>
      <c r="G36" s="36"/>
      <c r="H36" s="36"/>
      <c r="I36" s="126">
        <v>0.12</v>
      </c>
      <c r="J36" s="125">
        <f>ROUND(((SUM(BF87:BF90))*I36),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ROUND((SUM(BG87:BG90)),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ROUND((SUM(BH87:BH90)),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ROUND((SUM(BI87:BI90)),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E7</f>
        <v>Rekonstrukce č.p. 224, Hálkova ulice, Chomutov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112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4" t="s">
        <v>890</v>
      </c>
      <c r="F52" s="383"/>
      <c r="G52" s="383"/>
      <c r="H52" s="38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891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01.b - Elektro</v>
      </c>
      <c r="F54" s="383"/>
      <c r="G54" s="383"/>
      <c r="H54" s="38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Chomutov</v>
      </c>
      <c r="G56" s="38"/>
      <c r="H56" s="38"/>
      <c r="I56" s="31" t="s">
        <v>23</v>
      </c>
      <c r="J56" s="61" t="str">
        <f>IF(J14="","",J14)</f>
        <v>5. 5. 2022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SM Projekt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Jaroslav Kudláček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115</v>
      </c>
      <c r="D61" s="139"/>
      <c r="E61" s="139"/>
      <c r="F61" s="139"/>
      <c r="G61" s="139"/>
      <c r="H61" s="139"/>
      <c r="I61" s="139"/>
      <c r="J61" s="140" t="s">
        <v>116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117</v>
      </c>
    </row>
    <row r="64" spans="1:47" s="9" customFormat="1" ht="24.95" customHeight="1">
      <c r="B64" s="142"/>
      <c r="C64" s="143"/>
      <c r="D64" s="144" t="s">
        <v>123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2044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131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4" t="str">
        <f>E7</f>
        <v>Rekonstrukce č.p. 224, Hálkova ulice, Chomutov</v>
      </c>
      <c r="F75" s="385"/>
      <c r="G75" s="385"/>
      <c r="H75" s="385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112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84" t="s">
        <v>890</v>
      </c>
      <c r="F77" s="383"/>
      <c r="G77" s="383"/>
      <c r="H77" s="383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891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65" t="str">
        <f>E11</f>
        <v>SO 01.b - Elektro</v>
      </c>
      <c r="F79" s="383"/>
      <c r="G79" s="383"/>
      <c r="H79" s="383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Chomutov</v>
      </c>
      <c r="G81" s="38"/>
      <c r="H81" s="38"/>
      <c r="I81" s="31" t="s">
        <v>23</v>
      </c>
      <c r="J81" s="61" t="str">
        <f>IF(J14="","",J14)</f>
        <v>5. 5. 2022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Statutární město Chomutov</v>
      </c>
      <c r="G83" s="38"/>
      <c r="H83" s="38"/>
      <c r="I83" s="31" t="s">
        <v>31</v>
      </c>
      <c r="J83" s="34" t="str">
        <f>E23</f>
        <v>SM Projekt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IF(E20="","",E20)</f>
        <v>Vyplň údaj</v>
      </c>
      <c r="G84" s="38"/>
      <c r="H84" s="38"/>
      <c r="I84" s="31" t="s">
        <v>34</v>
      </c>
      <c r="J84" s="34" t="str">
        <f>E26</f>
        <v>Jaroslav Kudláček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132</v>
      </c>
      <c r="D86" s="156" t="s">
        <v>57</v>
      </c>
      <c r="E86" s="156" t="s">
        <v>53</v>
      </c>
      <c r="F86" s="156" t="s">
        <v>54</v>
      </c>
      <c r="G86" s="156" t="s">
        <v>133</v>
      </c>
      <c r="H86" s="156" t="s">
        <v>134</v>
      </c>
      <c r="I86" s="156" t="s">
        <v>135</v>
      </c>
      <c r="J86" s="156" t="s">
        <v>116</v>
      </c>
      <c r="K86" s="157" t="s">
        <v>136</v>
      </c>
      <c r="L86" s="158"/>
      <c r="M86" s="70" t="s">
        <v>19</v>
      </c>
      <c r="N86" s="71" t="s">
        <v>42</v>
      </c>
      <c r="O86" s="71" t="s">
        <v>137</v>
      </c>
      <c r="P86" s="71" t="s">
        <v>138</v>
      </c>
      <c r="Q86" s="71" t="s">
        <v>139</v>
      </c>
      <c r="R86" s="71" t="s">
        <v>140</v>
      </c>
      <c r="S86" s="71" t="s">
        <v>141</v>
      </c>
      <c r="T86" s="72" t="s">
        <v>142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143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0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71</v>
      </c>
      <c r="AU87" s="19" t="s">
        <v>117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71</v>
      </c>
      <c r="E88" s="167" t="s">
        <v>283</v>
      </c>
      <c r="F88" s="167" t="s">
        <v>284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0</v>
      </c>
      <c r="S88" s="172"/>
      <c r="T88" s="174">
        <f>T89</f>
        <v>0</v>
      </c>
      <c r="AR88" s="175" t="s">
        <v>82</v>
      </c>
      <c r="AT88" s="176" t="s">
        <v>71</v>
      </c>
      <c r="AU88" s="176" t="s">
        <v>72</v>
      </c>
      <c r="AY88" s="175" t="s">
        <v>146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71</v>
      </c>
      <c r="E89" s="178" t="s">
        <v>2045</v>
      </c>
      <c r="F89" s="178" t="s">
        <v>2046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P90</f>
        <v>0</v>
      </c>
      <c r="Q89" s="172"/>
      <c r="R89" s="173">
        <f>R90</f>
        <v>0</v>
      </c>
      <c r="S89" s="172"/>
      <c r="T89" s="174">
        <f>T90</f>
        <v>0</v>
      </c>
      <c r="AR89" s="175" t="s">
        <v>82</v>
      </c>
      <c r="AT89" s="176" t="s">
        <v>71</v>
      </c>
      <c r="AU89" s="176" t="s">
        <v>80</v>
      </c>
      <c r="AY89" s="175" t="s">
        <v>146</v>
      </c>
      <c r="BK89" s="177">
        <f>BK90</f>
        <v>0</v>
      </c>
    </row>
    <row r="90" spans="1:65" s="2" customFormat="1" ht="16.5" customHeight="1">
      <c r="A90" s="36"/>
      <c r="B90" s="37"/>
      <c r="C90" s="180" t="s">
        <v>80</v>
      </c>
      <c r="D90" s="180" t="s">
        <v>149</v>
      </c>
      <c r="E90" s="181" t="s">
        <v>2047</v>
      </c>
      <c r="F90" s="182" t="s">
        <v>2046</v>
      </c>
      <c r="G90" s="183" t="s">
        <v>2048</v>
      </c>
      <c r="H90" s="184">
        <v>1</v>
      </c>
      <c r="I90" s="185"/>
      <c r="J90" s="186">
        <f>ROUND(I90*H90,2)</f>
        <v>0</v>
      </c>
      <c r="K90" s="182" t="s">
        <v>19</v>
      </c>
      <c r="L90" s="41"/>
      <c r="M90" s="231" t="s">
        <v>19</v>
      </c>
      <c r="N90" s="232" t="s">
        <v>43</v>
      </c>
      <c r="O90" s="233"/>
      <c r="P90" s="234">
        <f>O90*H90</f>
        <v>0</v>
      </c>
      <c r="Q90" s="234">
        <v>0</v>
      </c>
      <c r="R90" s="234">
        <f>Q90*H90</f>
        <v>0</v>
      </c>
      <c r="S90" s="234">
        <v>0</v>
      </c>
      <c r="T90" s="23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241</v>
      </c>
      <c r="AT90" s="191" t="s">
        <v>149</v>
      </c>
      <c r="AU90" s="191" t="s">
        <v>82</v>
      </c>
      <c r="AY90" s="19" t="s">
        <v>146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241</v>
      </c>
      <c r="BM90" s="191" t="s">
        <v>2049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EVoJw5EAqSUOW1dCWCkfY2cKa74r4ZmH3tLhHQ9pqiqPJTp59SZnBptU8HV7rf6/DFmL3GQj/z9WXQ+y2IRnwA==" saltValue="/Kw/ImIkAY7f3VwaeCvI+l4kToRD483eTReAah19LK8/0uu1BMRXWjQpzoOIQ7RvtU5h8IVky7/ZC+qMbTLLCw==" spinCount="100000" sheet="1" objects="1" scenarios="1" formatColumns="0" formatRows="0" autoFilter="0"/>
  <autoFilter ref="C86:K90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4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č.p. 224, Hálkova ulice, Chomutov</v>
      </c>
      <c r="F7" s="387"/>
      <c r="G7" s="387"/>
      <c r="H7" s="387"/>
      <c r="L7" s="22"/>
    </row>
    <row r="8" spans="1:46" s="1" customFormat="1" ht="12" customHeight="1">
      <c r="B8" s="22"/>
      <c r="D8" s="114" t="s">
        <v>112</v>
      </c>
      <c r="L8" s="22"/>
    </row>
    <row r="9" spans="1:46" s="2" customFormat="1" ht="16.5" customHeight="1">
      <c r="A9" s="36"/>
      <c r="B9" s="41"/>
      <c r="C9" s="36"/>
      <c r="D9" s="36"/>
      <c r="E9" s="386" t="s">
        <v>890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891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2050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5. 5. 2022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2" t="s">
        <v>19</v>
      </c>
      <c r="F29" s="392"/>
      <c r="G29" s="392"/>
      <c r="H29" s="39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ROUND(J101,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ROUND((SUM(BE101:BE246)),  2)</f>
        <v>0</v>
      </c>
      <c r="G35" s="36"/>
      <c r="H35" s="36"/>
      <c r="I35" s="126">
        <v>0.21</v>
      </c>
      <c r="J35" s="125">
        <f>ROUND(((SUM(BE101:BE246))*I35),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ROUND((SUM(BF101:BF246)),  2)</f>
        <v>0</v>
      </c>
      <c r="G36" s="36"/>
      <c r="H36" s="36"/>
      <c r="I36" s="126">
        <v>0.12</v>
      </c>
      <c r="J36" s="125">
        <f>ROUND(((SUM(BF101:BF246))*I36),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ROUND((SUM(BG101:BG246)),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ROUND((SUM(BH101:BH246)),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ROUND((SUM(BI101:BI246)),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E7</f>
        <v>Rekonstrukce č.p. 224, Hálkova ulice, Chomutov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112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4" t="s">
        <v>890</v>
      </c>
      <c r="F52" s="383"/>
      <c r="G52" s="383"/>
      <c r="H52" s="38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891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01.c - ZTI</v>
      </c>
      <c r="F54" s="383"/>
      <c r="G54" s="383"/>
      <c r="H54" s="38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Chomutov</v>
      </c>
      <c r="G56" s="38"/>
      <c r="H56" s="38"/>
      <c r="I56" s="31" t="s">
        <v>23</v>
      </c>
      <c r="J56" s="61" t="str">
        <f>IF(J14="","",J14)</f>
        <v>5. 5. 2022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SM Projekt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Jaroslav Kudláček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115</v>
      </c>
      <c r="D61" s="139"/>
      <c r="E61" s="139"/>
      <c r="F61" s="139"/>
      <c r="G61" s="139"/>
      <c r="H61" s="139"/>
      <c r="I61" s="139"/>
      <c r="J61" s="140" t="s">
        <v>116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J101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117</v>
      </c>
    </row>
    <row r="64" spans="1:47" s="9" customFormat="1" ht="24.95" customHeight="1">
      <c r="B64" s="142"/>
      <c r="C64" s="143"/>
      <c r="D64" s="144" t="s">
        <v>118</v>
      </c>
      <c r="E64" s="145"/>
      <c r="F64" s="145"/>
      <c r="G64" s="145"/>
      <c r="H64" s="145"/>
      <c r="I64" s="145"/>
      <c r="J64" s="146">
        <f>J102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630</v>
      </c>
      <c r="E65" s="150"/>
      <c r="F65" s="150"/>
      <c r="G65" s="150"/>
      <c r="H65" s="150"/>
      <c r="I65" s="150"/>
      <c r="J65" s="151">
        <f>J103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119</v>
      </c>
      <c r="E66" s="150"/>
      <c r="F66" s="150"/>
      <c r="G66" s="150"/>
      <c r="H66" s="150"/>
      <c r="I66" s="150"/>
      <c r="J66" s="151">
        <f>J134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2051</v>
      </c>
      <c r="E67" s="150"/>
      <c r="F67" s="150"/>
      <c r="G67" s="150"/>
      <c r="H67" s="150"/>
      <c r="I67" s="150"/>
      <c r="J67" s="151">
        <f>J139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120</v>
      </c>
      <c r="E68" s="150"/>
      <c r="F68" s="150"/>
      <c r="G68" s="150"/>
      <c r="H68" s="150"/>
      <c r="I68" s="150"/>
      <c r="J68" s="151">
        <f>J155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122</v>
      </c>
      <c r="E69" s="150"/>
      <c r="F69" s="150"/>
      <c r="G69" s="150"/>
      <c r="H69" s="150"/>
      <c r="I69" s="150"/>
      <c r="J69" s="151">
        <f>J157</f>
        <v>0</v>
      </c>
      <c r="K69" s="99"/>
      <c r="L69" s="152"/>
    </row>
    <row r="70" spans="1:31" s="9" customFormat="1" ht="24.95" customHeight="1">
      <c r="B70" s="142"/>
      <c r="C70" s="143"/>
      <c r="D70" s="144" t="s">
        <v>123</v>
      </c>
      <c r="E70" s="145"/>
      <c r="F70" s="145"/>
      <c r="G70" s="145"/>
      <c r="H70" s="145"/>
      <c r="I70" s="145"/>
      <c r="J70" s="146">
        <f>J159</f>
        <v>0</v>
      </c>
      <c r="K70" s="143"/>
      <c r="L70" s="147"/>
    </row>
    <row r="71" spans="1:31" s="10" customFormat="1" ht="19.899999999999999" customHeight="1">
      <c r="B71" s="148"/>
      <c r="C71" s="99"/>
      <c r="D71" s="149" t="s">
        <v>894</v>
      </c>
      <c r="E71" s="150"/>
      <c r="F71" s="150"/>
      <c r="G71" s="150"/>
      <c r="H71" s="150"/>
      <c r="I71" s="150"/>
      <c r="J71" s="151">
        <f>J160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2052</v>
      </c>
      <c r="E72" s="150"/>
      <c r="F72" s="150"/>
      <c r="G72" s="150"/>
      <c r="H72" s="150"/>
      <c r="I72" s="150"/>
      <c r="J72" s="151">
        <f>J188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895</v>
      </c>
      <c r="E73" s="150"/>
      <c r="F73" s="150"/>
      <c r="G73" s="150"/>
      <c r="H73" s="150"/>
      <c r="I73" s="150"/>
      <c r="J73" s="151">
        <f>J207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2053</v>
      </c>
      <c r="E74" s="150"/>
      <c r="F74" s="150"/>
      <c r="G74" s="150"/>
      <c r="H74" s="150"/>
      <c r="I74" s="150"/>
      <c r="J74" s="151">
        <f>J227</f>
        <v>0</v>
      </c>
      <c r="K74" s="99"/>
      <c r="L74" s="152"/>
    </row>
    <row r="75" spans="1:31" s="9" customFormat="1" ht="24.95" customHeight="1">
      <c r="B75" s="142"/>
      <c r="C75" s="143"/>
      <c r="D75" s="144" t="s">
        <v>127</v>
      </c>
      <c r="E75" s="145"/>
      <c r="F75" s="145"/>
      <c r="G75" s="145"/>
      <c r="H75" s="145"/>
      <c r="I75" s="145"/>
      <c r="J75" s="146">
        <f>J237</f>
        <v>0</v>
      </c>
      <c r="K75" s="143"/>
      <c r="L75" s="147"/>
    </row>
    <row r="76" spans="1:31" s="10" customFormat="1" ht="19.899999999999999" customHeight="1">
      <c r="B76" s="148"/>
      <c r="C76" s="99"/>
      <c r="D76" s="149" t="s">
        <v>128</v>
      </c>
      <c r="E76" s="150"/>
      <c r="F76" s="150"/>
      <c r="G76" s="150"/>
      <c r="H76" s="150"/>
      <c r="I76" s="150"/>
      <c r="J76" s="151">
        <f>J238</f>
        <v>0</v>
      </c>
      <c r="K76" s="99"/>
      <c r="L76" s="152"/>
    </row>
    <row r="77" spans="1:31" s="10" customFormat="1" ht="19.899999999999999" customHeight="1">
      <c r="B77" s="148"/>
      <c r="C77" s="99"/>
      <c r="D77" s="149" t="s">
        <v>129</v>
      </c>
      <c r="E77" s="150"/>
      <c r="F77" s="150"/>
      <c r="G77" s="150"/>
      <c r="H77" s="150"/>
      <c r="I77" s="150"/>
      <c r="J77" s="151">
        <f>J241</f>
        <v>0</v>
      </c>
      <c r="K77" s="99"/>
      <c r="L77" s="152"/>
    </row>
    <row r="78" spans="1:31" s="10" customFormat="1" ht="19.899999999999999" customHeight="1">
      <c r="B78" s="148"/>
      <c r="C78" s="99"/>
      <c r="D78" s="149" t="s">
        <v>904</v>
      </c>
      <c r="E78" s="150"/>
      <c r="F78" s="150"/>
      <c r="G78" s="150"/>
      <c r="H78" s="150"/>
      <c r="I78" s="150"/>
      <c r="J78" s="151">
        <f>J243</f>
        <v>0</v>
      </c>
      <c r="K78" s="99"/>
      <c r="L78" s="152"/>
    </row>
    <row r="79" spans="1:31" s="10" customFormat="1" ht="19.899999999999999" customHeight="1">
      <c r="B79" s="148"/>
      <c r="C79" s="99"/>
      <c r="D79" s="149" t="s">
        <v>905</v>
      </c>
      <c r="E79" s="150"/>
      <c r="F79" s="150"/>
      <c r="G79" s="150"/>
      <c r="H79" s="150"/>
      <c r="I79" s="150"/>
      <c r="J79" s="151">
        <f>J245</f>
        <v>0</v>
      </c>
      <c r="K79" s="99"/>
      <c r="L79" s="152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131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4" t="str">
        <f>E7</f>
        <v>Rekonstrukce č.p. 224, Hálkova ulice, Chomutov</v>
      </c>
      <c r="F89" s="385"/>
      <c r="G89" s="385"/>
      <c r="H89" s="385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112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384" t="s">
        <v>890</v>
      </c>
      <c r="F91" s="383"/>
      <c r="G91" s="383"/>
      <c r="H91" s="383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891</v>
      </c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65" t="str">
        <f>E11</f>
        <v>SO 01.c - ZTI</v>
      </c>
      <c r="F93" s="383"/>
      <c r="G93" s="383"/>
      <c r="H93" s="383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F14</f>
        <v>Chomutov</v>
      </c>
      <c r="G95" s="38"/>
      <c r="H95" s="38"/>
      <c r="I95" s="31" t="s">
        <v>23</v>
      </c>
      <c r="J95" s="61" t="str">
        <f>IF(J14="","",J14)</f>
        <v>5. 5. 2022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E17</f>
        <v>Statutární město Chomutov</v>
      </c>
      <c r="G97" s="38"/>
      <c r="H97" s="38"/>
      <c r="I97" s="31" t="s">
        <v>31</v>
      </c>
      <c r="J97" s="34" t="str">
        <f>E23</f>
        <v>SM Projekt s.r.o.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IF(E20="","",E20)</f>
        <v>Vyplň údaj</v>
      </c>
      <c r="G98" s="38"/>
      <c r="H98" s="38"/>
      <c r="I98" s="31" t="s">
        <v>34</v>
      </c>
      <c r="J98" s="34" t="str">
        <f>E26</f>
        <v>Jaroslav Kudláček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3"/>
      <c r="B100" s="154"/>
      <c r="C100" s="155" t="s">
        <v>132</v>
      </c>
      <c r="D100" s="156" t="s">
        <v>57</v>
      </c>
      <c r="E100" s="156" t="s">
        <v>53</v>
      </c>
      <c r="F100" s="156" t="s">
        <v>54</v>
      </c>
      <c r="G100" s="156" t="s">
        <v>133</v>
      </c>
      <c r="H100" s="156" t="s">
        <v>134</v>
      </c>
      <c r="I100" s="156" t="s">
        <v>135</v>
      </c>
      <c r="J100" s="156" t="s">
        <v>116</v>
      </c>
      <c r="K100" s="157" t="s">
        <v>136</v>
      </c>
      <c r="L100" s="158"/>
      <c r="M100" s="70" t="s">
        <v>19</v>
      </c>
      <c r="N100" s="71" t="s">
        <v>42</v>
      </c>
      <c r="O100" s="71" t="s">
        <v>137</v>
      </c>
      <c r="P100" s="71" t="s">
        <v>138</v>
      </c>
      <c r="Q100" s="71" t="s">
        <v>139</v>
      </c>
      <c r="R100" s="71" t="s">
        <v>140</v>
      </c>
      <c r="S100" s="71" t="s">
        <v>141</v>
      </c>
      <c r="T100" s="72" t="s">
        <v>142</v>
      </c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</row>
    <row r="101" spans="1:65" s="2" customFormat="1" ht="22.9" customHeight="1">
      <c r="A101" s="36"/>
      <c r="B101" s="37"/>
      <c r="C101" s="77" t="s">
        <v>143</v>
      </c>
      <c r="D101" s="38"/>
      <c r="E101" s="38"/>
      <c r="F101" s="38"/>
      <c r="G101" s="38"/>
      <c r="H101" s="38"/>
      <c r="I101" s="38"/>
      <c r="J101" s="159">
        <f>BK101</f>
        <v>0</v>
      </c>
      <c r="K101" s="38"/>
      <c r="L101" s="41"/>
      <c r="M101" s="73"/>
      <c r="N101" s="160"/>
      <c r="O101" s="74"/>
      <c r="P101" s="161">
        <f>P102+P159+P237</f>
        <v>0</v>
      </c>
      <c r="Q101" s="74"/>
      <c r="R101" s="161">
        <f>R102+R159+R237</f>
        <v>8.2474151439999996</v>
      </c>
      <c r="S101" s="74"/>
      <c r="T101" s="162">
        <f>T102+T159+T237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71</v>
      </c>
      <c r="AU101" s="19" t="s">
        <v>117</v>
      </c>
      <c r="BK101" s="163">
        <f>BK102+BK159+BK237</f>
        <v>0</v>
      </c>
    </row>
    <row r="102" spans="1:65" s="12" customFormat="1" ht="25.9" customHeight="1">
      <c r="B102" s="164"/>
      <c r="C102" s="165"/>
      <c r="D102" s="166" t="s">
        <v>71</v>
      </c>
      <c r="E102" s="167" t="s">
        <v>144</v>
      </c>
      <c r="F102" s="167" t="s">
        <v>145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P103+P134+P139+P155+P157</f>
        <v>0</v>
      </c>
      <c r="Q102" s="172"/>
      <c r="R102" s="173">
        <f>R103+R134+R139+R155+R157</f>
        <v>6.7464149439999996</v>
      </c>
      <c r="S102" s="172"/>
      <c r="T102" s="174">
        <f>T103+T134+T139+T155+T157</f>
        <v>0</v>
      </c>
      <c r="AR102" s="175" t="s">
        <v>80</v>
      </c>
      <c r="AT102" s="176" t="s">
        <v>71</v>
      </c>
      <c r="AU102" s="176" t="s">
        <v>72</v>
      </c>
      <c r="AY102" s="175" t="s">
        <v>146</v>
      </c>
      <c r="BK102" s="177">
        <f>BK103+BK134+BK139+BK155+BK157</f>
        <v>0</v>
      </c>
    </row>
    <row r="103" spans="1:65" s="12" customFormat="1" ht="22.9" customHeight="1">
      <c r="B103" s="164"/>
      <c r="C103" s="165"/>
      <c r="D103" s="166" t="s">
        <v>71</v>
      </c>
      <c r="E103" s="178" t="s">
        <v>80</v>
      </c>
      <c r="F103" s="178" t="s">
        <v>634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SUM(P104:P133)</f>
        <v>0</v>
      </c>
      <c r="Q103" s="172"/>
      <c r="R103" s="173">
        <f>SUM(R104:R133)</f>
        <v>9.9449999999999997E-2</v>
      </c>
      <c r="S103" s="172"/>
      <c r="T103" s="174">
        <f>SUM(T104:T133)</f>
        <v>0</v>
      </c>
      <c r="AR103" s="175" t="s">
        <v>80</v>
      </c>
      <c r="AT103" s="176" t="s">
        <v>71</v>
      </c>
      <c r="AU103" s="176" t="s">
        <v>80</v>
      </c>
      <c r="AY103" s="175" t="s">
        <v>146</v>
      </c>
      <c r="BK103" s="177">
        <f>SUM(BK104:BK133)</f>
        <v>0</v>
      </c>
    </row>
    <row r="104" spans="1:65" s="2" customFormat="1" ht="24.2" customHeight="1">
      <c r="A104" s="36"/>
      <c r="B104" s="37"/>
      <c r="C104" s="180" t="s">
        <v>80</v>
      </c>
      <c r="D104" s="180" t="s">
        <v>149</v>
      </c>
      <c r="E104" s="181" t="s">
        <v>2054</v>
      </c>
      <c r="F104" s="182" t="s">
        <v>2055</v>
      </c>
      <c r="G104" s="183" t="s">
        <v>184</v>
      </c>
      <c r="H104" s="184">
        <v>14.77</v>
      </c>
      <c r="I104" s="185"/>
      <c r="J104" s="186">
        <f>ROUND(I104*H104,2)</f>
        <v>0</v>
      </c>
      <c r="K104" s="182" t="s">
        <v>153</v>
      </c>
      <c r="L104" s="41"/>
      <c r="M104" s="187" t="s">
        <v>19</v>
      </c>
      <c r="N104" s="188" t="s">
        <v>43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147</v>
      </c>
      <c r="AT104" s="191" t="s">
        <v>149</v>
      </c>
      <c r="AU104" s="191" t="s">
        <v>82</v>
      </c>
      <c r="AY104" s="19" t="s">
        <v>146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147</v>
      </c>
      <c r="BM104" s="191" t="s">
        <v>2056</v>
      </c>
    </row>
    <row r="105" spans="1:65" s="2" customFormat="1">
      <c r="A105" s="36"/>
      <c r="B105" s="37"/>
      <c r="C105" s="38"/>
      <c r="D105" s="193" t="s">
        <v>155</v>
      </c>
      <c r="E105" s="38"/>
      <c r="F105" s="194" t="s">
        <v>2057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155</v>
      </c>
      <c r="AU105" s="19" t="s">
        <v>82</v>
      </c>
    </row>
    <row r="106" spans="1:65" s="13" customFormat="1">
      <c r="B106" s="198"/>
      <c r="C106" s="199"/>
      <c r="D106" s="200" t="s">
        <v>157</v>
      </c>
      <c r="E106" s="201" t="s">
        <v>19</v>
      </c>
      <c r="F106" s="202" t="s">
        <v>2058</v>
      </c>
      <c r="G106" s="199"/>
      <c r="H106" s="201" t="s">
        <v>19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157</v>
      </c>
      <c r="AU106" s="208" t="s">
        <v>82</v>
      </c>
      <c r="AV106" s="13" t="s">
        <v>80</v>
      </c>
      <c r="AW106" s="13" t="s">
        <v>33</v>
      </c>
      <c r="AX106" s="13" t="s">
        <v>72</v>
      </c>
      <c r="AY106" s="208" t="s">
        <v>146</v>
      </c>
    </row>
    <row r="107" spans="1:65" s="14" customFormat="1">
      <c r="B107" s="209"/>
      <c r="C107" s="210"/>
      <c r="D107" s="200" t="s">
        <v>157</v>
      </c>
      <c r="E107" s="211" t="s">
        <v>19</v>
      </c>
      <c r="F107" s="212" t="s">
        <v>2059</v>
      </c>
      <c r="G107" s="210"/>
      <c r="H107" s="213">
        <v>14.77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157</v>
      </c>
      <c r="AU107" s="219" t="s">
        <v>82</v>
      </c>
      <c r="AV107" s="14" t="s">
        <v>82</v>
      </c>
      <c r="AW107" s="14" t="s">
        <v>33</v>
      </c>
      <c r="AX107" s="14" t="s">
        <v>72</v>
      </c>
      <c r="AY107" s="219" t="s">
        <v>146</v>
      </c>
    </row>
    <row r="108" spans="1:65" s="15" customFormat="1">
      <c r="B108" s="220"/>
      <c r="C108" s="221"/>
      <c r="D108" s="200" t="s">
        <v>157</v>
      </c>
      <c r="E108" s="222" t="s">
        <v>19</v>
      </c>
      <c r="F108" s="223" t="s">
        <v>161</v>
      </c>
      <c r="G108" s="221"/>
      <c r="H108" s="224">
        <v>14.77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157</v>
      </c>
      <c r="AU108" s="230" t="s">
        <v>82</v>
      </c>
      <c r="AV108" s="15" t="s">
        <v>147</v>
      </c>
      <c r="AW108" s="15" t="s">
        <v>33</v>
      </c>
      <c r="AX108" s="15" t="s">
        <v>80</v>
      </c>
      <c r="AY108" s="230" t="s">
        <v>146</v>
      </c>
    </row>
    <row r="109" spans="1:65" s="2" customFormat="1" ht="24.2" customHeight="1">
      <c r="A109" s="36"/>
      <c r="B109" s="37"/>
      <c r="C109" s="180" t="s">
        <v>82</v>
      </c>
      <c r="D109" s="180" t="s">
        <v>149</v>
      </c>
      <c r="E109" s="181" t="s">
        <v>2060</v>
      </c>
      <c r="F109" s="182" t="s">
        <v>2061</v>
      </c>
      <c r="G109" s="183" t="s">
        <v>184</v>
      </c>
      <c r="H109" s="184">
        <v>67.5</v>
      </c>
      <c r="I109" s="185"/>
      <c r="J109" s="186">
        <f>ROUND(I109*H109,2)</f>
        <v>0</v>
      </c>
      <c r="K109" s="182" t="s">
        <v>153</v>
      </c>
      <c r="L109" s="41"/>
      <c r="M109" s="187" t="s">
        <v>19</v>
      </c>
      <c r="N109" s="188" t="s">
        <v>43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147</v>
      </c>
      <c r="AT109" s="191" t="s">
        <v>149</v>
      </c>
      <c r="AU109" s="191" t="s">
        <v>82</v>
      </c>
      <c r="AY109" s="19" t="s">
        <v>146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147</v>
      </c>
      <c r="BM109" s="191" t="s">
        <v>2062</v>
      </c>
    </row>
    <row r="110" spans="1:65" s="2" customFormat="1">
      <c r="A110" s="36"/>
      <c r="B110" s="37"/>
      <c r="C110" s="38"/>
      <c r="D110" s="193" t="s">
        <v>155</v>
      </c>
      <c r="E110" s="38"/>
      <c r="F110" s="194" t="s">
        <v>2063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155</v>
      </c>
      <c r="AU110" s="19" t="s">
        <v>82</v>
      </c>
    </row>
    <row r="111" spans="1:65" s="14" customFormat="1">
      <c r="B111" s="209"/>
      <c r="C111" s="210"/>
      <c r="D111" s="200" t="s">
        <v>157</v>
      </c>
      <c r="E111" s="211" t="s">
        <v>19</v>
      </c>
      <c r="F111" s="212" t="s">
        <v>2064</v>
      </c>
      <c r="G111" s="210"/>
      <c r="H111" s="213">
        <v>67.5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157</v>
      </c>
      <c r="AU111" s="219" t="s">
        <v>82</v>
      </c>
      <c r="AV111" s="14" t="s">
        <v>82</v>
      </c>
      <c r="AW111" s="14" t="s">
        <v>33</v>
      </c>
      <c r="AX111" s="14" t="s">
        <v>80</v>
      </c>
      <c r="AY111" s="219" t="s">
        <v>146</v>
      </c>
    </row>
    <row r="112" spans="1:65" s="2" customFormat="1" ht="24.2" customHeight="1">
      <c r="A112" s="36"/>
      <c r="B112" s="37"/>
      <c r="C112" s="180" t="s">
        <v>168</v>
      </c>
      <c r="D112" s="180" t="s">
        <v>149</v>
      </c>
      <c r="E112" s="181" t="s">
        <v>2065</v>
      </c>
      <c r="F112" s="182" t="s">
        <v>2066</v>
      </c>
      <c r="G112" s="183" t="s">
        <v>152</v>
      </c>
      <c r="H112" s="184">
        <v>117</v>
      </c>
      <c r="I112" s="185"/>
      <c r="J112" s="186">
        <f>ROUND(I112*H112,2)</f>
        <v>0</v>
      </c>
      <c r="K112" s="182" t="s">
        <v>19</v>
      </c>
      <c r="L112" s="41"/>
      <c r="M112" s="187" t="s">
        <v>19</v>
      </c>
      <c r="N112" s="188" t="s">
        <v>43</v>
      </c>
      <c r="O112" s="66"/>
      <c r="P112" s="189">
        <f>O112*H112</f>
        <v>0</v>
      </c>
      <c r="Q112" s="189">
        <v>8.4999999999999995E-4</v>
      </c>
      <c r="R112" s="189">
        <f>Q112*H112</f>
        <v>9.9449999999999997E-2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147</v>
      </c>
      <c r="AT112" s="191" t="s">
        <v>149</v>
      </c>
      <c r="AU112" s="191" t="s">
        <v>82</v>
      </c>
      <c r="AY112" s="19" t="s">
        <v>146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147</v>
      </c>
      <c r="BM112" s="191" t="s">
        <v>2067</v>
      </c>
    </row>
    <row r="113" spans="1:65" s="14" customFormat="1">
      <c r="B113" s="209"/>
      <c r="C113" s="210"/>
      <c r="D113" s="200" t="s">
        <v>157</v>
      </c>
      <c r="E113" s="211" t="s">
        <v>19</v>
      </c>
      <c r="F113" s="212" t="s">
        <v>2068</v>
      </c>
      <c r="G113" s="210"/>
      <c r="H113" s="213">
        <v>117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157</v>
      </c>
      <c r="AU113" s="219" t="s">
        <v>82</v>
      </c>
      <c r="AV113" s="14" t="s">
        <v>82</v>
      </c>
      <c r="AW113" s="14" t="s">
        <v>33</v>
      </c>
      <c r="AX113" s="14" t="s">
        <v>80</v>
      </c>
      <c r="AY113" s="219" t="s">
        <v>146</v>
      </c>
    </row>
    <row r="114" spans="1:65" s="2" customFormat="1" ht="24.2" customHeight="1">
      <c r="A114" s="36"/>
      <c r="B114" s="37"/>
      <c r="C114" s="180" t="s">
        <v>147</v>
      </c>
      <c r="D114" s="180" t="s">
        <v>149</v>
      </c>
      <c r="E114" s="181" t="s">
        <v>2069</v>
      </c>
      <c r="F114" s="182" t="s">
        <v>2070</v>
      </c>
      <c r="G114" s="183" t="s">
        <v>152</v>
      </c>
      <c r="H114" s="184">
        <v>117</v>
      </c>
      <c r="I114" s="185"/>
      <c r="J114" s="186">
        <f>ROUND(I114*H114,2)</f>
        <v>0</v>
      </c>
      <c r="K114" s="182" t="s">
        <v>19</v>
      </c>
      <c r="L114" s="41"/>
      <c r="M114" s="187" t="s">
        <v>19</v>
      </c>
      <c r="N114" s="188" t="s">
        <v>43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147</v>
      </c>
      <c r="AT114" s="191" t="s">
        <v>149</v>
      </c>
      <c r="AU114" s="191" t="s">
        <v>82</v>
      </c>
      <c r="AY114" s="19" t="s">
        <v>146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147</v>
      </c>
      <c r="BM114" s="191" t="s">
        <v>2071</v>
      </c>
    </row>
    <row r="115" spans="1:65" s="2" customFormat="1" ht="37.9" customHeight="1">
      <c r="A115" s="36"/>
      <c r="B115" s="37"/>
      <c r="C115" s="180" t="s">
        <v>181</v>
      </c>
      <c r="D115" s="180" t="s">
        <v>149</v>
      </c>
      <c r="E115" s="181" t="s">
        <v>672</v>
      </c>
      <c r="F115" s="182" t="s">
        <v>673</v>
      </c>
      <c r="G115" s="183" t="s">
        <v>184</v>
      </c>
      <c r="H115" s="184">
        <v>40.320999999999998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43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147</v>
      </c>
      <c r="AT115" s="191" t="s">
        <v>149</v>
      </c>
      <c r="AU115" s="191" t="s">
        <v>82</v>
      </c>
      <c r="AY115" s="19" t="s">
        <v>146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147</v>
      </c>
      <c r="BM115" s="191" t="s">
        <v>2072</v>
      </c>
    </row>
    <row r="116" spans="1:65" s="13" customFormat="1">
      <c r="B116" s="198"/>
      <c r="C116" s="199"/>
      <c r="D116" s="200" t="s">
        <v>157</v>
      </c>
      <c r="E116" s="201" t="s">
        <v>19</v>
      </c>
      <c r="F116" s="202" t="s">
        <v>2073</v>
      </c>
      <c r="G116" s="199"/>
      <c r="H116" s="201" t="s">
        <v>19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157</v>
      </c>
      <c r="AU116" s="208" t="s">
        <v>82</v>
      </c>
      <c r="AV116" s="13" t="s">
        <v>80</v>
      </c>
      <c r="AW116" s="13" t="s">
        <v>33</v>
      </c>
      <c r="AX116" s="13" t="s">
        <v>72</v>
      </c>
      <c r="AY116" s="208" t="s">
        <v>146</v>
      </c>
    </row>
    <row r="117" spans="1:65" s="14" customFormat="1">
      <c r="B117" s="209"/>
      <c r="C117" s="210"/>
      <c r="D117" s="200" t="s">
        <v>157</v>
      </c>
      <c r="E117" s="211" t="s">
        <v>19</v>
      </c>
      <c r="F117" s="212" t="s">
        <v>2074</v>
      </c>
      <c r="G117" s="210"/>
      <c r="H117" s="213">
        <v>40.320999999999998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157</v>
      </c>
      <c r="AU117" s="219" t="s">
        <v>82</v>
      </c>
      <c r="AV117" s="14" t="s">
        <v>82</v>
      </c>
      <c r="AW117" s="14" t="s">
        <v>33</v>
      </c>
      <c r="AX117" s="14" t="s">
        <v>80</v>
      </c>
      <c r="AY117" s="219" t="s">
        <v>146</v>
      </c>
    </row>
    <row r="118" spans="1:65" s="2" customFormat="1" ht="37.9" customHeight="1">
      <c r="A118" s="36"/>
      <c r="B118" s="37"/>
      <c r="C118" s="180" t="s">
        <v>188</v>
      </c>
      <c r="D118" s="180" t="s">
        <v>149</v>
      </c>
      <c r="E118" s="181" t="s">
        <v>676</v>
      </c>
      <c r="F118" s="182" t="s">
        <v>677</v>
      </c>
      <c r="G118" s="183" t="s">
        <v>184</v>
      </c>
      <c r="H118" s="184">
        <v>403.21</v>
      </c>
      <c r="I118" s="185"/>
      <c r="J118" s="186">
        <f>ROUND(I118*H118,2)</f>
        <v>0</v>
      </c>
      <c r="K118" s="182" t="s">
        <v>19</v>
      </c>
      <c r="L118" s="41"/>
      <c r="M118" s="187" t="s">
        <v>19</v>
      </c>
      <c r="N118" s="188" t="s">
        <v>43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147</v>
      </c>
      <c r="AT118" s="191" t="s">
        <v>149</v>
      </c>
      <c r="AU118" s="191" t="s">
        <v>82</v>
      </c>
      <c r="AY118" s="19" t="s">
        <v>146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147</v>
      </c>
      <c r="BM118" s="191" t="s">
        <v>2075</v>
      </c>
    </row>
    <row r="119" spans="1:65" s="14" customFormat="1">
      <c r="B119" s="209"/>
      <c r="C119" s="210"/>
      <c r="D119" s="200" t="s">
        <v>157</v>
      </c>
      <c r="E119" s="211" t="s">
        <v>19</v>
      </c>
      <c r="F119" s="212" t="s">
        <v>2076</v>
      </c>
      <c r="G119" s="210"/>
      <c r="H119" s="213">
        <v>403.21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157</v>
      </c>
      <c r="AU119" s="219" t="s">
        <v>82</v>
      </c>
      <c r="AV119" s="14" t="s">
        <v>82</v>
      </c>
      <c r="AW119" s="14" t="s">
        <v>33</v>
      </c>
      <c r="AX119" s="14" t="s">
        <v>80</v>
      </c>
      <c r="AY119" s="219" t="s">
        <v>146</v>
      </c>
    </row>
    <row r="120" spans="1:65" s="2" customFormat="1" ht="24.2" customHeight="1">
      <c r="A120" s="36"/>
      <c r="B120" s="37"/>
      <c r="C120" s="180" t="s">
        <v>196</v>
      </c>
      <c r="D120" s="180" t="s">
        <v>149</v>
      </c>
      <c r="E120" s="181" t="s">
        <v>2077</v>
      </c>
      <c r="F120" s="182" t="s">
        <v>2078</v>
      </c>
      <c r="G120" s="183" t="s">
        <v>184</v>
      </c>
      <c r="H120" s="184">
        <v>40.320999999999998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147</v>
      </c>
      <c r="AT120" s="191" t="s">
        <v>149</v>
      </c>
      <c r="AU120" s="191" t="s">
        <v>82</v>
      </c>
      <c r="AY120" s="19" t="s">
        <v>146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147</v>
      </c>
      <c r="BM120" s="191" t="s">
        <v>2079</v>
      </c>
    </row>
    <row r="121" spans="1:65" s="14" customFormat="1">
      <c r="B121" s="209"/>
      <c r="C121" s="210"/>
      <c r="D121" s="200" t="s">
        <v>157</v>
      </c>
      <c r="E121" s="211" t="s">
        <v>19</v>
      </c>
      <c r="F121" s="212" t="s">
        <v>2080</v>
      </c>
      <c r="G121" s="210"/>
      <c r="H121" s="213">
        <v>40.320999999999998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157</v>
      </c>
      <c r="AU121" s="219" t="s">
        <v>82</v>
      </c>
      <c r="AV121" s="14" t="s">
        <v>82</v>
      </c>
      <c r="AW121" s="14" t="s">
        <v>33</v>
      </c>
      <c r="AX121" s="14" t="s">
        <v>80</v>
      </c>
      <c r="AY121" s="219" t="s">
        <v>146</v>
      </c>
    </row>
    <row r="122" spans="1:65" s="2" customFormat="1" ht="24.2" customHeight="1">
      <c r="A122" s="36"/>
      <c r="B122" s="37"/>
      <c r="C122" s="180" t="s">
        <v>201</v>
      </c>
      <c r="D122" s="180" t="s">
        <v>149</v>
      </c>
      <c r="E122" s="181" t="s">
        <v>2081</v>
      </c>
      <c r="F122" s="182" t="s">
        <v>2082</v>
      </c>
      <c r="G122" s="183" t="s">
        <v>213</v>
      </c>
      <c r="H122" s="184">
        <v>72.578000000000003</v>
      </c>
      <c r="I122" s="185"/>
      <c r="J122" s="186">
        <f>ROUND(I122*H122,2)</f>
        <v>0</v>
      </c>
      <c r="K122" s="182" t="s">
        <v>19</v>
      </c>
      <c r="L122" s="41"/>
      <c r="M122" s="187" t="s">
        <v>19</v>
      </c>
      <c r="N122" s="188" t="s">
        <v>43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147</v>
      </c>
      <c r="AT122" s="191" t="s">
        <v>149</v>
      </c>
      <c r="AU122" s="191" t="s">
        <v>82</v>
      </c>
      <c r="AY122" s="19" t="s">
        <v>146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147</v>
      </c>
      <c r="BM122" s="191" t="s">
        <v>2083</v>
      </c>
    </row>
    <row r="123" spans="1:65" s="14" customFormat="1">
      <c r="B123" s="209"/>
      <c r="C123" s="210"/>
      <c r="D123" s="200" t="s">
        <v>157</v>
      </c>
      <c r="E123" s="211" t="s">
        <v>19</v>
      </c>
      <c r="F123" s="212" t="s">
        <v>2084</v>
      </c>
      <c r="G123" s="210"/>
      <c r="H123" s="213">
        <v>72.578000000000003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157</v>
      </c>
      <c r="AU123" s="219" t="s">
        <v>82</v>
      </c>
      <c r="AV123" s="14" t="s">
        <v>82</v>
      </c>
      <c r="AW123" s="14" t="s">
        <v>33</v>
      </c>
      <c r="AX123" s="14" t="s">
        <v>80</v>
      </c>
      <c r="AY123" s="219" t="s">
        <v>146</v>
      </c>
    </row>
    <row r="124" spans="1:65" s="2" customFormat="1" ht="24.2" customHeight="1">
      <c r="A124" s="36"/>
      <c r="B124" s="37"/>
      <c r="C124" s="180" t="s">
        <v>166</v>
      </c>
      <c r="D124" s="180" t="s">
        <v>149</v>
      </c>
      <c r="E124" s="181" t="s">
        <v>2085</v>
      </c>
      <c r="F124" s="182" t="s">
        <v>2086</v>
      </c>
      <c r="G124" s="183" t="s">
        <v>184</v>
      </c>
      <c r="H124" s="184">
        <v>40.320999999999998</v>
      </c>
      <c r="I124" s="185"/>
      <c r="J124" s="186">
        <f>ROUND(I124*H124,2)</f>
        <v>0</v>
      </c>
      <c r="K124" s="182" t="s">
        <v>19</v>
      </c>
      <c r="L124" s="41"/>
      <c r="M124" s="187" t="s">
        <v>19</v>
      </c>
      <c r="N124" s="188" t="s">
        <v>43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147</v>
      </c>
      <c r="AT124" s="191" t="s">
        <v>149</v>
      </c>
      <c r="AU124" s="191" t="s">
        <v>82</v>
      </c>
      <c r="AY124" s="19" t="s">
        <v>146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147</v>
      </c>
      <c r="BM124" s="191" t="s">
        <v>2087</v>
      </c>
    </row>
    <row r="125" spans="1:65" s="14" customFormat="1">
      <c r="B125" s="209"/>
      <c r="C125" s="210"/>
      <c r="D125" s="200" t="s">
        <v>157</v>
      </c>
      <c r="E125" s="211" t="s">
        <v>19</v>
      </c>
      <c r="F125" s="212" t="s">
        <v>2080</v>
      </c>
      <c r="G125" s="210"/>
      <c r="H125" s="213">
        <v>40.320999999999998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157</v>
      </c>
      <c r="AU125" s="219" t="s">
        <v>82</v>
      </c>
      <c r="AV125" s="14" t="s">
        <v>82</v>
      </c>
      <c r="AW125" s="14" t="s">
        <v>33</v>
      </c>
      <c r="AX125" s="14" t="s">
        <v>80</v>
      </c>
      <c r="AY125" s="219" t="s">
        <v>146</v>
      </c>
    </row>
    <row r="126" spans="1:65" s="2" customFormat="1" ht="24.2" customHeight="1">
      <c r="A126" s="36"/>
      <c r="B126" s="37"/>
      <c r="C126" s="180" t="s">
        <v>210</v>
      </c>
      <c r="D126" s="180" t="s">
        <v>149</v>
      </c>
      <c r="E126" s="181" t="s">
        <v>2088</v>
      </c>
      <c r="F126" s="182" t="s">
        <v>2089</v>
      </c>
      <c r="G126" s="183" t="s">
        <v>184</v>
      </c>
      <c r="H126" s="184">
        <v>41.948999999999998</v>
      </c>
      <c r="I126" s="185"/>
      <c r="J126" s="186">
        <f>ROUND(I126*H126,2)</f>
        <v>0</v>
      </c>
      <c r="K126" s="182" t="s">
        <v>19</v>
      </c>
      <c r="L126" s="41"/>
      <c r="M126" s="187" t="s">
        <v>19</v>
      </c>
      <c r="N126" s="188" t="s">
        <v>43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147</v>
      </c>
      <c r="AT126" s="191" t="s">
        <v>149</v>
      </c>
      <c r="AU126" s="191" t="s">
        <v>82</v>
      </c>
      <c r="AY126" s="19" t="s">
        <v>146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147</v>
      </c>
      <c r="BM126" s="191" t="s">
        <v>2090</v>
      </c>
    </row>
    <row r="127" spans="1:65" s="14" customFormat="1">
      <c r="B127" s="209"/>
      <c r="C127" s="210"/>
      <c r="D127" s="200" t="s">
        <v>157</v>
      </c>
      <c r="E127" s="211" t="s">
        <v>19</v>
      </c>
      <c r="F127" s="212" t="s">
        <v>2091</v>
      </c>
      <c r="G127" s="210"/>
      <c r="H127" s="213">
        <v>41.948999999999998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157</v>
      </c>
      <c r="AU127" s="219" t="s">
        <v>82</v>
      </c>
      <c r="AV127" s="14" t="s">
        <v>82</v>
      </c>
      <c r="AW127" s="14" t="s">
        <v>33</v>
      </c>
      <c r="AX127" s="14" t="s">
        <v>80</v>
      </c>
      <c r="AY127" s="219" t="s">
        <v>146</v>
      </c>
    </row>
    <row r="128" spans="1:65" s="2" customFormat="1" ht="37.9" customHeight="1">
      <c r="A128" s="36"/>
      <c r="B128" s="37"/>
      <c r="C128" s="180" t="s">
        <v>216</v>
      </c>
      <c r="D128" s="180" t="s">
        <v>149</v>
      </c>
      <c r="E128" s="181" t="s">
        <v>2092</v>
      </c>
      <c r="F128" s="182" t="s">
        <v>2093</v>
      </c>
      <c r="G128" s="183" t="s">
        <v>184</v>
      </c>
      <c r="H128" s="184">
        <v>30.405999999999999</v>
      </c>
      <c r="I128" s="185"/>
      <c r="J128" s="186">
        <f>ROUND(I128*H128,2)</f>
        <v>0</v>
      </c>
      <c r="K128" s="182" t="s">
        <v>19</v>
      </c>
      <c r="L128" s="41"/>
      <c r="M128" s="187" t="s">
        <v>19</v>
      </c>
      <c r="N128" s="188" t="s">
        <v>43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147</v>
      </c>
      <c r="AT128" s="191" t="s">
        <v>149</v>
      </c>
      <c r="AU128" s="191" t="s">
        <v>82</v>
      </c>
      <c r="AY128" s="19" t="s">
        <v>146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147</v>
      </c>
      <c r="BM128" s="191" t="s">
        <v>2094</v>
      </c>
    </row>
    <row r="129" spans="1:65" s="14" customFormat="1">
      <c r="B129" s="209"/>
      <c r="C129" s="210"/>
      <c r="D129" s="200" t="s">
        <v>157</v>
      </c>
      <c r="E129" s="211" t="s">
        <v>19</v>
      </c>
      <c r="F129" s="212" t="s">
        <v>2095</v>
      </c>
      <c r="G129" s="210"/>
      <c r="H129" s="213">
        <v>20.7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157</v>
      </c>
      <c r="AU129" s="219" t="s">
        <v>82</v>
      </c>
      <c r="AV129" s="14" t="s">
        <v>82</v>
      </c>
      <c r="AW129" s="14" t="s">
        <v>33</v>
      </c>
      <c r="AX129" s="14" t="s">
        <v>72</v>
      </c>
      <c r="AY129" s="219" t="s">
        <v>146</v>
      </c>
    </row>
    <row r="130" spans="1:65" s="14" customFormat="1">
      <c r="B130" s="209"/>
      <c r="C130" s="210"/>
      <c r="D130" s="200" t="s">
        <v>157</v>
      </c>
      <c r="E130" s="211" t="s">
        <v>19</v>
      </c>
      <c r="F130" s="212" t="s">
        <v>2096</v>
      </c>
      <c r="G130" s="210"/>
      <c r="H130" s="213">
        <v>9.7059999999999995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157</v>
      </c>
      <c r="AU130" s="219" t="s">
        <v>82</v>
      </c>
      <c r="AV130" s="14" t="s">
        <v>82</v>
      </c>
      <c r="AW130" s="14" t="s">
        <v>33</v>
      </c>
      <c r="AX130" s="14" t="s">
        <v>72</v>
      </c>
      <c r="AY130" s="219" t="s">
        <v>146</v>
      </c>
    </row>
    <row r="131" spans="1:65" s="15" customFormat="1">
      <c r="B131" s="220"/>
      <c r="C131" s="221"/>
      <c r="D131" s="200" t="s">
        <v>157</v>
      </c>
      <c r="E131" s="222" t="s">
        <v>19</v>
      </c>
      <c r="F131" s="223" t="s">
        <v>161</v>
      </c>
      <c r="G131" s="221"/>
      <c r="H131" s="224">
        <v>30.405999999999999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157</v>
      </c>
      <c r="AU131" s="230" t="s">
        <v>82</v>
      </c>
      <c r="AV131" s="15" t="s">
        <v>147</v>
      </c>
      <c r="AW131" s="15" t="s">
        <v>33</v>
      </c>
      <c r="AX131" s="15" t="s">
        <v>80</v>
      </c>
      <c r="AY131" s="230" t="s">
        <v>146</v>
      </c>
    </row>
    <row r="132" spans="1:65" s="2" customFormat="1" ht="16.5" customHeight="1">
      <c r="A132" s="36"/>
      <c r="B132" s="37"/>
      <c r="C132" s="236" t="s">
        <v>8</v>
      </c>
      <c r="D132" s="236" t="s">
        <v>392</v>
      </c>
      <c r="E132" s="237" t="s">
        <v>2097</v>
      </c>
      <c r="F132" s="238" t="s">
        <v>2098</v>
      </c>
      <c r="G132" s="239" t="s">
        <v>213</v>
      </c>
      <c r="H132" s="240">
        <v>60.811999999999998</v>
      </c>
      <c r="I132" s="241"/>
      <c r="J132" s="242">
        <f>ROUND(I132*H132,2)</f>
        <v>0</v>
      </c>
      <c r="K132" s="238" t="s">
        <v>19</v>
      </c>
      <c r="L132" s="243"/>
      <c r="M132" s="244" t="s">
        <v>19</v>
      </c>
      <c r="N132" s="245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201</v>
      </c>
      <c r="AT132" s="191" t="s">
        <v>392</v>
      </c>
      <c r="AU132" s="191" t="s">
        <v>82</v>
      </c>
      <c r="AY132" s="19" t="s">
        <v>146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147</v>
      </c>
      <c r="BM132" s="191" t="s">
        <v>2099</v>
      </c>
    </row>
    <row r="133" spans="1:65" s="14" customFormat="1">
      <c r="B133" s="209"/>
      <c r="C133" s="210"/>
      <c r="D133" s="200" t="s">
        <v>157</v>
      </c>
      <c r="E133" s="211" t="s">
        <v>19</v>
      </c>
      <c r="F133" s="212" t="s">
        <v>2100</v>
      </c>
      <c r="G133" s="210"/>
      <c r="H133" s="213">
        <v>60.811999999999998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157</v>
      </c>
      <c r="AU133" s="219" t="s">
        <v>82</v>
      </c>
      <c r="AV133" s="14" t="s">
        <v>82</v>
      </c>
      <c r="AW133" s="14" t="s">
        <v>33</v>
      </c>
      <c r="AX133" s="14" t="s">
        <v>80</v>
      </c>
      <c r="AY133" s="219" t="s">
        <v>146</v>
      </c>
    </row>
    <row r="134" spans="1:65" s="12" customFormat="1" ht="22.9" customHeight="1">
      <c r="B134" s="164"/>
      <c r="C134" s="165"/>
      <c r="D134" s="166" t="s">
        <v>71</v>
      </c>
      <c r="E134" s="178" t="s">
        <v>147</v>
      </c>
      <c r="F134" s="178" t="s">
        <v>148</v>
      </c>
      <c r="G134" s="165"/>
      <c r="H134" s="165"/>
      <c r="I134" s="168"/>
      <c r="J134" s="179">
        <f>BK134</f>
        <v>0</v>
      </c>
      <c r="K134" s="165"/>
      <c r="L134" s="170"/>
      <c r="M134" s="171"/>
      <c r="N134" s="172"/>
      <c r="O134" s="172"/>
      <c r="P134" s="173">
        <f>SUM(P135:P138)</f>
        <v>0</v>
      </c>
      <c r="Q134" s="172"/>
      <c r="R134" s="173">
        <f>SUM(R135:R138)</f>
        <v>0</v>
      </c>
      <c r="S134" s="172"/>
      <c r="T134" s="174">
        <f>SUM(T135:T138)</f>
        <v>0</v>
      </c>
      <c r="AR134" s="175" t="s">
        <v>80</v>
      </c>
      <c r="AT134" s="176" t="s">
        <v>71</v>
      </c>
      <c r="AU134" s="176" t="s">
        <v>80</v>
      </c>
      <c r="AY134" s="175" t="s">
        <v>146</v>
      </c>
      <c r="BK134" s="177">
        <f>SUM(BK135:BK138)</f>
        <v>0</v>
      </c>
    </row>
    <row r="135" spans="1:65" s="2" customFormat="1" ht="21.75" customHeight="1">
      <c r="A135" s="36"/>
      <c r="B135" s="37"/>
      <c r="C135" s="180" t="s">
        <v>225</v>
      </c>
      <c r="D135" s="180" t="s">
        <v>149</v>
      </c>
      <c r="E135" s="181" t="s">
        <v>2101</v>
      </c>
      <c r="F135" s="182" t="s">
        <v>2102</v>
      </c>
      <c r="G135" s="183" t="s">
        <v>184</v>
      </c>
      <c r="H135" s="184">
        <v>9.9149999999999991</v>
      </c>
      <c r="I135" s="185"/>
      <c r="J135" s="186">
        <f>ROUND(I135*H135,2)</f>
        <v>0</v>
      </c>
      <c r="K135" s="182" t="s">
        <v>19</v>
      </c>
      <c r="L135" s="41"/>
      <c r="M135" s="187" t="s">
        <v>19</v>
      </c>
      <c r="N135" s="188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147</v>
      </c>
      <c r="AT135" s="191" t="s">
        <v>149</v>
      </c>
      <c r="AU135" s="191" t="s">
        <v>82</v>
      </c>
      <c r="AY135" s="19" t="s">
        <v>146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147</v>
      </c>
      <c r="BM135" s="191" t="s">
        <v>2103</v>
      </c>
    </row>
    <row r="136" spans="1:65" s="14" customFormat="1">
      <c r="B136" s="209"/>
      <c r="C136" s="210"/>
      <c r="D136" s="200" t="s">
        <v>157</v>
      </c>
      <c r="E136" s="211" t="s">
        <v>19</v>
      </c>
      <c r="F136" s="212" t="s">
        <v>2104</v>
      </c>
      <c r="G136" s="210"/>
      <c r="H136" s="213">
        <v>6.75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157</v>
      </c>
      <c r="AU136" s="219" t="s">
        <v>82</v>
      </c>
      <c r="AV136" s="14" t="s">
        <v>82</v>
      </c>
      <c r="AW136" s="14" t="s">
        <v>33</v>
      </c>
      <c r="AX136" s="14" t="s">
        <v>72</v>
      </c>
      <c r="AY136" s="219" t="s">
        <v>146</v>
      </c>
    </row>
    <row r="137" spans="1:65" s="14" customFormat="1">
      <c r="B137" s="209"/>
      <c r="C137" s="210"/>
      <c r="D137" s="200" t="s">
        <v>157</v>
      </c>
      <c r="E137" s="211" t="s">
        <v>19</v>
      </c>
      <c r="F137" s="212" t="s">
        <v>2105</v>
      </c>
      <c r="G137" s="210"/>
      <c r="H137" s="213">
        <v>3.165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157</v>
      </c>
      <c r="AU137" s="219" t="s">
        <v>82</v>
      </c>
      <c r="AV137" s="14" t="s">
        <v>82</v>
      </c>
      <c r="AW137" s="14" t="s">
        <v>33</v>
      </c>
      <c r="AX137" s="14" t="s">
        <v>72</v>
      </c>
      <c r="AY137" s="219" t="s">
        <v>146</v>
      </c>
    </row>
    <row r="138" spans="1:65" s="15" customFormat="1">
      <c r="B138" s="220"/>
      <c r="C138" s="221"/>
      <c r="D138" s="200" t="s">
        <v>157</v>
      </c>
      <c r="E138" s="222" t="s">
        <v>19</v>
      </c>
      <c r="F138" s="223" t="s">
        <v>161</v>
      </c>
      <c r="G138" s="221"/>
      <c r="H138" s="224">
        <v>9.9149999999999991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157</v>
      </c>
      <c r="AU138" s="230" t="s">
        <v>82</v>
      </c>
      <c r="AV138" s="15" t="s">
        <v>147</v>
      </c>
      <c r="AW138" s="15" t="s">
        <v>33</v>
      </c>
      <c r="AX138" s="15" t="s">
        <v>80</v>
      </c>
      <c r="AY138" s="230" t="s">
        <v>146</v>
      </c>
    </row>
    <row r="139" spans="1:65" s="12" customFormat="1" ht="22.9" customHeight="1">
      <c r="B139" s="164"/>
      <c r="C139" s="165"/>
      <c r="D139" s="166" t="s">
        <v>71</v>
      </c>
      <c r="E139" s="178" t="s">
        <v>201</v>
      </c>
      <c r="F139" s="178" t="s">
        <v>2106</v>
      </c>
      <c r="G139" s="165"/>
      <c r="H139" s="165"/>
      <c r="I139" s="168"/>
      <c r="J139" s="179">
        <f>BK139</f>
        <v>0</v>
      </c>
      <c r="K139" s="165"/>
      <c r="L139" s="170"/>
      <c r="M139" s="171"/>
      <c r="N139" s="172"/>
      <c r="O139" s="172"/>
      <c r="P139" s="173">
        <f>SUM(P140:P154)</f>
        <v>0</v>
      </c>
      <c r="Q139" s="172"/>
      <c r="R139" s="173">
        <f>SUM(R140:R154)</f>
        <v>6.6312149439999999</v>
      </c>
      <c r="S139" s="172"/>
      <c r="T139" s="174">
        <f>SUM(T140:T154)</f>
        <v>0</v>
      </c>
      <c r="AR139" s="175" t="s">
        <v>80</v>
      </c>
      <c r="AT139" s="176" t="s">
        <v>71</v>
      </c>
      <c r="AU139" s="176" t="s">
        <v>80</v>
      </c>
      <c r="AY139" s="175" t="s">
        <v>146</v>
      </c>
      <c r="BK139" s="177">
        <f>SUM(BK140:BK154)</f>
        <v>0</v>
      </c>
    </row>
    <row r="140" spans="1:65" s="2" customFormat="1" ht="24.2" customHeight="1">
      <c r="A140" s="36"/>
      <c r="B140" s="37"/>
      <c r="C140" s="180" t="s">
        <v>231</v>
      </c>
      <c r="D140" s="180" t="s">
        <v>149</v>
      </c>
      <c r="E140" s="181" t="s">
        <v>2107</v>
      </c>
      <c r="F140" s="182" t="s">
        <v>2108</v>
      </c>
      <c r="G140" s="183" t="s">
        <v>785</v>
      </c>
      <c r="H140" s="184">
        <v>1</v>
      </c>
      <c r="I140" s="185"/>
      <c r="J140" s="186">
        <f t="shared" ref="J140:J148" si="0">ROUND(I140*H140,2)</f>
        <v>0</v>
      </c>
      <c r="K140" s="182" t="s">
        <v>19</v>
      </c>
      <c r="L140" s="41"/>
      <c r="M140" s="187" t="s">
        <v>19</v>
      </c>
      <c r="N140" s="188" t="s">
        <v>43</v>
      </c>
      <c r="O140" s="66"/>
      <c r="P140" s="189">
        <f t="shared" ref="P140:P148" si="1">O140*H140</f>
        <v>0</v>
      </c>
      <c r="Q140" s="189">
        <v>2.1167649439999998</v>
      </c>
      <c r="R140" s="189">
        <f t="shared" ref="R140:R148" si="2">Q140*H140</f>
        <v>2.1167649439999998</v>
      </c>
      <c r="S140" s="189">
        <v>0</v>
      </c>
      <c r="T140" s="190">
        <f t="shared" ref="T140:T148" si="3"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147</v>
      </c>
      <c r="AT140" s="191" t="s">
        <v>149</v>
      </c>
      <c r="AU140" s="191" t="s">
        <v>82</v>
      </c>
      <c r="AY140" s="19" t="s">
        <v>146</v>
      </c>
      <c r="BE140" s="192">
        <f t="shared" ref="BE140:BE148" si="4">IF(N140="základní",J140,0)</f>
        <v>0</v>
      </c>
      <c r="BF140" s="192">
        <f t="shared" ref="BF140:BF148" si="5">IF(N140="snížená",J140,0)</f>
        <v>0</v>
      </c>
      <c r="BG140" s="192">
        <f t="shared" ref="BG140:BG148" si="6">IF(N140="zákl. přenesená",J140,0)</f>
        <v>0</v>
      </c>
      <c r="BH140" s="192">
        <f t="shared" ref="BH140:BH148" si="7">IF(N140="sníž. přenesená",J140,0)</f>
        <v>0</v>
      </c>
      <c r="BI140" s="192">
        <f t="shared" ref="BI140:BI148" si="8">IF(N140="nulová",J140,0)</f>
        <v>0</v>
      </c>
      <c r="BJ140" s="19" t="s">
        <v>80</v>
      </c>
      <c r="BK140" s="192">
        <f t="shared" ref="BK140:BK148" si="9">ROUND(I140*H140,2)</f>
        <v>0</v>
      </c>
      <c r="BL140" s="19" t="s">
        <v>147</v>
      </c>
      <c r="BM140" s="191" t="s">
        <v>2109</v>
      </c>
    </row>
    <row r="141" spans="1:65" s="2" customFormat="1" ht="16.5" customHeight="1">
      <c r="A141" s="36"/>
      <c r="B141" s="37"/>
      <c r="C141" s="236" t="s">
        <v>236</v>
      </c>
      <c r="D141" s="236" t="s">
        <v>392</v>
      </c>
      <c r="E141" s="237" t="s">
        <v>2110</v>
      </c>
      <c r="F141" s="238" t="s">
        <v>2111</v>
      </c>
      <c r="G141" s="239" t="s">
        <v>785</v>
      </c>
      <c r="H141" s="240">
        <v>1</v>
      </c>
      <c r="I141" s="241"/>
      <c r="J141" s="242">
        <f t="shared" si="0"/>
        <v>0</v>
      </c>
      <c r="K141" s="238" t="s">
        <v>19</v>
      </c>
      <c r="L141" s="243"/>
      <c r="M141" s="244" t="s">
        <v>19</v>
      </c>
      <c r="N141" s="245" t="s">
        <v>43</v>
      </c>
      <c r="O141" s="66"/>
      <c r="P141" s="189">
        <f t="shared" si="1"/>
        <v>0</v>
      </c>
      <c r="Q141" s="189">
        <v>1.8169999999999999</v>
      </c>
      <c r="R141" s="189">
        <f t="shared" si="2"/>
        <v>1.8169999999999999</v>
      </c>
      <c r="S141" s="189">
        <v>0</v>
      </c>
      <c r="T141" s="190">
        <f t="shared" si="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201</v>
      </c>
      <c r="AT141" s="191" t="s">
        <v>392</v>
      </c>
      <c r="AU141" s="191" t="s">
        <v>82</v>
      </c>
      <c r="AY141" s="19" t="s">
        <v>146</v>
      </c>
      <c r="BE141" s="192">
        <f t="shared" si="4"/>
        <v>0</v>
      </c>
      <c r="BF141" s="192">
        <f t="shared" si="5"/>
        <v>0</v>
      </c>
      <c r="BG141" s="192">
        <f t="shared" si="6"/>
        <v>0</v>
      </c>
      <c r="BH141" s="192">
        <f t="shared" si="7"/>
        <v>0</v>
      </c>
      <c r="BI141" s="192">
        <f t="shared" si="8"/>
        <v>0</v>
      </c>
      <c r="BJ141" s="19" t="s">
        <v>80</v>
      </c>
      <c r="BK141" s="192">
        <f t="shared" si="9"/>
        <v>0</v>
      </c>
      <c r="BL141" s="19" t="s">
        <v>147</v>
      </c>
      <c r="BM141" s="191" t="s">
        <v>2112</v>
      </c>
    </row>
    <row r="142" spans="1:65" s="2" customFormat="1" ht="16.5" customHeight="1">
      <c r="A142" s="36"/>
      <c r="B142" s="37"/>
      <c r="C142" s="236" t="s">
        <v>241</v>
      </c>
      <c r="D142" s="236" t="s">
        <v>392</v>
      </c>
      <c r="E142" s="237" t="s">
        <v>2113</v>
      </c>
      <c r="F142" s="238" t="s">
        <v>2114</v>
      </c>
      <c r="G142" s="239" t="s">
        <v>785</v>
      </c>
      <c r="H142" s="240">
        <v>1</v>
      </c>
      <c r="I142" s="241"/>
      <c r="J142" s="242">
        <f t="shared" si="0"/>
        <v>0</v>
      </c>
      <c r="K142" s="238" t="s">
        <v>19</v>
      </c>
      <c r="L142" s="243"/>
      <c r="M142" s="244" t="s">
        <v>19</v>
      </c>
      <c r="N142" s="245" t="s">
        <v>43</v>
      </c>
      <c r="O142" s="66"/>
      <c r="P142" s="189">
        <f t="shared" si="1"/>
        <v>0</v>
      </c>
      <c r="Q142" s="189">
        <v>0.254</v>
      </c>
      <c r="R142" s="189">
        <f t="shared" si="2"/>
        <v>0.254</v>
      </c>
      <c r="S142" s="189">
        <v>0</v>
      </c>
      <c r="T142" s="190">
        <f t="shared" si="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201</v>
      </c>
      <c r="AT142" s="191" t="s">
        <v>392</v>
      </c>
      <c r="AU142" s="191" t="s">
        <v>82</v>
      </c>
      <c r="AY142" s="19" t="s">
        <v>146</v>
      </c>
      <c r="BE142" s="192">
        <f t="shared" si="4"/>
        <v>0</v>
      </c>
      <c r="BF142" s="192">
        <f t="shared" si="5"/>
        <v>0</v>
      </c>
      <c r="BG142" s="192">
        <f t="shared" si="6"/>
        <v>0</v>
      </c>
      <c r="BH142" s="192">
        <f t="shared" si="7"/>
        <v>0</v>
      </c>
      <c r="BI142" s="192">
        <f t="shared" si="8"/>
        <v>0</v>
      </c>
      <c r="BJ142" s="19" t="s">
        <v>80</v>
      </c>
      <c r="BK142" s="192">
        <f t="shared" si="9"/>
        <v>0</v>
      </c>
      <c r="BL142" s="19" t="s">
        <v>147</v>
      </c>
      <c r="BM142" s="191" t="s">
        <v>2115</v>
      </c>
    </row>
    <row r="143" spans="1:65" s="2" customFormat="1" ht="16.5" customHeight="1">
      <c r="A143" s="36"/>
      <c r="B143" s="37"/>
      <c r="C143" s="236" t="s">
        <v>246</v>
      </c>
      <c r="D143" s="236" t="s">
        <v>392</v>
      </c>
      <c r="E143" s="237" t="s">
        <v>2116</v>
      </c>
      <c r="F143" s="238" t="s">
        <v>2117</v>
      </c>
      <c r="G143" s="239" t="s">
        <v>785</v>
      </c>
      <c r="H143" s="240">
        <v>1</v>
      </c>
      <c r="I143" s="241"/>
      <c r="J143" s="242">
        <f t="shared" si="0"/>
        <v>0</v>
      </c>
      <c r="K143" s="238" t="s">
        <v>19</v>
      </c>
      <c r="L143" s="243"/>
      <c r="M143" s="244" t="s">
        <v>19</v>
      </c>
      <c r="N143" s="245" t="s">
        <v>43</v>
      </c>
      <c r="O143" s="66"/>
      <c r="P143" s="189">
        <f t="shared" si="1"/>
        <v>0</v>
      </c>
      <c r="Q143" s="189">
        <v>0.50600000000000001</v>
      </c>
      <c r="R143" s="189">
        <f t="shared" si="2"/>
        <v>0.50600000000000001</v>
      </c>
      <c r="S143" s="189">
        <v>0</v>
      </c>
      <c r="T143" s="190">
        <f t="shared" si="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201</v>
      </c>
      <c r="AT143" s="191" t="s">
        <v>392</v>
      </c>
      <c r="AU143" s="191" t="s">
        <v>82</v>
      </c>
      <c r="AY143" s="19" t="s">
        <v>146</v>
      </c>
      <c r="BE143" s="192">
        <f t="shared" si="4"/>
        <v>0</v>
      </c>
      <c r="BF143" s="192">
        <f t="shared" si="5"/>
        <v>0</v>
      </c>
      <c r="BG143" s="192">
        <f t="shared" si="6"/>
        <v>0</v>
      </c>
      <c r="BH143" s="192">
        <f t="shared" si="7"/>
        <v>0</v>
      </c>
      <c r="BI143" s="192">
        <f t="shared" si="8"/>
        <v>0</v>
      </c>
      <c r="BJ143" s="19" t="s">
        <v>80</v>
      </c>
      <c r="BK143" s="192">
        <f t="shared" si="9"/>
        <v>0</v>
      </c>
      <c r="BL143" s="19" t="s">
        <v>147</v>
      </c>
      <c r="BM143" s="191" t="s">
        <v>2118</v>
      </c>
    </row>
    <row r="144" spans="1:65" s="2" customFormat="1" ht="16.5" customHeight="1">
      <c r="A144" s="36"/>
      <c r="B144" s="37"/>
      <c r="C144" s="236" t="s">
        <v>251</v>
      </c>
      <c r="D144" s="236" t="s">
        <v>392</v>
      </c>
      <c r="E144" s="237" t="s">
        <v>2119</v>
      </c>
      <c r="F144" s="238" t="s">
        <v>2120</v>
      </c>
      <c r="G144" s="239" t="s">
        <v>785</v>
      </c>
      <c r="H144" s="240">
        <v>1</v>
      </c>
      <c r="I144" s="241"/>
      <c r="J144" s="242">
        <f t="shared" si="0"/>
        <v>0</v>
      </c>
      <c r="K144" s="238" t="s">
        <v>19</v>
      </c>
      <c r="L144" s="243"/>
      <c r="M144" s="244" t="s">
        <v>19</v>
      </c>
      <c r="N144" s="245" t="s">
        <v>43</v>
      </c>
      <c r="O144" s="66"/>
      <c r="P144" s="189">
        <f t="shared" si="1"/>
        <v>0</v>
      </c>
      <c r="Q144" s="189">
        <v>1.0129999999999999</v>
      </c>
      <c r="R144" s="189">
        <f t="shared" si="2"/>
        <v>1.0129999999999999</v>
      </c>
      <c r="S144" s="189">
        <v>0</v>
      </c>
      <c r="T144" s="190">
        <f t="shared" si="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201</v>
      </c>
      <c r="AT144" s="191" t="s">
        <v>392</v>
      </c>
      <c r="AU144" s="191" t="s">
        <v>82</v>
      </c>
      <c r="AY144" s="19" t="s">
        <v>146</v>
      </c>
      <c r="BE144" s="192">
        <f t="shared" si="4"/>
        <v>0</v>
      </c>
      <c r="BF144" s="192">
        <f t="shared" si="5"/>
        <v>0</v>
      </c>
      <c r="BG144" s="192">
        <f t="shared" si="6"/>
        <v>0</v>
      </c>
      <c r="BH144" s="192">
        <f t="shared" si="7"/>
        <v>0</v>
      </c>
      <c r="BI144" s="192">
        <f t="shared" si="8"/>
        <v>0</v>
      </c>
      <c r="BJ144" s="19" t="s">
        <v>80</v>
      </c>
      <c r="BK144" s="192">
        <f t="shared" si="9"/>
        <v>0</v>
      </c>
      <c r="BL144" s="19" t="s">
        <v>147</v>
      </c>
      <c r="BM144" s="191" t="s">
        <v>2121</v>
      </c>
    </row>
    <row r="145" spans="1:65" s="2" customFormat="1" ht="16.5" customHeight="1">
      <c r="A145" s="36"/>
      <c r="B145" s="37"/>
      <c r="C145" s="236" t="s">
        <v>256</v>
      </c>
      <c r="D145" s="236" t="s">
        <v>392</v>
      </c>
      <c r="E145" s="237" t="s">
        <v>2122</v>
      </c>
      <c r="F145" s="238" t="s">
        <v>2123</v>
      </c>
      <c r="G145" s="239" t="s">
        <v>785</v>
      </c>
      <c r="H145" s="240">
        <v>1</v>
      </c>
      <c r="I145" s="241"/>
      <c r="J145" s="242">
        <f t="shared" si="0"/>
        <v>0</v>
      </c>
      <c r="K145" s="238" t="s">
        <v>19</v>
      </c>
      <c r="L145" s="243"/>
      <c r="M145" s="244" t="s">
        <v>19</v>
      </c>
      <c r="N145" s="245" t="s">
        <v>43</v>
      </c>
      <c r="O145" s="66"/>
      <c r="P145" s="189">
        <f t="shared" si="1"/>
        <v>0</v>
      </c>
      <c r="Q145" s="189">
        <v>3.3000000000000002E-2</v>
      </c>
      <c r="R145" s="189">
        <f t="shared" si="2"/>
        <v>3.3000000000000002E-2</v>
      </c>
      <c r="S145" s="189">
        <v>0</v>
      </c>
      <c r="T145" s="190">
        <f t="shared" si="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201</v>
      </c>
      <c r="AT145" s="191" t="s">
        <v>392</v>
      </c>
      <c r="AU145" s="191" t="s">
        <v>82</v>
      </c>
      <c r="AY145" s="19" t="s">
        <v>146</v>
      </c>
      <c r="BE145" s="192">
        <f t="shared" si="4"/>
        <v>0</v>
      </c>
      <c r="BF145" s="192">
        <f t="shared" si="5"/>
        <v>0</v>
      </c>
      <c r="BG145" s="192">
        <f t="shared" si="6"/>
        <v>0</v>
      </c>
      <c r="BH145" s="192">
        <f t="shared" si="7"/>
        <v>0</v>
      </c>
      <c r="BI145" s="192">
        <f t="shared" si="8"/>
        <v>0</v>
      </c>
      <c r="BJ145" s="19" t="s">
        <v>80</v>
      </c>
      <c r="BK145" s="192">
        <f t="shared" si="9"/>
        <v>0</v>
      </c>
      <c r="BL145" s="19" t="s">
        <v>147</v>
      </c>
      <c r="BM145" s="191" t="s">
        <v>2124</v>
      </c>
    </row>
    <row r="146" spans="1:65" s="2" customFormat="1" ht="16.5" customHeight="1">
      <c r="A146" s="36"/>
      <c r="B146" s="37"/>
      <c r="C146" s="236" t="s">
        <v>261</v>
      </c>
      <c r="D146" s="236" t="s">
        <v>392</v>
      </c>
      <c r="E146" s="237" t="s">
        <v>2125</v>
      </c>
      <c r="F146" s="238" t="s">
        <v>2126</v>
      </c>
      <c r="G146" s="239" t="s">
        <v>785</v>
      </c>
      <c r="H146" s="240">
        <v>1</v>
      </c>
      <c r="I146" s="241"/>
      <c r="J146" s="242">
        <f t="shared" si="0"/>
        <v>0</v>
      </c>
      <c r="K146" s="238" t="s">
        <v>19</v>
      </c>
      <c r="L146" s="243"/>
      <c r="M146" s="244" t="s">
        <v>19</v>
      </c>
      <c r="N146" s="245" t="s">
        <v>43</v>
      </c>
      <c r="O146" s="66"/>
      <c r="P146" s="189">
        <f t="shared" si="1"/>
        <v>0</v>
      </c>
      <c r="Q146" s="189">
        <v>0.54800000000000004</v>
      </c>
      <c r="R146" s="189">
        <f t="shared" si="2"/>
        <v>0.54800000000000004</v>
      </c>
      <c r="S146" s="189">
        <v>0</v>
      </c>
      <c r="T146" s="190">
        <f t="shared" si="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201</v>
      </c>
      <c r="AT146" s="191" t="s">
        <v>392</v>
      </c>
      <c r="AU146" s="191" t="s">
        <v>82</v>
      </c>
      <c r="AY146" s="19" t="s">
        <v>146</v>
      </c>
      <c r="BE146" s="192">
        <f t="shared" si="4"/>
        <v>0</v>
      </c>
      <c r="BF146" s="192">
        <f t="shared" si="5"/>
        <v>0</v>
      </c>
      <c r="BG146" s="192">
        <f t="shared" si="6"/>
        <v>0</v>
      </c>
      <c r="BH146" s="192">
        <f t="shared" si="7"/>
        <v>0</v>
      </c>
      <c r="BI146" s="192">
        <f t="shared" si="8"/>
        <v>0</v>
      </c>
      <c r="BJ146" s="19" t="s">
        <v>80</v>
      </c>
      <c r="BK146" s="192">
        <f t="shared" si="9"/>
        <v>0</v>
      </c>
      <c r="BL146" s="19" t="s">
        <v>147</v>
      </c>
      <c r="BM146" s="191" t="s">
        <v>2127</v>
      </c>
    </row>
    <row r="147" spans="1:65" s="2" customFormat="1" ht="16.5" customHeight="1">
      <c r="A147" s="36"/>
      <c r="B147" s="37"/>
      <c r="C147" s="236" t="s">
        <v>7</v>
      </c>
      <c r="D147" s="236" t="s">
        <v>392</v>
      </c>
      <c r="E147" s="237" t="s">
        <v>2128</v>
      </c>
      <c r="F147" s="238" t="s">
        <v>2129</v>
      </c>
      <c r="G147" s="239" t="s">
        <v>785</v>
      </c>
      <c r="H147" s="240">
        <v>1</v>
      </c>
      <c r="I147" s="241"/>
      <c r="J147" s="242">
        <f t="shared" si="0"/>
        <v>0</v>
      </c>
      <c r="K147" s="238" t="s">
        <v>19</v>
      </c>
      <c r="L147" s="243"/>
      <c r="M147" s="244" t="s">
        <v>19</v>
      </c>
      <c r="N147" s="245" t="s">
        <v>43</v>
      </c>
      <c r="O147" s="66"/>
      <c r="P147" s="189">
        <f t="shared" si="1"/>
        <v>0</v>
      </c>
      <c r="Q147" s="189">
        <v>0.08</v>
      </c>
      <c r="R147" s="189">
        <f t="shared" si="2"/>
        <v>0.08</v>
      </c>
      <c r="S147" s="189">
        <v>0</v>
      </c>
      <c r="T147" s="190">
        <f t="shared" si="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201</v>
      </c>
      <c r="AT147" s="191" t="s">
        <v>392</v>
      </c>
      <c r="AU147" s="191" t="s">
        <v>82</v>
      </c>
      <c r="AY147" s="19" t="s">
        <v>146</v>
      </c>
      <c r="BE147" s="192">
        <f t="shared" si="4"/>
        <v>0</v>
      </c>
      <c r="BF147" s="192">
        <f t="shared" si="5"/>
        <v>0</v>
      </c>
      <c r="BG147" s="192">
        <f t="shared" si="6"/>
        <v>0</v>
      </c>
      <c r="BH147" s="192">
        <f t="shared" si="7"/>
        <v>0</v>
      </c>
      <c r="BI147" s="192">
        <f t="shared" si="8"/>
        <v>0</v>
      </c>
      <c r="BJ147" s="19" t="s">
        <v>80</v>
      </c>
      <c r="BK147" s="192">
        <f t="shared" si="9"/>
        <v>0</v>
      </c>
      <c r="BL147" s="19" t="s">
        <v>147</v>
      </c>
      <c r="BM147" s="191" t="s">
        <v>2130</v>
      </c>
    </row>
    <row r="148" spans="1:65" s="2" customFormat="1" ht="16.5" customHeight="1">
      <c r="A148" s="36"/>
      <c r="B148" s="37"/>
      <c r="C148" s="180" t="s">
        <v>271</v>
      </c>
      <c r="D148" s="180" t="s">
        <v>149</v>
      </c>
      <c r="E148" s="181" t="s">
        <v>2131</v>
      </c>
      <c r="F148" s="182" t="s">
        <v>2132</v>
      </c>
      <c r="G148" s="183" t="s">
        <v>297</v>
      </c>
      <c r="H148" s="184">
        <v>45</v>
      </c>
      <c r="I148" s="185"/>
      <c r="J148" s="186">
        <f t="shared" si="0"/>
        <v>0</v>
      </c>
      <c r="K148" s="182" t="s">
        <v>19</v>
      </c>
      <c r="L148" s="41"/>
      <c r="M148" s="187" t="s">
        <v>19</v>
      </c>
      <c r="N148" s="188" t="s">
        <v>43</v>
      </c>
      <c r="O148" s="66"/>
      <c r="P148" s="189">
        <f t="shared" si="1"/>
        <v>0</v>
      </c>
      <c r="Q148" s="189">
        <v>1.2999999999999999E-4</v>
      </c>
      <c r="R148" s="189">
        <f t="shared" si="2"/>
        <v>5.8499999999999993E-3</v>
      </c>
      <c r="S148" s="189">
        <v>0</v>
      </c>
      <c r="T148" s="190">
        <f t="shared" si="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147</v>
      </c>
      <c r="AT148" s="191" t="s">
        <v>149</v>
      </c>
      <c r="AU148" s="191" t="s">
        <v>82</v>
      </c>
      <c r="AY148" s="19" t="s">
        <v>146</v>
      </c>
      <c r="BE148" s="192">
        <f t="shared" si="4"/>
        <v>0</v>
      </c>
      <c r="BF148" s="192">
        <f t="shared" si="5"/>
        <v>0</v>
      </c>
      <c r="BG148" s="192">
        <f t="shared" si="6"/>
        <v>0</v>
      </c>
      <c r="BH148" s="192">
        <f t="shared" si="7"/>
        <v>0</v>
      </c>
      <c r="BI148" s="192">
        <f t="shared" si="8"/>
        <v>0</v>
      </c>
      <c r="BJ148" s="19" t="s">
        <v>80</v>
      </c>
      <c r="BK148" s="192">
        <f t="shared" si="9"/>
        <v>0</v>
      </c>
      <c r="BL148" s="19" t="s">
        <v>147</v>
      </c>
      <c r="BM148" s="191" t="s">
        <v>2133</v>
      </c>
    </row>
    <row r="149" spans="1:65" s="14" customFormat="1">
      <c r="B149" s="209"/>
      <c r="C149" s="210"/>
      <c r="D149" s="200" t="s">
        <v>157</v>
      </c>
      <c r="E149" s="211" t="s">
        <v>19</v>
      </c>
      <c r="F149" s="212" t="s">
        <v>876</v>
      </c>
      <c r="G149" s="210"/>
      <c r="H149" s="213">
        <v>45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157</v>
      </c>
      <c r="AU149" s="219" t="s">
        <v>82</v>
      </c>
      <c r="AV149" s="14" t="s">
        <v>82</v>
      </c>
      <c r="AW149" s="14" t="s">
        <v>33</v>
      </c>
      <c r="AX149" s="14" t="s">
        <v>80</v>
      </c>
      <c r="AY149" s="219" t="s">
        <v>146</v>
      </c>
    </row>
    <row r="150" spans="1:65" s="2" customFormat="1" ht="16.5" customHeight="1">
      <c r="A150" s="36"/>
      <c r="B150" s="37"/>
      <c r="C150" s="180" t="s">
        <v>278</v>
      </c>
      <c r="D150" s="180" t="s">
        <v>149</v>
      </c>
      <c r="E150" s="181" t="s">
        <v>2134</v>
      </c>
      <c r="F150" s="182" t="s">
        <v>2135</v>
      </c>
      <c r="G150" s="183" t="s">
        <v>297</v>
      </c>
      <c r="H150" s="184">
        <v>5</v>
      </c>
      <c r="I150" s="185"/>
      <c r="J150" s="186">
        <f>ROUND(I150*H150,2)</f>
        <v>0</v>
      </c>
      <c r="K150" s="182" t="s">
        <v>19</v>
      </c>
      <c r="L150" s="41"/>
      <c r="M150" s="187" t="s">
        <v>19</v>
      </c>
      <c r="N150" s="188" t="s">
        <v>43</v>
      </c>
      <c r="O150" s="66"/>
      <c r="P150" s="189">
        <f>O150*H150</f>
        <v>0</v>
      </c>
      <c r="Q150" s="189">
        <v>5.8E-4</v>
      </c>
      <c r="R150" s="189">
        <f>Q150*H150</f>
        <v>2.8999999999999998E-3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147</v>
      </c>
      <c r="AT150" s="191" t="s">
        <v>149</v>
      </c>
      <c r="AU150" s="191" t="s">
        <v>82</v>
      </c>
      <c r="AY150" s="19" t="s">
        <v>146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147</v>
      </c>
      <c r="BM150" s="191" t="s">
        <v>2136</v>
      </c>
    </row>
    <row r="151" spans="1:65" s="14" customFormat="1">
      <c r="B151" s="209"/>
      <c r="C151" s="210"/>
      <c r="D151" s="200" t="s">
        <v>157</v>
      </c>
      <c r="E151" s="211" t="s">
        <v>19</v>
      </c>
      <c r="F151" s="212" t="s">
        <v>181</v>
      </c>
      <c r="G151" s="210"/>
      <c r="H151" s="213">
        <v>5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157</v>
      </c>
      <c r="AU151" s="219" t="s">
        <v>82</v>
      </c>
      <c r="AV151" s="14" t="s">
        <v>82</v>
      </c>
      <c r="AW151" s="14" t="s">
        <v>33</v>
      </c>
      <c r="AX151" s="14" t="s">
        <v>80</v>
      </c>
      <c r="AY151" s="219" t="s">
        <v>146</v>
      </c>
    </row>
    <row r="152" spans="1:65" s="2" customFormat="1" ht="16.5" customHeight="1">
      <c r="A152" s="36"/>
      <c r="B152" s="37"/>
      <c r="C152" s="236" t="s">
        <v>287</v>
      </c>
      <c r="D152" s="236" t="s">
        <v>392</v>
      </c>
      <c r="E152" s="237" t="s">
        <v>2137</v>
      </c>
      <c r="F152" s="238" t="s">
        <v>2138</v>
      </c>
      <c r="G152" s="239" t="s">
        <v>297</v>
      </c>
      <c r="H152" s="240">
        <v>5</v>
      </c>
      <c r="I152" s="241"/>
      <c r="J152" s="242">
        <f>ROUND(I152*H152,2)</f>
        <v>0</v>
      </c>
      <c r="K152" s="238" t="s">
        <v>19</v>
      </c>
      <c r="L152" s="243"/>
      <c r="M152" s="244" t="s">
        <v>19</v>
      </c>
      <c r="N152" s="245" t="s">
        <v>43</v>
      </c>
      <c r="O152" s="66"/>
      <c r="P152" s="189">
        <f>O152*H152</f>
        <v>0</v>
      </c>
      <c r="Q152" s="189">
        <v>5.0939999999999999E-2</v>
      </c>
      <c r="R152" s="189">
        <f>Q152*H152</f>
        <v>0.25469999999999998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201</v>
      </c>
      <c r="AT152" s="191" t="s">
        <v>392</v>
      </c>
      <c r="AU152" s="191" t="s">
        <v>82</v>
      </c>
      <c r="AY152" s="19" t="s">
        <v>146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147</v>
      </c>
      <c r="BM152" s="191" t="s">
        <v>2139</v>
      </c>
    </row>
    <row r="153" spans="1:65" s="14" customFormat="1">
      <c r="B153" s="209"/>
      <c r="C153" s="210"/>
      <c r="D153" s="200" t="s">
        <v>157</v>
      </c>
      <c r="E153" s="211" t="s">
        <v>19</v>
      </c>
      <c r="F153" s="212" t="s">
        <v>181</v>
      </c>
      <c r="G153" s="210"/>
      <c r="H153" s="213">
        <v>5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157</v>
      </c>
      <c r="AU153" s="219" t="s">
        <v>82</v>
      </c>
      <c r="AV153" s="14" t="s">
        <v>82</v>
      </c>
      <c r="AW153" s="14" t="s">
        <v>33</v>
      </c>
      <c r="AX153" s="14" t="s">
        <v>80</v>
      </c>
      <c r="AY153" s="219" t="s">
        <v>146</v>
      </c>
    </row>
    <row r="154" spans="1:65" s="2" customFormat="1" ht="16.5" customHeight="1">
      <c r="A154" s="36"/>
      <c r="B154" s="37"/>
      <c r="C154" s="180" t="s">
        <v>294</v>
      </c>
      <c r="D154" s="180" t="s">
        <v>149</v>
      </c>
      <c r="E154" s="181" t="s">
        <v>2140</v>
      </c>
      <c r="F154" s="182" t="s">
        <v>2141</v>
      </c>
      <c r="G154" s="183" t="s">
        <v>199</v>
      </c>
      <c r="H154" s="184">
        <v>1</v>
      </c>
      <c r="I154" s="185"/>
      <c r="J154" s="186">
        <f>ROUND(I154*H154,2)</f>
        <v>0</v>
      </c>
      <c r="K154" s="182" t="s">
        <v>19</v>
      </c>
      <c r="L154" s="41"/>
      <c r="M154" s="187" t="s">
        <v>19</v>
      </c>
      <c r="N154" s="188" t="s">
        <v>43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147</v>
      </c>
      <c r="AT154" s="191" t="s">
        <v>149</v>
      </c>
      <c r="AU154" s="191" t="s">
        <v>82</v>
      </c>
      <c r="AY154" s="19" t="s">
        <v>146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147</v>
      </c>
      <c r="BM154" s="191" t="s">
        <v>2142</v>
      </c>
    </row>
    <row r="155" spans="1:65" s="12" customFormat="1" ht="22.9" customHeight="1">
      <c r="B155" s="164"/>
      <c r="C155" s="165"/>
      <c r="D155" s="166" t="s">
        <v>71</v>
      </c>
      <c r="E155" s="178" t="s">
        <v>166</v>
      </c>
      <c r="F155" s="178" t="s">
        <v>167</v>
      </c>
      <c r="G155" s="165"/>
      <c r="H155" s="165"/>
      <c r="I155" s="168"/>
      <c r="J155" s="179">
        <f>BK155</f>
        <v>0</v>
      </c>
      <c r="K155" s="165"/>
      <c r="L155" s="170"/>
      <c r="M155" s="171"/>
      <c r="N155" s="172"/>
      <c r="O155" s="172"/>
      <c r="P155" s="173">
        <f>P156</f>
        <v>0</v>
      </c>
      <c r="Q155" s="172"/>
      <c r="R155" s="173">
        <f>R156</f>
        <v>1.575E-2</v>
      </c>
      <c r="S155" s="172"/>
      <c r="T155" s="174">
        <f>T156</f>
        <v>0</v>
      </c>
      <c r="AR155" s="175" t="s">
        <v>80</v>
      </c>
      <c r="AT155" s="176" t="s">
        <v>71</v>
      </c>
      <c r="AU155" s="176" t="s">
        <v>80</v>
      </c>
      <c r="AY155" s="175" t="s">
        <v>146</v>
      </c>
      <c r="BK155" s="177">
        <f>BK156</f>
        <v>0</v>
      </c>
    </row>
    <row r="156" spans="1:65" s="2" customFormat="1" ht="24.2" customHeight="1">
      <c r="A156" s="36"/>
      <c r="B156" s="37"/>
      <c r="C156" s="180" t="s">
        <v>300</v>
      </c>
      <c r="D156" s="180" t="s">
        <v>149</v>
      </c>
      <c r="E156" s="181" t="s">
        <v>175</v>
      </c>
      <c r="F156" s="182" t="s">
        <v>176</v>
      </c>
      <c r="G156" s="183" t="s">
        <v>152</v>
      </c>
      <c r="H156" s="184">
        <v>75</v>
      </c>
      <c r="I156" s="185"/>
      <c r="J156" s="186">
        <f>ROUND(I156*H156,2)</f>
        <v>0</v>
      </c>
      <c r="K156" s="182" t="s">
        <v>19</v>
      </c>
      <c r="L156" s="41"/>
      <c r="M156" s="187" t="s">
        <v>19</v>
      </c>
      <c r="N156" s="188" t="s">
        <v>43</v>
      </c>
      <c r="O156" s="66"/>
      <c r="P156" s="189">
        <f>O156*H156</f>
        <v>0</v>
      </c>
      <c r="Q156" s="189">
        <v>2.1000000000000001E-4</v>
      </c>
      <c r="R156" s="189">
        <f>Q156*H156</f>
        <v>1.575E-2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147</v>
      </c>
      <c r="AT156" s="191" t="s">
        <v>149</v>
      </c>
      <c r="AU156" s="191" t="s">
        <v>82</v>
      </c>
      <c r="AY156" s="19" t="s">
        <v>146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147</v>
      </c>
      <c r="BM156" s="191" t="s">
        <v>2143</v>
      </c>
    </row>
    <row r="157" spans="1:65" s="12" customFormat="1" ht="22.9" customHeight="1">
      <c r="B157" s="164"/>
      <c r="C157" s="165"/>
      <c r="D157" s="166" t="s">
        <v>71</v>
      </c>
      <c r="E157" s="178" t="s">
        <v>276</v>
      </c>
      <c r="F157" s="178" t="s">
        <v>277</v>
      </c>
      <c r="G157" s="165"/>
      <c r="H157" s="165"/>
      <c r="I157" s="168"/>
      <c r="J157" s="179">
        <f>BK157</f>
        <v>0</v>
      </c>
      <c r="K157" s="165"/>
      <c r="L157" s="170"/>
      <c r="M157" s="171"/>
      <c r="N157" s="172"/>
      <c r="O157" s="172"/>
      <c r="P157" s="173">
        <f>P158</f>
        <v>0</v>
      </c>
      <c r="Q157" s="172"/>
      <c r="R157" s="173">
        <f>R158</f>
        <v>0</v>
      </c>
      <c r="S157" s="172"/>
      <c r="T157" s="174">
        <f>T158</f>
        <v>0</v>
      </c>
      <c r="AR157" s="175" t="s">
        <v>80</v>
      </c>
      <c r="AT157" s="176" t="s">
        <v>71</v>
      </c>
      <c r="AU157" s="176" t="s">
        <v>80</v>
      </c>
      <c r="AY157" s="175" t="s">
        <v>146</v>
      </c>
      <c r="BK157" s="177">
        <f>BK158</f>
        <v>0</v>
      </c>
    </row>
    <row r="158" spans="1:65" s="2" customFormat="1" ht="24.2" customHeight="1">
      <c r="A158" s="36"/>
      <c r="B158" s="37"/>
      <c r="C158" s="180" t="s">
        <v>305</v>
      </c>
      <c r="D158" s="180" t="s">
        <v>149</v>
      </c>
      <c r="E158" s="181" t="s">
        <v>2144</v>
      </c>
      <c r="F158" s="182" t="s">
        <v>2145</v>
      </c>
      <c r="G158" s="183" t="s">
        <v>213</v>
      </c>
      <c r="H158" s="184">
        <v>6.7460000000000004</v>
      </c>
      <c r="I158" s="185"/>
      <c r="J158" s="186">
        <f>ROUND(I158*H158,2)</f>
        <v>0</v>
      </c>
      <c r="K158" s="182" t="s">
        <v>19</v>
      </c>
      <c r="L158" s="41"/>
      <c r="M158" s="187" t="s">
        <v>19</v>
      </c>
      <c r="N158" s="188" t="s">
        <v>43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147</v>
      </c>
      <c r="AT158" s="191" t="s">
        <v>149</v>
      </c>
      <c r="AU158" s="191" t="s">
        <v>82</v>
      </c>
      <c r="AY158" s="19" t="s">
        <v>146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147</v>
      </c>
      <c r="BM158" s="191" t="s">
        <v>2146</v>
      </c>
    </row>
    <row r="159" spans="1:65" s="12" customFormat="1" ht="25.9" customHeight="1">
      <c r="B159" s="164"/>
      <c r="C159" s="165"/>
      <c r="D159" s="166" t="s">
        <v>71</v>
      </c>
      <c r="E159" s="167" t="s">
        <v>283</v>
      </c>
      <c r="F159" s="167" t="s">
        <v>284</v>
      </c>
      <c r="G159" s="165"/>
      <c r="H159" s="165"/>
      <c r="I159" s="168"/>
      <c r="J159" s="169">
        <f>BK159</f>
        <v>0</v>
      </c>
      <c r="K159" s="165"/>
      <c r="L159" s="170"/>
      <c r="M159" s="171"/>
      <c r="N159" s="172"/>
      <c r="O159" s="172"/>
      <c r="P159" s="173">
        <f>P160+P188+P207+P227</f>
        <v>0</v>
      </c>
      <c r="Q159" s="172"/>
      <c r="R159" s="173">
        <f>R160+R188+R207+R227</f>
        <v>1.5010002</v>
      </c>
      <c r="S159" s="172"/>
      <c r="T159" s="174">
        <f>T160+T188+T207+T227</f>
        <v>0</v>
      </c>
      <c r="AR159" s="175" t="s">
        <v>82</v>
      </c>
      <c r="AT159" s="176" t="s">
        <v>71</v>
      </c>
      <c r="AU159" s="176" t="s">
        <v>72</v>
      </c>
      <c r="AY159" s="175" t="s">
        <v>146</v>
      </c>
      <c r="BK159" s="177">
        <f>BK160+BK188+BK207+BK227</f>
        <v>0</v>
      </c>
    </row>
    <row r="160" spans="1:65" s="12" customFormat="1" ht="22.9" customHeight="1">
      <c r="B160" s="164"/>
      <c r="C160" s="165"/>
      <c r="D160" s="166" t="s">
        <v>71</v>
      </c>
      <c r="E160" s="178" t="s">
        <v>1291</v>
      </c>
      <c r="F160" s="178" t="s">
        <v>1292</v>
      </c>
      <c r="G160" s="165"/>
      <c r="H160" s="165"/>
      <c r="I160" s="168"/>
      <c r="J160" s="179">
        <f>BK160</f>
        <v>0</v>
      </c>
      <c r="K160" s="165"/>
      <c r="L160" s="170"/>
      <c r="M160" s="171"/>
      <c r="N160" s="172"/>
      <c r="O160" s="172"/>
      <c r="P160" s="173">
        <f>SUM(P161:P187)</f>
        <v>0</v>
      </c>
      <c r="Q160" s="172"/>
      <c r="R160" s="173">
        <f>SUM(R161:R187)</f>
        <v>0.70492999999999995</v>
      </c>
      <c r="S160" s="172"/>
      <c r="T160" s="174">
        <f>SUM(T161:T187)</f>
        <v>0</v>
      </c>
      <c r="AR160" s="175" t="s">
        <v>82</v>
      </c>
      <c r="AT160" s="176" t="s">
        <v>71</v>
      </c>
      <c r="AU160" s="176" t="s">
        <v>80</v>
      </c>
      <c r="AY160" s="175" t="s">
        <v>146</v>
      </c>
      <c r="BK160" s="177">
        <f>SUM(BK161:BK187)</f>
        <v>0</v>
      </c>
    </row>
    <row r="161" spans="1:65" s="2" customFormat="1" ht="16.5" customHeight="1">
      <c r="A161" s="36"/>
      <c r="B161" s="37"/>
      <c r="C161" s="180" t="s">
        <v>312</v>
      </c>
      <c r="D161" s="180" t="s">
        <v>149</v>
      </c>
      <c r="E161" s="181" t="s">
        <v>2147</v>
      </c>
      <c r="F161" s="182" t="s">
        <v>2148</v>
      </c>
      <c r="G161" s="183" t="s">
        <v>297</v>
      </c>
      <c r="H161" s="184">
        <v>18</v>
      </c>
      <c r="I161" s="185"/>
      <c r="J161" s="186">
        <f>ROUND(I161*H161,2)</f>
        <v>0</v>
      </c>
      <c r="K161" s="182" t="s">
        <v>153</v>
      </c>
      <c r="L161" s="41"/>
      <c r="M161" s="187" t="s">
        <v>19</v>
      </c>
      <c r="N161" s="188" t="s">
        <v>43</v>
      </c>
      <c r="O161" s="66"/>
      <c r="P161" s="189">
        <f>O161*H161</f>
        <v>0</v>
      </c>
      <c r="Q161" s="189">
        <v>3.0799999999999998E-3</v>
      </c>
      <c r="R161" s="189">
        <f>Q161*H161</f>
        <v>5.5439999999999996E-2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241</v>
      </c>
      <c r="AT161" s="191" t="s">
        <v>149</v>
      </c>
      <c r="AU161" s="191" t="s">
        <v>82</v>
      </c>
      <c r="AY161" s="19" t="s">
        <v>146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241</v>
      </c>
      <c r="BM161" s="191" t="s">
        <v>2149</v>
      </c>
    </row>
    <row r="162" spans="1:65" s="2" customFormat="1">
      <c r="A162" s="36"/>
      <c r="B162" s="37"/>
      <c r="C162" s="38"/>
      <c r="D162" s="193" t="s">
        <v>155</v>
      </c>
      <c r="E162" s="38"/>
      <c r="F162" s="194" t="s">
        <v>2150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155</v>
      </c>
      <c r="AU162" s="19" t="s">
        <v>82</v>
      </c>
    </row>
    <row r="163" spans="1:65" s="2" customFormat="1" ht="16.5" customHeight="1">
      <c r="A163" s="36"/>
      <c r="B163" s="37"/>
      <c r="C163" s="180" t="s">
        <v>316</v>
      </c>
      <c r="D163" s="180" t="s">
        <v>149</v>
      </c>
      <c r="E163" s="181" t="s">
        <v>2151</v>
      </c>
      <c r="F163" s="182" t="s">
        <v>2152</v>
      </c>
      <c r="G163" s="183" t="s">
        <v>297</v>
      </c>
      <c r="H163" s="184">
        <v>12</v>
      </c>
      <c r="I163" s="185"/>
      <c r="J163" s="186">
        <f>ROUND(I163*H163,2)</f>
        <v>0</v>
      </c>
      <c r="K163" s="182" t="s">
        <v>19</v>
      </c>
      <c r="L163" s="41"/>
      <c r="M163" s="187" t="s">
        <v>19</v>
      </c>
      <c r="N163" s="188" t="s">
        <v>43</v>
      </c>
      <c r="O163" s="66"/>
      <c r="P163" s="189">
        <f>O163*H163</f>
        <v>0</v>
      </c>
      <c r="Q163" s="189">
        <v>1.42E-3</v>
      </c>
      <c r="R163" s="189">
        <f>Q163*H163</f>
        <v>1.704E-2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241</v>
      </c>
      <c r="AT163" s="191" t="s">
        <v>149</v>
      </c>
      <c r="AU163" s="191" t="s">
        <v>82</v>
      </c>
      <c r="AY163" s="19" t="s">
        <v>146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241</v>
      </c>
      <c r="BM163" s="191" t="s">
        <v>2153</v>
      </c>
    </row>
    <row r="164" spans="1:65" s="14" customFormat="1">
      <c r="B164" s="209"/>
      <c r="C164" s="210"/>
      <c r="D164" s="200" t="s">
        <v>157</v>
      </c>
      <c r="E164" s="211" t="s">
        <v>19</v>
      </c>
      <c r="F164" s="212" t="s">
        <v>8</v>
      </c>
      <c r="G164" s="210"/>
      <c r="H164" s="213">
        <v>12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157</v>
      </c>
      <c r="AU164" s="219" t="s">
        <v>82</v>
      </c>
      <c r="AV164" s="14" t="s">
        <v>82</v>
      </c>
      <c r="AW164" s="14" t="s">
        <v>33</v>
      </c>
      <c r="AX164" s="14" t="s">
        <v>80</v>
      </c>
      <c r="AY164" s="219" t="s">
        <v>146</v>
      </c>
    </row>
    <row r="165" spans="1:65" s="2" customFormat="1" ht="16.5" customHeight="1">
      <c r="A165" s="36"/>
      <c r="B165" s="37"/>
      <c r="C165" s="180" t="s">
        <v>320</v>
      </c>
      <c r="D165" s="180" t="s">
        <v>149</v>
      </c>
      <c r="E165" s="181" t="s">
        <v>2154</v>
      </c>
      <c r="F165" s="182" t="s">
        <v>2155</v>
      </c>
      <c r="G165" s="183" t="s">
        <v>297</v>
      </c>
      <c r="H165" s="184">
        <v>5</v>
      </c>
      <c r="I165" s="185"/>
      <c r="J165" s="186">
        <f>ROUND(I165*H165,2)</f>
        <v>0</v>
      </c>
      <c r="K165" s="182" t="s">
        <v>153</v>
      </c>
      <c r="L165" s="41"/>
      <c r="M165" s="187" t="s">
        <v>19</v>
      </c>
      <c r="N165" s="188" t="s">
        <v>43</v>
      </c>
      <c r="O165" s="66"/>
      <c r="P165" s="189">
        <f>O165*H165</f>
        <v>0</v>
      </c>
      <c r="Q165" s="189">
        <v>7.4400000000000004E-3</v>
      </c>
      <c r="R165" s="189">
        <f>Q165*H165</f>
        <v>3.7200000000000004E-2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241</v>
      </c>
      <c r="AT165" s="191" t="s">
        <v>149</v>
      </c>
      <c r="AU165" s="191" t="s">
        <v>82</v>
      </c>
      <c r="AY165" s="19" t="s">
        <v>146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241</v>
      </c>
      <c r="BM165" s="191" t="s">
        <v>2156</v>
      </c>
    </row>
    <row r="166" spans="1:65" s="2" customFormat="1">
      <c r="A166" s="36"/>
      <c r="B166" s="37"/>
      <c r="C166" s="38"/>
      <c r="D166" s="193" t="s">
        <v>155</v>
      </c>
      <c r="E166" s="38"/>
      <c r="F166" s="194" t="s">
        <v>2157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155</v>
      </c>
      <c r="AU166" s="19" t="s">
        <v>82</v>
      </c>
    </row>
    <row r="167" spans="1:65" s="14" customFormat="1">
      <c r="B167" s="209"/>
      <c r="C167" s="210"/>
      <c r="D167" s="200" t="s">
        <v>157</v>
      </c>
      <c r="E167" s="211" t="s">
        <v>19</v>
      </c>
      <c r="F167" s="212" t="s">
        <v>181</v>
      </c>
      <c r="G167" s="210"/>
      <c r="H167" s="213">
        <v>5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157</v>
      </c>
      <c r="AU167" s="219" t="s">
        <v>82</v>
      </c>
      <c r="AV167" s="14" t="s">
        <v>82</v>
      </c>
      <c r="AW167" s="14" t="s">
        <v>33</v>
      </c>
      <c r="AX167" s="14" t="s">
        <v>80</v>
      </c>
      <c r="AY167" s="219" t="s">
        <v>146</v>
      </c>
    </row>
    <row r="168" spans="1:65" s="2" customFormat="1" ht="16.5" customHeight="1">
      <c r="A168" s="36"/>
      <c r="B168" s="37"/>
      <c r="C168" s="180" t="s">
        <v>326</v>
      </c>
      <c r="D168" s="180" t="s">
        <v>149</v>
      </c>
      <c r="E168" s="181" t="s">
        <v>2158</v>
      </c>
      <c r="F168" s="182" t="s">
        <v>2159</v>
      </c>
      <c r="G168" s="183" t="s">
        <v>297</v>
      </c>
      <c r="H168" s="184">
        <v>14</v>
      </c>
      <c r="I168" s="185"/>
      <c r="J168" s="186">
        <f>ROUND(I168*H168,2)</f>
        <v>0</v>
      </c>
      <c r="K168" s="182" t="s">
        <v>153</v>
      </c>
      <c r="L168" s="41"/>
      <c r="M168" s="187" t="s">
        <v>19</v>
      </c>
      <c r="N168" s="188" t="s">
        <v>43</v>
      </c>
      <c r="O168" s="66"/>
      <c r="P168" s="189">
        <f>O168*H168</f>
        <v>0</v>
      </c>
      <c r="Q168" s="189">
        <v>1.2319999999999999E-2</v>
      </c>
      <c r="R168" s="189">
        <f>Q168*H168</f>
        <v>0.17247999999999999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241</v>
      </c>
      <c r="AT168" s="191" t="s">
        <v>149</v>
      </c>
      <c r="AU168" s="191" t="s">
        <v>82</v>
      </c>
      <c r="AY168" s="19" t="s">
        <v>146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241</v>
      </c>
      <c r="BM168" s="191" t="s">
        <v>2160</v>
      </c>
    </row>
    <row r="169" spans="1:65" s="2" customFormat="1">
      <c r="A169" s="36"/>
      <c r="B169" s="37"/>
      <c r="C169" s="38"/>
      <c r="D169" s="193" t="s">
        <v>155</v>
      </c>
      <c r="E169" s="38"/>
      <c r="F169" s="194" t="s">
        <v>2161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155</v>
      </c>
      <c r="AU169" s="19" t="s">
        <v>82</v>
      </c>
    </row>
    <row r="170" spans="1:65" s="2" customFormat="1" ht="16.5" customHeight="1">
      <c r="A170" s="36"/>
      <c r="B170" s="37"/>
      <c r="C170" s="180" t="s">
        <v>335</v>
      </c>
      <c r="D170" s="180" t="s">
        <v>149</v>
      </c>
      <c r="E170" s="181" t="s">
        <v>2162</v>
      </c>
      <c r="F170" s="182" t="s">
        <v>2163</v>
      </c>
      <c r="G170" s="183" t="s">
        <v>297</v>
      </c>
      <c r="H170" s="184">
        <v>17</v>
      </c>
      <c r="I170" s="185"/>
      <c r="J170" s="186">
        <f>ROUND(I170*H170,2)</f>
        <v>0</v>
      </c>
      <c r="K170" s="182" t="s">
        <v>153</v>
      </c>
      <c r="L170" s="41"/>
      <c r="M170" s="187" t="s">
        <v>19</v>
      </c>
      <c r="N170" s="188" t="s">
        <v>43</v>
      </c>
      <c r="O170" s="66"/>
      <c r="P170" s="189">
        <f>O170*H170</f>
        <v>0</v>
      </c>
      <c r="Q170" s="189">
        <v>1.975E-2</v>
      </c>
      <c r="R170" s="189">
        <f>Q170*H170</f>
        <v>0.33574999999999999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241</v>
      </c>
      <c r="AT170" s="191" t="s">
        <v>149</v>
      </c>
      <c r="AU170" s="191" t="s">
        <v>82</v>
      </c>
      <c r="AY170" s="19" t="s">
        <v>146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241</v>
      </c>
      <c r="BM170" s="191" t="s">
        <v>2164</v>
      </c>
    </row>
    <row r="171" spans="1:65" s="2" customFormat="1">
      <c r="A171" s="36"/>
      <c r="B171" s="37"/>
      <c r="C171" s="38"/>
      <c r="D171" s="193" t="s">
        <v>155</v>
      </c>
      <c r="E171" s="38"/>
      <c r="F171" s="194" t="s">
        <v>2165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155</v>
      </c>
      <c r="AU171" s="19" t="s">
        <v>82</v>
      </c>
    </row>
    <row r="172" spans="1:65" s="2" customFormat="1" ht="16.5" customHeight="1">
      <c r="A172" s="36"/>
      <c r="B172" s="37"/>
      <c r="C172" s="180" t="s">
        <v>340</v>
      </c>
      <c r="D172" s="180" t="s">
        <v>149</v>
      </c>
      <c r="E172" s="181" t="s">
        <v>2166</v>
      </c>
      <c r="F172" s="182" t="s">
        <v>2167</v>
      </c>
      <c r="G172" s="183" t="s">
        <v>297</v>
      </c>
      <c r="H172" s="184">
        <v>30</v>
      </c>
      <c r="I172" s="185"/>
      <c r="J172" s="186">
        <f>ROUND(I172*H172,2)</f>
        <v>0</v>
      </c>
      <c r="K172" s="182" t="s">
        <v>153</v>
      </c>
      <c r="L172" s="41"/>
      <c r="M172" s="187" t="s">
        <v>19</v>
      </c>
      <c r="N172" s="188" t="s">
        <v>43</v>
      </c>
      <c r="O172" s="66"/>
      <c r="P172" s="189">
        <f>O172*H172</f>
        <v>0</v>
      </c>
      <c r="Q172" s="189">
        <v>1.4499999999999999E-3</v>
      </c>
      <c r="R172" s="189">
        <f>Q172*H172</f>
        <v>4.3499999999999997E-2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241</v>
      </c>
      <c r="AT172" s="191" t="s">
        <v>149</v>
      </c>
      <c r="AU172" s="191" t="s">
        <v>82</v>
      </c>
      <c r="AY172" s="19" t="s">
        <v>146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241</v>
      </c>
      <c r="BM172" s="191" t="s">
        <v>2168</v>
      </c>
    </row>
    <row r="173" spans="1:65" s="2" customFormat="1">
      <c r="A173" s="36"/>
      <c r="B173" s="37"/>
      <c r="C173" s="38"/>
      <c r="D173" s="193" t="s">
        <v>155</v>
      </c>
      <c r="E173" s="38"/>
      <c r="F173" s="194" t="s">
        <v>2169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155</v>
      </c>
      <c r="AU173" s="19" t="s">
        <v>82</v>
      </c>
    </row>
    <row r="174" spans="1:65" s="14" customFormat="1">
      <c r="B174" s="209"/>
      <c r="C174" s="210"/>
      <c r="D174" s="200" t="s">
        <v>157</v>
      </c>
      <c r="E174" s="211" t="s">
        <v>19</v>
      </c>
      <c r="F174" s="212" t="s">
        <v>320</v>
      </c>
      <c r="G174" s="210"/>
      <c r="H174" s="213">
        <v>30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157</v>
      </c>
      <c r="AU174" s="219" t="s">
        <v>82</v>
      </c>
      <c r="AV174" s="14" t="s">
        <v>82</v>
      </c>
      <c r="AW174" s="14" t="s">
        <v>33</v>
      </c>
      <c r="AX174" s="14" t="s">
        <v>80</v>
      </c>
      <c r="AY174" s="219" t="s">
        <v>146</v>
      </c>
    </row>
    <row r="175" spans="1:65" s="2" customFormat="1" ht="16.5" customHeight="1">
      <c r="A175" s="36"/>
      <c r="B175" s="37"/>
      <c r="C175" s="180" t="s">
        <v>346</v>
      </c>
      <c r="D175" s="180" t="s">
        <v>149</v>
      </c>
      <c r="E175" s="181" t="s">
        <v>2170</v>
      </c>
      <c r="F175" s="182" t="s">
        <v>2171</v>
      </c>
      <c r="G175" s="183" t="s">
        <v>297</v>
      </c>
      <c r="H175" s="184">
        <v>30</v>
      </c>
      <c r="I175" s="185"/>
      <c r="J175" s="186">
        <f>ROUND(I175*H175,2)</f>
        <v>0</v>
      </c>
      <c r="K175" s="182" t="s">
        <v>153</v>
      </c>
      <c r="L175" s="41"/>
      <c r="M175" s="187" t="s">
        <v>19</v>
      </c>
      <c r="N175" s="188" t="s">
        <v>43</v>
      </c>
      <c r="O175" s="66"/>
      <c r="P175" s="189">
        <f>O175*H175</f>
        <v>0</v>
      </c>
      <c r="Q175" s="189">
        <v>4.8000000000000001E-4</v>
      </c>
      <c r="R175" s="189">
        <f>Q175*H175</f>
        <v>1.44E-2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241</v>
      </c>
      <c r="AT175" s="191" t="s">
        <v>149</v>
      </c>
      <c r="AU175" s="191" t="s">
        <v>82</v>
      </c>
      <c r="AY175" s="19" t="s">
        <v>146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241</v>
      </c>
      <c r="BM175" s="191" t="s">
        <v>2172</v>
      </c>
    </row>
    <row r="176" spans="1:65" s="2" customFormat="1">
      <c r="A176" s="36"/>
      <c r="B176" s="37"/>
      <c r="C176" s="38"/>
      <c r="D176" s="193" t="s">
        <v>155</v>
      </c>
      <c r="E176" s="38"/>
      <c r="F176" s="194" t="s">
        <v>2173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155</v>
      </c>
      <c r="AU176" s="19" t="s">
        <v>82</v>
      </c>
    </row>
    <row r="177" spans="1:65" s="14" customFormat="1">
      <c r="B177" s="209"/>
      <c r="C177" s="210"/>
      <c r="D177" s="200" t="s">
        <v>157</v>
      </c>
      <c r="E177" s="211" t="s">
        <v>19</v>
      </c>
      <c r="F177" s="212" t="s">
        <v>2174</v>
      </c>
      <c r="G177" s="210"/>
      <c r="H177" s="213">
        <v>30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157</v>
      </c>
      <c r="AU177" s="219" t="s">
        <v>82</v>
      </c>
      <c r="AV177" s="14" t="s">
        <v>82</v>
      </c>
      <c r="AW177" s="14" t="s">
        <v>33</v>
      </c>
      <c r="AX177" s="14" t="s">
        <v>80</v>
      </c>
      <c r="AY177" s="219" t="s">
        <v>146</v>
      </c>
    </row>
    <row r="178" spans="1:65" s="2" customFormat="1" ht="16.5" customHeight="1">
      <c r="A178" s="36"/>
      <c r="B178" s="37"/>
      <c r="C178" s="180" t="s">
        <v>352</v>
      </c>
      <c r="D178" s="180" t="s">
        <v>149</v>
      </c>
      <c r="E178" s="181" t="s">
        <v>2175</v>
      </c>
      <c r="F178" s="182" t="s">
        <v>2176</v>
      </c>
      <c r="G178" s="183" t="s">
        <v>297</v>
      </c>
      <c r="H178" s="184">
        <v>13</v>
      </c>
      <c r="I178" s="185"/>
      <c r="J178" s="186">
        <f>ROUND(I178*H178,2)</f>
        <v>0</v>
      </c>
      <c r="K178" s="182" t="s">
        <v>153</v>
      </c>
      <c r="L178" s="41"/>
      <c r="M178" s="187" t="s">
        <v>19</v>
      </c>
      <c r="N178" s="188" t="s">
        <v>43</v>
      </c>
      <c r="O178" s="66"/>
      <c r="P178" s="189">
        <f>O178*H178</f>
        <v>0</v>
      </c>
      <c r="Q178" s="189">
        <v>2.2399999999999998E-3</v>
      </c>
      <c r="R178" s="189">
        <f>Q178*H178</f>
        <v>2.9119999999999997E-2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241</v>
      </c>
      <c r="AT178" s="191" t="s">
        <v>149</v>
      </c>
      <c r="AU178" s="191" t="s">
        <v>82</v>
      </c>
      <c r="AY178" s="19" t="s">
        <v>146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241</v>
      </c>
      <c r="BM178" s="191" t="s">
        <v>2177</v>
      </c>
    </row>
    <row r="179" spans="1:65" s="2" customFormat="1">
      <c r="A179" s="36"/>
      <c r="B179" s="37"/>
      <c r="C179" s="38"/>
      <c r="D179" s="193" t="s">
        <v>155</v>
      </c>
      <c r="E179" s="38"/>
      <c r="F179" s="194" t="s">
        <v>2178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155</v>
      </c>
      <c r="AU179" s="19" t="s">
        <v>82</v>
      </c>
    </row>
    <row r="180" spans="1:65" s="14" customFormat="1">
      <c r="B180" s="209"/>
      <c r="C180" s="210"/>
      <c r="D180" s="200" t="s">
        <v>157</v>
      </c>
      <c r="E180" s="211" t="s">
        <v>19</v>
      </c>
      <c r="F180" s="212" t="s">
        <v>2179</v>
      </c>
      <c r="G180" s="210"/>
      <c r="H180" s="213">
        <v>13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157</v>
      </c>
      <c r="AU180" s="219" t="s">
        <v>82</v>
      </c>
      <c r="AV180" s="14" t="s">
        <v>82</v>
      </c>
      <c r="AW180" s="14" t="s">
        <v>33</v>
      </c>
      <c r="AX180" s="14" t="s">
        <v>80</v>
      </c>
      <c r="AY180" s="219" t="s">
        <v>146</v>
      </c>
    </row>
    <row r="181" spans="1:65" s="2" customFormat="1" ht="16.5" customHeight="1">
      <c r="A181" s="36"/>
      <c r="B181" s="37"/>
      <c r="C181" s="180" t="s">
        <v>614</v>
      </c>
      <c r="D181" s="180" t="s">
        <v>149</v>
      </c>
      <c r="E181" s="181" t="s">
        <v>2180</v>
      </c>
      <c r="F181" s="182" t="s">
        <v>2181</v>
      </c>
      <c r="G181" s="183" t="s">
        <v>297</v>
      </c>
      <c r="H181" s="184">
        <v>90</v>
      </c>
      <c r="I181" s="185"/>
      <c r="J181" s="186">
        <f>ROUND(I181*H181,2)</f>
        <v>0</v>
      </c>
      <c r="K181" s="182" t="s">
        <v>19</v>
      </c>
      <c r="L181" s="41"/>
      <c r="M181" s="187" t="s">
        <v>19</v>
      </c>
      <c r="N181" s="188" t="s">
        <v>43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241</v>
      </c>
      <c r="AT181" s="191" t="s">
        <v>149</v>
      </c>
      <c r="AU181" s="191" t="s">
        <v>82</v>
      </c>
      <c r="AY181" s="19" t="s">
        <v>146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241</v>
      </c>
      <c r="BM181" s="191" t="s">
        <v>2182</v>
      </c>
    </row>
    <row r="182" spans="1:65" s="14" customFormat="1">
      <c r="B182" s="209"/>
      <c r="C182" s="210"/>
      <c r="D182" s="200" t="s">
        <v>157</v>
      </c>
      <c r="E182" s="211" t="s">
        <v>19</v>
      </c>
      <c r="F182" s="212" t="s">
        <v>2183</v>
      </c>
      <c r="G182" s="210"/>
      <c r="H182" s="213">
        <v>90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157</v>
      </c>
      <c r="AU182" s="219" t="s">
        <v>82</v>
      </c>
      <c r="AV182" s="14" t="s">
        <v>82</v>
      </c>
      <c r="AW182" s="14" t="s">
        <v>33</v>
      </c>
      <c r="AX182" s="14" t="s">
        <v>80</v>
      </c>
      <c r="AY182" s="219" t="s">
        <v>146</v>
      </c>
    </row>
    <row r="183" spans="1:65" s="2" customFormat="1" ht="16.5" customHeight="1">
      <c r="A183" s="36"/>
      <c r="B183" s="37"/>
      <c r="C183" s="180" t="s">
        <v>619</v>
      </c>
      <c r="D183" s="180" t="s">
        <v>149</v>
      </c>
      <c r="E183" s="181" t="s">
        <v>2184</v>
      </c>
      <c r="F183" s="182" t="s">
        <v>2185</v>
      </c>
      <c r="G183" s="183" t="s">
        <v>297</v>
      </c>
      <c r="H183" s="184">
        <v>49</v>
      </c>
      <c r="I183" s="185"/>
      <c r="J183" s="186">
        <f>ROUND(I183*H183,2)</f>
        <v>0</v>
      </c>
      <c r="K183" s="182" t="s">
        <v>153</v>
      </c>
      <c r="L183" s="41"/>
      <c r="M183" s="187" t="s">
        <v>19</v>
      </c>
      <c r="N183" s="188" t="s">
        <v>43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241</v>
      </c>
      <c r="AT183" s="191" t="s">
        <v>149</v>
      </c>
      <c r="AU183" s="191" t="s">
        <v>82</v>
      </c>
      <c r="AY183" s="19" t="s">
        <v>146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241</v>
      </c>
      <c r="BM183" s="191" t="s">
        <v>2186</v>
      </c>
    </row>
    <row r="184" spans="1:65" s="2" customFormat="1">
      <c r="A184" s="36"/>
      <c r="B184" s="37"/>
      <c r="C184" s="38"/>
      <c r="D184" s="193" t="s">
        <v>155</v>
      </c>
      <c r="E184" s="38"/>
      <c r="F184" s="194" t="s">
        <v>2187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155</v>
      </c>
      <c r="AU184" s="19" t="s">
        <v>82</v>
      </c>
    </row>
    <row r="185" spans="1:65" s="14" customFormat="1">
      <c r="B185" s="209"/>
      <c r="C185" s="210"/>
      <c r="D185" s="200" t="s">
        <v>157</v>
      </c>
      <c r="E185" s="211" t="s">
        <v>19</v>
      </c>
      <c r="F185" s="212" t="s">
        <v>2188</v>
      </c>
      <c r="G185" s="210"/>
      <c r="H185" s="213">
        <v>49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157</v>
      </c>
      <c r="AU185" s="219" t="s">
        <v>82</v>
      </c>
      <c r="AV185" s="14" t="s">
        <v>82</v>
      </c>
      <c r="AW185" s="14" t="s">
        <v>33</v>
      </c>
      <c r="AX185" s="14" t="s">
        <v>80</v>
      </c>
      <c r="AY185" s="219" t="s">
        <v>146</v>
      </c>
    </row>
    <row r="186" spans="1:65" s="2" customFormat="1" ht="24.2" customHeight="1">
      <c r="A186" s="36"/>
      <c r="B186" s="37"/>
      <c r="C186" s="180" t="s">
        <v>734</v>
      </c>
      <c r="D186" s="180" t="s">
        <v>149</v>
      </c>
      <c r="E186" s="181" t="s">
        <v>2189</v>
      </c>
      <c r="F186" s="182" t="s">
        <v>2190</v>
      </c>
      <c r="G186" s="183" t="s">
        <v>213</v>
      </c>
      <c r="H186" s="184">
        <v>0.25</v>
      </c>
      <c r="I186" s="185"/>
      <c r="J186" s="186">
        <f>ROUND(I186*H186,2)</f>
        <v>0</v>
      </c>
      <c r="K186" s="182" t="s">
        <v>19</v>
      </c>
      <c r="L186" s="41"/>
      <c r="M186" s="187" t="s">
        <v>19</v>
      </c>
      <c r="N186" s="188" t="s">
        <v>43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241</v>
      </c>
      <c r="AT186" s="191" t="s">
        <v>149</v>
      </c>
      <c r="AU186" s="191" t="s">
        <v>82</v>
      </c>
      <c r="AY186" s="19" t="s">
        <v>146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241</v>
      </c>
      <c r="BM186" s="191" t="s">
        <v>2191</v>
      </c>
    </row>
    <row r="187" spans="1:65" s="2" customFormat="1" ht="16.5" customHeight="1">
      <c r="A187" s="36"/>
      <c r="B187" s="37"/>
      <c r="C187" s="180" t="s">
        <v>624</v>
      </c>
      <c r="D187" s="180" t="s">
        <v>149</v>
      </c>
      <c r="E187" s="181" t="s">
        <v>2192</v>
      </c>
      <c r="F187" s="182" t="s">
        <v>2193</v>
      </c>
      <c r="G187" s="183" t="s">
        <v>785</v>
      </c>
      <c r="H187" s="184">
        <v>3</v>
      </c>
      <c r="I187" s="185"/>
      <c r="J187" s="186">
        <f>ROUND(I187*H187,2)</f>
        <v>0</v>
      </c>
      <c r="K187" s="182" t="s">
        <v>19</v>
      </c>
      <c r="L187" s="41"/>
      <c r="M187" s="187" t="s">
        <v>19</v>
      </c>
      <c r="N187" s="188" t="s">
        <v>43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241</v>
      </c>
      <c r="AT187" s="191" t="s">
        <v>149</v>
      </c>
      <c r="AU187" s="191" t="s">
        <v>82</v>
      </c>
      <c r="AY187" s="19" t="s">
        <v>146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241</v>
      </c>
      <c r="BM187" s="191" t="s">
        <v>2194</v>
      </c>
    </row>
    <row r="188" spans="1:65" s="12" customFormat="1" ht="22.9" customHeight="1">
      <c r="B188" s="164"/>
      <c r="C188" s="165"/>
      <c r="D188" s="166" t="s">
        <v>71</v>
      </c>
      <c r="E188" s="178" t="s">
        <v>2195</v>
      </c>
      <c r="F188" s="178" t="s">
        <v>2196</v>
      </c>
      <c r="G188" s="165"/>
      <c r="H188" s="165"/>
      <c r="I188" s="168"/>
      <c r="J188" s="179">
        <f>BK188</f>
        <v>0</v>
      </c>
      <c r="K188" s="165"/>
      <c r="L188" s="170"/>
      <c r="M188" s="171"/>
      <c r="N188" s="172"/>
      <c r="O188" s="172"/>
      <c r="P188" s="173">
        <f>SUM(P189:P206)</f>
        <v>0</v>
      </c>
      <c r="Q188" s="172"/>
      <c r="R188" s="173">
        <f>SUM(R189:R206)</f>
        <v>0.33273020000000003</v>
      </c>
      <c r="S188" s="172"/>
      <c r="T188" s="174">
        <f>SUM(T189:T206)</f>
        <v>0</v>
      </c>
      <c r="AR188" s="175" t="s">
        <v>82</v>
      </c>
      <c r="AT188" s="176" t="s">
        <v>71</v>
      </c>
      <c r="AU188" s="176" t="s">
        <v>80</v>
      </c>
      <c r="AY188" s="175" t="s">
        <v>146</v>
      </c>
      <c r="BK188" s="177">
        <f>SUM(BK189:BK206)</f>
        <v>0</v>
      </c>
    </row>
    <row r="189" spans="1:65" s="2" customFormat="1" ht="21.75" customHeight="1">
      <c r="A189" s="36"/>
      <c r="B189" s="37"/>
      <c r="C189" s="180" t="s">
        <v>845</v>
      </c>
      <c r="D189" s="180" t="s">
        <v>149</v>
      </c>
      <c r="E189" s="181" t="s">
        <v>2197</v>
      </c>
      <c r="F189" s="182" t="s">
        <v>2198</v>
      </c>
      <c r="G189" s="183" t="s">
        <v>297</v>
      </c>
      <c r="H189" s="184">
        <v>51.37</v>
      </c>
      <c r="I189" s="185"/>
      <c r="J189" s="186">
        <f>ROUND(I189*H189,2)</f>
        <v>0</v>
      </c>
      <c r="K189" s="182" t="s">
        <v>153</v>
      </c>
      <c r="L189" s="41"/>
      <c r="M189" s="187" t="s">
        <v>19</v>
      </c>
      <c r="N189" s="188" t="s">
        <v>43</v>
      </c>
      <c r="O189" s="66"/>
      <c r="P189" s="189">
        <f>O189*H189</f>
        <v>0</v>
      </c>
      <c r="Q189" s="189">
        <v>8.4000000000000003E-4</v>
      </c>
      <c r="R189" s="189">
        <f>Q189*H189</f>
        <v>4.3150800000000003E-2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241</v>
      </c>
      <c r="AT189" s="191" t="s">
        <v>149</v>
      </c>
      <c r="AU189" s="191" t="s">
        <v>82</v>
      </c>
      <c r="AY189" s="19" t="s">
        <v>146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241</v>
      </c>
      <c r="BM189" s="191" t="s">
        <v>2199</v>
      </c>
    </row>
    <row r="190" spans="1:65" s="2" customFormat="1">
      <c r="A190" s="36"/>
      <c r="B190" s="37"/>
      <c r="C190" s="38"/>
      <c r="D190" s="193" t="s">
        <v>155</v>
      </c>
      <c r="E190" s="38"/>
      <c r="F190" s="194" t="s">
        <v>2200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155</v>
      </c>
      <c r="AU190" s="19" t="s">
        <v>82</v>
      </c>
    </row>
    <row r="191" spans="1:65" s="14" customFormat="1">
      <c r="B191" s="209"/>
      <c r="C191" s="210"/>
      <c r="D191" s="200" t="s">
        <v>157</v>
      </c>
      <c r="E191" s="211" t="s">
        <v>19</v>
      </c>
      <c r="F191" s="212" t="s">
        <v>2201</v>
      </c>
      <c r="G191" s="210"/>
      <c r="H191" s="213">
        <v>51.37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157</v>
      </c>
      <c r="AU191" s="219" t="s">
        <v>82</v>
      </c>
      <c r="AV191" s="14" t="s">
        <v>82</v>
      </c>
      <c r="AW191" s="14" t="s">
        <v>33</v>
      </c>
      <c r="AX191" s="14" t="s">
        <v>80</v>
      </c>
      <c r="AY191" s="219" t="s">
        <v>146</v>
      </c>
    </row>
    <row r="192" spans="1:65" s="2" customFormat="1" ht="21.75" customHeight="1">
      <c r="A192" s="36"/>
      <c r="B192" s="37"/>
      <c r="C192" s="180" t="s">
        <v>853</v>
      </c>
      <c r="D192" s="180" t="s">
        <v>149</v>
      </c>
      <c r="E192" s="181" t="s">
        <v>2202</v>
      </c>
      <c r="F192" s="182" t="s">
        <v>2203</v>
      </c>
      <c r="G192" s="183" t="s">
        <v>297</v>
      </c>
      <c r="H192" s="184">
        <v>50.05</v>
      </c>
      <c r="I192" s="185"/>
      <c r="J192" s="186">
        <f>ROUND(I192*H192,2)</f>
        <v>0</v>
      </c>
      <c r="K192" s="182" t="s">
        <v>19</v>
      </c>
      <c r="L192" s="41"/>
      <c r="M192" s="187" t="s">
        <v>19</v>
      </c>
      <c r="N192" s="188" t="s">
        <v>43</v>
      </c>
      <c r="O192" s="66"/>
      <c r="P192" s="189">
        <f>O192*H192</f>
        <v>0</v>
      </c>
      <c r="Q192" s="189">
        <v>9.7999999999999997E-4</v>
      </c>
      <c r="R192" s="189">
        <f>Q192*H192</f>
        <v>4.9048999999999995E-2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241</v>
      </c>
      <c r="AT192" s="191" t="s">
        <v>149</v>
      </c>
      <c r="AU192" s="191" t="s">
        <v>82</v>
      </c>
      <c r="AY192" s="19" t="s">
        <v>146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241</v>
      </c>
      <c r="BM192" s="191" t="s">
        <v>2204</v>
      </c>
    </row>
    <row r="193" spans="1:65" s="14" customFormat="1">
      <c r="B193" s="209"/>
      <c r="C193" s="210"/>
      <c r="D193" s="200" t="s">
        <v>157</v>
      </c>
      <c r="E193" s="211" t="s">
        <v>19</v>
      </c>
      <c r="F193" s="212" t="s">
        <v>2205</v>
      </c>
      <c r="G193" s="210"/>
      <c r="H193" s="213">
        <v>50.05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157</v>
      </c>
      <c r="AU193" s="219" t="s">
        <v>82</v>
      </c>
      <c r="AV193" s="14" t="s">
        <v>82</v>
      </c>
      <c r="AW193" s="14" t="s">
        <v>33</v>
      </c>
      <c r="AX193" s="14" t="s">
        <v>80</v>
      </c>
      <c r="AY193" s="219" t="s">
        <v>146</v>
      </c>
    </row>
    <row r="194" spans="1:65" s="2" customFormat="1" ht="21.75" customHeight="1">
      <c r="A194" s="36"/>
      <c r="B194" s="37"/>
      <c r="C194" s="180" t="s">
        <v>861</v>
      </c>
      <c r="D194" s="180" t="s">
        <v>149</v>
      </c>
      <c r="E194" s="181" t="s">
        <v>2206</v>
      </c>
      <c r="F194" s="182" t="s">
        <v>2207</v>
      </c>
      <c r="G194" s="183" t="s">
        <v>297</v>
      </c>
      <c r="H194" s="184">
        <v>33.1</v>
      </c>
      <c r="I194" s="185"/>
      <c r="J194" s="186">
        <f>ROUND(I194*H194,2)</f>
        <v>0</v>
      </c>
      <c r="K194" s="182" t="s">
        <v>19</v>
      </c>
      <c r="L194" s="41"/>
      <c r="M194" s="187" t="s">
        <v>19</v>
      </c>
      <c r="N194" s="188" t="s">
        <v>43</v>
      </c>
      <c r="O194" s="66"/>
      <c r="P194" s="189">
        <f>O194*H194</f>
        <v>0</v>
      </c>
      <c r="Q194" s="189">
        <v>1.2600000000000001E-3</v>
      </c>
      <c r="R194" s="189">
        <f>Q194*H194</f>
        <v>4.1706000000000007E-2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241</v>
      </c>
      <c r="AT194" s="191" t="s">
        <v>149</v>
      </c>
      <c r="AU194" s="191" t="s">
        <v>82</v>
      </c>
      <c r="AY194" s="19" t="s">
        <v>146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241</v>
      </c>
      <c r="BM194" s="191" t="s">
        <v>2208</v>
      </c>
    </row>
    <row r="195" spans="1:65" s="14" customFormat="1">
      <c r="B195" s="209"/>
      <c r="C195" s="210"/>
      <c r="D195" s="200" t="s">
        <v>157</v>
      </c>
      <c r="E195" s="211" t="s">
        <v>19</v>
      </c>
      <c r="F195" s="212" t="s">
        <v>2209</v>
      </c>
      <c r="G195" s="210"/>
      <c r="H195" s="213">
        <v>33.1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157</v>
      </c>
      <c r="AU195" s="219" t="s">
        <v>82</v>
      </c>
      <c r="AV195" s="14" t="s">
        <v>82</v>
      </c>
      <c r="AW195" s="14" t="s">
        <v>33</v>
      </c>
      <c r="AX195" s="14" t="s">
        <v>80</v>
      </c>
      <c r="AY195" s="219" t="s">
        <v>146</v>
      </c>
    </row>
    <row r="196" spans="1:65" s="2" customFormat="1" ht="21.75" customHeight="1">
      <c r="A196" s="36"/>
      <c r="B196" s="37"/>
      <c r="C196" s="180" t="s">
        <v>866</v>
      </c>
      <c r="D196" s="180" t="s">
        <v>149</v>
      </c>
      <c r="E196" s="181" t="s">
        <v>2210</v>
      </c>
      <c r="F196" s="182" t="s">
        <v>2211</v>
      </c>
      <c r="G196" s="183" t="s">
        <v>297</v>
      </c>
      <c r="H196" s="184">
        <v>51.04</v>
      </c>
      <c r="I196" s="185"/>
      <c r="J196" s="186">
        <f>ROUND(I196*H196,2)</f>
        <v>0</v>
      </c>
      <c r="K196" s="182" t="s">
        <v>19</v>
      </c>
      <c r="L196" s="41"/>
      <c r="M196" s="187" t="s">
        <v>19</v>
      </c>
      <c r="N196" s="188" t="s">
        <v>43</v>
      </c>
      <c r="O196" s="66"/>
      <c r="P196" s="189">
        <f>O196*H196</f>
        <v>0</v>
      </c>
      <c r="Q196" s="189">
        <v>1.5299999999999999E-3</v>
      </c>
      <c r="R196" s="189">
        <f>Q196*H196</f>
        <v>7.80912E-2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241</v>
      </c>
      <c r="AT196" s="191" t="s">
        <v>149</v>
      </c>
      <c r="AU196" s="191" t="s">
        <v>82</v>
      </c>
      <c r="AY196" s="19" t="s">
        <v>146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241</v>
      </c>
      <c r="BM196" s="191" t="s">
        <v>2212</v>
      </c>
    </row>
    <row r="197" spans="1:65" s="14" customFormat="1">
      <c r="B197" s="209"/>
      <c r="C197" s="210"/>
      <c r="D197" s="200" t="s">
        <v>157</v>
      </c>
      <c r="E197" s="211" t="s">
        <v>19</v>
      </c>
      <c r="F197" s="212" t="s">
        <v>2213</v>
      </c>
      <c r="G197" s="210"/>
      <c r="H197" s="213">
        <v>51.04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157</v>
      </c>
      <c r="AU197" s="219" t="s">
        <v>82</v>
      </c>
      <c r="AV197" s="14" t="s">
        <v>82</v>
      </c>
      <c r="AW197" s="14" t="s">
        <v>33</v>
      </c>
      <c r="AX197" s="14" t="s">
        <v>80</v>
      </c>
      <c r="AY197" s="219" t="s">
        <v>146</v>
      </c>
    </row>
    <row r="198" spans="1:65" s="2" customFormat="1" ht="24.2" customHeight="1">
      <c r="A198" s="36"/>
      <c r="B198" s="37"/>
      <c r="C198" s="180" t="s">
        <v>871</v>
      </c>
      <c r="D198" s="180" t="s">
        <v>149</v>
      </c>
      <c r="E198" s="181" t="s">
        <v>2214</v>
      </c>
      <c r="F198" s="182" t="s">
        <v>2215</v>
      </c>
      <c r="G198" s="183" t="s">
        <v>297</v>
      </c>
      <c r="H198" s="184">
        <v>185.56</v>
      </c>
      <c r="I198" s="185"/>
      <c r="J198" s="186">
        <f>ROUND(I198*H198,2)</f>
        <v>0</v>
      </c>
      <c r="K198" s="182" t="s">
        <v>19</v>
      </c>
      <c r="L198" s="41"/>
      <c r="M198" s="187" t="s">
        <v>19</v>
      </c>
      <c r="N198" s="188" t="s">
        <v>43</v>
      </c>
      <c r="O198" s="66"/>
      <c r="P198" s="189">
        <f>O198*H198</f>
        <v>0</v>
      </c>
      <c r="Q198" s="189">
        <v>6.9999999999999994E-5</v>
      </c>
      <c r="R198" s="189">
        <f>Q198*H198</f>
        <v>1.2989199999999999E-2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241</v>
      </c>
      <c r="AT198" s="191" t="s">
        <v>149</v>
      </c>
      <c r="AU198" s="191" t="s">
        <v>82</v>
      </c>
      <c r="AY198" s="19" t="s">
        <v>146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241</v>
      </c>
      <c r="BM198" s="191" t="s">
        <v>2216</v>
      </c>
    </row>
    <row r="199" spans="1:65" s="14" customFormat="1">
      <c r="B199" s="209"/>
      <c r="C199" s="210"/>
      <c r="D199" s="200" t="s">
        <v>157</v>
      </c>
      <c r="E199" s="211" t="s">
        <v>19</v>
      </c>
      <c r="F199" s="212" t="s">
        <v>2217</v>
      </c>
      <c r="G199" s="210"/>
      <c r="H199" s="213">
        <v>185.56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157</v>
      </c>
      <c r="AU199" s="219" t="s">
        <v>82</v>
      </c>
      <c r="AV199" s="14" t="s">
        <v>82</v>
      </c>
      <c r="AW199" s="14" t="s">
        <v>33</v>
      </c>
      <c r="AX199" s="14" t="s">
        <v>80</v>
      </c>
      <c r="AY199" s="219" t="s">
        <v>146</v>
      </c>
    </row>
    <row r="200" spans="1:65" s="2" customFormat="1" ht="16.5" customHeight="1">
      <c r="A200" s="36"/>
      <c r="B200" s="37"/>
      <c r="C200" s="180" t="s">
        <v>876</v>
      </c>
      <c r="D200" s="180" t="s">
        <v>149</v>
      </c>
      <c r="E200" s="181" t="s">
        <v>2218</v>
      </c>
      <c r="F200" s="182" t="s">
        <v>2219</v>
      </c>
      <c r="G200" s="183" t="s">
        <v>785</v>
      </c>
      <c r="H200" s="184">
        <v>28</v>
      </c>
      <c r="I200" s="185"/>
      <c r="J200" s="186">
        <f>ROUND(I200*H200,2)</f>
        <v>0</v>
      </c>
      <c r="K200" s="182" t="s">
        <v>19</v>
      </c>
      <c r="L200" s="41"/>
      <c r="M200" s="187" t="s">
        <v>19</v>
      </c>
      <c r="N200" s="188" t="s">
        <v>43</v>
      </c>
      <c r="O200" s="66"/>
      <c r="P200" s="189">
        <f>O200*H200</f>
        <v>0</v>
      </c>
      <c r="Q200" s="189">
        <v>9.5E-4</v>
      </c>
      <c r="R200" s="189">
        <f>Q200*H200</f>
        <v>2.6599999999999999E-2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241</v>
      </c>
      <c r="AT200" s="191" t="s">
        <v>149</v>
      </c>
      <c r="AU200" s="191" t="s">
        <v>82</v>
      </c>
      <c r="AY200" s="19" t="s">
        <v>146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241</v>
      </c>
      <c r="BM200" s="191" t="s">
        <v>2220</v>
      </c>
    </row>
    <row r="201" spans="1:65" s="2" customFormat="1" ht="16.5" customHeight="1">
      <c r="A201" s="36"/>
      <c r="B201" s="37"/>
      <c r="C201" s="180" t="s">
        <v>880</v>
      </c>
      <c r="D201" s="180" t="s">
        <v>149</v>
      </c>
      <c r="E201" s="181" t="s">
        <v>2221</v>
      </c>
      <c r="F201" s="182" t="s">
        <v>2222</v>
      </c>
      <c r="G201" s="183" t="s">
        <v>785</v>
      </c>
      <c r="H201" s="184">
        <v>4</v>
      </c>
      <c r="I201" s="185"/>
      <c r="J201" s="186">
        <f>ROUND(I201*H201,2)</f>
        <v>0</v>
      </c>
      <c r="K201" s="182" t="s">
        <v>19</v>
      </c>
      <c r="L201" s="41"/>
      <c r="M201" s="187" t="s">
        <v>19</v>
      </c>
      <c r="N201" s="188" t="s">
        <v>43</v>
      </c>
      <c r="O201" s="66"/>
      <c r="P201" s="189">
        <f>O201*H201</f>
        <v>0</v>
      </c>
      <c r="Q201" s="189">
        <v>1.23E-3</v>
      </c>
      <c r="R201" s="189">
        <f>Q201*H201</f>
        <v>4.9199999999999999E-3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241</v>
      </c>
      <c r="AT201" s="191" t="s">
        <v>149</v>
      </c>
      <c r="AU201" s="191" t="s">
        <v>82</v>
      </c>
      <c r="AY201" s="19" t="s">
        <v>146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241</v>
      </c>
      <c r="BM201" s="191" t="s">
        <v>2223</v>
      </c>
    </row>
    <row r="202" spans="1:65" s="2" customFormat="1" ht="16.5" customHeight="1">
      <c r="A202" s="36"/>
      <c r="B202" s="37"/>
      <c r="C202" s="180" t="s">
        <v>884</v>
      </c>
      <c r="D202" s="180" t="s">
        <v>149</v>
      </c>
      <c r="E202" s="181" t="s">
        <v>2224</v>
      </c>
      <c r="F202" s="182" t="s">
        <v>2225</v>
      </c>
      <c r="G202" s="183" t="s">
        <v>1307</v>
      </c>
      <c r="H202" s="184">
        <v>1</v>
      </c>
      <c r="I202" s="185"/>
      <c r="J202" s="186">
        <f>ROUND(I202*H202,2)</f>
        <v>0</v>
      </c>
      <c r="K202" s="182" t="s">
        <v>153</v>
      </c>
      <c r="L202" s="41"/>
      <c r="M202" s="187" t="s">
        <v>19</v>
      </c>
      <c r="N202" s="188" t="s">
        <v>43</v>
      </c>
      <c r="O202" s="66"/>
      <c r="P202" s="189">
        <f>O202*H202</f>
        <v>0</v>
      </c>
      <c r="Q202" s="189">
        <v>2E-3</v>
      </c>
      <c r="R202" s="189">
        <f>Q202*H202</f>
        <v>2E-3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241</v>
      </c>
      <c r="AT202" s="191" t="s">
        <v>149</v>
      </c>
      <c r="AU202" s="191" t="s">
        <v>82</v>
      </c>
      <c r="AY202" s="19" t="s">
        <v>146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241</v>
      </c>
      <c r="BM202" s="191" t="s">
        <v>2226</v>
      </c>
    </row>
    <row r="203" spans="1:65" s="2" customFormat="1">
      <c r="A203" s="36"/>
      <c r="B203" s="37"/>
      <c r="C203" s="38"/>
      <c r="D203" s="193" t="s">
        <v>155</v>
      </c>
      <c r="E203" s="38"/>
      <c r="F203" s="194" t="s">
        <v>2227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155</v>
      </c>
      <c r="AU203" s="19" t="s">
        <v>82</v>
      </c>
    </row>
    <row r="204" spans="1:65" s="2" customFormat="1" ht="24.2" customHeight="1">
      <c r="A204" s="36"/>
      <c r="B204" s="37"/>
      <c r="C204" s="180" t="s">
        <v>888</v>
      </c>
      <c r="D204" s="180" t="s">
        <v>149</v>
      </c>
      <c r="E204" s="181" t="s">
        <v>2228</v>
      </c>
      <c r="F204" s="182" t="s">
        <v>2229</v>
      </c>
      <c r="G204" s="183" t="s">
        <v>297</v>
      </c>
      <c r="H204" s="184">
        <v>185.56</v>
      </c>
      <c r="I204" s="185"/>
      <c r="J204" s="186">
        <f>ROUND(I204*H204,2)</f>
        <v>0</v>
      </c>
      <c r="K204" s="182" t="s">
        <v>19</v>
      </c>
      <c r="L204" s="41"/>
      <c r="M204" s="187" t="s">
        <v>19</v>
      </c>
      <c r="N204" s="188" t="s">
        <v>43</v>
      </c>
      <c r="O204" s="66"/>
      <c r="P204" s="189">
        <f>O204*H204</f>
        <v>0</v>
      </c>
      <c r="Q204" s="189">
        <v>4.0000000000000002E-4</v>
      </c>
      <c r="R204" s="189">
        <f>Q204*H204</f>
        <v>7.4223999999999998E-2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241</v>
      </c>
      <c r="AT204" s="191" t="s">
        <v>149</v>
      </c>
      <c r="AU204" s="191" t="s">
        <v>82</v>
      </c>
      <c r="AY204" s="19" t="s">
        <v>146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241</v>
      </c>
      <c r="BM204" s="191" t="s">
        <v>2230</v>
      </c>
    </row>
    <row r="205" spans="1:65" s="14" customFormat="1">
      <c r="B205" s="209"/>
      <c r="C205" s="210"/>
      <c r="D205" s="200" t="s">
        <v>157</v>
      </c>
      <c r="E205" s="211" t="s">
        <v>19</v>
      </c>
      <c r="F205" s="212" t="s">
        <v>2231</v>
      </c>
      <c r="G205" s="210"/>
      <c r="H205" s="213">
        <v>185.56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157</v>
      </c>
      <c r="AU205" s="219" t="s">
        <v>82</v>
      </c>
      <c r="AV205" s="14" t="s">
        <v>82</v>
      </c>
      <c r="AW205" s="14" t="s">
        <v>33</v>
      </c>
      <c r="AX205" s="14" t="s">
        <v>80</v>
      </c>
      <c r="AY205" s="219" t="s">
        <v>146</v>
      </c>
    </row>
    <row r="206" spans="1:65" s="2" customFormat="1" ht="24.2" customHeight="1">
      <c r="A206" s="36"/>
      <c r="B206" s="37"/>
      <c r="C206" s="180" t="s">
        <v>1236</v>
      </c>
      <c r="D206" s="180" t="s">
        <v>149</v>
      </c>
      <c r="E206" s="181" t="s">
        <v>2232</v>
      </c>
      <c r="F206" s="182" t="s">
        <v>2233</v>
      </c>
      <c r="G206" s="183" t="s">
        <v>213</v>
      </c>
      <c r="H206" s="184">
        <v>0.33800000000000002</v>
      </c>
      <c r="I206" s="185"/>
      <c r="J206" s="186">
        <f>ROUND(I206*H206,2)</f>
        <v>0</v>
      </c>
      <c r="K206" s="182" t="s">
        <v>19</v>
      </c>
      <c r="L206" s="41"/>
      <c r="M206" s="187" t="s">
        <v>19</v>
      </c>
      <c r="N206" s="188" t="s">
        <v>43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241</v>
      </c>
      <c r="AT206" s="191" t="s">
        <v>149</v>
      </c>
      <c r="AU206" s="191" t="s">
        <v>82</v>
      </c>
      <c r="AY206" s="19" t="s">
        <v>146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241</v>
      </c>
      <c r="BM206" s="191" t="s">
        <v>2234</v>
      </c>
    </row>
    <row r="207" spans="1:65" s="12" customFormat="1" ht="22.9" customHeight="1">
      <c r="B207" s="164"/>
      <c r="C207" s="165"/>
      <c r="D207" s="166" t="s">
        <v>71</v>
      </c>
      <c r="E207" s="178" t="s">
        <v>1302</v>
      </c>
      <c r="F207" s="178" t="s">
        <v>1303</v>
      </c>
      <c r="G207" s="165"/>
      <c r="H207" s="165"/>
      <c r="I207" s="168"/>
      <c r="J207" s="179">
        <f>BK207</f>
        <v>0</v>
      </c>
      <c r="K207" s="165"/>
      <c r="L207" s="170"/>
      <c r="M207" s="171"/>
      <c r="N207" s="172"/>
      <c r="O207" s="172"/>
      <c r="P207" s="173">
        <f>SUM(P208:P226)</f>
        <v>0</v>
      </c>
      <c r="Q207" s="172"/>
      <c r="R207" s="173">
        <f>SUM(R208:R226)</f>
        <v>0.33954000000000006</v>
      </c>
      <c r="S207" s="172"/>
      <c r="T207" s="174">
        <f>SUM(T208:T226)</f>
        <v>0</v>
      </c>
      <c r="AR207" s="175" t="s">
        <v>82</v>
      </c>
      <c r="AT207" s="176" t="s">
        <v>71</v>
      </c>
      <c r="AU207" s="176" t="s">
        <v>80</v>
      </c>
      <c r="AY207" s="175" t="s">
        <v>146</v>
      </c>
      <c r="BK207" s="177">
        <f>SUM(BK208:BK226)</f>
        <v>0</v>
      </c>
    </row>
    <row r="208" spans="1:65" s="2" customFormat="1" ht="21.75" customHeight="1">
      <c r="A208" s="36"/>
      <c r="B208" s="37"/>
      <c r="C208" s="180" t="s">
        <v>1244</v>
      </c>
      <c r="D208" s="180" t="s">
        <v>149</v>
      </c>
      <c r="E208" s="181" t="s">
        <v>2235</v>
      </c>
      <c r="F208" s="182" t="s">
        <v>2236</v>
      </c>
      <c r="G208" s="183" t="s">
        <v>1307</v>
      </c>
      <c r="H208" s="184">
        <v>4</v>
      </c>
      <c r="I208" s="185"/>
      <c r="J208" s="186">
        <f>ROUND(I208*H208,2)</f>
        <v>0</v>
      </c>
      <c r="K208" s="182" t="s">
        <v>19</v>
      </c>
      <c r="L208" s="41"/>
      <c r="M208" s="187" t="s">
        <v>19</v>
      </c>
      <c r="N208" s="188" t="s">
        <v>43</v>
      </c>
      <c r="O208" s="66"/>
      <c r="P208" s="189">
        <f>O208*H208</f>
        <v>0</v>
      </c>
      <c r="Q208" s="189">
        <v>1.6969999999999999E-2</v>
      </c>
      <c r="R208" s="189">
        <f>Q208*H208</f>
        <v>6.7879999999999996E-2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241</v>
      </c>
      <c r="AT208" s="191" t="s">
        <v>149</v>
      </c>
      <c r="AU208" s="191" t="s">
        <v>82</v>
      </c>
      <c r="AY208" s="19" t="s">
        <v>146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241</v>
      </c>
      <c r="BM208" s="191" t="s">
        <v>2237</v>
      </c>
    </row>
    <row r="209" spans="1:65" s="2" customFormat="1" ht="16.5" customHeight="1">
      <c r="A209" s="36"/>
      <c r="B209" s="37"/>
      <c r="C209" s="180" t="s">
        <v>1250</v>
      </c>
      <c r="D209" s="180" t="s">
        <v>149</v>
      </c>
      <c r="E209" s="181" t="s">
        <v>2238</v>
      </c>
      <c r="F209" s="182" t="s">
        <v>2239</v>
      </c>
      <c r="G209" s="183" t="s">
        <v>1307</v>
      </c>
      <c r="H209" s="184">
        <v>1</v>
      </c>
      <c r="I209" s="185"/>
      <c r="J209" s="186">
        <f>ROUND(I209*H209,2)</f>
        <v>0</v>
      </c>
      <c r="K209" s="182" t="s">
        <v>153</v>
      </c>
      <c r="L209" s="41"/>
      <c r="M209" s="187" t="s">
        <v>19</v>
      </c>
      <c r="N209" s="188" t="s">
        <v>43</v>
      </c>
      <c r="O209" s="66"/>
      <c r="P209" s="189">
        <f>O209*H209</f>
        <v>0</v>
      </c>
      <c r="Q209" s="189">
        <v>1.58E-3</v>
      </c>
      <c r="R209" s="189">
        <f>Q209*H209</f>
        <v>1.58E-3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241</v>
      </c>
      <c r="AT209" s="191" t="s">
        <v>149</v>
      </c>
      <c r="AU209" s="191" t="s">
        <v>82</v>
      </c>
      <c r="AY209" s="19" t="s">
        <v>146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241</v>
      </c>
      <c r="BM209" s="191" t="s">
        <v>2240</v>
      </c>
    </row>
    <row r="210" spans="1:65" s="2" customFormat="1">
      <c r="A210" s="36"/>
      <c r="B210" s="37"/>
      <c r="C210" s="38"/>
      <c r="D210" s="193" t="s">
        <v>155</v>
      </c>
      <c r="E210" s="38"/>
      <c r="F210" s="194" t="s">
        <v>2241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155</v>
      </c>
      <c r="AU210" s="19" t="s">
        <v>82</v>
      </c>
    </row>
    <row r="211" spans="1:65" s="2" customFormat="1" ht="24.2" customHeight="1">
      <c r="A211" s="36"/>
      <c r="B211" s="37"/>
      <c r="C211" s="180" t="s">
        <v>1257</v>
      </c>
      <c r="D211" s="180" t="s">
        <v>149</v>
      </c>
      <c r="E211" s="181" t="s">
        <v>2242</v>
      </c>
      <c r="F211" s="182" t="s">
        <v>2243</v>
      </c>
      <c r="G211" s="183" t="s">
        <v>1307</v>
      </c>
      <c r="H211" s="184">
        <v>6</v>
      </c>
      <c r="I211" s="185"/>
      <c r="J211" s="186">
        <f>ROUND(I211*H211,2)</f>
        <v>0</v>
      </c>
      <c r="K211" s="182" t="s">
        <v>19</v>
      </c>
      <c r="L211" s="41"/>
      <c r="M211" s="187" t="s">
        <v>19</v>
      </c>
      <c r="N211" s="188" t="s">
        <v>43</v>
      </c>
      <c r="O211" s="66"/>
      <c r="P211" s="189">
        <f>O211*H211</f>
        <v>0</v>
      </c>
      <c r="Q211" s="189">
        <v>2.223E-2</v>
      </c>
      <c r="R211" s="189">
        <f>Q211*H211</f>
        <v>0.13338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241</v>
      </c>
      <c r="AT211" s="191" t="s">
        <v>149</v>
      </c>
      <c r="AU211" s="191" t="s">
        <v>82</v>
      </c>
      <c r="AY211" s="19" t="s">
        <v>146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241</v>
      </c>
      <c r="BM211" s="191" t="s">
        <v>2244</v>
      </c>
    </row>
    <row r="212" spans="1:65" s="2" customFormat="1" ht="16.5" customHeight="1">
      <c r="A212" s="36"/>
      <c r="B212" s="37"/>
      <c r="C212" s="180" t="s">
        <v>1262</v>
      </c>
      <c r="D212" s="180" t="s">
        <v>149</v>
      </c>
      <c r="E212" s="181" t="s">
        <v>2245</v>
      </c>
      <c r="F212" s="182" t="s">
        <v>2246</v>
      </c>
      <c r="G212" s="183" t="s">
        <v>1307</v>
      </c>
      <c r="H212" s="184">
        <v>1</v>
      </c>
      <c r="I212" s="185"/>
      <c r="J212" s="186">
        <f>ROUND(I212*H212,2)</f>
        <v>0</v>
      </c>
      <c r="K212" s="182" t="s">
        <v>153</v>
      </c>
      <c r="L212" s="41"/>
      <c r="M212" s="187" t="s">
        <v>19</v>
      </c>
      <c r="N212" s="188" t="s">
        <v>43</v>
      </c>
      <c r="O212" s="66"/>
      <c r="P212" s="189">
        <f>O212*H212</f>
        <v>0</v>
      </c>
      <c r="Q212" s="189">
        <v>4.8529999999999997E-2</v>
      </c>
      <c r="R212" s="189">
        <f>Q212*H212</f>
        <v>4.8529999999999997E-2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241</v>
      </c>
      <c r="AT212" s="191" t="s">
        <v>149</v>
      </c>
      <c r="AU212" s="191" t="s">
        <v>82</v>
      </c>
      <c r="AY212" s="19" t="s">
        <v>146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241</v>
      </c>
      <c r="BM212" s="191" t="s">
        <v>2247</v>
      </c>
    </row>
    <row r="213" spans="1:65" s="2" customFormat="1">
      <c r="A213" s="36"/>
      <c r="B213" s="37"/>
      <c r="C213" s="38"/>
      <c r="D213" s="193" t="s">
        <v>155</v>
      </c>
      <c r="E213" s="38"/>
      <c r="F213" s="194" t="s">
        <v>2248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155</v>
      </c>
      <c r="AU213" s="19" t="s">
        <v>82</v>
      </c>
    </row>
    <row r="214" spans="1:65" s="2" customFormat="1" ht="24.2" customHeight="1">
      <c r="A214" s="36"/>
      <c r="B214" s="37"/>
      <c r="C214" s="180" t="s">
        <v>1266</v>
      </c>
      <c r="D214" s="180" t="s">
        <v>149</v>
      </c>
      <c r="E214" s="181" t="s">
        <v>2249</v>
      </c>
      <c r="F214" s="182" t="s">
        <v>2250</v>
      </c>
      <c r="G214" s="183" t="s">
        <v>1307</v>
      </c>
      <c r="H214" s="184">
        <v>1</v>
      </c>
      <c r="I214" s="185"/>
      <c r="J214" s="186">
        <f>ROUND(I214*H214,2)</f>
        <v>0</v>
      </c>
      <c r="K214" s="182" t="s">
        <v>153</v>
      </c>
      <c r="L214" s="41"/>
      <c r="M214" s="187" t="s">
        <v>19</v>
      </c>
      <c r="N214" s="188" t="s">
        <v>43</v>
      </c>
      <c r="O214" s="66"/>
      <c r="P214" s="189">
        <f>O214*H214</f>
        <v>0</v>
      </c>
      <c r="Q214" s="189">
        <v>3.6490000000000002E-2</v>
      </c>
      <c r="R214" s="189">
        <f>Q214*H214</f>
        <v>3.6490000000000002E-2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241</v>
      </c>
      <c r="AT214" s="191" t="s">
        <v>149</v>
      </c>
      <c r="AU214" s="191" t="s">
        <v>82</v>
      </c>
      <c r="AY214" s="19" t="s">
        <v>146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241</v>
      </c>
      <c r="BM214" s="191" t="s">
        <v>2251</v>
      </c>
    </row>
    <row r="215" spans="1:65" s="2" customFormat="1">
      <c r="A215" s="36"/>
      <c r="B215" s="37"/>
      <c r="C215" s="38"/>
      <c r="D215" s="193" t="s">
        <v>155</v>
      </c>
      <c r="E215" s="38"/>
      <c r="F215" s="194" t="s">
        <v>2252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155</v>
      </c>
      <c r="AU215" s="19" t="s">
        <v>82</v>
      </c>
    </row>
    <row r="216" spans="1:65" s="2" customFormat="1" ht="16.5" customHeight="1">
      <c r="A216" s="36"/>
      <c r="B216" s="37"/>
      <c r="C216" s="180" t="s">
        <v>1272</v>
      </c>
      <c r="D216" s="180" t="s">
        <v>149</v>
      </c>
      <c r="E216" s="181" t="s">
        <v>2253</v>
      </c>
      <c r="F216" s="182" t="s">
        <v>2254</v>
      </c>
      <c r="G216" s="183" t="s">
        <v>1307</v>
      </c>
      <c r="H216" s="184">
        <v>4</v>
      </c>
      <c r="I216" s="185"/>
      <c r="J216" s="186">
        <f>ROUND(I216*H216,2)</f>
        <v>0</v>
      </c>
      <c r="K216" s="182" t="s">
        <v>19</v>
      </c>
      <c r="L216" s="41"/>
      <c r="M216" s="187" t="s">
        <v>19</v>
      </c>
      <c r="N216" s="188" t="s">
        <v>43</v>
      </c>
      <c r="O216" s="66"/>
      <c r="P216" s="189">
        <f>O216*H216</f>
        <v>0</v>
      </c>
      <c r="Q216" s="189">
        <v>5.1999999999999995E-4</v>
      </c>
      <c r="R216" s="189">
        <f>Q216*H216</f>
        <v>2.0799999999999998E-3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241</v>
      </c>
      <c r="AT216" s="191" t="s">
        <v>149</v>
      </c>
      <c r="AU216" s="191" t="s">
        <v>82</v>
      </c>
      <c r="AY216" s="19" t="s">
        <v>146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241</v>
      </c>
      <c r="BM216" s="191" t="s">
        <v>2255</v>
      </c>
    </row>
    <row r="217" spans="1:65" s="2" customFormat="1" ht="16.5" customHeight="1">
      <c r="A217" s="36"/>
      <c r="B217" s="37"/>
      <c r="C217" s="180" t="s">
        <v>1276</v>
      </c>
      <c r="D217" s="180" t="s">
        <v>149</v>
      </c>
      <c r="E217" s="181" t="s">
        <v>2256</v>
      </c>
      <c r="F217" s="182" t="s">
        <v>2257</v>
      </c>
      <c r="G217" s="183" t="s">
        <v>1307</v>
      </c>
      <c r="H217" s="184">
        <v>4</v>
      </c>
      <c r="I217" s="185"/>
      <c r="J217" s="186">
        <f>ROUND(I217*H217,2)</f>
        <v>0</v>
      </c>
      <c r="K217" s="182" t="s">
        <v>19</v>
      </c>
      <c r="L217" s="41"/>
      <c r="M217" s="187" t="s">
        <v>19</v>
      </c>
      <c r="N217" s="188" t="s">
        <v>43</v>
      </c>
      <c r="O217" s="66"/>
      <c r="P217" s="189">
        <f>O217*H217</f>
        <v>0</v>
      </c>
      <c r="Q217" s="189">
        <v>5.1999999999999995E-4</v>
      </c>
      <c r="R217" s="189">
        <f>Q217*H217</f>
        <v>2.0799999999999998E-3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241</v>
      </c>
      <c r="AT217" s="191" t="s">
        <v>149</v>
      </c>
      <c r="AU217" s="191" t="s">
        <v>82</v>
      </c>
      <c r="AY217" s="19" t="s">
        <v>146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241</v>
      </c>
      <c r="BM217" s="191" t="s">
        <v>2258</v>
      </c>
    </row>
    <row r="218" spans="1:65" s="2" customFormat="1" ht="24.2" customHeight="1">
      <c r="A218" s="36"/>
      <c r="B218" s="37"/>
      <c r="C218" s="180" t="s">
        <v>1281</v>
      </c>
      <c r="D218" s="180" t="s">
        <v>149</v>
      </c>
      <c r="E218" s="181" t="s">
        <v>2259</v>
      </c>
      <c r="F218" s="182" t="s">
        <v>2260</v>
      </c>
      <c r="G218" s="183" t="s">
        <v>1307</v>
      </c>
      <c r="H218" s="184">
        <v>3</v>
      </c>
      <c r="I218" s="185"/>
      <c r="J218" s="186">
        <f>ROUND(I218*H218,2)</f>
        <v>0</v>
      </c>
      <c r="K218" s="182" t="s">
        <v>19</v>
      </c>
      <c r="L218" s="41"/>
      <c r="M218" s="187" t="s">
        <v>19</v>
      </c>
      <c r="N218" s="188" t="s">
        <v>43</v>
      </c>
      <c r="O218" s="66"/>
      <c r="P218" s="189">
        <f>O218*H218</f>
        <v>0</v>
      </c>
      <c r="Q218" s="189">
        <v>4.9300000000000004E-3</v>
      </c>
      <c r="R218" s="189">
        <f>Q218*H218</f>
        <v>1.4790000000000001E-2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241</v>
      </c>
      <c r="AT218" s="191" t="s">
        <v>149</v>
      </c>
      <c r="AU218" s="191" t="s">
        <v>82</v>
      </c>
      <c r="AY218" s="19" t="s">
        <v>146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241</v>
      </c>
      <c r="BM218" s="191" t="s">
        <v>2261</v>
      </c>
    </row>
    <row r="219" spans="1:65" s="2" customFormat="1" ht="21.75" customHeight="1">
      <c r="A219" s="36"/>
      <c r="B219" s="37"/>
      <c r="C219" s="180" t="s">
        <v>1286</v>
      </c>
      <c r="D219" s="180" t="s">
        <v>149</v>
      </c>
      <c r="E219" s="181" t="s">
        <v>2262</v>
      </c>
      <c r="F219" s="182" t="s">
        <v>2263</v>
      </c>
      <c r="G219" s="183" t="s">
        <v>1307</v>
      </c>
      <c r="H219" s="184">
        <v>1</v>
      </c>
      <c r="I219" s="185"/>
      <c r="J219" s="186">
        <f>ROUND(I219*H219,2)</f>
        <v>0</v>
      </c>
      <c r="K219" s="182" t="s">
        <v>19</v>
      </c>
      <c r="L219" s="41"/>
      <c r="M219" s="187" t="s">
        <v>19</v>
      </c>
      <c r="N219" s="188" t="s">
        <v>43</v>
      </c>
      <c r="O219" s="66"/>
      <c r="P219" s="189">
        <f>O219*H219</f>
        <v>0</v>
      </c>
      <c r="Q219" s="189">
        <v>1.4749999999999999E-2</v>
      </c>
      <c r="R219" s="189">
        <f>Q219*H219</f>
        <v>1.4749999999999999E-2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241</v>
      </c>
      <c r="AT219" s="191" t="s">
        <v>149</v>
      </c>
      <c r="AU219" s="191" t="s">
        <v>82</v>
      </c>
      <c r="AY219" s="19" t="s">
        <v>146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241</v>
      </c>
      <c r="BM219" s="191" t="s">
        <v>2264</v>
      </c>
    </row>
    <row r="220" spans="1:65" s="2" customFormat="1" ht="16.5" customHeight="1">
      <c r="A220" s="36"/>
      <c r="B220" s="37"/>
      <c r="C220" s="180" t="s">
        <v>1293</v>
      </c>
      <c r="D220" s="180" t="s">
        <v>149</v>
      </c>
      <c r="E220" s="181" t="s">
        <v>2265</v>
      </c>
      <c r="F220" s="182" t="s">
        <v>2266</v>
      </c>
      <c r="G220" s="183" t="s">
        <v>1307</v>
      </c>
      <c r="H220" s="184">
        <v>3</v>
      </c>
      <c r="I220" s="185"/>
      <c r="J220" s="186">
        <f>ROUND(I220*H220,2)</f>
        <v>0</v>
      </c>
      <c r="K220" s="182" t="s">
        <v>153</v>
      </c>
      <c r="L220" s="41"/>
      <c r="M220" s="187" t="s">
        <v>19</v>
      </c>
      <c r="N220" s="188" t="s">
        <v>43</v>
      </c>
      <c r="O220" s="66"/>
      <c r="P220" s="189">
        <f>O220*H220</f>
        <v>0</v>
      </c>
      <c r="Q220" s="189">
        <v>1.8E-3</v>
      </c>
      <c r="R220" s="189">
        <f>Q220*H220</f>
        <v>5.4000000000000003E-3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241</v>
      </c>
      <c r="AT220" s="191" t="s">
        <v>149</v>
      </c>
      <c r="AU220" s="191" t="s">
        <v>82</v>
      </c>
      <c r="AY220" s="19" t="s">
        <v>146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241</v>
      </c>
      <c r="BM220" s="191" t="s">
        <v>2267</v>
      </c>
    </row>
    <row r="221" spans="1:65" s="2" customFormat="1">
      <c r="A221" s="36"/>
      <c r="B221" s="37"/>
      <c r="C221" s="38"/>
      <c r="D221" s="193" t="s">
        <v>155</v>
      </c>
      <c r="E221" s="38"/>
      <c r="F221" s="194" t="s">
        <v>2268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155</v>
      </c>
      <c r="AU221" s="19" t="s">
        <v>82</v>
      </c>
    </row>
    <row r="222" spans="1:65" s="2" customFormat="1" ht="16.5" customHeight="1">
      <c r="A222" s="36"/>
      <c r="B222" s="37"/>
      <c r="C222" s="180" t="s">
        <v>691</v>
      </c>
      <c r="D222" s="180" t="s">
        <v>149</v>
      </c>
      <c r="E222" s="181" t="s">
        <v>2269</v>
      </c>
      <c r="F222" s="182" t="s">
        <v>2270</v>
      </c>
      <c r="G222" s="183" t="s">
        <v>1307</v>
      </c>
      <c r="H222" s="184">
        <v>6</v>
      </c>
      <c r="I222" s="185"/>
      <c r="J222" s="186">
        <f>ROUND(I222*H222,2)</f>
        <v>0</v>
      </c>
      <c r="K222" s="182" t="s">
        <v>19</v>
      </c>
      <c r="L222" s="41"/>
      <c r="M222" s="187" t="s">
        <v>19</v>
      </c>
      <c r="N222" s="188" t="s">
        <v>43</v>
      </c>
      <c r="O222" s="66"/>
      <c r="P222" s="189">
        <f>O222*H222</f>
        <v>0</v>
      </c>
      <c r="Q222" s="189">
        <v>1.8400000000000001E-3</v>
      </c>
      <c r="R222" s="189">
        <f>Q222*H222</f>
        <v>1.1040000000000001E-2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241</v>
      </c>
      <c r="AT222" s="191" t="s">
        <v>149</v>
      </c>
      <c r="AU222" s="191" t="s">
        <v>82</v>
      </c>
      <c r="AY222" s="19" t="s">
        <v>146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241</v>
      </c>
      <c r="BM222" s="191" t="s">
        <v>2271</v>
      </c>
    </row>
    <row r="223" spans="1:65" s="2" customFormat="1" ht="16.5" customHeight="1">
      <c r="A223" s="36"/>
      <c r="B223" s="37"/>
      <c r="C223" s="180" t="s">
        <v>1304</v>
      </c>
      <c r="D223" s="180" t="s">
        <v>149</v>
      </c>
      <c r="E223" s="181" t="s">
        <v>2272</v>
      </c>
      <c r="F223" s="182" t="s">
        <v>2273</v>
      </c>
      <c r="G223" s="183" t="s">
        <v>1307</v>
      </c>
      <c r="H223" s="184">
        <v>1</v>
      </c>
      <c r="I223" s="185"/>
      <c r="J223" s="186">
        <f>ROUND(I223*H223,2)</f>
        <v>0</v>
      </c>
      <c r="K223" s="182" t="s">
        <v>19</v>
      </c>
      <c r="L223" s="41"/>
      <c r="M223" s="187" t="s">
        <v>19</v>
      </c>
      <c r="N223" s="188" t="s">
        <v>43</v>
      </c>
      <c r="O223" s="66"/>
      <c r="P223" s="189">
        <f>O223*H223</f>
        <v>0</v>
      </c>
      <c r="Q223" s="189">
        <v>1.5399999999999999E-3</v>
      </c>
      <c r="R223" s="189">
        <f>Q223*H223</f>
        <v>1.5399999999999999E-3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241</v>
      </c>
      <c r="AT223" s="191" t="s">
        <v>149</v>
      </c>
      <c r="AU223" s="191" t="s">
        <v>82</v>
      </c>
      <c r="AY223" s="19" t="s">
        <v>146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241</v>
      </c>
      <c r="BM223" s="191" t="s">
        <v>2274</v>
      </c>
    </row>
    <row r="224" spans="1:65" s="13" customFormat="1">
      <c r="B224" s="198"/>
      <c r="C224" s="199"/>
      <c r="D224" s="200" t="s">
        <v>157</v>
      </c>
      <c r="E224" s="201" t="s">
        <v>19</v>
      </c>
      <c r="F224" s="202" t="s">
        <v>2275</v>
      </c>
      <c r="G224" s="199"/>
      <c r="H224" s="201" t="s">
        <v>19</v>
      </c>
      <c r="I224" s="203"/>
      <c r="J224" s="199"/>
      <c r="K224" s="199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157</v>
      </c>
      <c r="AU224" s="208" t="s">
        <v>82</v>
      </c>
      <c r="AV224" s="13" t="s">
        <v>80</v>
      </c>
      <c r="AW224" s="13" t="s">
        <v>33</v>
      </c>
      <c r="AX224" s="13" t="s">
        <v>72</v>
      </c>
      <c r="AY224" s="208" t="s">
        <v>146</v>
      </c>
    </row>
    <row r="225" spans="1:65" s="14" customFormat="1">
      <c r="B225" s="209"/>
      <c r="C225" s="210"/>
      <c r="D225" s="200" t="s">
        <v>157</v>
      </c>
      <c r="E225" s="211" t="s">
        <v>19</v>
      </c>
      <c r="F225" s="212" t="s">
        <v>80</v>
      </c>
      <c r="G225" s="210"/>
      <c r="H225" s="213">
        <v>1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157</v>
      </c>
      <c r="AU225" s="219" t="s">
        <v>82</v>
      </c>
      <c r="AV225" s="14" t="s">
        <v>82</v>
      </c>
      <c r="AW225" s="14" t="s">
        <v>33</v>
      </c>
      <c r="AX225" s="14" t="s">
        <v>80</v>
      </c>
      <c r="AY225" s="219" t="s">
        <v>146</v>
      </c>
    </row>
    <row r="226" spans="1:65" s="2" customFormat="1" ht="24.2" customHeight="1">
      <c r="A226" s="36"/>
      <c r="B226" s="37"/>
      <c r="C226" s="180" t="s">
        <v>1310</v>
      </c>
      <c r="D226" s="180" t="s">
        <v>149</v>
      </c>
      <c r="E226" s="181" t="s">
        <v>2276</v>
      </c>
      <c r="F226" s="182" t="s">
        <v>2277</v>
      </c>
      <c r="G226" s="183" t="s">
        <v>213</v>
      </c>
      <c r="H226" s="184">
        <v>0.309</v>
      </c>
      <c r="I226" s="185"/>
      <c r="J226" s="186">
        <f>ROUND(I226*H226,2)</f>
        <v>0</v>
      </c>
      <c r="K226" s="182" t="s">
        <v>19</v>
      </c>
      <c r="L226" s="41"/>
      <c r="M226" s="187" t="s">
        <v>19</v>
      </c>
      <c r="N226" s="188" t="s">
        <v>43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241</v>
      </c>
      <c r="AT226" s="191" t="s">
        <v>149</v>
      </c>
      <c r="AU226" s="191" t="s">
        <v>82</v>
      </c>
      <c r="AY226" s="19" t="s">
        <v>146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241</v>
      </c>
      <c r="BM226" s="191" t="s">
        <v>2278</v>
      </c>
    </row>
    <row r="227" spans="1:65" s="12" customFormat="1" ht="22.9" customHeight="1">
      <c r="B227" s="164"/>
      <c r="C227" s="165"/>
      <c r="D227" s="166" t="s">
        <v>71</v>
      </c>
      <c r="E227" s="178" t="s">
        <v>2279</v>
      </c>
      <c r="F227" s="178" t="s">
        <v>2280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SUM(P228:P236)</f>
        <v>0</v>
      </c>
      <c r="Q227" s="172"/>
      <c r="R227" s="173">
        <f>SUM(R228:R236)</f>
        <v>0.12380000000000002</v>
      </c>
      <c r="S227" s="172"/>
      <c r="T227" s="174">
        <f>SUM(T228:T236)</f>
        <v>0</v>
      </c>
      <c r="AR227" s="175" t="s">
        <v>82</v>
      </c>
      <c r="AT227" s="176" t="s">
        <v>71</v>
      </c>
      <c r="AU227" s="176" t="s">
        <v>80</v>
      </c>
      <c r="AY227" s="175" t="s">
        <v>146</v>
      </c>
      <c r="BK227" s="177">
        <f>SUM(BK228:BK236)</f>
        <v>0</v>
      </c>
    </row>
    <row r="228" spans="1:65" s="2" customFormat="1" ht="24.2" customHeight="1">
      <c r="A228" s="36"/>
      <c r="B228" s="37"/>
      <c r="C228" s="180" t="s">
        <v>1315</v>
      </c>
      <c r="D228" s="180" t="s">
        <v>149</v>
      </c>
      <c r="E228" s="181" t="s">
        <v>2281</v>
      </c>
      <c r="F228" s="182" t="s">
        <v>2282</v>
      </c>
      <c r="G228" s="183" t="s">
        <v>1307</v>
      </c>
      <c r="H228" s="184">
        <v>3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43</v>
      </c>
      <c r="O228" s="66"/>
      <c r="P228" s="189">
        <f>O228*H228</f>
        <v>0</v>
      </c>
      <c r="Q228" s="189">
        <v>1.2E-2</v>
      </c>
      <c r="R228" s="189">
        <f>Q228*H228</f>
        <v>3.6000000000000004E-2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241</v>
      </c>
      <c r="AT228" s="191" t="s">
        <v>149</v>
      </c>
      <c r="AU228" s="191" t="s">
        <v>82</v>
      </c>
      <c r="AY228" s="19" t="s">
        <v>146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241</v>
      </c>
      <c r="BM228" s="191" t="s">
        <v>2283</v>
      </c>
    </row>
    <row r="229" spans="1:65" s="2" customFormat="1" ht="21.75" customHeight="1">
      <c r="A229" s="36"/>
      <c r="B229" s="37"/>
      <c r="C229" s="180" t="s">
        <v>1320</v>
      </c>
      <c r="D229" s="180" t="s">
        <v>149</v>
      </c>
      <c r="E229" s="181" t="s">
        <v>2284</v>
      </c>
      <c r="F229" s="182" t="s">
        <v>2285</v>
      </c>
      <c r="G229" s="183" t="s">
        <v>1307</v>
      </c>
      <c r="H229" s="184">
        <v>1</v>
      </c>
      <c r="I229" s="185"/>
      <c r="J229" s="186">
        <f>ROUND(I229*H229,2)</f>
        <v>0</v>
      </c>
      <c r="K229" s="182" t="s">
        <v>153</v>
      </c>
      <c r="L229" s="41"/>
      <c r="M229" s="187" t="s">
        <v>19</v>
      </c>
      <c r="N229" s="188" t="s">
        <v>43</v>
      </c>
      <c r="O229" s="66"/>
      <c r="P229" s="189">
        <f>O229*H229</f>
        <v>0</v>
      </c>
      <c r="Q229" s="189">
        <v>1.5599999999999999E-2</v>
      </c>
      <c r="R229" s="189">
        <f>Q229*H229</f>
        <v>1.5599999999999999E-2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241</v>
      </c>
      <c r="AT229" s="191" t="s">
        <v>149</v>
      </c>
      <c r="AU229" s="191" t="s">
        <v>82</v>
      </c>
      <c r="AY229" s="19" t="s">
        <v>146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241</v>
      </c>
      <c r="BM229" s="191" t="s">
        <v>2286</v>
      </c>
    </row>
    <row r="230" spans="1:65" s="2" customFormat="1">
      <c r="A230" s="36"/>
      <c r="B230" s="37"/>
      <c r="C230" s="38"/>
      <c r="D230" s="193" t="s">
        <v>155</v>
      </c>
      <c r="E230" s="38"/>
      <c r="F230" s="194" t="s">
        <v>2287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155</v>
      </c>
      <c r="AU230" s="19" t="s">
        <v>82</v>
      </c>
    </row>
    <row r="231" spans="1:65" s="2" customFormat="1" ht="24.2" customHeight="1">
      <c r="A231" s="36"/>
      <c r="B231" s="37"/>
      <c r="C231" s="180" t="s">
        <v>159</v>
      </c>
      <c r="D231" s="180" t="s">
        <v>149</v>
      </c>
      <c r="E231" s="181" t="s">
        <v>2288</v>
      </c>
      <c r="F231" s="182" t="s">
        <v>2289</v>
      </c>
      <c r="G231" s="183" t="s">
        <v>1307</v>
      </c>
      <c r="H231" s="184">
        <v>3</v>
      </c>
      <c r="I231" s="185"/>
      <c r="J231" s="186">
        <f>ROUND(I231*H231,2)</f>
        <v>0</v>
      </c>
      <c r="K231" s="182" t="s">
        <v>19</v>
      </c>
      <c r="L231" s="41"/>
      <c r="M231" s="187" t="s">
        <v>19</v>
      </c>
      <c r="N231" s="188" t="s">
        <v>43</v>
      </c>
      <c r="O231" s="66"/>
      <c r="P231" s="189">
        <f>O231*H231</f>
        <v>0</v>
      </c>
      <c r="Q231" s="189">
        <v>1.6650000000000002E-2</v>
      </c>
      <c r="R231" s="189">
        <f>Q231*H231</f>
        <v>4.9950000000000008E-2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241</v>
      </c>
      <c r="AT231" s="191" t="s">
        <v>149</v>
      </c>
      <c r="AU231" s="191" t="s">
        <v>82</v>
      </c>
      <c r="AY231" s="19" t="s">
        <v>146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241</v>
      </c>
      <c r="BM231" s="191" t="s">
        <v>2290</v>
      </c>
    </row>
    <row r="232" spans="1:65" s="2" customFormat="1" ht="24.2" customHeight="1">
      <c r="A232" s="36"/>
      <c r="B232" s="37"/>
      <c r="C232" s="180" t="s">
        <v>1329</v>
      </c>
      <c r="D232" s="180" t="s">
        <v>149</v>
      </c>
      <c r="E232" s="181" t="s">
        <v>2291</v>
      </c>
      <c r="F232" s="182" t="s">
        <v>2292</v>
      </c>
      <c r="G232" s="183" t="s">
        <v>1307</v>
      </c>
      <c r="H232" s="184">
        <v>1</v>
      </c>
      <c r="I232" s="185"/>
      <c r="J232" s="186">
        <f>ROUND(I232*H232,2)</f>
        <v>0</v>
      </c>
      <c r="K232" s="182" t="s">
        <v>153</v>
      </c>
      <c r="L232" s="41"/>
      <c r="M232" s="187" t="s">
        <v>19</v>
      </c>
      <c r="N232" s="188" t="s">
        <v>43</v>
      </c>
      <c r="O232" s="66"/>
      <c r="P232" s="189">
        <f>O232*H232</f>
        <v>0</v>
      </c>
      <c r="Q232" s="189">
        <v>1.7649999999999999E-2</v>
      </c>
      <c r="R232" s="189">
        <f>Q232*H232</f>
        <v>1.7649999999999999E-2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241</v>
      </c>
      <c r="AT232" s="191" t="s">
        <v>149</v>
      </c>
      <c r="AU232" s="191" t="s">
        <v>82</v>
      </c>
      <c r="AY232" s="19" t="s">
        <v>146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241</v>
      </c>
      <c r="BM232" s="191" t="s">
        <v>2293</v>
      </c>
    </row>
    <row r="233" spans="1:65" s="2" customFormat="1">
      <c r="A233" s="36"/>
      <c r="B233" s="37"/>
      <c r="C233" s="38"/>
      <c r="D233" s="193" t="s">
        <v>155</v>
      </c>
      <c r="E233" s="38"/>
      <c r="F233" s="194" t="s">
        <v>2294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155</v>
      </c>
      <c r="AU233" s="19" t="s">
        <v>82</v>
      </c>
    </row>
    <row r="234" spans="1:65" s="2" customFormat="1" ht="16.5" customHeight="1">
      <c r="A234" s="36"/>
      <c r="B234" s="37"/>
      <c r="C234" s="180" t="s">
        <v>1336</v>
      </c>
      <c r="D234" s="180" t="s">
        <v>149</v>
      </c>
      <c r="E234" s="181" t="s">
        <v>2295</v>
      </c>
      <c r="F234" s="182" t="s">
        <v>2296</v>
      </c>
      <c r="G234" s="183" t="s">
        <v>1307</v>
      </c>
      <c r="H234" s="184">
        <v>4</v>
      </c>
      <c r="I234" s="185"/>
      <c r="J234" s="186">
        <f>ROUND(I234*H234,2)</f>
        <v>0</v>
      </c>
      <c r="K234" s="182" t="s">
        <v>19</v>
      </c>
      <c r="L234" s="41"/>
      <c r="M234" s="187" t="s">
        <v>19</v>
      </c>
      <c r="N234" s="188" t="s">
        <v>43</v>
      </c>
      <c r="O234" s="66"/>
      <c r="P234" s="189">
        <f>O234*H234</f>
        <v>0</v>
      </c>
      <c r="Q234" s="189">
        <v>1.4999999999999999E-4</v>
      </c>
      <c r="R234" s="189">
        <f>Q234*H234</f>
        <v>5.9999999999999995E-4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241</v>
      </c>
      <c r="AT234" s="191" t="s">
        <v>149</v>
      </c>
      <c r="AU234" s="191" t="s">
        <v>82</v>
      </c>
      <c r="AY234" s="19" t="s">
        <v>146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241</v>
      </c>
      <c r="BM234" s="191" t="s">
        <v>2297</v>
      </c>
    </row>
    <row r="235" spans="1:65" s="2" customFormat="1" ht="16.5" customHeight="1">
      <c r="A235" s="36"/>
      <c r="B235" s="37"/>
      <c r="C235" s="180" t="s">
        <v>1342</v>
      </c>
      <c r="D235" s="180" t="s">
        <v>149</v>
      </c>
      <c r="E235" s="181" t="s">
        <v>2298</v>
      </c>
      <c r="F235" s="182" t="s">
        <v>2299</v>
      </c>
      <c r="G235" s="183" t="s">
        <v>1307</v>
      </c>
      <c r="H235" s="184">
        <v>8</v>
      </c>
      <c r="I235" s="185"/>
      <c r="J235" s="186">
        <f>ROUND(I235*H235,2)</f>
        <v>0</v>
      </c>
      <c r="K235" s="182" t="s">
        <v>19</v>
      </c>
      <c r="L235" s="41"/>
      <c r="M235" s="187" t="s">
        <v>19</v>
      </c>
      <c r="N235" s="188" t="s">
        <v>43</v>
      </c>
      <c r="O235" s="66"/>
      <c r="P235" s="189">
        <f>O235*H235</f>
        <v>0</v>
      </c>
      <c r="Q235" s="189">
        <v>5.0000000000000001E-4</v>
      </c>
      <c r="R235" s="189">
        <f>Q235*H235</f>
        <v>4.0000000000000001E-3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241</v>
      </c>
      <c r="AT235" s="191" t="s">
        <v>149</v>
      </c>
      <c r="AU235" s="191" t="s">
        <v>82</v>
      </c>
      <c r="AY235" s="19" t="s">
        <v>146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241</v>
      </c>
      <c r="BM235" s="191" t="s">
        <v>2300</v>
      </c>
    </row>
    <row r="236" spans="1:65" s="2" customFormat="1" ht="24.2" customHeight="1">
      <c r="A236" s="36"/>
      <c r="B236" s="37"/>
      <c r="C236" s="180" t="s">
        <v>1364</v>
      </c>
      <c r="D236" s="180" t="s">
        <v>149</v>
      </c>
      <c r="E236" s="181" t="s">
        <v>2301</v>
      </c>
      <c r="F236" s="182" t="s">
        <v>2302</v>
      </c>
      <c r="G236" s="183" t="s">
        <v>213</v>
      </c>
      <c r="H236" s="184">
        <v>0.23499999999999999</v>
      </c>
      <c r="I236" s="185"/>
      <c r="J236" s="186">
        <f>ROUND(I236*H236,2)</f>
        <v>0</v>
      </c>
      <c r="K236" s="182" t="s">
        <v>19</v>
      </c>
      <c r="L236" s="41"/>
      <c r="M236" s="187" t="s">
        <v>19</v>
      </c>
      <c r="N236" s="188" t="s">
        <v>43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241</v>
      </c>
      <c r="AT236" s="191" t="s">
        <v>149</v>
      </c>
      <c r="AU236" s="191" t="s">
        <v>82</v>
      </c>
      <c r="AY236" s="19" t="s">
        <v>146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241</v>
      </c>
      <c r="BM236" s="191" t="s">
        <v>2303</v>
      </c>
    </row>
    <row r="237" spans="1:65" s="12" customFormat="1" ht="25.9" customHeight="1">
      <c r="B237" s="164"/>
      <c r="C237" s="165"/>
      <c r="D237" s="166" t="s">
        <v>71</v>
      </c>
      <c r="E237" s="167" t="s">
        <v>331</v>
      </c>
      <c r="F237" s="167" t="s">
        <v>332</v>
      </c>
      <c r="G237" s="165"/>
      <c r="H237" s="165"/>
      <c r="I237" s="168"/>
      <c r="J237" s="169">
        <f>BK237</f>
        <v>0</v>
      </c>
      <c r="K237" s="165"/>
      <c r="L237" s="170"/>
      <c r="M237" s="171"/>
      <c r="N237" s="172"/>
      <c r="O237" s="172"/>
      <c r="P237" s="173">
        <f>P238+P241+P243+P245</f>
        <v>0</v>
      </c>
      <c r="Q237" s="172"/>
      <c r="R237" s="173">
        <f>R238+R241+R243+R245</f>
        <v>0</v>
      </c>
      <c r="S237" s="172"/>
      <c r="T237" s="174">
        <f>T238+T241+T243+T245</f>
        <v>0</v>
      </c>
      <c r="AR237" s="175" t="s">
        <v>181</v>
      </c>
      <c r="AT237" s="176" t="s">
        <v>71</v>
      </c>
      <c r="AU237" s="176" t="s">
        <v>72</v>
      </c>
      <c r="AY237" s="175" t="s">
        <v>146</v>
      </c>
      <c r="BK237" s="177">
        <f>BK238+BK241+BK243+BK245</f>
        <v>0</v>
      </c>
    </row>
    <row r="238" spans="1:65" s="12" customFormat="1" ht="22.9" customHeight="1">
      <c r="B238" s="164"/>
      <c r="C238" s="165"/>
      <c r="D238" s="166" t="s">
        <v>71</v>
      </c>
      <c r="E238" s="178" t="s">
        <v>333</v>
      </c>
      <c r="F238" s="178" t="s">
        <v>334</v>
      </c>
      <c r="G238" s="165"/>
      <c r="H238" s="165"/>
      <c r="I238" s="168"/>
      <c r="J238" s="179">
        <f>BK238</f>
        <v>0</v>
      </c>
      <c r="K238" s="165"/>
      <c r="L238" s="170"/>
      <c r="M238" s="171"/>
      <c r="N238" s="172"/>
      <c r="O238" s="172"/>
      <c r="P238" s="173">
        <f>SUM(P239:P240)</f>
        <v>0</v>
      </c>
      <c r="Q238" s="172"/>
      <c r="R238" s="173">
        <f>SUM(R239:R240)</f>
        <v>0</v>
      </c>
      <c r="S238" s="172"/>
      <c r="T238" s="174">
        <f>SUM(T239:T240)</f>
        <v>0</v>
      </c>
      <c r="AR238" s="175" t="s">
        <v>181</v>
      </c>
      <c r="AT238" s="176" t="s">
        <v>71</v>
      </c>
      <c r="AU238" s="176" t="s">
        <v>80</v>
      </c>
      <c r="AY238" s="175" t="s">
        <v>146</v>
      </c>
      <c r="BK238" s="177">
        <f>SUM(BK239:BK240)</f>
        <v>0</v>
      </c>
    </row>
    <row r="239" spans="1:65" s="2" customFormat="1" ht="16.5" customHeight="1">
      <c r="A239" s="36"/>
      <c r="B239" s="37"/>
      <c r="C239" s="180" t="s">
        <v>1385</v>
      </c>
      <c r="D239" s="180" t="s">
        <v>149</v>
      </c>
      <c r="E239" s="181" t="s">
        <v>336</v>
      </c>
      <c r="F239" s="182" t="s">
        <v>337</v>
      </c>
      <c r="G239" s="183" t="s">
        <v>199</v>
      </c>
      <c r="H239" s="184">
        <v>1</v>
      </c>
      <c r="I239" s="185"/>
      <c r="J239" s="186">
        <f>ROUND(I239*H239,2)</f>
        <v>0</v>
      </c>
      <c r="K239" s="182" t="s">
        <v>19</v>
      </c>
      <c r="L239" s="41"/>
      <c r="M239" s="187" t="s">
        <v>19</v>
      </c>
      <c r="N239" s="188" t="s">
        <v>43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338</v>
      </c>
      <c r="AT239" s="191" t="s">
        <v>149</v>
      </c>
      <c r="AU239" s="191" t="s">
        <v>82</v>
      </c>
      <c r="AY239" s="19" t="s">
        <v>146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338</v>
      </c>
      <c r="BM239" s="191" t="s">
        <v>2304</v>
      </c>
    </row>
    <row r="240" spans="1:65" s="2" customFormat="1" ht="24.2" customHeight="1">
      <c r="A240" s="36"/>
      <c r="B240" s="37"/>
      <c r="C240" s="180" t="s">
        <v>1394</v>
      </c>
      <c r="D240" s="180" t="s">
        <v>149</v>
      </c>
      <c r="E240" s="181" t="s">
        <v>341</v>
      </c>
      <c r="F240" s="182" t="s">
        <v>342</v>
      </c>
      <c r="G240" s="183" t="s">
        <v>199</v>
      </c>
      <c r="H240" s="184">
        <v>1</v>
      </c>
      <c r="I240" s="185"/>
      <c r="J240" s="186">
        <f>ROUND(I240*H240,2)</f>
        <v>0</v>
      </c>
      <c r="K240" s="182" t="s">
        <v>19</v>
      </c>
      <c r="L240" s="41"/>
      <c r="M240" s="187" t="s">
        <v>19</v>
      </c>
      <c r="N240" s="188" t="s">
        <v>43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338</v>
      </c>
      <c r="AT240" s="191" t="s">
        <v>149</v>
      </c>
      <c r="AU240" s="191" t="s">
        <v>82</v>
      </c>
      <c r="AY240" s="19" t="s">
        <v>146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338</v>
      </c>
      <c r="BM240" s="191" t="s">
        <v>2305</v>
      </c>
    </row>
    <row r="241" spans="1:65" s="12" customFormat="1" ht="22.9" customHeight="1">
      <c r="B241" s="164"/>
      <c r="C241" s="165"/>
      <c r="D241" s="166" t="s">
        <v>71</v>
      </c>
      <c r="E241" s="178" t="s">
        <v>344</v>
      </c>
      <c r="F241" s="178" t="s">
        <v>345</v>
      </c>
      <c r="G241" s="165"/>
      <c r="H241" s="165"/>
      <c r="I241" s="168"/>
      <c r="J241" s="179">
        <f>BK241</f>
        <v>0</v>
      </c>
      <c r="K241" s="165"/>
      <c r="L241" s="170"/>
      <c r="M241" s="171"/>
      <c r="N241" s="172"/>
      <c r="O241" s="172"/>
      <c r="P241" s="173">
        <f>P242</f>
        <v>0</v>
      </c>
      <c r="Q241" s="172"/>
      <c r="R241" s="173">
        <f>R242</f>
        <v>0</v>
      </c>
      <c r="S241" s="172"/>
      <c r="T241" s="174">
        <f>T242</f>
        <v>0</v>
      </c>
      <c r="AR241" s="175" t="s">
        <v>181</v>
      </c>
      <c r="AT241" s="176" t="s">
        <v>71</v>
      </c>
      <c r="AU241" s="176" t="s">
        <v>80</v>
      </c>
      <c r="AY241" s="175" t="s">
        <v>146</v>
      </c>
      <c r="BK241" s="177">
        <f>BK242</f>
        <v>0</v>
      </c>
    </row>
    <row r="242" spans="1:65" s="2" customFormat="1" ht="24.2" customHeight="1">
      <c r="A242" s="36"/>
      <c r="B242" s="37"/>
      <c r="C242" s="180" t="s">
        <v>1401</v>
      </c>
      <c r="D242" s="180" t="s">
        <v>149</v>
      </c>
      <c r="E242" s="181" t="s">
        <v>347</v>
      </c>
      <c r="F242" s="182" t="s">
        <v>2306</v>
      </c>
      <c r="G242" s="183" t="s">
        <v>199</v>
      </c>
      <c r="H242" s="184">
        <v>1</v>
      </c>
      <c r="I242" s="185"/>
      <c r="J242" s="186">
        <f>ROUND(I242*H242,2)</f>
        <v>0</v>
      </c>
      <c r="K242" s="182" t="s">
        <v>19</v>
      </c>
      <c r="L242" s="41"/>
      <c r="M242" s="187" t="s">
        <v>19</v>
      </c>
      <c r="N242" s="188" t="s">
        <v>43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338</v>
      </c>
      <c r="AT242" s="191" t="s">
        <v>149</v>
      </c>
      <c r="AU242" s="191" t="s">
        <v>82</v>
      </c>
      <c r="AY242" s="19" t="s">
        <v>146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338</v>
      </c>
      <c r="BM242" s="191" t="s">
        <v>2307</v>
      </c>
    </row>
    <row r="243" spans="1:65" s="12" customFormat="1" ht="22.9" customHeight="1">
      <c r="B243" s="164"/>
      <c r="C243" s="165"/>
      <c r="D243" s="166" t="s">
        <v>71</v>
      </c>
      <c r="E243" s="178" t="s">
        <v>2021</v>
      </c>
      <c r="F243" s="178" t="s">
        <v>2022</v>
      </c>
      <c r="G243" s="165"/>
      <c r="H243" s="165"/>
      <c r="I243" s="168"/>
      <c r="J243" s="179">
        <f>BK243</f>
        <v>0</v>
      </c>
      <c r="K243" s="165"/>
      <c r="L243" s="170"/>
      <c r="M243" s="171"/>
      <c r="N243" s="172"/>
      <c r="O243" s="172"/>
      <c r="P243" s="173">
        <f>P244</f>
        <v>0</v>
      </c>
      <c r="Q243" s="172"/>
      <c r="R243" s="173">
        <f>R244</f>
        <v>0</v>
      </c>
      <c r="S243" s="172"/>
      <c r="T243" s="174">
        <f>T244</f>
        <v>0</v>
      </c>
      <c r="AR243" s="175" t="s">
        <v>181</v>
      </c>
      <c r="AT243" s="176" t="s">
        <v>71</v>
      </c>
      <c r="AU243" s="176" t="s">
        <v>80</v>
      </c>
      <c r="AY243" s="175" t="s">
        <v>146</v>
      </c>
      <c r="BK243" s="177">
        <f>BK244</f>
        <v>0</v>
      </c>
    </row>
    <row r="244" spans="1:65" s="2" customFormat="1" ht="16.5" customHeight="1">
      <c r="A244" s="36"/>
      <c r="B244" s="37"/>
      <c r="C244" s="180" t="s">
        <v>1406</v>
      </c>
      <c r="D244" s="180" t="s">
        <v>149</v>
      </c>
      <c r="E244" s="181" t="s">
        <v>2029</v>
      </c>
      <c r="F244" s="182" t="s">
        <v>2030</v>
      </c>
      <c r="G244" s="183" t="s">
        <v>199</v>
      </c>
      <c r="H244" s="184">
        <v>1</v>
      </c>
      <c r="I244" s="185"/>
      <c r="J244" s="186">
        <f>ROUND(I244*H244,2)</f>
        <v>0</v>
      </c>
      <c r="K244" s="182" t="s">
        <v>19</v>
      </c>
      <c r="L244" s="41"/>
      <c r="M244" s="187" t="s">
        <v>19</v>
      </c>
      <c r="N244" s="188" t="s">
        <v>43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338</v>
      </c>
      <c r="AT244" s="191" t="s">
        <v>149</v>
      </c>
      <c r="AU244" s="191" t="s">
        <v>82</v>
      </c>
      <c r="AY244" s="19" t="s">
        <v>146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338</v>
      </c>
      <c r="BM244" s="191" t="s">
        <v>2308</v>
      </c>
    </row>
    <row r="245" spans="1:65" s="12" customFormat="1" ht="22.9" customHeight="1">
      <c r="B245" s="164"/>
      <c r="C245" s="165"/>
      <c r="D245" s="166" t="s">
        <v>71</v>
      </c>
      <c r="E245" s="178" t="s">
        <v>2037</v>
      </c>
      <c r="F245" s="178" t="s">
        <v>2038</v>
      </c>
      <c r="G245" s="165"/>
      <c r="H245" s="165"/>
      <c r="I245" s="168"/>
      <c r="J245" s="179">
        <f>BK245</f>
        <v>0</v>
      </c>
      <c r="K245" s="165"/>
      <c r="L245" s="170"/>
      <c r="M245" s="171"/>
      <c r="N245" s="172"/>
      <c r="O245" s="172"/>
      <c r="P245" s="173">
        <f>P246</f>
        <v>0</v>
      </c>
      <c r="Q245" s="172"/>
      <c r="R245" s="173">
        <f>R246</f>
        <v>0</v>
      </c>
      <c r="S245" s="172"/>
      <c r="T245" s="174">
        <f>T246</f>
        <v>0</v>
      </c>
      <c r="AR245" s="175" t="s">
        <v>181</v>
      </c>
      <c r="AT245" s="176" t="s">
        <v>71</v>
      </c>
      <c r="AU245" s="176" t="s">
        <v>80</v>
      </c>
      <c r="AY245" s="175" t="s">
        <v>146</v>
      </c>
      <c r="BK245" s="177">
        <f>BK246</f>
        <v>0</v>
      </c>
    </row>
    <row r="246" spans="1:65" s="2" customFormat="1" ht="16.5" customHeight="1">
      <c r="A246" s="36"/>
      <c r="B246" s="37"/>
      <c r="C246" s="180" t="s">
        <v>1414</v>
      </c>
      <c r="D246" s="180" t="s">
        <v>149</v>
      </c>
      <c r="E246" s="181" t="s">
        <v>2040</v>
      </c>
      <c r="F246" s="182" t="s">
        <v>2041</v>
      </c>
      <c r="G246" s="183" t="s">
        <v>199</v>
      </c>
      <c r="H246" s="184">
        <v>1</v>
      </c>
      <c r="I246" s="185"/>
      <c r="J246" s="186">
        <f>ROUND(I246*H246,2)</f>
        <v>0</v>
      </c>
      <c r="K246" s="182" t="s">
        <v>19</v>
      </c>
      <c r="L246" s="41"/>
      <c r="M246" s="231" t="s">
        <v>19</v>
      </c>
      <c r="N246" s="232" t="s">
        <v>43</v>
      </c>
      <c r="O246" s="233"/>
      <c r="P246" s="234">
        <f>O246*H246</f>
        <v>0</v>
      </c>
      <c r="Q246" s="234">
        <v>0</v>
      </c>
      <c r="R246" s="234">
        <f>Q246*H246</f>
        <v>0</v>
      </c>
      <c r="S246" s="234">
        <v>0</v>
      </c>
      <c r="T246" s="23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338</v>
      </c>
      <c r="AT246" s="191" t="s">
        <v>149</v>
      </c>
      <c r="AU246" s="191" t="s">
        <v>82</v>
      </c>
      <c r="AY246" s="19" t="s">
        <v>146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338</v>
      </c>
      <c r="BM246" s="191" t="s">
        <v>2309</v>
      </c>
    </row>
    <row r="247" spans="1:65" s="2" customFormat="1" ht="6.95" customHeight="1">
      <c r="A247" s="36"/>
      <c r="B247" s="49"/>
      <c r="C247" s="50"/>
      <c r="D247" s="50"/>
      <c r="E247" s="50"/>
      <c r="F247" s="50"/>
      <c r="G247" s="50"/>
      <c r="H247" s="50"/>
      <c r="I247" s="50"/>
      <c r="J247" s="50"/>
      <c r="K247" s="50"/>
      <c r="L247" s="41"/>
      <c r="M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</row>
  </sheetData>
  <sheetProtection algorithmName="SHA-512" hashValue="ZGAG8oqpSIkJksbEpBKbyIa17R8/Q+p1ISA5f2aBqpIMqnbwi5c52SBKEcp5l3CIl0VF5X8Z7hkcB1lST3Umcw==" saltValue="geMxrC+uf8tgFZyExNzggidy62M61UxP/6hQIqe8nOf9Q/eNxYSMjvzsOS0OwUHHfgWqHH/DhkQ723GJAYHztQ==" spinCount="100000" sheet="1" objects="1" scenarios="1" formatColumns="0" formatRows="0" autoFilter="0"/>
  <autoFilter ref="C100:K246" xr:uid="{00000000-0009-0000-0000-000006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600-000000000000}"/>
    <hyperlink ref="F110" r:id="rId2" xr:uid="{00000000-0004-0000-0600-000001000000}"/>
    <hyperlink ref="F162" r:id="rId3" xr:uid="{00000000-0004-0000-0600-000002000000}"/>
    <hyperlink ref="F166" r:id="rId4" xr:uid="{00000000-0004-0000-0600-000003000000}"/>
    <hyperlink ref="F169" r:id="rId5" xr:uid="{00000000-0004-0000-0600-000004000000}"/>
    <hyperlink ref="F171" r:id="rId6" xr:uid="{00000000-0004-0000-0600-000005000000}"/>
    <hyperlink ref="F173" r:id="rId7" xr:uid="{00000000-0004-0000-0600-000006000000}"/>
    <hyperlink ref="F176" r:id="rId8" xr:uid="{00000000-0004-0000-0600-000007000000}"/>
    <hyperlink ref="F179" r:id="rId9" xr:uid="{00000000-0004-0000-0600-000008000000}"/>
    <hyperlink ref="F184" r:id="rId10" xr:uid="{00000000-0004-0000-0600-000009000000}"/>
    <hyperlink ref="F190" r:id="rId11" xr:uid="{00000000-0004-0000-0600-00000A000000}"/>
    <hyperlink ref="F203" r:id="rId12" xr:uid="{00000000-0004-0000-0600-00000B000000}"/>
    <hyperlink ref="F210" r:id="rId13" xr:uid="{00000000-0004-0000-0600-00000C000000}"/>
    <hyperlink ref="F213" r:id="rId14" xr:uid="{00000000-0004-0000-0600-00000D000000}"/>
    <hyperlink ref="F215" r:id="rId15" xr:uid="{00000000-0004-0000-0600-00000E000000}"/>
    <hyperlink ref="F221" r:id="rId16" xr:uid="{00000000-0004-0000-0600-00000F000000}"/>
    <hyperlink ref="F230" r:id="rId17" xr:uid="{00000000-0004-0000-0600-000010000000}"/>
    <hyperlink ref="F233" r:id="rId18" xr:uid="{00000000-0004-0000-06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č.p. 224, Hálkova ulice, Chomutov</v>
      </c>
      <c r="F7" s="387"/>
      <c r="G7" s="387"/>
      <c r="H7" s="387"/>
      <c r="L7" s="22"/>
    </row>
    <row r="8" spans="1:46" s="1" customFormat="1" ht="12" customHeight="1">
      <c r="B8" s="22"/>
      <c r="D8" s="114" t="s">
        <v>112</v>
      </c>
      <c r="L8" s="22"/>
    </row>
    <row r="9" spans="1:46" s="2" customFormat="1" ht="16.5" customHeight="1">
      <c r="A9" s="36"/>
      <c r="B9" s="41"/>
      <c r="C9" s="36"/>
      <c r="D9" s="36"/>
      <c r="E9" s="386" t="s">
        <v>890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891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2310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5. 5. 2022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2" t="s">
        <v>19</v>
      </c>
      <c r="F29" s="392"/>
      <c r="G29" s="392"/>
      <c r="H29" s="39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ROUND((SUM(BE96:BE169)),  2)</f>
        <v>0</v>
      </c>
      <c r="G35" s="36"/>
      <c r="H35" s="36"/>
      <c r="I35" s="126">
        <v>0.21</v>
      </c>
      <c r="J35" s="125">
        <f>ROUND(((SUM(BE96:BE169))*I35),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ROUND((SUM(BF96:BF169)),  2)</f>
        <v>0</v>
      </c>
      <c r="G36" s="36"/>
      <c r="H36" s="36"/>
      <c r="I36" s="126">
        <v>0.12</v>
      </c>
      <c r="J36" s="125">
        <f>ROUND(((SUM(BF96:BF169))*I36),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ROUND((SUM(BG96:BG169)),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ROUND((SUM(BH96:BH169)),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ROUND((SUM(BI96:BI169)),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E7</f>
        <v>Rekonstrukce č.p. 224, Hálkova ulice, Chomutov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112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4" t="s">
        <v>890</v>
      </c>
      <c r="F52" s="383"/>
      <c r="G52" s="383"/>
      <c r="H52" s="38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891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01.d - Vytápění</v>
      </c>
      <c r="F54" s="383"/>
      <c r="G54" s="383"/>
      <c r="H54" s="38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Chomutov</v>
      </c>
      <c r="G56" s="38"/>
      <c r="H56" s="38"/>
      <c r="I56" s="31" t="s">
        <v>23</v>
      </c>
      <c r="J56" s="61" t="str">
        <f>IF(J14="","",J14)</f>
        <v>5. 5. 2022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SM Projekt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Jaroslav Kudláček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115</v>
      </c>
      <c r="D61" s="139"/>
      <c r="E61" s="139"/>
      <c r="F61" s="139"/>
      <c r="G61" s="139"/>
      <c r="H61" s="139"/>
      <c r="I61" s="139"/>
      <c r="J61" s="140" t="s">
        <v>116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117</v>
      </c>
    </row>
    <row r="64" spans="1:47" s="9" customFormat="1" ht="24.95" customHeight="1">
      <c r="B64" s="142"/>
      <c r="C64" s="143"/>
      <c r="D64" s="144" t="s">
        <v>123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2311</v>
      </c>
      <c r="E65" s="150"/>
      <c r="F65" s="150"/>
      <c r="G65" s="150"/>
      <c r="H65" s="150"/>
      <c r="I65" s="150"/>
      <c r="J65" s="151">
        <f>J98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2312</v>
      </c>
      <c r="E66" s="150"/>
      <c r="F66" s="150"/>
      <c r="G66" s="150"/>
      <c r="H66" s="150"/>
      <c r="I66" s="150"/>
      <c r="J66" s="151">
        <f>J113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2313</v>
      </c>
      <c r="E67" s="150"/>
      <c r="F67" s="150"/>
      <c r="G67" s="150"/>
      <c r="H67" s="150"/>
      <c r="I67" s="150"/>
      <c r="J67" s="151">
        <f>J131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2314</v>
      </c>
      <c r="E68" s="150"/>
      <c r="F68" s="150"/>
      <c r="G68" s="150"/>
      <c r="H68" s="150"/>
      <c r="I68" s="150"/>
      <c r="J68" s="151">
        <f>J136</f>
        <v>0</v>
      </c>
      <c r="K68" s="99"/>
      <c r="L68" s="152"/>
    </row>
    <row r="69" spans="1:31" s="9" customFormat="1" ht="24.95" customHeight="1">
      <c r="B69" s="142"/>
      <c r="C69" s="143"/>
      <c r="D69" s="144" t="s">
        <v>127</v>
      </c>
      <c r="E69" s="145"/>
      <c r="F69" s="145"/>
      <c r="G69" s="145"/>
      <c r="H69" s="145"/>
      <c r="I69" s="145"/>
      <c r="J69" s="146">
        <f>J158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128</v>
      </c>
      <c r="E70" s="150"/>
      <c r="F70" s="150"/>
      <c r="G70" s="150"/>
      <c r="H70" s="150"/>
      <c r="I70" s="150"/>
      <c r="J70" s="151">
        <f>J159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129</v>
      </c>
      <c r="E71" s="150"/>
      <c r="F71" s="150"/>
      <c r="G71" s="150"/>
      <c r="H71" s="150"/>
      <c r="I71" s="150"/>
      <c r="J71" s="151">
        <f>J162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904</v>
      </c>
      <c r="E72" s="150"/>
      <c r="F72" s="150"/>
      <c r="G72" s="150"/>
      <c r="H72" s="150"/>
      <c r="I72" s="150"/>
      <c r="J72" s="151">
        <f>J164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2315</v>
      </c>
      <c r="E73" s="150"/>
      <c r="F73" s="150"/>
      <c r="G73" s="150"/>
      <c r="H73" s="150"/>
      <c r="I73" s="150"/>
      <c r="J73" s="151">
        <f>J166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905</v>
      </c>
      <c r="E74" s="150"/>
      <c r="F74" s="150"/>
      <c r="G74" s="150"/>
      <c r="H74" s="150"/>
      <c r="I74" s="150"/>
      <c r="J74" s="151">
        <f>J168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131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4" t="str">
        <f>E7</f>
        <v>Rekonstrukce č.p. 224, Hálkova ulice, Chomutov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112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84" t="s">
        <v>890</v>
      </c>
      <c r="F86" s="383"/>
      <c r="G86" s="383"/>
      <c r="H86" s="383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891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65" t="str">
        <f>E11</f>
        <v>SO 01.d - Vytápění</v>
      </c>
      <c r="F88" s="383"/>
      <c r="G88" s="383"/>
      <c r="H88" s="383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F14</f>
        <v>Chomutov</v>
      </c>
      <c r="G90" s="38"/>
      <c r="H90" s="38"/>
      <c r="I90" s="31" t="s">
        <v>23</v>
      </c>
      <c r="J90" s="61" t="str">
        <f>IF(J14="","",J14)</f>
        <v>5. 5. 2022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E17</f>
        <v>Statutární město Chomutov</v>
      </c>
      <c r="G92" s="38"/>
      <c r="H92" s="38"/>
      <c r="I92" s="31" t="s">
        <v>31</v>
      </c>
      <c r="J92" s="34" t="str">
        <f>E23</f>
        <v>SM Projekt s.r.o.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IF(E20="","",E20)</f>
        <v>Vyplň údaj</v>
      </c>
      <c r="G93" s="38"/>
      <c r="H93" s="38"/>
      <c r="I93" s="31" t="s">
        <v>34</v>
      </c>
      <c r="J93" s="34" t="str">
        <f>E26</f>
        <v>Jaroslav Kudláček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132</v>
      </c>
      <c r="D95" s="156" t="s">
        <v>57</v>
      </c>
      <c r="E95" s="156" t="s">
        <v>53</v>
      </c>
      <c r="F95" s="156" t="s">
        <v>54</v>
      </c>
      <c r="G95" s="156" t="s">
        <v>133</v>
      </c>
      <c r="H95" s="156" t="s">
        <v>134</v>
      </c>
      <c r="I95" s="156" t="s">
        <v>135</v>
      </c>
      <c r="J95" s="156" t="s">
        <v>116</v>
      </c>
      <c r="K95" s="157" t="s">
        <v>136</v>
      </c>
      <c r="L95" s="158"/>
      <c r="M95" s="70" t="s">
        <v>19</v>
      </c>
      <c r="N95" s="71" t="s">
        <v>42</v>
      </c>
      <c r="O95" s="71" t="s">
        <v>137</v>
      </c>
      <c r="P95" s="71" t="s">
        <v>138</v>
      </c>
      <c r="Q95" s="71" t="s">
        <v>139</v>
      </c>
      <c r="R95" s="71" t="s">
        <v>140</v>
      </c>
      <c r="S95" s="71" t="s">
        <v>141</v>
      </c>
      <c r="T95" s="72" t="s">
        <v>142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143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P97+P158</f>
        <v>0</v>
      </c>
      <c r="Q96" s="74"/>
      <c r="R96" s="161">
        <f>R97+R158</f>
        <v>0.80909359999999986</v>
      </c>
      <c r="S96" s="74"/>
      <c r="T96" s="162">
        <f>T97+T158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71</v>
      </c>
      <c r="AU96" s="19" t="s">
        <v>117</v>
      </c>
      <c r="BK96" s="163">
        <f>BK97+BK158</f>
        <v>0</v>
      </c>
    </row>
    <row r="97" spans="1:65" s="12" customFormat="1" ht="25.9" customHeight="1">
      <c r="B97" s="164"/>
      <c r="C97" s="165"/>
      <c r="D97" s="166" t="s">
        <v>71</v>
      </c>
      <c r="E97" s="167" t="s">
        <v>283</v>
      </c>
      <c r="F97" s="167" t="s">
        <v>284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P98+P113+P131+P136</f>
        <v>0</v>
      </c>
      <c r="Q97" s="172"/>
      <c r="R97" s="173">
        <f>R98+R113+R131+R136</f>
        <v>0.80909359999999986</v>
      </c>
      <c r="S97" s="172"/>
      <c r="T97" s="174">
        <f>T98+T113+T131+T136</f>
        <v>0</v>
      </c>
      <c r="AR97" s="175" t="s">
        <v>82</v>
      </c>
      <c r="AT97" s="176" t="s">
        <v>71</v>
      </c>
      <c r="AU97" s="176" t="s">
        <v>72</v>
      </c>
      <c r="AY97" s="175" t="s">
        <v>146</v>
      </c>
      <c r="BK97" s="177">
        <f>BK98+BK113+BK131+BK136</f>
        <v>0</v>
      </c>
    </row>
    <row r="98" spans="1:65" s="12" customFormat="1" ht="22.9" customHeight="1">
      <c r="B98" s="164"/>
      <c r="C98" s="165"/>
      <c r="D98" s="166" t="s">
        <v>71</v>
      </c>
      <c r="E98" s="178" t="s">
        <v>2316</v>
      </c>
      <c r="F98" s="178" t="s">
        <v>2317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SUM(P99:P112)</f>
        <v>0</v>
      </c>
      <c r="Q98" s="172"/>
      <c r="R98" s="173">
        <f>SUM(R99:R112)</f>
        <v>0</v>
      </c>
      <c r="S98" s="172"/>
      <c r="T98" s="174">
        <f>SUM(T99:T112)</f>
        <v>0</v>
      </c>
      <c r="AR98" s="175" t="s">
        <v>82</v>
      </c>
      <c r="AT98" s="176" t="s">
        <v>71</v>
      </c>
      <c r="AU98" s="176" t="s">
        <v>80</v>
      </c>
      <c r="AY98" s="175" t="s">
        <v>146</v>
      </c>
      <c r="BK98" s="177">
        <f>SUM(BK99:BK112)</f>
        <v>0</v>
      </c>
    </row>
    <row r="99" spans="1:65" s="2" customFormat="1" ht="16.5" customHeight="1">
      <c r="A99" s="36"/>
      <c r="B99" s="37"/>
      <c r="C99" s="180" t="s">
        <v>80</v>
      </c>
      <c r="D99" s="180" t="s">
        <v>149</v>
      </c>
      <c r="E99" s="181" t="s">
        <v>2318</v>
      </c>
      <c r="F99" s="182" t="s">
        <v>2319</v>
      </c>
      <c r="G99" s="183" t="s">
        <v>785</v>
      </c>
      <c r="H99" s="184">
        <v>2</v>
      </c>
      <c r="I99" s="185"/>
      <c r="J99" s="186">
        <f t="shared" ref="J99:J111" si="0">ROUND(I99*H99,2)</f>
        <v>0</v>
      </c>
      <c r="K99" s="182" t="s">
        <v>19</v>
      </c>
      <c r="L99" s="41"/>
      <c r="M99" s="187" t="s">
        <v>19</v>
      </c>
      <c r="N99" s="188" t="s">
        <v>43</v>
      </c>
      <c r="O99" s="66"/>
      <c r="P99" s="189">
        <f t="shared" ref="P99:P111" si="1">O99*H99</f>
        <v>0</v>
      </c>
      <c r="Q99" s="189">
        <v>0</v>
      </c>
      <c r="R99" s="189">
        <f t="shared" ref="R99:R111" si="2">Q99*H99</f>
        <v>0</v>
      </c>
      <c r="S99" s="189">
        <v>0</v>
      </c>
      <c r="T99" s="190">
        <f t="shared" ref="T99:T111" si="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241</v>
      </c>
      <c r="AT99" s="191" t="s">
        <v>149</v>
      </c>
      <c r="AU99" s="191" t="s">
        <v>82</v>
      </c>
      <c r="AY99" s="19" t="s">
        <v>146</v>
      </c>
      <c r="BE99" s="192">
        <f t="shared" ref="BE99:BE111" si="4">IF(N99="základní",J99,0)</f>
        <v>0</v>
      </c>
      <c r="BF99" s="192">
        <f t="shared" ref="BF99:BF111" si="5">IF(N99="snížená",J99,0)</f>
        <v>0</v>
      </c>
      <c r="BG99" s="192">
        <f t="shared" ref="BG99:BG111" si="6">IF(N99="zákl. přenesená",J99,0)</f>
        <v>0</v>
      </c>
      <c r="BH99" s="192">
        <f t="shared" ref="BH99:BH111" si="7">IF(N99="sníž. přenesená",J99,0)</f>
        <v>0</v>
      </c>
      <c r="BI99" s="192">
        <f t="shared" ref="BI99:BI111" si="8">IF(N99="nulová",J99,0)</f>
        <v>0</v>
      </c>
      <c r="BJ99" s="19" t="s">
        <v>80</v>
      </c>
      <c r="BK99" s="192">
        <f t="shared" ref="BK99:BK111" si="9">ROUND(I99*H99,2)</f>
        <v>0</v>
      </c>
      <c r="BL99" s="19" t="s">
        <v>241</v>
      </c>
      <c r="BM99" s="191" t="s">
        <v>2320</v>
      </c>
    </row>
    <row r="100" spans="1:65" s="2" customFormat="1" ht="16.5" customHeight="1">
      <c r="A100" s="36"/>
      <c r="B100" s="37"/>
      <c r="C100" s="180" t="s">
        <v>82</v>
      </c>
      <c r="D100" s="180" t="s">
        <v>149</v>
      </c>
      <c r="E100" s="181" t="s">
        <v>2321</v>
      </c>
      <c r="F100" s="182" t="s">
        <v>2322</v>
      </c>
      <c r="G100" s="183" t="s">
        <v>785</v>
      </c>
      <c r="H100" s="184">
        <v>1</v>
      </c>
      <c r="I100" s="185"/>
      <c r="J100" s="186">
        <f t="shared" si="0"/>
        <v>0</v>
      </c>
      <c r="K100" s="182" t="s">
        <v>19</v>
      </c>
      <c r="L100" s="41"/>
      <c r="M100" s="187" t="s">
        <v>19</v>
      </c>
      <c r="N100" s="188" t="s">
        <v>43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241</v>
      </c>
      <c r="AT100" s="191" t="s">
        <v>149</v>
      </c>
      <c r="AU100" s="191" t="s">
        <v>82</v>
      </c>
      <c r="AY100" s="19" t="s">
        <v>146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80</v>
      </c>
      <c r="BK100" s="192">
        <f t="shared" si="9"/>
        <v>0</v>
      </c>
      <c r="BL100" s="19" t="s">
        <v>241</v>
      </c>
      <c r="BM100" s="191" t="s">
        <v>2323</v>
      </c>
    </row>
    <row r="101" spans="1:65" s="2" customFormat="1" ht="16.5" customHeight="1">
      <c r="A101" s="36"/>
      <c r="B101" s="37"/>
      <c r="C101" s="180" t="s">
        <v>168</v>
      </c>
      <c r="D101" s="180" t="s">
        <v>149</v>
      </c>
      <c r="E101" s="181" t="s">
        <v>2324</v>
      </c>
      <c r="F101" s="182" t="s">
        <v>2325</v>
      </c>
      <c r="G101" s="183" t="s">
        <v>785</v>
      </c>
      <c r="H101" s="184">
        <v>1</v>
      </c>
      <c r="I101" s="185"/>
      <c r="J101" s="186">
        <f t="shared" si="0"/>
        <v>0</v>
      </c>
      <c r="K101" s="182" t="s">
        <v>19</v>
      </c>
      <c r="L101" s="41"/>
      <c r="M101" s="187" t="s">
        <v>19</v>
      </c>
      <c r="N101" s="188" t="s">
        <v>43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241</v>
      </c>
      <c r="AT101" s="191" t="s">
        <v>149</v>
      </c>
      <c r="AU101" s="191" t="s">
        <v>82</v>
      </c>
      <c r="AY101" s="19" t="s">
        <v>146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241</v>
      </c>
      <c r="BM101" s="191" t="s">
        <v>2326</v>
      </c>
    </row>
    <row r="102" spans="1:65" s="2" customFormat="1" ht="16.5" customHeight="1">
      <c r="A102" s="36"/>
      <c r="B102" s="37"/>
      <c r="C102" s="180" t="s">
        <v>147</v>
      </c>
      <c r="D102" s="180" t="s">
        <v>149</v>
      </c>
      <c r="E102" s="181" t="s">
        <v>2327</v>
      </c>
      <c r="F102" s="182" t="s">
        <v>2328</v>
      </c>
      <c r="G102" s="183" t="s">
        <v>785</v>
      </c>
      <c r="H102" s="184">
        <v>1</v>
      </c>
      <c r="I102" s="185"/>
      <c r="J102" s="186">
        <f t="shared" si="0"/>
        <v>0</v>
      </c>
      <c r="K102" s="182" t="s">
        <v>19</v>
      </c>
      <c r="L102" s="41"/>
      <c r="M102" s="187" t="s">
        <v>19</v>
      </c>
      <c r="N102" s="188" t="s">
        <v>43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241</v>
      </c>
      <c r="AT102" s="191" t="s">
        <v>149</v>
      </c>
      <c r="AU102" s="191" t="s">
        <v>82</v>
      </c>
      <c r="AY102" s="19" t="s">
        <v>146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241</v>
      </c>
      <c r="BM102" s="191" t="s">
        <v>2329</v>
      </c>
    </row>
    <row r="103" spans="1:65" s="2" customFormat="1" ht="16.5" customHeight="1">
      <c r="A103" s="36"/>
      <c r="B103" s="37"/>
      <c r="C103" s="180" t="s">
        <v>181</v>
      </c>
      <c r="D103" s="180" t="s">
        <v>149</v>
      </c>
      <c r="E103" s="181" t="s">
        <v>2330</v>
      </c>
      <c r="F103" s="182" t="s">
        <v>2331</v>
      </c>
      <c r="G103" s="183" t="s">
        <v>785</v>
      </c>
      <c r="H103" s="184">
        <v>1</v>
      </c>
      <c r="I103" s="185"/>
      <c r="J103" s="186">
        <f t="shared" si="0"/>
        <v>0</v>
      </c>
      <c r="K103" s="182" t="s">
        <v>19</v>
      </c>
      <c r="L103" s="41"/>
      <c r="M103" s="187" t="s">
        <v>19</v>
      </c>
      <c r="N103" s="188" t="s">
        <v>43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241</v>
      </c>
      <c r="AT103" s="191" t="s">
        <v>149</v>
      </c>
      <c r="AU103" s="191" t="s">
        <v>82</v>
      </c>
      <c r="AY103" s="19" t="s">
        <v>146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241</v>
      </c>
      <c r="BM103" s="191" t="s">
        <v>2332</v>
      </c>
    </row>
    <row r="104" spans="1:65" s="2" customFormat="1" ht="16.5" customHeight="1">
      <c r="A104" s="36"/>
      <c r="B104" s="37"/>
      <c r="C104" s="180" t="s">
        <v>188</v>
      </c>
      <c r="D104" s="180" t="s">
        <v>149</v>
      </c>
      <c r="E104" s="181" t="s">
        <v>2333</v>
      </c>
      <c r="F104" s="182" t="s">
        <v>2334</v>
      </c>
      <c r="G104" s="183" t="s">
        <v>785</v>
      </c>
      <c r="H104" s="184">
        <v>1</v>
      </c>
      <c r="I104" s="185"/>
      <c r="J104" s="186">
        <f t="shared" si="0"/>
        <v>0</v>
      </c>
      <c r="K104" s="182" t="s">
        <v>19</v>
      </c>
      <c r="L104" s="41"/>
      <c r="M104" s="187" t="s">
        <v>19</v>
      </c>
      <c r="N104" s="188" t="s">
        <v>43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241</v>
      </c>
      <c r="AT104" s="191" t="s">
        <v>149</v>
      </c>
      <c r="AU104" s="191" t="s">
        <v>82</v>
      </c>
      <c r="AY104" s="19" t="s">
        <v>146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241</v>
      </c>
      <c r="BM104" s="191" t="s">
        <v>2335</v>
      </c>
    </row>
    <row r="105" spans="1:65" s="2" customFormat="1" ht="16.5" customHeight="1">
      <c r="A105" s="36"/>
      <c r="B105" s="37"/>
      <c r="C105" s="180" t="s">
        <v>196</v>
      </c>
      <c r="D105" s="180" t="s">
        <v>149</v>
      </c>
      <c r="E105" s="181" t="s">
        <v>2336</v>
      </c>
      <c r="F105" s="182" t="s">
        <v>2337</v>
      </c>
      <c r="G105" s="183" t="s">
        <v>199</v>
      </c>
      <c r="H105" s="184">
        <v>1</v>
      </c>
      <c r="I105" s="185"/>
      <c r="J105" s="186">
        <f t="shared" si="0"/>
        <v>0</v>
      </c>
      <c r="K105" s="182" t="s">
        <v>19</v>
      </c>
      <c r="L105" s="41"/>
      <c r="M105" s="187" t="s">
        <v>19</v>
      </c>
      <c r="N105" s="188" t="s">
        <v>43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241</v>
      </c>
      <c r="AT105" s="191" t="s">
        <v>149</v>
      </c>
      <c r="AU105" s="191" t="s">
        <v>82</v>
      </c>
      <c r="AY105" s="19" t="s">
        <v>146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241</v>
      </c>
      <c r="BM105" s="191" t="s">
        <v>2338</v>
      </c>
    </row>
    <row r="106" spans="1:65" s="2" customFormat="1" ht="16.5" customHeight="1">
      <c r="A106" s="36"/>
      <c r="B106" s="37"/>
      <c r="C106" s="180" t="s">
        <v>201</v>
      </c>
      <c r="D106" s="180" t="s">
        <v>149</v>
      </c>
      <c r="E106" s="181" t="s">
        <v>2339</v>
      </c>
      <c r="F106" s="182" t="s">
        <v>2340</v>
      </c>
      <c r="G106" s="183" t="s">
        <v>785</v>
      </c>
      <c r="H106" s="184">
        <v>1</v>
      </c>
      <c r="I106" s="185"/>
      <c r="J106" s="186">
        <f t="shared" si="0"/>
        <v>0</v>
      </c>
      <c r="K106" s="182" t="s">
        <v>19</v>
      </c>
      <c r="L106" s="41"/>
      <c r="M106" s="187" t="s">
        <v>19</v>
      </c>
      <c r="N106" s="188" t="s">
        <v>43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241</v>
      </c>
      <c r="AT106" s="191" t="s">
        <v>149</v>
      </c>
      <c r="AU106" s="191" t="s">
        <v>82</v>
      </c>
      <c r="AY106" s="19" t="s">
        <v>146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80</v>
      </c>
      <c r="BK106" s="192">
        <f t="shared" si="9"/>
        <v>0</v>
      </c>
      <c r="BL106" s="19" t="s">
        <v>241</v>
      </c>
      <c r="BM106" s="191" t="s">
        <v>2341</v>
      </c>
    </row>
    <row r="107" spans="1:65" s="2" customFormat="1" ht="16.5" customHeight="1">
      <c r="A107" s="36"/>
      <c r="B107" s="37"/>
      <c r="C107" s="180" t="s">
        <v>166</v>
      </c>
      <c r="D107" s="180" t="s">
        <v>149</v>
      </c>
      <c r="E107" s="181" t="s">
        <v>2342</v>
      </c>
      <c r="F107" s="182" t="s">
        <v>2343</v>
      </c>
      <c r="G107" s="183" t="s">
        <v>785</v>
      </c>
      <c r="H107" s="184">
        <v>1</v>
      </c>
      <c r="I107" s="185"/>
      <c r="J107" s="186">
        <f t="shared" si="0"/>
        <v>0</v>
      </c>
      <c r="K107" s="182" t="s">
        <v>19</v>
      </c>
      <c r="L107" s="41"/>
      <c r="M107" s="187" t="s">
        <v>19</v>
      </c>
      <c r="N107" s="188" t="s">
        <v>43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241</v>
      </c>
      <c r="AT107" s="191" t="s">
        <v>149</v>
      </c>
      <c r="AU107" s="191" t="s">
        <v>82</v>
      </c>
      <c r="AY107" s="19" t="s">
        <v>146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241</v>
      </c>
      <c r="BM107" s="191" t="s">
        <v>2344</v>
      </c>
    </row>
    <row r="108" spans="1:65" s="2" customFormat="1" ht="16.5" customHeight="1">
      <c r="A108" s="36"/>
      <c r="B108" s="37"/>
      <c r="C108" s="180" t="s">
        <v>210</v>
      </c>
      <c r="D108" s="180" t="s">
        <v>149</v>
      </c>
      <c r="E108" s="181" t="s">
        <v>2345</v>
      </c>
      <c r="F108" s="182" t="s">
        <v>2346</v>
      </c>
      <c r="G108" s="183" t="s">
        <v>785</v>
      </c>
      <c r="H108" s="184">
        <v>1</v>
      </c>
      <c r="I108" s="185"/>
      <c r="J108" s="186">
        <f t="shared" si="0"/>
        <v>0</v>
      </c>
      <c r="K108" s="182" t="s">
        <v>19</v>
      </c>
      <c r="L108" s="41"/>
      <c r="M108" s="187" t="s">
        <v>19</v>
      </c>
      <c r="N108" s="188" t="s">
        <v>43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241</v>
      </c>
      <c r="AT108" s="191" t="s">
        <v>149</v>
      </c>
      <c r="AU108" s="191" t="s">
        <v>82</v>
      </c>
      <c r="AY108" s="19" t="s">
        <v>146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241</v>
      </c>
      <c r="BM108" s="191" t="s">
        <v>2347</v>
      </c>
    </row>
    <row r="109" spans="1:65" s="2" customFormat="1" ht="16.5" customHeight="1">
      <c r="A109" s="36"/>
      <c r="B109" s="37"/>
      <c r="C109" s="180" t="s">
        <v>216</v>
      </c>
      <c r="D109" s="180" t="s">
        <v>149</v>
      </c>
      <c r="E109" s="181" t="s">
        <v>2348</v>
      </c>
      <c r="F109" s="182" t="s">
        <v>2349</v>
      </c>
      <c r="G109" s="183" t="s">
        <v>785</v>
      </c>
      <c r="H109" s="184">
        <v>1</v>
      </c>
      <c r="I109" s="185"/>
      <c r="J109" s="186">
        <f t="shared" si="0"/>
        <v>0</v>
      </c>
      <c r="K109" s="182" t="s">
        <v>19</v>
      </c>
      <c r="L109" s="41"/>
      <c r="M109" s="187" t="s">
        <v>19</v>
      </c>
      <c r="N109" s="188" t="s">
        <v>43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241</v>
      </c>
      <c r="AT109" s="191" t="s">
        <v>149</v>
      </c>
      <c r="AU109" s="191" t="s">
        <v>82</v>
      </c>
      <c r="AY109" s="19" t="s">
        <v>146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241</v>
      </c>
      <c r="BM109" s="191" t="s">
        <v>2350</v>
      </c>
    </row>
    <row r="110" spans="1:65" s="2" customFormat="1" ht="16.5" customHeight="1">
      <c r="A110" s="36"/>
      <c r="B110" s="37"/>
      <c r="C110" s="180" t="s">
        <v>8</v>
      </c>
      <c r="D110" s="180" t="s">
        <v>149</v>
      </c>
      <c r="E110" s="181" t="s">
        <v>2351</v>
      </c>
      <c r="F110" s="182" t="s">
        <v>2352</v>
      </c>
      <c r="G110" s="183" t="s">
        <v>785</v>
      </c>
      <c r="H110" s="184">
        <v>1</v>
      </c>
      <c r="I110" s="185"/>
      <c r="J110" s="186">
        <f t="shared" si="0"/>
        <v>0</v>
      </c>
      <c r="K110" s="182" t="s">
        <v>19</v>
      </c>
      <c r="L110" s="41"/>
      <c r="M110" s="187" t="s">
        <v>19</v>
      </c>
      <c r="N110" s="188" t="s">
        <v>43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241</v>
      </c>
      <c r="AT110" s="191" t="s">
        <v>149</v>
      </c>
      <c r="AU110" s="191" t="s">
        <v>82</v>
      </c>
      <c r="AY110" s="19" t="s">
        <v>146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241</v>
      </c>
      <c r="BM110" s="191" t="s">
        <v>2353</v>
      </c>
    </row>
    <row r="111" spans="1:65" s="2" customFormat="1" ht="24.2" customHeight="1">
      <c r="A111" s="36"/>
      <c r="B111" s="37"/>
      <c r="C111" s="180" t="s">
        <v>225</v>
      </c>
      <c r="D111" s="180" t="s">
        <v>149</v>
      </c>
      <c r="E111" s="181" t="s">
        <v>2354</v>
      </c>
      <c r="F111" s="182" t="s">
        <v>2355</v>
      </c>
      <c r="G111" s="183" t="s">
        <v>213</v>
      </c>
      <c r="H111" s="184">
        <v>0.35</v>
      </c>
      <c r="I111" s="185"/>
      <c r="J111" s="186">
        <f t="shared" si="0"/>
        <v>0</v>
      </c>
      <c r="K111" s="182" t="s">
        <v>153</v>
      </c>
      <c r="L111" s="41"/>
      <c r="M111" s="187" t="s">
        <v>19</v>
      </c>
      <c r="N111" s="188" t="s">
        <v>43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241</v>
      </c>
      <c r="AT111" s="191" t="s">
        <v>149</v>
      </c>
      <c r="AU111" s="191" t="s">
        <v>82</v>
      </c>
      <c r="AY111" s="19" t="s">
        <v>146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241</v>
      </c>
      <c r="BM111" s="191" t="s">
        <v>2356</v>
      </c>
    </row>
    <row r="112" spans="1:65" s="2" customFormat="1">
      <c r="A112" s="36"/>
      <c r="B112" s="37"/>
      <c r="C112" s="38"/>
      <c r="D112" s="193" t="s">
        <v>155</v>
      </c>
      <c r="E112" s="38"/>
      <c r="F112" s="194" t="s">
        <v>2357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155</v>
      </c>
      <c r="AU112" s="19" t="s">
        <v>82</v>
      </c>
    </row>
    <row r="113" spans="1:65" s="12" customFormat="1" ht="22.9" customHeight="1">
      <c r="B113" s="164"/>
      <c r="C113" s="165"/>
      <c r="D113" s="166" t="s">
        <v>71</v>
      </c>
      <c r="E113" s="178" t="s">
        <v>2358</v>
      </c>
      <c r="F113" s="178" t="s">
        <v>2359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SUM(P114:P130)</f>
        <v>0</v>
      </c>
      <c r="Q113" s="172"/>
      <c r="R113" s="173">
        <f>SUM(R114:R130)</f>
        <v>8.2783599999999999E-2</v>
      </c>
      <c r="S113" s="172"/>
      <c r="T113" s="174">
        <f>SUM(T114:T130)</f>
        <v>0</v>
      </c>
      <c r="AR113" s="175" t="s">
        <v>82</v>
      </c>
      <c r="AT113" s="176" t="s">
        <v>71</v>
      </c>
      <c r="AU113" s="176" t="s">
        <v>80</v>
      </c>
      <c r="AY113" s="175" t="s">
        <v>146</v>
      </c>
      <c r="BK113" s="177">
        <f>SUM(BK114:BK130)</f>
        <v>0</v>
      </c>
    </row>
    <row r="114" spans="1:65" s="2" customFormat="1" ht="24.2" customHeight="1">
      <c r="A114" s="36"/>
      <c r="B114" s="37"/>
      <c r="C114" s="180" t="s">
        <v>231</v>
      </c>
      <c r="D114" s="180" t="s">
        <v>149</v>
      </c>
      <c r="E114" s="181" t="s">
        <v>2360</v>
      </c>
      <c r="F114" s="182" t="s">
        <v>2361</v>
      </c>
      <c r="G114" s="183" t="s">
        <v>297</v>
      </c>
      <c r="H114" s="184">
        <v>229.4</v>
      </c>
      <c r="I114" s="185"/>
      <c r="J114" s="186">
        <f>ROUND(I114*H114,2)</f>
        <v>0</v>
      </c>
      <c r="K114" s="182" t="s">
        <v>153</v>
      </c>
      <c r="L114" s="41"/>
      <c r="M114" s="187" t="s">
        <v>19</v>
      </c>
      <c r="N114" s="188" t="s">
        <v>43</v>
      </c>
      <c r="O114" s="66"/>
      <c r="P114" s="189">
        <f>O114*H114</f>
        <v>0</v>
      </c>
      <c r="Q114" s="189">
        <v>1.4999999999999999E-4</v>
      </c>
      <c r="R114" s="189">
        <f>Q114*H114</f>
        <v>3.4409999999999996E-2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241</v>
      </c>
      <c r="AT114" s="191" t="s">
        <v>149</v>
      </c>
      <c r="AU114" s="191" t="s">
        <v>82</v>
      </c>
      <c r="AY114" s="19" t="s">
        <v>146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241</v>
      </c>
      <c r="BM114" s="191" t="s">
        <v>2362</v>
      </c>
    </row>
    <row r="115" spans="1:65" s="2" customFormat="1">
      <c r="A115" s="36"/>
      <c r="B115" s="37"/>
      <c r="C115" s="38"/>
      <c r="D115" s="193" t="s">
        <v>155</v>
      </c>
      <c r="E115" s="38"/>
      <c r="F115" s="194" t="s">
        <v>2363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155</v>
      </c>
      <c r="AU115" s="19" t="s">
        <v>82</v>
      </c>
    </row>
    <row r="116" spans="1:65" s="2" customFormat="1" ht="24.2" customHeight="1">
      <c r="A116" s="36"/>
      <c r="B116" s="37"/>
      <c r="C116" s="180" t="s">
        <v>236</v>
      </c>
      <c r="D116" s="180" t="s">
        <v>149</v>
      </c>
      <c r="E116" s="181" t="s">
        <v>2364</v>
      </c>
      <c r="F116" s="182" t="s">
        <v>2365</v>
      </c>
      <c r="G116" s="183" t="s">
        <v>297</v>
      </c>
      <c r="H116" s="184">
        <v>36.659999999999997</v>
      </c>
      <c r="I116" s="185"/>
      <c r="J116" s="186">
        <f>ROUND(I116*H116,2)</f>
        <v>0</v>
      </c>
      <c r="K116" s="182" t="s">
        <v>153</v>
      </c>
      <c r="L116" s="41"/>
      <c r="M116" s="187" t="s">
        <v>19</v>
      </c>
      <c r="N116" s="188" t="s">
        <v>43</v>
      </c>
      <c r="O116" s="66"/>
      <c r="P116" s="189">
        <f>O116*H116</f>
        <v>0</v>
      </c>
      <c r="Q116" s="189">
        <v>2.0000000000000001E-4</v>
      </c>
      <c r="R116" s="189">
        <f>Q116*H116</f>
        <v>7.332E-3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241</v>
      </c>
      <c r="AT116" s="191" t="s">
        <v>149</v>
      </c>
      <c r="AU116" s="191" t="s">
        <v>82</v>
      </c>
      <c r="AY116" s="19" t="s">
        <v>146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241</v>
      </c>
      <c r="BM116" s="191" t="s">
        <v>2366</v>
      </c>
    </row>
    <row r="117" spans="1:65" s="2" customFormat="1">
      <c r="A117" s="36"/>
      <c r="B117" s="37"/>
      <c r="C117" s="38"/>
      <c r="D117" s="193" t="s">
        <v>155</v>
      </c>
      <c r="E117" s="38"/>
      <c r="F117" s="194" t="s">
        <v>2367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155</v>
      </c>
      <c r="AU117" s="19" t="s">
        <v>82</v>
      </c>
    </row>
    <row r="118" spans="1:65" s="2" customFormat="1" ht="24.2" customHeight="1">
      <c r="A118" s="36"/>
      <c r="B118" s="37"/>
      <c r="C118" s="180" t="s">
        <v>241</v>
      </c>
      <c r="D118" s="180" t="s">
        <v>149</v>
      </c>
      <c r="E118" s="181" t="s">
        <v>2368</v>
      </c>
      <c r="F118" s="182" t="s">
        <v>2369</v>
      </c>
      <c r="G118" s="183" t="s">
        <v>297</v>
      </c>
      <c r="H118" s="184">
        <v>9.8800000000000008</v>
      </c>
      <c r="I118" s="185"/>
      <c r="J118" s="186">
        <f>ROUND(I118*H118,2)</f>
        <v>0</v>
      </c>
      <c r="K118" s="182" t="s">
        <v>153</v>
      </c>
      <c r="L118" s="41"/>
      <c r="M118" s="187" t="s">
        <v>19</v>
      </c>
      <c r="N118" s="188" t="s">
        <v>43</v>
      </c>
      <c r="O118" s="66"/>
      <c r="P118" s="189">
        <f>O118*H118</f>
        <v>0</v>
      </c>
      <c r="Q118" s="189">
        <v>3.4000000000000002E-4</v>
      </c>
      <c r="R118" s="189">
        <f>Q118*H118</f>
        <v>3.3592000000000006E-3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241</v>
      </c>
      <c r="AT118" s="191" t="s">
        <v>149</v>
      </c>
      <c r="AU118" s="191" t="s">
        <v>82</v>
      </c>
      <c r="AY118" s="19" t="s">
        <v>146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241</v>
      </c>
      <c r="BM118" s="191" t="s">
        <v>2370</v>
      </c>
    </row>
    <row r="119" spans="1:65" s="2" customFormat="1">
      <c r="A119" s="36"/>
      <c r="B119" s="37"/>
      <c r="C119" s="38"/>
      <c r="D119" s="193" t="s">
        <v>155</v>
      </c>
      <c r="E119" s="38"/>
      <c r="F119" s="194" t="s">
        <v>2371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155</v>
      </c>
      <c r="AU119" s="19" t="s">
        <v>82</v>
      </c>
    </row>
    <row r="120" spans="1:65" s="2" customFormat="1" ht="24.2" customHeight="1">
      <c r="A120" s="36"/>
      <c r="B120" s="37"/>
      <c r="C120" s="180" t="s">
        <v>246</v>
      </c>
      <c r="D120" s="180" t="s">
        <v>149</v>
      </c>
      <c r="E120" s="181" t="s">
        <v>2372</v>
      </c>
      <c r="F120" s="182" t="s">
        <v>2373</v>
      </c>
      <c r="G120" s="183" t="s">
        <v>297</v>
      </c>
      <c r="H120" s="184">
        <v>18.62</v>
      </c>
      <c r="I120" s="185"/>
      <c r="J120" s="186">
        <f>ROUND(I120*H120,2)</f>
        <v>0</v>
      </c>
      <c r="K120" s="182" t="s">
        <v>153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5.9999999999999995E-4</v>
      </c>
      <c r="R120" s="189">
        <f>Q120*H120</f>
        <v>1.1172E-2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241</v>
      </c>
      <c r="AT120" s="191" t="s">
        <v>149</v>
      </c>
      <c r="AU120" s="191" t="s">
        <v>82</v>
      </c>
      <c r="AY120" s="19" t="s">
        <v>146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241</v>
      </c>
      <c r="BM120" s="191" t="s">
        <v>2374</v>
      </c>
    </row>
    <row r="121" spans="1:65" s="2" customFormat="1">
      <c r="A121" s="36"/>
      <c r="B121" s="37"/>
      <c r="C121" s="38"/>
      <c r="D121" s="193" t="s">
        <v>155</v>
      </c>
      <c r="E121" s="38"/>
      <c r="F121" s="194" t="s">
        <v>2375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155</v>
      </c>
      <c r="AU121" s="19" t="s">
        <v>82</v>
      </c>
    </row>
    <row r="122" spans="1:65" s="2" customFormat="1" ht="33" customHeight="1">
      <c r="A122" s="36"/>
      <c r="B122" s="37"/>
      <c r="C122" s="180" t="s">
        <v>251</v>
      </c>
      <c r="D122" s="180" t="s">
        <v>149</v>
      </c>
      <c r="E122" s="181" t="s">
        <v>2376</v>
      </c>
      <c r="F122" s="182" t="s">
        <v>2377</v>
      </c>
      <c r="G122" s="183" t="s">
        <v>297</v>
      </c>
      <c r="H122" s="184">
        <v>294.56</v>
      </c>
      <c r="I122" s="185"/>
      <c r="J122" s="186">
        <f>ROUND(I122*H122,2)</f>
        <v>0</v>
      </c>
      <c r="K122" s="182" t="s">
        <v>153</v>
      </c>
      <c r="L122" s="41"/>
      <c r="M122" s="187" t="s">
        <v>19</v>
      </c>
      <c r="N122" s="188" t="s">
        <v>43</v>
      </c>
      <c r="O122" s="66"/>
      <c r="P122" s="189">
        <f>O122*H122</f>
        <v>0</v>
      </c>
      <c r="Q122" s="189">
        <v>9.0000000000000006E-5</v>
      </c>
      <c r="R122" s="189">
        <f>Q122*H122</f>
        <v>2.6510400000000003E-2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241</v>
      </c>
      <c r="AT122" s="191" t="s">
        <v>149</v>
      </c>
      <c r="AU122" s="191" t="s">
        <v>82</v>
      </c>
      <c r="AY122" s="19" t="s">
        <v>146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241</v>
      </c>
      <c r="BM122" s="191" t="s">
        <v>2378</v>
      </c>
    </row>
    <row r="123" spans="1:65" s="2" customFormat="1">
      <c r="A123" s="36"/>
      <c r="B123" s="37"/>
      <c r="C123" s="38"/>
      <c r="D123" s="193" t="s">
        <v>155</v>
      </c>
      <c r="E123" s="38"/>
      <c r="F123" s="194" t="s">
        <v>2379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155</v>
      </c>
      <c r="AU123" s="19" t="s">
        <v>82</v>
      </c>
    </row>
    <row r="124" spans="1:65" s="14" customFormat="1">
      <c r="B124" s="209"/>
      <c r="C124" s="210"/>
      <c r="D124" s="200" t="s">
        <v>157</v>
      </c>
      <c r="E124" s="211" t="s">
        <v>19</v>
      </c>
      <c r="F124" s="212" t="s">
        <v>2380</v>
      </c>
      <c r="G124" s="210"/>
      <c r="H124" s="213">
        <v>229.4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157</v>
      </c>
      <c r="AU124" s="219" t="s">
        <v>82</v>
      </c>
      <c r="AV124" s="14" t="s">
        <v>82</v>
      </c>
      <c r="AW124" s="14" t="s">
        <v>33</v>
      </c>
      <c r="AX124" s="14" t="s">
        <v>72</v>
      </c>
      <c r="AY124" s="219" t="s">
        <v>146</v>
      </c>
    </row>
    <row r="125" spans="1:65" s="14" customFormat="1">
      <c r="B125" s="209"/>
      <c r="C125" s="210"/>
      <c r="D125" s="200" t="s">
        <v>157</v>
      </c>
      <c r="E125" s="211" t="s">
        <v>19</v>
      </c>
      <c r="F125" s="212" t="s">
        <v>2381</v>
      </c>
      <c r="G125" s="210"/>
      <c r="H125" s="213">
        <v>9.8800000000000008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157</v>
      </c>
      <c r="AU125" s="219" t="s">
        <v>82</v>
      </c>
      <c r="AV125" s="14" t="s">
        <v>82</v>
      </c>
      <c r="AW125" s="14" t="s">
        <v>33</v>
      </c>
      <c r="AX125" s="14" t="s">
        <v>72</v>
      </c>
      <c r="AY125" s="219" t="s">
        <v>146</v>
      </c>
    </row>
    <row r="126" spans="1:65" s="14" customFormat="1">
      <c r="B126" s="209"/>
      <c r="C126" s="210"/>
      <c r="D126" s="200" t="s">
        <v>157</v>
      </c>
      <c r="E126" s="211" t="s">
        <v>19</v>
      </c>
      <c r="F126" s="212" t="s">
        <v>2382</v>
      </c>
      <c r="G126" s="210"/>
      <c r="H126" s="213">
        <v>18.62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157</v>
      </c>
      <c r="AU126" s="219" t="s">
        <v>82</v>
      </c>
      <c r="AV126" s="14" t="s">
        <v>82</v>
      </c>
      <c r="AW126" s="14" t="s">
        <v>33</v>
      </c>
      <c r="AX126" s="14" t="s">
        <v>72</v>
      </c>
      <c r="AY126" s="219" t="s">
        <v>146</v>
      </c>
    </row>
    <row r="127" spans="1:65" s="14" customFormat="1">
      <c r="B127" s="209"/>
      <c r="C127" s="210"/>
      <c r="D127" s="200" t="s">
        <v>157</v>
      </c>
      <c r="E127" s="211" t="s">
        <v>19</v>
      </c>
      <c r="F127" s="212" t="s">
        <v>2383</v>
      </c>
      <c r="G127" s="210"/>
      <c r="H127" s="213">
        <v>36.659999999999997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157</v>
      </c>
      <c r="AU127" s="219" t="s">
        <v>82</v>
      </c>
      <c r="AV127" s="14" t="s">
        <v>82</v>
      </c>
      <c r="AW127" s="14" t="s">
        <v>33</v>
      </c>
      <c r="AX127" s="14" t="s">
        <v>72</v>
      </c>
      <c r="AY127" s="219" t="s">
        <v>146</v>
      </c>
    </row>
    <row r="128" spans="1:65" s="15" customFormat="1">
      <c r="B128" s="220"/>
      <c r="C128" s="221"/>
      <c r="D128" s="200" t="s">
        <v>157</v>
      </c>
      <c r="E128" s="222" t="s">
        <v>19</v>
      </c>
      <c r="F128" s="223" t="s">
        <v>161</v>
      </c>
      <c r="G128" s="221"/>
      <c r="H128" s="224">
        <v>294.56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157</v>
      </c>
      <c r="AU128" s="230" t="s">
        <v>82</v>
      </c>
      <c r="AV128" s="15" t="s">
        <v>147</v>
      </c>
      <c r="AW128" s="15" t="s">
        <v>33</v>
      </c>
      <c r="AX128" s="15" t="s">
        <v>80</v>
      </c>
      <c r="AY128" s="230" t="s">
        <v>146</v>
      </c>
    </row>
    <row r="129" spans="1:65" s="2" customFormat="1" ht="24.2" customHeight="1">
      <c r="A129" s="36"/>
      <c r="B129" s="37"/>
      <c r="C129" s="180" t="s">
        <v>256</v>
      </c>
      <c r="D129" s="180" t="s">
        <v>149</v>
      </c>
      <c r="E129" s="181" t="s">
        <v>2384</v>
      </c>
      <c r="F129" s="182" t="s">
        <v>2385</v>
      </c>
      <c r="G129" s="183" t="s">
        <v>213</v>
      </c>
      <c r="H129" s="184">
        <v>8.3000000000000004E-2</v>
      </c>
      <c r="I129" s="185"/>
      <c r="J129" s="186">
        <f>ROUND(I129*H129,2)</f>
        <v>0</v>
      </c>
      <c r="K129" s="182" t="s">
        <v>153</v>
      </c>
      <c r="L129" s="41"/>
      <c r="M129" s="187" t="s">
        <v>19</v>
      </c>
      <c r="N129" s="188" t="s">
        <v>43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241</v>
      </c>
      <c r="AT129" s="191" t="s">
        <v>149</v>
      </c>
      <c r="AU129" s="191" t="s">
        <v>82</v>
      </c>
      <c r="AY129" s="19" t="s">
        <v>146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241</v>
      </c>
      <c r="BM129" s="191" t="s">
        <v>2386</v>
      </c>
    </row>
    <row r="130" spans="1:65" s="2" customFormat="1">
      <c r="A130" s="36"/>
      <c r="B130" s="37"/>
      <c r="C130" s="38"/>
      <c r="D130" s="193" t="s">
        <v>155</v>
      </c>
      <c r="E130" s="38"/>
      <c r="F130" s="194" t="s">
        <v>2387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155</v>
      </c>
      <c r="AU130" s="19" t="s">
        <v>82</v>
      </c>
    </row>
    <row r="131" spans="1:65" s="12" customFormat="1" ht="22.9" customHeight="1">
      <c r="B131" s="164"/>
      <c r="C131" s="165"/>
      <c r="D131" s="166" t="s">
        <v>71</v>
      </c>
      <c r="E131" s="178" t="s">
        <v>2388</v>
      </c>
      <c r="F131" s="178" t="s">
        <v>2389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SUM(P132:P135)</f>
        <v>0</v>
      </c>
      <c r="Q131" s="172"/>
      <c r="R131" s="173">
        <f>SUM(R132:R135)</f>
        <v>0</v>
      </c>
      <c r="S131" s="172"/>
      <c r="T131" s="174">
        <f>SUM(T132:T135)</f>
        <v>0</v>
      </c>
      <c r="AR131" s="175" t="s">
        <v>82</v>
      </c>
      <c r="AT131" s="176" t="s">
        <v>71</v>
      </c>
      <c r="AU131" s="176" t="s">
        <v>80</v>
      </c>
      <c r="AY131" s="175" t="s">
        <v>146</v>
      </c>
      <c r="BK131" s="177">
        <f>SUM(BK132:BK135)</f>
        <v>0</v>
      </c>
    </row>
    <row r="132" spans="1:65" s="2" customFormat="1" ht="16.5" customHeight="1">
      <c r="A132" s="36"/>
      <c r="B132" s="37"/>
      <c r="C132" s="180" t="s">
        <v>261</v>
      </c>
      <c r="D132" s="180" t="s">
        <v>149</v>
      </c>
      <c r="E132" s="181" t="s">
        <v>557</v>
      </c>
      <c r="F132" s="182" t="s">
        <v>2390</v>
      </c>
      <c r="G132" s="183" t="s">
        <v>785</v>
      </c>
      <c r="H132" s="184">
        <v>29</v>
      </c>
      <c r="I132" s="185"/>
      <c r="J132" s="186">
        <f>ROUND(I132*H132,2)</f>
        <v>0</v>
      </c>
      <c r="K132" s="182" t="s">
        <v>19</v>
      </c>
      <c r="L132" s="41"/>
      <c r="M132" s="187" t="s">
        <v>19</v>
      </c>
      <c r="N132" s="188" t="s">
        <v>43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241</v>
      </c>
      <c r="AT132" s="191" t="s">
        <v>149</v>
      </c>
      <c r="AU132" s="191" t="s">
        <v>82</v>
      </c>
      <c r="AY132" s="19" t="s">
        <v>146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241</v>
      </c>
      <c r="BM132" s="191" t="s">
        <v>2391</v>
      </c>
    </row>
    <row r="133" spans="1:65" s="2" customFormat="1" ht="16.5" customHeight="1">
      <c r="A133" s="36"/>
      <c r="B133" s="37"/>
      <c r="C133" s="180" t="s">
        <v>7</v>
      </c>
      <c r="D133" s="180" t="s">
        <v>149</v>
      </c>
      <c r="E133" s="181" t="s">
        <v>552</v>
      </c>
      <c r="F133" s="182" t="s">
        <v>2392</v>
      </c>
      <c r="G133" s="183" t="s">
        <v>785</v>
      </c>
      <c r="H133" s="184">
        <v>29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43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241</v>
      </c>
      <c r="AT133" s="191" t="s">
        <v>149</v>
      </c>
      <c r="AU133" s="191" t="s">
        <v>82</v>
      </c>
      <c r="AY133" s="19" t="s">
        <v>146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241</v>
      </c>
      <c r="BM133" s="191" t="s">
        <v>2393</v>
      </c>
    </row>
    <row r="134" spans="1:65" s="2" customFormat="1" ht="24.2" customHeight="1">
      <c r="A134" s="36"/>
      <c r="B134" s="37"/>
      <c r="C134" s="180" t="s">
        <v>271</v>
      </c>
      <c r="D134" s="180" t="s">
        <v>149</v>
      </c>
      <c r="E134" s="181" t="s">
        <v>2394</v>
      </c>
      <c r="F134" s="182" t="s">
        <v>2395</v>
      </c>
      <c r="G134" s="183" t="s">
        <v>213</v>
      </c>
      <c r="H134" s="184">
        <v>0.1</v>
      </c>
      <c r="I134" s="185"/>
      <c r="J134" s="186">
        <f>ROUND(I134*H134,2)</f>
        <v>0</v>
      </c>
      <c r="K134" s="182" t="s">
        <v>153</v>
      </c>
      <c r="L134" s="41"/>
      <c r="M134" s="187" t="s">
        <v>19</v>
      </c>
      <c r="N134" s="188" t="s">
        <v>43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241</v>
      </c>
      <c r="AT134" s="191" t="s">
        <v>149</v>
      </c>
      <c r="AU134" s="191" t="s">
        <v>82</v>
      </c>
      <c r="AY134" s="19" t="s">
        <v>146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241</v>
      </c>
      <c r="BM134" s="191" t="s">
        <v>2396</v>
      </c>
    </row>
    <row r="135" spans="1:65" s="2" customFormat="1">
      <c r="A135" s="36"/>
      <c r="B135" s="37"/>
      <c r="C135" s="38"/>
      <c r="D135" s="193" t="s">
        <v>155</v>
      </c>
      <c r="E135" s="38"/>
      <c r="F135" s="194" t="s">
        <v>2397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155</v>
      </c>
      <c r="AU135" s="19" t="s">
        <v>82</v>
      </c>
    </row>
    <row r="136" spans="1:65" s="12" customFormat="1" ht="22.9" customHeight="1">
      <c r="B136" s="164"/>
      <c r="C136" s="165"/>
      <c r="D136" s="166" t="s">
        <v>71</v>
      </c>
      <c r="E136" s="178" t="s">
        <v>2398</v>
      </c>
      <c r="F136" s="178" t="s">
        <v>2399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SUM(P137:P157)</f>
        <v>0</v>
      </c>
      <c r="Q136" s="172"/>
      <c r="R136" s="173">
        <f>SUM(R137:R157)</f>
        <v>0.7263099999999999</v>
      </c>
      <c r="S136" s="172"/>
      <c r="T136" s="174">
        <f>SUM(T137:T157)</f>
        <v>0</v>
      </c>
      <c r="AR136" s="175" t="s">
        <v>82</v>
      </c>
      <c r="AT136" s="176" t="s">
        <v>71</v>
      </c>
      <c r="AU136" s="176" t="s">
        <v>80</v>
      </c>
      <c r="AY136" s="175" t="s">
        <v>146</v>
      </c>
      <c r="BK136" s="177">
        <f>SUM(BK137:BK157)</f>
        <v>0</v>
      </c>
    </row>
    <row r="137" spans="1:65" s="2" customFormat="1" ht="24.2" customHeight="1">
      <c r="A137" s="36"/>
      <c r="B137" s="37"/>
      <c r="C137" s="180" t="s">
        <v>278</v>
      </c>
      <c r="D137" s="180" t="s">
        <v>149</v>
      </c>
      <c r="E137" s="181" t="s">
        <v>2400</v>
      </c>
      <c r="F137" s="182" t="s">
        <v>2401</v>
      </c>
      <c r="G137" s="183" t="s">
        <v>785</v>
      </c>
      <c r="H137" s="184">
        <v>2</v>
      </c>
      <c r="I137" s="185"/>
      <c r="J137" s="186">
        <f t="shared" ref="J137:J156" si="10">ROUND(I137*H137,2)</f>
        <v>0</v>
      </c>
      <c r="K137" s="182" t="s">
        <v>19</v>
      </c>
      <c r="L137" s="41"/>
      <c r="M137" s="187" t="s">
        <v>19</v>
      </c>
      <c r="N137" s="188" t="s">
        <v>43</v>
      </c>
      <c r="O137" s="66"/>
      <c r="P137" s="189">
        <f t="shared" ref="P137:P156" si="11">O137*H137</f>
        <v>0</v>
      </c>
      <c r="Q137" s="189">
        <v>1.8759999999999999E-2</v>
      </c>
      <c r="R137" s="189">
        <f t="shared" ref="R137:R156" si="12">Q137*H137</f>
        <v>3.7519999999999998E-2</v>
      </c>
      <c r="S137" s="189">
        <v>0</v>
      </c>
      <c r="T137" s="190">
        <f t="shared" ref="T137:T156" si="13"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241</v>
      </c>
      <c r="AT137" s="191" t="s">
        <v>149</v>
      </c>
      <c r="AU137" s="191" t="s">
        <v>82</v>
      </c>
      <c r="AY137" s="19" t="s">
        <v>146</v>
      </c>
      <c r="BE137" s="192">
        <f t="shared" ref="BE137:BE156" si="14">IF(N137="základní",J137,0)</f>
        <v>0</v>
      </c>
      <c r="BF137" s="192">
        <f t="shared" ref="BF137:BF156" si="15">IF(N137="snížená",J137,0)</f>
        <v>0</v>
      </c>
      <c r="BG137" s="192">
        <f t="shared" ref="BG137:BG156" si="16">IF(N137="zákl. přenesená",J137,0)</f>
        <v>0</v>
      </c>
      <c r="BH137" s="192">
        <f t="shared" ref="BH137:BH156" si="17">IF(N137="sníž. přenesená",J137,0)</f>
        <v>0</v>
      </c>
      <c r="BI137" s="192">
        <f t="shared" ref="BI137:BI156" si="18">IF(N137="nulová",J137,0)</f>
        <v>0</v>
      </c>
      <c r="BJ137" s="19" t="s">
        <v>80</v>
      </c>
      <c r="BK137" s="192">
        <f t="shared" ref="BK137:BK156" si="19">ROUND(I137*H137,2)</f>
        <v>0</v>
      </c>
      <c r="BL137" s="19" t="s">
        <v>241</v>
      </c>
      <c r="BM137" s="191" t="s">
        <v>2402</v>
      </c>
    </row>
    <row r="138" spans="1:65" s="2" customFormat="1" ht="24.2" customHeight="1">
      <c r="A138" s="36"/>
      <c r="B138" s="37"/>
      <c r="C138" s="180" t="s">
        <v>287</v>
      </c>
      <c r="D138" s="180" t="s">
        <v>149</v>
      </c>
      <c r="E138" s="181" t="s">
        <v>2403</v>
      </c>
      <c r="F138" s="182" t="s">
        <v>2404</v>
      </c>
      <c r="G138" s="183" t="s">
        <v>785</v>
      </c>
      <c r="H138" s="184">
        <v>3</v>
      </c>
      <c r="I138" s="185"/>
      <c r="J138" s="186">
        <f t="shared" si="10"/>
        <v>0</v>
      </c>
      <c r="K138" s="182" t="s">
        <v>19</v>
      </c>
      <c r="L138" s="41"/>
      <c r="M138" s="187" t="s">
        <v>19</v>
      </c>
      <c r="N138" s="188" t="s">
        <v>43</v>
      </c>
      <c r="O138" s="66"/>
      <c r="P138" s="189">
        <f t="shared" si="11"/>
        <v>0</v>
      </c>
      <c r="Q138" s="189">
        <v>1.0749999999999999E-2</v>
      </c>
      <c r="R138" s="189">
        <f t="shared" si="12"/>
        <v>3.2250000000000001E-2</v>
      </c>
      <c r="S138" s="189">
        <v>0</v>
      </c>
      <c r="T138" s="190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241</v>
      </c>
      <c r="AT138" s="191" t="s">
        <v>149</v>
      </c>
      <c r="AU138" s="191" t="s">
        <v>82</v>
      </c>
      <c r="AY138" s="19" t="s">
        <v>146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9" t="s">
        <v>80</v>
      </c>
      <c r="BK138" s="192">
        <f t="shared" si="19"/>
        <v>0</v>
      </c>
      <c r="BL138" s="19" t="s">
        <v>241</v>
      </c>
      <c r="BM138" s="191" t="s">
        <v>2405</v>
      </c>
    </row>
    <row r="139" spans="1:65" s="2" customFormat="1" ht="24.2" customHeight="1">
      <c r="A139" s="36"/>
      <c r="B139" s="37"/>
      <c r="C139" s="180" t="s">
        <v>294</v>
      </c>
      <c r="D139" s="180" t="s">
        <v>149</v>
      </c>
      <c r="E139" s="181" t="s">
        <v>2406</v>
      </c>
      <c r="F139" s="182" t="s">
        <v>2407</v>
      </c>
      <c r="G139" s="183" t="s">
        <v>785</v>
      </c>
      <c r="H139" s="184">
        <v>1</v>
      </c>
      <c r="I139" s="185"/>
      <c r="J139" s="186">
        <f t="shared" si="10"/>
        <v>0</v>
      </c>
      <c r="K139" s="182" t="s">
        <v>19</v>
      </c>
      <c r="L139" s="41"/>
      <c r="M139" s="187" t="s">
        <v>19</v>
      </c>
      <c r="N139" s="188" t="s">
        <v>43</v>
      </c>
      <c r="O139" s="66"/>
      <c r="P139" s="189">
        <f t="shared" si="11"/>
        <v>0</v>
      </c>
      <c r="Q139" s="189">
        <v>1.035E-2</v>
      </c>
      <c r="R139" s="189">
        <f t="shared" si="12"/>
        <v>1.035E-2</v>
      </c>
      <c r="S139" s="189">
        <v>0</v>
      </c>
      <c r="T139" s="190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241</v>
      </c>
      <c r="AT139" s="191" t="s">
        <v>149</v>
      </c>
      <c r="AU139" s="191" t="s">
        <v>82</v>
      </c>
      <c r="AY139" s="19" t="s">
        <v>146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9" t="s">
        <v>80</v>
      </c>
      <c r="BK139" s="192">
        <f t="shared" si="19"/>
        <v>0</v>
      </c>
      <c r="BL139" s="19" t="s">
        <v>241</v>
      </c>
      <c r="BM139" s="191" t="s">
        <v>2408</v>
      </c>
    </row>
    <row r="140" spans="1:65" s="2" customFormat="1" ht="24.2" customHeight="1">
      <c r="A140" s="36"/>
      <c r="B140" s="37"/>
      <c r="C140" s="180" t="s">
        <v>300</v>
      </c>
      <c r="D140" s="180" t="s">
        <v>149</v>
      </c>
      <c r="E140" s="181" t="s">
        <v>2409</v>
      </c>
      <c r="F140" s="182" t="s">
        <v>2410</v>
      </c>
      <c r="G140" s="183" t="s">
        <v>785</v>
      </c>
      <c r="H140" s="184">
        <v>1</v>
      </c>
      <c r="I140" s="185"/>
      <c r="J140" s="186">
        <f t="shared" si="10"/>
        <v>0</v>
      </c>
      <c r="K140" s="182" t="s">
        <v>19</v>
      </c>
      <c r="L140" s="41"/>
      <c r="M140" s="187" t="s">
        <v>19</v>
      </c>
      <c r="N140" s="188" t="s">
        <v>43</v>
      </c>
      <c r="O140" s="66"/>
      <c r="P140" s="189">
        <f t="shared" si="11"/>
        <v>0</v>
      </c>
      <c r="Q140" s="189">
        <v>1.4500000000000001E-2</v>
      </c>
      <c r="R140" s="189">
        <f t="shared" si="12"/>
        <v>1.4500000000000001E-2</v>
      </c>
      <c r="S140" s="189">
        <v>0</v>
      </c>
      <c r="T140" s="190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241</v>
      </c>
      <c r="AT140" s="191" t="s">
        <v>149</v>
      </c>
      <c r="AU140" s="191" t="s">
        <v>82</v>
      </c>
      <c r="AY140" s="19" t="s">
        <v>146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9" t="s">
        <v>80</v>
      </c>
      <c r="BK140" s="192">
        <f t="shared" si="19"/>
        <v>0</v>
      </c>
      <c r="BL140" s="19" t="s">
        <v>241</v>
      </c>
      <c r="BM140" s="191" t="s">
        <v>2411</v>
      </c>
    </row>
    <row r="141" spans="1:65" s="2" customFormat="1" ht="24.2" customHeight="1">
      <c r="A141" s="36"/>
      <c r="B141" s="37"/>
      <c r="C141" s="180" t="s">
        <v>305</v>
      </c>
      <c r="D141" s="180" t="s">
        <v>149</v>
      </c>
      <c r="E141" s="181" t="s">
        <v>2412</v>
      </c>
      <c r="F141" s="182" t="s">
        <v>2413</v>
      </c>
      <c r="G141" s="183" t="s">
        <v>785</v>
      </c>
      <c r="H141" s="184">
        <v>1</v>
      </c>
      <c r="I141" s="185"/>
      <c r="J141" s="186">
        <f t="shared" si="10"/>
        <v>0</v>
      </c>
      <c r="K141" s="182" t="s">
        <v>19</v>
      </c>
      <c r="L141" s="41"/>
      <c r="M141" s="187" t="s">
        <v>19</v>
      </c>
      <c r="N141" s="188" t="s">
        <v>43</v>
      </c>
      <c r="O141" s="66"/>
      <c r="P141" s="189">
        <f t="shared" si="11"/>
        <v>0</v>
      </c>
      <c r="Q141" s="189">
        <v>1.6549999999999999E-2</v>
      </c>
      <c r="R141" s="189">
        <f t="shared" si="12"/>
        <v>1.6549999999999999E-2</v>
      </c>
      <c r="S141" s="189">
        <v>0</v>
      </c>
      <c r="T141" s="190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241</v>
      </c>
      <c r="AT141" s="191" t="s">
        <v>149</v>
      </c>
      <c r="AU141" s="191" t="s">
        <v>82</v>
      </c>
      <c r="AY141" s="19" t="s">
        <v>146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9" t="s">
        <v>80</v>
      </c>
      <c r="BK141" s="192">
        <f t="shared" si="19"/>
        <v>0</v>
      </c>
      <c r="BL141" s="19" t="s">
        <v>241</v>
      </c>
      <c r="BM141" s="191" t="s">
        <v>2414</v>
      </c>
    </row>
    <row r="142" spans="1:65" s="2" customFormat="1" ht="24.2" customHeight="1">
      <c r="A142" s="36"/>
      <c r="B142" s="37"/>
      <c r="C142" s="180" t="s">
        <v>312</v>
      </c>
      <c r="D142" s="180" t="s">
        <v>149</v>
      </c>
      <c r="E142" s="181" t="s">
        <v>2415</v>
      </c>
      <c r="F142" s="182" t="s">
        <v>2416</v>
      </c>
      <c r="G142" s="183" t="s">
        <v>785</v>
      </c>
      <c r="H142" s="184">
        <v>1</v>
      </c>
      <c r="I142" s="185"/>
      <c r="J142" s="186">
        <f t="shared" si="10"/>
        <v>0</v>
      </c>
      <c r="K142" s="182" t="s">
        <v>19</v>
      </c>
      <c r="L142" s="41"/>
      <c r="M142" s="187" t="s">
        <v>19</v>
      </c>
      <c r="N142" s="188" t="s">
        <v>43</v>
      </c>
      <c r="O142" s="66"/>
      <c r="P142" s="189">
        <f t="shared" si="11"/>
        <v>0</v>
      </c>
      <c r="Q142" s="189">
        <v>1.8599999999999998E-2</v>
      </c>
      <c r="R142" s="189">
        <f t="shared" si="12"/>
        <v>1.8599999999999998E-2</v>
      </c>
      <c r="S142" s="189">
        <v>0</v>
      </c>
      <c r="T142" s="190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241</v>
      </c>
      <c r="AT142" s="191" t="s">
        <v>149</v>
      </c>
      <c r="AU142" s="191" t="s">
        <v>82</v>
      </c>
      <c r="AY142" s="19" t="s">
        <v>146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9" t="s">
        <v>80</v>
      </c>
      <c r="BK142" s="192">
        <f t="shared" si="19"/>
        <v>0</v>
      </c>
      <c r="BL142" s="19" t="s">
        <v>241</v>
      </c>
      <c r="BM142" s="191" t="s">
        <v>2417</v>
      </c>
    </row>
    <row r="143" spans="1:65" s="2" customFormat="1" ht="24.2" customHeight="1">
      <c r="A143" s="36"/>
      <c r="B143" s="37"/>
      <c r="C143" s="180" t="s">
        <v>316</v>
      </c>
      <c r="D143" s="180" t="s">
        <v>149</v>
      </c>
      <c r="E143" s="181" t="s">
        <v>2418</v>
      </c>
      <c r="F143" s="182" t="s">
        <v>2419</v>
      </c>
      <c r="G143" s="183" t="s">
        <v>785</v>
      </c>
      <c r="H143" s="184">
        <v>1</v>
      </c>
      <c r="I143" s="185"/>
      <c r="J143" s="186">
        <f t="shared" si="10"/>
        <v>0</v>
      </c>
      <c r="K143" s="182" t="s">
        <v>19</v>
      </c>
      <c r="L143" s="41"/>
      <c r="M143" s="187" t="s">
        <v>19</v>
      </c>
      <c r="N143" s="188" t="s">
        <v>43</v>
      </c>
      <c r="O143" s="66"/>
      <c r="P143" s="189">
        <f t="shared" si="11"/>
        <v>0</v>
      </c>
      <c r="Q143" s="189">
        <v>1.0749999999999999E-2</v>
      </c>
      <c r="R143" s="189">
        <f t="shared" si="12"/>
        <v>1.0749999999999999E-2</v>
      </c>
      <c r="S143" s="189">
        <v>0</v>
      </c>
      <c r="T143" s="190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241</v>
      </c>
      <c r="AT143" s="191" t="s">
        <v>149</v>
      </c>
      <c r="AU143" s="191" t="s">
        <v>82</v>
      </c>
      <c r="AY143" s="19" t="s">
        <v>146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9" t="s">
        <v>80</v>
      </c>
      <c r="BK143" s="192">
        <f t="shared" si="19"/>
        <v>0</v>
      </c>
      <c r="BL143" s="19" t="s">
        <v>241</v>
      </c>
      <c r="BM143" s="191" t="s">
        <v>2420</v>
      </c>
    </row>
    <row r="144" spans="1:65" s="2" customFormat="1" ht="24.2" customHeight="1">
      <c r="A144" s="36"/>
      <c r="B144" s="37"/>
      <c r="C144" s="180" t="s">
        <v>320</v>
      </c>
      <c r="D144" s="180" t="s">
        <v>149</v>
      </c>
      <c r="E144" s="181" t="s">
        <v>2421</v>
      </c>
      <c r="F144" s="182" t="s">
        <v>2422</v>
      </c>
      <c r="G144" s="183" t="s">
        <v>785</v>
      </c>
      <c r="H144" s="184">
        <v>1</v>
      </c>
      <c r="I144" s="185"/>
      <c r="J144" s="186">
        <f t="shared" si="10"/>
        <v>0</v>
      </c>
      <c r="K144" s="182" t="s">
        <v>19</v>
      </c>
      <c r="L144" s="41"/>
      <c r="M144" s="187" t="s">
        <v>19</v>
      </c>
      <c r="N144" s="188" t="s">
        <v>43</v>
      </c>
      <c r="O144" s="66"/>
      <c r="P144" s="189">
        <f t="shared" si="11"/>
        <v>0</v>
      </c>
      <c r="Q144" s="189">
        <v>1.2200000000000001E-2</v>
      </c>
      <c r="R144" s="189">
        <f t="shared" si="12"/>
        <v>1.2200000000000001E-2</v>
      </c>
      <c r="S144" s="189">
        <v>0</v>
      </c>
      <c r="T144" s="190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241</v>
      </c>
      <c r="AT144" s="191" t="s">
        <v>149</v>
      </c>
      <c r="AU144" s="191" t="s">
        <v>82</v>
      </c>
      <c r="AY144" s="19" t="s">
        <v>146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9" t="s">
        <v>80</v>
      </c>
      <c r="BK144" s="192">
        <f t="shared" si="19"/>
        <v>0</v>
      </c>
      <c r="BL144" s="19" t="s">
        <v>241</v>
      </c>
      <c r="BM144" s="191" t="s">
        <v>2423</v>
      </c>
    </row>
    <row r="145" spans="1:65" s="2" customFormat="1" ht="24.2" customHeight="1">
      <c r="A145" s="36"/>
      <c r="B145" s="37"/>
      <c r="C145" s="180" t="s">
        <v>326</v>
      </c>
      <c r="D145" s="180" t="s">
        <v>149</v>
      </c>
      <c r="E145" s="181" t="s">
        <v>2424</v>
      </c>
      <c r="F145" s="182" t="s">
        <v>2425</v>
      </c>
      <c r="G145" s="183" t="s">
        <v>785</v>
      </c>
      <c r="H145" s="184">
        <v>1</v>
      </c>
      <c r="I145" s="185"/>
      <c r="J145" s="186">
        <f t="shared" si="10"/>
        <v>0</v>
      </c>
      <c r="K145" s="182" t="s">
        <v>19</v>
      </c>
      <c r="L145" s="41"/>
      <c r="M145" s="187" t="s">
        <v>19</v>
      </c>
      <c r="N145" s="188" t="s">
        <v>43</v>
      </c>
      <c r="O145" s="66"/>
      <c r="P145" s="189">
        <f t="shared" si="11"/>
        <v>0</v>
      </c>
      <c r="Q145" s="189">
        <v>2.7E-2</v>
      </c>
      <c r="R145" s="189">
        <f t="shared" si="12"/>
        <v>2.7E-2</v>
      </c>
      <c r="S145" s="189">
        <v>0</v>
      </c>
      <c r="T145" s="190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241</v>
      </c>
      <c r="AT145" s="191" t="s">
        <v>149</v>
      </c>
      <c r="AU145" s="191" t="s">
        <v>82</v>
      </c>
      <c r="AY145" s="19" t="s">
        <v>146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9" t="s">
        <v>80</v>
      </c>
      <c r="BK145" s="192">
        <f t="shared" si="19"/>
        <v>0</v>
      </c>
      <c r="BL145" s="19" t="s">
        <v>241</v>
      </c>
      <c r="BM145" s="191" t="s">
        <v>2426</v>
      </c>
    </row>
    <row r="146" spans="1:65" s="2" customFormat="1" ht="24.2" customHeight="1">
      <c r="A146" s="36"/>
      <c r="B146" s="37"/>
      <c r="C146" s="180" t="s">
        <v>335</v>
      </c>
      <c r="D146" s="180" t="s">
        <v>149</v>
      </c>
      <c r="E146" s="181" t="s">
        <v>2427</v>
      </c>
      <c r="F146" s="182" t="s">
        <v>2428</v>
      </c>
      <c r="G146" s="183" t="s">
        <v>785</v>
      </c>
      <c r="H146" s="184">
        <v>1</v>
      </c>
      <c r="I146" s="185"/>
      <c r="J146" s="186">
        <f t="shared" si="10"/>
        <v>0</v>
      </c>
      <c r="K146" s="182" t="s">
        <v>19</v>
      </c>
      <c r="L146" s="41"/>
      <c r="M146" s="187" t="s">
        <v>19</v>
      </c>
      <c r="N146" s="188" t="s">
        <v>43</v>
      </c>
      <c r="O146" s="66"/>
      <c r="P146" s="189">
        <f t="shared" si="11"/>
        <v>0</v>
      </c>
      <c r="Q146" s="189">
        <v>0.03</v>
      </c>
      <c r="R146" s="189">
        <f t="shared" si="12"/>
        <v>0.03</v>
      </c>
      <c r="S146" s="189">
        <v>0</v>
      </c>
      <c r="T146" s="190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241</v>
      </c>
      <c r="AT146" s="191" t="s">
        <v>149</v>
      </c>
      <c r="AU146" s="191" t="s">
        <v>82</v>
      </c>
      <c r="AY146" s="19" t="s">
        <v>146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9" t="s">
        <v>80</v>
      </c>
      <c r="BK146" s="192">
        <f t="shared" si="19"/>
        <v>0</v>
      </c>
      <c r="BL146" s="19" t="s">
        <v>241</v>
      </c>
      <c r="BM146" s="191" t="s">
        <v>2429</v>
      </c>
    </row>
    <row r="147" spans="1:65" s="2" customFormat="1" ht="24.2" customHeight="1">
      <c r="A147" s="36"/>
      <c r="B147" s="37"/>
      <c r="C147" s="180" t="s">
        <v>340</v>
      </c>
      <c r="D147" s="180" t="s">
        <v>149</v>
      </c>
      <c r="E147" s="181" t="s">
        <v>2430</v>
      </c>
      <c r="F147" s="182" t="s">
        <v>2431</v>
      </c>
      <c r="G147" s="183" t="s">
        <v>785</v>
      </c>
      <c r="H147" s="184">
        <v>2</v>
      </c>
      <c r="I147" s="185"/>
      <c r="J147" s="186">
        <f t="shared" si="10"/>
        <v>0</v>
      </c>
      <c r="K147" s="182" t="s">
        <v>19</v>
      </c>
      <c r="L147" s="41"/>
      <c r="M147" s="187" t="s">
        <v>19</v>
      </c>
      <c r="N147" s="188" t="s">
        <v>43</v>
      </c>
      <c r="O147" s="66"/>
      <c r="P147" s="189">
        <f t="shared" si="11"/>
        <v>0</v>
      </c>
      <c r="Q147" s="189">
        <v>1.4500000000000001E-2</v>
      </c>
      <c r="R147" s="189">
        <f t="shared" si="12"/>
        <v>2.9000000000000001E-2</v>
      </c>
      <c r="S147" s="189">
        <v>0</v>
      </c>
      <c r="T147" s="190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241</v>
      </c>
      <c r="AT147" s="191" t="s">
        <v>149</v>
      </c>
      <c r="AU147" s="191" t="s">
        <v>82</v>
      </c>
      <c r="AY147" s="19" t="s">
        <v>146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9" t="s">
        <v>80</v>
      </c>
      <c r="BK147" s="192">
        <f t="shared" si="19"/>
        <v>0</v>
      </c>
      <c r="BL147" s="19" t="s">
        <v>241</v>
      </c>
      <c r="BM147" s="191" t="s">
        <v>2432</v>
      </c>
    </row>
    <row r="148" spans="1:65" s="2" customFormat="1" ht="24.2" customHeight="1">
      <c r="A148" s="36"/>
      <c r="B148" s="37"/>
      <c r="C148" s="180" t="s">
        <v>346</v>
      </c>
      <c r="D148" s="180" t="s">
        <v>149</v>
      </c>
      <c r="E148" s="181" t="s">
        <v>2433</v>
      </c>
      <c r="F148" s="182" t="s">
        <v>2434</v>
      </c>
      <c r="G148" s="183" t="s">
        <v>785</v>
      </c>
      <c r="H148" s="184">
        <v>6</v>
      </c>
      <c r="I148" s="185"/>
      <c r="J148" s="186">
        <f t="shared" si="10"/>
        <v>0</v>
      </c>
      <c r="K148" s="182" t="s">
        <v>19</v>
      </c>
      <c r="L148" s="41"/>
      <c r="M148" s="187" t="s">
        <v>19</v>
      </c>
      <c r="N148" s="188" t="s">
        <v>43</v>
      </c>
      <c r="O148" s="66"/>
      <c r="P148" s="189">
        <f t="shared" si="11"/>
        <v>0</v>
      </c>
      <c r="Q148" s="189">
        <v>3.0880000000000001E-2</v>
      </c>
      <c r="R148" s="189">
        <f t="shared" si="12"/>
        <v>0.18528</v>
      </c>
      <c r="S148" s="189">
        <v>0</v>
      </c>
      <c r="T148" s="190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241</v>
      </c>
      <c r="AT148" s="191" t="s">
        <v>149</v>
      </c>
      <c r="AU148" s="191" t="s">
        <v>82</v>
      </c>
      <c r="AY148" s="19" t="s">
        <v>146</v>
      </c>
      <c r="BE148" s="192">
        <f t="shared" si="14"/>
        <v>0</v>
      </c>
      <c r="BF148" s="192">
        <f t="shared" si="15"/>
        <v>0</v>
      </c>
      <c r="BG148" s="192">
        <f t="shared" si="16"/>
        <v>0</v>
      </c>
      <c r="BH148" s="192">
        <f t="shared" si="17"/>
        <v>0</v>
      </c>
      <c r="BI148" s="192">
        <f t="shared" si="18"/>
        <v>0</v>
      </c>
      <c r="BJ148" s="19" t="s">
        <v>80</v>
      </c>
      <c r="BK148" s="192">
        <f t="shared" si="19"/>
        <v>0</v>
      </c>
      <c r="BL148" s="19" t="s">
        <v>241</v>
      </c>
      <c r="BM148" s="191" t="s">
        <v>2435</v>
      </c>
    </row>
    <row r="149" spans="1:65" s="2" customFormat="1" ht="24.2" customHeight="1">
      <c r="A149" s="36"/>
      <c r="B149" s="37"/>
      <c r="C149" s="180" t="s">
        <v>352</v>
      </c>
      <c r="D149" s="180" t="s">
        <v>149</v>
      </c>
      <c r="E149" s="181" t="s">
        <v>2436</v>
      </c>
      <c r="F149" s="182" t="s">
        <v>2437</v>
      </c>
      <c r="G149" s="183" t="s">
        <v>785</v>
      </c>
      <c r="H149" s="184">
        <v>1</v>
      </c>
      <c r="I149" s="185"/>
      <c r="J149" s="186">
        <f t="shared" si="10"/>
        <v>0</v>
      </c>
      <c r="K149" s="182" t="s">
        <v>19</v>
      </c>
      <c r="L149" s="41"/>
      <c r="M149" s="187" t="s">
        <v>19</v>
      </c>
      <c r="N149" s="188" t="s">
        <v>43</v>
      </c>
      <c r="O149" s="66"/>
      <c r="P149" s="189">
        <f t="shared" si="11"/>
        <v>0</v>
      </c>
      <c r="Q149" s="189">
        <v>4.4499999999999998E-2</v>
      </c>
      <c r="R149" s="189">
        <f t="shared" si="12"/>
        <v>4.4499999999999998E-2</v>
      </c>
      <c r="S149" s="189">
        <v>0</v>
      </c>
      <c r="T149" s="190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241</v>
      </c>
      <c r="AT149" s="191" t="s">
        <v>149</v>
      </c>
      <c r="AU149" s="191" t="s">
        <v>82</v>
      </c>
      <c r="AY149" s="19" t="s">
        <v>146</v>
      </c>
      <c r="BE149" s="192">
        <f t="shared" si="14"/>
        <v>0</v>
      </c>
      <c r="BF149" s="192">
        <f t="shared" si="15"/>
        <v>0</v>
      </c>
      <c r="BG149" s="192">
        <f t="shared" si="16"/>
        <v>0</v>
      </c>
      <c r="BH149" s="192">
        <f t="shared" si="17"/>
        <v>0</v>
      </c>
      <c r="BI149" s="192">
        <f t="shared" si="18"/>
        <v>0</v>
      </c>
      <c r="BJ149" s="19" t="s">
        <v>80</v>
      </c>
      <c r="BK149" s="192">
        <f t="shared" si="19"/>
        <v>0</v>
      </c>
      <c r="BL149" s="19" t="s">
        <v>241</v>
      </c>
      <c r="BM149" s="191" t="s">
        <v>2438</v>
      </c>
    </row>
    <row r="150" spans="1:65" s="2" customFormat="1" ht="24.2" customHeight="1">
      <c r="A150" s="36"/>
      <c r="B150" s="37"/>
      <c r="C150" s="180" t="s">
        <v>614</v>
      </c>
      <c r="D150" s="180" t="s">
        <v>149</v>
      </c>
      <c r="E150" s="181" t="s">
        <v>2439</v>
      </c>
      <c r="F150" s="182" t="s">
        <v>2440</v>
      </c>
      <c r="G150" s="183" t="s">
        <v>785</v>
      </c>
      <c r="H150" s="184">
        <v>1</v>
      </c>
      <c r="I150" s="185"/>
      <c r="J150" s="186">
        <f t="shared" si="10"/>
        <v>0</v>
      </c>
      <c r="K150" s="182" t="s">
        <v>19</v>
      </c>
      <c r="L150" s="41"/>
      <c r="M150" s="187" t="s">
        <v>19</v>
      </c>
      <c r="N150" s="188" t="s">
        <v>43</v>
      </c>
      <c r="O150" s="66"/>
      <c r="P150" s="189">
        <f t="shared" si="11"/>
        <v>0</v>
      </c>
      <c r="Q150" s="189">
        <v>4.9200000000000001E-2</v>
      </c>
      <c r="R150" s="189">
        <f t="shared" si="12"/>
        <v>4.9200000000000001E-2</v>
      </c>
      <c r="S150" s="189">
        <v>0</v>
      </c>
      <c r="T150" s="190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241</v>
      </c>
      <c r="AT150" s="191" t="s">
        <v>149</v>
      </c>
      <c r="AU150" s="191" t="s">
        <v>82</v>
      </c>
      <c r="AY150" s="19" t="s">
        <v>146</v>
      </c>
      <c r="BE150" s="192">
        <f t="shared" si="14"/>
        <v>0</v>
      </c>
      <c r="BF150" s="192">
        <f t="shared" si="15"/>
        <v>0</v>
      </c>
      <c r="BG150" s="192">
        <f t="shared" si="16"/>
        <v>0</v>
      </c>
      <c r="BH150" s="192">
        <f t="shared" si="17"/>
        <v>0</v>
      </c>
      <c r="BI150" s="192">
        <f t="shared" si="18"/>
        <v>0</v>
      </c>
      <c r="BJ150" s="19" t="s">
        <v>80</v>
      </c>
      <c r="BK150" s="192">
        <f t="shared" si="19"/>
        <v>0</v>
      </c>
      <c r="BL150" s="19" t="s">
        <v>241</v>
      </c>
      <c r="BM150" s="191" t="s">
        <v>2441</v>
      </c>
    </row>
    <row r="151" spans="1:65" s="2" customFormat="1" ht="24.2" customHeight="1">
      <c r="A151" s="36"/>
      <c r="B151" s="37"/>
      <c r="C151" s="180" t="s">
        <v>619</v>
      </c>
      <c r="D151" s="180" t="s">
        <v>149</v>
      </c>
      <c r="E151" s="181" t="s">
        <v>2442</v>
      </c>
      <c r="F151" s="182" t="s">
        <v>2443</v>
      </c>
      <c r="G151" s="183" t="s">
        <v>785</v>
      </c>
      <c r="H151" s="184">
        <v>1</v>
      </c>
      <c r="I151" s="185"/>
      <c r="J151" s="186">
        <f t="shared" si="10"/>
        <v>0</v>
      </c>
      <c r="K151" s="182" t="s">
        <v>19</v>
      </c>
      <c r="L151" s="41"/>
      <c r="M151" s="187" t="s">
        <v>19</v>
      </c>
      <c r="N151" s="188" t="s">
        <v>43</v>
      </c>
      <c r="O151" s="66"/>
      <c r="P151" s="189">
        <f t="shared" si="11"/>
        <v>0</v>
      </c>
      <c r="Q151" s="189">
        <v>3.1539999999999999E-2</v>
      </c>
      <c r="R151" s="189">
        <f t="shared" si="12"/>
        <v>3.1539999999999999E-2</v>
      </c>
      <c r="S151" s="189">
        <v>0</v>
      </c>
      <c r="T151" s="190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241</v>
      </c>
      <c r="AT151" s="191" t="s">
        <v>149</v>
      </c>
      <c r="AU151" s="191" t="s">
        <v>82</v>
      </c>
      <c r="AY151" s="19" t="s">
        <v>146</v>
      </c>
      <c r="BE151" s="192">
        <f t="shared" si="14"/>
        <v>0</v>
      </c>
      <c r="BF151" s="192">
        <f t="shared" si="15"/>
        <v>0</v>
      </c>
      <c r="BG151" s="192">
        <f t="shared" si="16"/>
        <v>0</v>
      </c>
      <c r="BH151" s="192">
        <f t="shared" si="17"/>
        <v>0</v>
      </c>
      <c r="BI151" s="192">
        <f t="shared" si="18"/>
        <v>0</v>
      </c>
      <c r="BJ151" s="19" t="s">
        <v>80</v>
      </c>
      <c r="BK151" s="192">
        <f t="shared" si="19"/>
        <v>0</v>
      </c>
      <c r="BL151" s="19" t="s">
        <v>241</v>
      </c>
      <c r="BM151" s="191" t="s">
        <v>2444</v>
      </c>
    </row>
    <row r="152" spans="1:65" s="2" customFormat="1" ht="24.2" customHeight="1">
      <c r="A152" s="36"/>
      <c r="B152" s="37"/>
      <c r="C152" s="180" t="s">
        <v>624</v>
      </c>
      <c r="D152" s="180" t="s">
        <v>149</v>
      </c>
      <c r="E152" s="181" t="s">
        <v>2445</v>
      </c>
      <c r="F152" s="182" t="s">
        <v>2446</v>
      </c>
      <c r="G152" s="183" t="s">
        <v>785</v>
      </c>
      <c r="H152" s="184">
        <v>1</v>
      </c>
      <c r="I152" s="185"/>
      <c r="J152" s="186">
        <f t="shared" si="10"/>
        <v>0</v>
      </c>
      <c r="K152" s="182" t="s">
        <v>19</v>
      </c>
      <c r="L152" s="41"/>
      <c r="M152" s="187" t="s">
        <v>19</v>
      </c>
      <c r="N152" s="188" t="s">
        <v>43</v>
      </c>
      <c r="O152" s="66"/>
      <c r="P152" s="189">
        <f t="shared" si="11"/>
        <v>0</v>
      </c>
      <c r="Q152" s="189">
        <v>4.1320000000000003E-2</v>
      </c>
      <c r="R152" s="189">
        <f t="shared" si="12"/>
        <v>4.1320000000000003E-2</v>
      </c>
      <c r="S152" s="189">
        <v>0</v>
      </c>
      <c r="T152" s="190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241</v>
      </c>
      <c r="AT152" s="191" t="s">
        <v>149</v>
      </c>
      <c r="AU152" s="191" t="s">
        <v>82</v>
      </c>
      <c r="AY152" s="19" t="s">
        <v>146</v>
      </c>
      <c r="BE152" s="192">
        <f t="shared" si="14"/>
        <v>0</v>
      </c>
      <c r="BF152" s="192">
        <f t="shared" si="15"/>
        <v>0</v>
      </c>
      <c r="BG152" s="192">
        <f t="shared" si="16"/>
        <v>0</v>
      </c>
      <c r="BH152" s="192">
        <f t="shared" si="17"/>
        <v>0</v>
      </c>
      <c r="BI152" s="192">
        <f t="shared" si="18"/>
        <v>0</v>
      </c>
      <c r="BJ152" s="19" t="s">
        <v>80</v>
      </c>
      <c r="BK152" s="192">
        <f t="shared" si="19"/>
        <v>0</v>
      </c>
      <c r="BL152" s="19" t="s">
        <v>241</v>
      </c>
      <c r="BM152" s="191" t="s">
        <v>2447</v>
      </c>
    </row>
    <row r="153" spans="1:65" s="2" customFormat="1" ht="24.2" customHeight="1">
      <c r="A153" s="36"/>
      <c r="B153" s="37"/>
      <c r="C153" s="180" t="s">
        <v>734</v>
      </c>
      <c r="D153" s="180" t="s">
        <v>149</v>
      </c>
      <c r="E153" s="181" t="s">
        <v>2448</v>
      </c>
      <c r="F153" s="182" t="s">
        <v>2449</v>
      </c>
      <c r="G153" s="183" t="s">
        <v>785</v>
      </c>
      <c r="H153" s="184">
        <v>1</v>
      </c>
      <c r="I153" s="185"/>
      <c r="J153" s="186">
        <f t="shared" si="10"/>
        <v>0</v>
      </c>
      <c r="K153" s="182" t="s">
        <v>19</v>
      </c>
      <c r="L153" s="41"/>
      <c r="M153" s="187" t="s">
        <v>19</v>
      </c>
      <c r="N153" s="188" t="s">
        <v>43</v>
      </c>
      <c r="O153" s="66"/>
      <c r="P153" s="189">
        <f t="shared" si="11"/>
        <v>0</v>
      </c>
      <c r="Q153" s="189">
        <v>4.7840000000000001E-2</v>
      </c>
      <c r="R153" s="189">
        <f t="shared" si="12"/>
        <v>4.7840000000000001E-2</v>
      </c>
      <c r="S153" s="189">
        <v>0</v>
      </c>
      <c r="T153" s="190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241</v>
      </c>
      <c r="AT153" s="191" t="s">
        <v>149</v>
      </c>
      <c r="AU153" s="191" t="s">
        <v>82</v>
      </c>
      <c r="AY153" s="19" t="s">
        <v>146</v>
      </c>
      <c r="BE153" s="192">
        <f t="shared" si="14"/>
        <v>0</v>
      </c>
      <c r="BF153" s="192">
        <f t="shared" si="15"/>
        <v>0</v>
      </c>
      <c r="BG153" s="192">
        <f t="shared" si="16"/>
        <v>0</v>
      </c>
      <c r="BH153" s="192">
        <f t="shared" si="17"/>
        <v>0</v>
      </c>
      <c r="BI153" s="192">
        <f t="shared" si="18"/>
        <v>0</v>
      </c>
      <c r="BJ153" s="19" t="s">
        <v>80</v>
      </c>
      <c r="BK153" s="192">
        <f t="shared" si="19"/>
        <v>0</v>
      </c>
      <c r="BL153" s="19" t="s">
        <v>241</v>
      </c>
      <c r="BM153" s="191" t="s">
        <v>2450</v>
      </c>
    </row>
    <row r="154" spans="1:65" s="2" customFormat="1" ht="24.2" customHeight="1">
      <c r="A154" s="36"/>
      <c r="B154" s="37"/>
      <c r="C154" s="180" t="s">
        <v>845</v>
      </c>
      <c r="D154" s="180" t="s">
        <v>149</v>
      </c>
      <c r="E154" s="181" t="s">
        <v>2451</v>
      </c>
      <c r="F154" s="182" t="s">
        <v>2452</v>
      </c>
      <c r="G154" s="183" t="s">
        <v>785</v>
      </c>
      <c r="H154" s="184">
        <v>2</v>
      </c>
      <c r="I154" s="185"/>
      <c r="J154" s="186">
        <f t="shared" si="10"/>
        <v>0</v>
      </c>
      <c r="K154" s="182" t="s">
        <v>19</v>
      </c>
      <c r="L154" s="41"/>
      <c r="M154" s="187" t="s">
        <v>19</v>
      </c>
      <c r="N154" s="188" t="s">
        <v>43</v>
      </c>
      <c r="O154" s="66"/>
      <c r="P154" s="189">
        <f t="shared" si="11"/>
        <v>0</v>
      </c>
      <c r="Q154" s="189">
        <v>3.5680000000000003E-2</v>
      </c>
      <c r="R154" s="189">
        <f t="shared" si="12"/>
        <v>7.1360000000000007E-2</v>
      </c>
      <c r="S154" s="189">
        <v>0</v>
      </c>
      <c r="T154" s="190">
        <f t="shared" si="1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241</v>
      </c>
      <c r="AT154" s="191" t="s">
        <v>149</v>
      </c>
      <c r="AU154" s="191" t="s">
        <v>82</v>
      </c>
      <c r="AY154" s="19" t="s">
        <v>146</v>
      </c>
      <c r="BE154" s="192">
        <f t="shared" si="14"/>
        <v>0</v>
      </c>
      <c r="BF154" s="192">
        <f t="shared" si="15"/>
        <v>0</v>
      </c>
      <c r="BG154" s="192">
        <f t="shared" si="16"/>
        <v>0</v>
      </c>
      <c r="BH154" s="192">
        <f t="shared" si="17"/>
        <v>0</v>
      </c>
      <c r="BI154" s="192">
        <f t="shared" si="18"/>
        <v>0</v>
      </c>
      <c r="BJ154" s="19" t="s">
        <v>80</v>
      </c>
      <c r="BK154" s="192">
        <f t="shared" si="19"/>
        <v>0</v>
      </c>
      <c r="BL154" s="19" t="s">
        <v>241</v>
      </c>
      <c r="BM154" s="191" t="s">
        <v>2453</v>
      </c>
    </row>
    <row r="155" spans="1:65" s="2" customFormat="1" ht="24.2" customHeight="1">
      <c r="A155" s="36"/>
      <c r="B155" s="37"/>
      <c r="C155" s="180" t="s">
        <v>853</v>
      </c>
      <c r="D155" s="180" t="s">
        <v>149</v>
      </c>
      <c r="E155" s="181" t="s">
        <v>2454</v>
      </c>
      <c r="F155" s="182" t="s">
        <v>2455</v>
      </c>
      <c r="G155" s="183" t="s">
        <v>785</v>
      </c>
      <c r="H155" s="184">
        <v>1</v>
      </c>
      <c r="I155" s="185"/>
      <c r="J155" s="186">
        <f t="shared" si="10"/>
        <v>0</v>
      </c>
      <c r="K155" s="182" t="s">
        <v>19</v>
      </c>
      <c r="L155" s="41"/>
      <c r="M155" s="187" t="s">
        <v>19</v>
      </c>
      <c r="N155" s="188" t="s">
        <v>43</v>
      </c>
      <c r="O155" s="66"/>
      <c r="P155" s="189">
        <f t="shared" si="11"/>
        <v>0</v>
      </c>
      <c r="Q155" s="189">
        <v>1.6549999999999999E-2</v>
      </c>
      <c r="R155" s="189">
        <f t="shared" si="12"/>
        <v>1.6549999999999999E-2</v>
      </c>
      <c r="S155" s="189">
        <v>0</v>
      </c>
      <c r="T155" s="190">
        <f t="shared" si="1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241</v>
      </c>
      <c r="AT155" s="191" t="s">
        <v>149</v>
      </c>
      <c r="AU155" s="191" t="s">
        <v>82</v>
      </c>
      <c r="AY155" s="19" t="s">
        <v>146</v>
      </c>
      <c r="BE155" s="192">
        <f t="shared" si="14"/>
        <v>0</v>
      </c>
      <c r="BF155" s="192">
        <f t="shared" si="15"/>
        <v>0</v>
      </c>
      <c r="BG155" s="192">
        <f t="shared" si="16"/>
        <v>0</v>
      </c>
      <c r="BH155" s="192">
        <f t="shared" si="17"/>
        <v>0</v>
      </c>
      <c r="BI155" s="192">
        <f t="shared" si="18"/>
        <v>0</v>
      </c>
      <c r="BJ155" s="19" t="s">
        <v>80</v>
      </c>
      <c r="BK155" s="192">
        <f t="shared" si="19"/>
        <v>0</v>
      </c>
      <c r="BL155" s="19" t="s">
        <v>241</v>
      </c>
      <c r="BM155" s="191" t="s">
        <v>2456</v>
      </c>
    </row>
    <row r="156" spans="1:65" s="2" customFormat="1" ht="24.2" customHeight="1">
      <c r="A156" s="36"/>
      <c r="B156" s="37"/>
      <c r="C156" s="180" t="s">
        <v>861</v>
      </c>
      <c r="D156" s="180" t="s">
        <v>149</v>
      </c>
      <c r="E156" s="181" t="s">
        <v>2457</v>
      </c>
      <c r="F156" s="182" t="s">
        <v>2458</v>
      </c>
      <c r="G156" s="183" t="s">
        <v>213</v>
      </c>
      <c r="H156" s="184">
        <v>0.72599999999999998</v>
      </c>
      <c r="I156" s="185"/>
      <c r="J156" s="186">
        <f t="shared" si="10"/>
        <v>0</v>
      </c>
      <c r="K156" s="182" t="s">
        <v>153</v>
      </c>
      <c r="L156" s="41"/>
      <c r="M156" s="187" t="s">
        <v>19</v>
      </c>
      <c r="N156" s="188" t="s">
        <v>43</v>
      </c>
      <c r="O156" s="66"/>
      <c r="P156" s="189">
        <f t="shared" si="11"/>
        <v>0</v>
      </c>
      <c r="Q156" s="189">
        <v>0</v>
      </c>
      <c r="R156" s="189">
        <f t="shared" si="12"/>
        <v>0</v>
      </c>
      <c r="S156" s="189">
        <v>0</v>
      </c>
      <c r="T156" s="190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241</v>
      </c>
      <c r="AT156" s="191" t="s">
        <v>149</v>
      </c>
      <c r="AU156" s="191" t="s">
        <v>82</v>
      </c>
      <c r="AY156" s="19" t="s">
        <v>146</v>
      </c>
      <c r="BE156" s="192">
        <f t="shared" si="14"/>
        <v>0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9" t="s">
        <v>80</v>
      </c>
      <c r="BK156" s="192">
        <f t="shared" si="19"/>
        <v>0</v>
      </c>
      <c r="BL156" s="19" t="s">
        <v>241</v>
      </c>
      <c r="BM156" s="191" t="s">
        <v>2459</v>
      </c>
    </row>
    <row r="157" spans="1:65" s="2" customFormat="1">
      <c r="A157" s="36"/>
      <c r="B157" s="37"/>
      <c r="C157" s="38"/>
      <c r="D157" s="193" t="s">
        <v>155</v>
      </c>
      <c r="E157" s="38"/>
      <c r="F157" s="194" t="s">
        <v>2460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155</v>
      </c>
      <c r="AU157" s="19" t="s">
        <v>82</v>
      </c>
    </row>
    <row r="158" spans="1:65" s="12" customFormat="1" ht="25.9" customHeight="1">
      <c r="B158" s="164"/>
      <c r="C158" s="165"/>
      <c r="D158" s="166" t="s">
        <v>71</v>
      </c>
      <c r="E158" s="167" t="s">
        <v>331</v>
      </c>
      <c r="F158" s="167" t="s">
        <v>332</v>
      </c>
      <c r="G158" s="165"/>
      <c r="H158" s="165"/>
      <c r="I158" s="168"/>
      <c r="J158" s="169">
        <f>BK158</f>
        <v>0</v>
      </c>
      <c r="K158" s="165"/>
      <c r="L158" s="170"/>
      <c r="M158" s="171"/>
      <c r="N158" s="172"/>
      <c r="O158" s="172"/>
      <c r="P158" s="173">
        <f>P159+P162+P164+P166+P168</f>
        <v>0</v>
      </c>
      <c r="Q158" s="172"/>
      <c r="R158" s="173">
        <f>R159+R162+R164+R166+R168</f>
        <v>0</v>
      </c>
      <c r="S158" s="172"/>
      <c r="T158" s="174">
        <f>T159+T162+T164+T166+T168</f>
        <v>0</v>
      </c>
      <c r="AR158" s="175" t="s">
        <v>181</v>
      </c>
      <c r="AT158" s="176" t="s">
        <v>71</v>
      </c>
      <c r="AU158" s="176" t="s">
        <v>72</v>
      </c>
      <c r="AY158" s="175" t="s">
        <v>146</v>
      </c>
      <c r="BK158" s="177">
        <f>BK159+BK162+BK164+BK166+BK168</f>
        <v>0</v>
      </c>
    </row>
    <row r="159" spans="1:65" s="12" customFormat="1" ht="22.9" customHeight="1">
      <c r="B159" s="164"/>
      <c r="C159" s="165"/>
      <c r="D159" s="166" t="s">
        <v>71</v>
      </c>
      <c r="E159" s="178" t="s">
        <v>333</v>
      </c>
      <c r="F159" s="178" t="s">
        <v>334</v>
      </c>
      <c r="G159" s="165"/>
      <c r="H159" s="165"/>
      <c r="I159" s="168"/>
      <c r="J159" s="179">
        <f>BK159</f>
        <v>0</v>
      </c>
      <c r="K159" s="165"/>
      <c r="L159" s="170"/>
      <c r="M159" s="171"/>
      <c r="N159" s="172"/>
      <c r="O159" s="172"/>
      <c r="P159" s="173">
        <f>SUM(P160:P161)</f>
        <v>0</v>
      </c>
      <c r="Q159" s="172"/>
      <c r="R159" s="173">
        <f>SUM(R160:R161)</f>
        <v>0</v>
      </c>
      <c r="S159" s="172"/>
      <c r="T159" s="174">
        <f>SUM(T160:T161)</f>
        <v>0</v>
      </c>
      <c r="AR159" s="175" t="s">
        <v>181</v>
      </c>
      <c r="AT159" s="176" t="s">
        <v>71</v>
      </c>
      <c r="AU159" s="176" t="s">
        <v>80</v>
      </c>
      <c r="AY159" s="175" t="s">
        <v>146</v>
      </c>
      <c r="BK159" s="177">
        <f>SUM(BK160:BK161)</f>
        <v>0</v>
      </c>
    </row>
    <row r="160" spans="1:65" s="2" customFormat="1" ht="16.5" customHeight="1">
      <c r="A160" s="36"/>
      <c r="B160" s="37"/>
      <c r="C160" s="180" t="s">
        <v>866</v>
      </c>
      <c r="D160" s="180" t="s">
        <v>149</v>
      </c>
      <c r="E160" s="181" t="s">
        <v>336</v>
      </c>
      <c r="F160" s="182" t="s">
        <v>337</v>
      </c>
      <c r="G160" s="183" t="s">
        <v>199</v>
      </c>
      <c r="H160" s="184">
        <v>1</v>
      </c>
      <c r="I160" s="185"/>
      <c r="J160" s="186">
        <f>ROUND(I160*H160,2)</f>
        <v>0</v>
      </c>
      <c r="K160" s="182" t="s">
        <v>19</v>
      </c>
      <c r="L160" s="41"/>
      <c r="M160" s="187" t="s">
        <v>19</v>
      </c>
      <c r="N160" s="188" t="s">
        <v>43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338</v>
      </c>
      <c r="AT160" s="191" t="s">
        <v>149</v>
      </c>
      <c r="AU160" s="191" t="s">
        <v>82</v>
      </c>
      <c r="AY160" s="19" t="s">
        <v>146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338</v>
      </c>
      <c r="BM160" s="191" t="s">
        <v>2461</v>
      </c>
    </row>
    <row r="161" spans="1:65" s="2" customFormat="1" ht="24.2" customHeight="1">
      <c r="A161" s="36"/>
      <c r="B161" s="37"/>
      <c r="C161" s="180" t="s">
        <v>871</v>
      </c>
      <c r="D161" s="180" t="s">
        <v>149</v>
      </c>
      <c r="E161" s="181" t="s">
        <v>341</v>
      </c>
      <c r="F161" s="182" t="s">
        <v>342</v>
      </c>
      <c r="G161" s="183" t="s">
        <v>199</v>
      </c>
      <c r="H161" s="184">
        <v>1</v>
      </c>
      <c r="I161" s="185"/>
      <c r="J161" s="186">
        <f>ROUND(I161*H161,2)</f>
        <v>0</v>
      </c>
      <c r="K161" s="182" t="s">
        <v>19</v>
      </c>
      <c r="L161" s="41"/>
      <c r="M161" s="187" t="s">
        <v>19</v>
      </c>
      <c r="N161" s="188" t="s">
        <v>43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338</v>
      </c>
      <c r="AT161" s="191" t="s">
        <v>149</v>
      </c>
      <c r="AU161" s="191" t="s">
        <v>82</v>
      </c>
      <c r="AY161" s="19" t="s">
        <v>146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338</v>
      </c>
      <c r="BM161" s="191" t="s">
        <v>2462</v>
      </c>
    </row>
    <row r="162" spans="1:65" s="12" customFormat="1" ht="22.9" customHeight="1">
      <c r="B162" s="164"/>
      <c r="C162" s="165"/>
      <c r="D162" s="166" t="s">
        <v>71</v>
      </c>
      <c r="E162" s="178" t="s">
        <v>344</v>
      </c>
      <c r="F162" s="178" t="s">
        <v>345</v>
      </c>
      <c r="G162" s="165"/>
      <c r="H162" s="165"/>
      <c r="I162" s="168"/>
      <c r="J162" s="179">
        <f>BK162</f>
        <v>0</v>
      </c>
      <c r="K162" s="165"/>
      <c r="L162" s="170"/>
      <c r="M162" s="171"/>
      <c r="N162" s="172"/>
      <c r="O162" s="172"/>
      <c r="P162" s="173">
        <f>P163</f>
        <v>0</v>
      </c>
      <c r="Q162" s="172"/>
      <c r="R162" s="173">
        <f>R163</f>
        <v>0</v>
      </c>
      <c r="S162" s="172"/>
      <c r="T162" s="174">
        <f>T163</f>
        <v>0</v>
      </c>
      <c r="AR162" s="175" t="s">
        <v>181</v>
      </c>
      <c r="AT162" s="176" t="s">
        <v>71</v>
      </c>
      <c r="AU162" s="176" t="s">
        <v>80</v>
      </c>
      <c r="AY162" s="175" t="s">
        <v>146</v>
      </c>
      <c r="BK162" s="177">
        <f>BK163</f>
        <v>0</v>
      </c>
    </row>
    <row r="163" spans="1:65" s="2" customFormat="1" ht="24.2" customHeight="1">
      <c r="A163" s="36"/>
      <c r="B163" s="37"/>
      <c r="C163" s="180" t="s">
        <v>876</v>
      </c>
      <c r="D163" s="180" t="s">
        <v>149</v>
      </c>
      <c r="E163" s="181" t="s">
        <v>347</v>
      </c>
      <c r="F163" s="182" t="s">
        <v>2306</v>
      </c>
      <c r="G163" s="183" t="s">
        <v>199</v>
      </c>
      <c r="H163" s="184">
        <v>1</v>
      </c>
      <c r="I163" s="185"/>
      <c r="J163" s="186">
        <f>ROUND(I163*H163,2)</f>
        <v>0</v>
      </c>
      <c r="K163" s="182" t="s">
        <v>19</v>
      </c>
      <c r="L163" s="41"/>
      <c r="M163" s="187" t="s">
        <v>19</v>
      </c>
      <c r="N163" s="188" t="s">
        <v>43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338</v>
      </c>
      <c r="AT163" s="191" t="s">
        <v>149</v>
      </c>
      <c r="AU163" s="191" t="s">
        <v>82</v>
      </c>
      <c r="AY163" s="19" t="s">
        <v>146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338</v>
      </c>
      <c r="BM163" s="191" t="s">
        <v>2463</v>
      </c>
    </row>
    <row r="164" spans="1:65" s="12" customFormat="1" ht="22.9" customHeight="1">
      <c r="B164" s="164"/>
      <c r="C164" s="165"/>
      <c r="D164" s="166" t="s">
        <v>71</v>
      </c>
      <c r="E164" s="178" t="s">
        <v>2021</v>
      </c>
      <c r="F164" s="178" t="s">
        <v>2022</v>
      </c>
      <c r="G164" s="165"/>
      <c r="H164" s="165"/>
      <c r="I164" s="168"/>
      <c r="J164" s="179">
        <f>BK164</f>
        <v>0</v>
      </c>
      <c r="K164" s="165"/>
      <c r="L164" s="170"/>
      <c r="M164" s="171"/>
      <c r="N164" s="172"/>
      <c r="O164" s="172"/>
      <c r="P164" s="173">
        <f>P165</f>
        <v>0</v>
      </c>
      <c r="Q164" s="172"/>
      <c r="R164" s="173">
        <f>R165</f>
        <v>0</v>
      </c>
      <c r="S164" s="172"/>
      <c r="T164" s="174">
        <f>T165</f>
        <v>0</v>
      </c>
      <c r="AR164" s="175" t="s">
        <v>181</v>
      </c>
      <c r="AT164" s="176" t="s">
        <v>71</v>
      </c>
      <c r="AU164" s="176" t="s">
        <v>80</v>
      </c>
      <c r="AY164" s="175" t="s">
        <v>146</v>
      </c>
      <c r="BK164" s="177">
        <f>BK165</f>
        <v>0</v>
      </c>
    </row>
    <row r="165" spans="1:65" s="2" customFormat="1" ht="16.5" customHeight="1">
      <c r="A165" s="36"/>
      <c r="B165" s="37"/>
      <c r="C165" s="180" t="s">
        <v>880</v>
      </c>
      <c r="D165" s="180" t="s">
        <v>149</v>
      </c>
      <c r="E165" s="181" t="s">
        <v>2029</v>
      </c>
      <c r="F165" s="182" t="s">
        <v>2030</v>
      </c>
      <c r="G165" s="183" t="s">
        <v>199</v>
      </c>
      <c r="H165" s="184">
        <v>1</v>
      </c>
      <c r="I165" s="185"/>
      <c r="J165" s="186">
        <f>ROUND(I165*H165,2)</f>
        <v>0</v>
      </c>
      <c r="K165" s="182" t="s">
        <v>19</v>
      </c>
      <c r="L165" s="41"/>
      <c r="M165" s="187" t="s">
        <v>19</v>
      </c>
      <c r="N165" s="188" t="s">
        <v>43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338</v>
      </c>
      <c r="AT165" s="191" t="s">
        <v>149</v>
      </c>
      <c r="AU165" s="191" t="s">
        <v>82</v>
      </c>
      <c r="AY165" s="19" t="s">
        <v>146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338</v>
      </c>
      <c r="BM165" s="191" t="s">
        <v>2464</v>
      </c>
    </row>
    <row r="166" spans="1:65" s="12" customFormat="1" ht="22.9" customHeight="1">
      <c r="B166" s="164"/>
      <c r="C166" s="165"/>
      <c r="D166" s="166" t="s">
        <v>71</v>
      </c>
      <c r="E166" s="178" t="s">
        <v>2465</v>
      </c>
      <c r="F166" s="178" t="s">
        <v>2466</v>
      </c>
      <c r="G166" s="165"/>
      <c r="H166" s="165"/>
      <c r="I166" s="168"/>
      <c r="J166" s="179">
        <f>BK166</f>
        <v>0</v>
      </c>
      <c r="K166" s="165"/>
      <c r="L166" s="170"/>
      <c r="M166" s="171"/>
      <c r="N166" s="172"/>
      <c r="O166" s="172"/>
      <c r="P166" s="173">
        <f>P167</f>
        <v>0</v>
      </c>
      <c r="Q166" s="172"/>
      <c r="R166" s="173">
        <f>R167</f>
        <v>0</v>
      </c>
      <c r="S166" s="172"/>
      <c r="T166" s="174">
        <f>T167</f>
        <v>0</v>
      </c>
      <c r="AR166" s="175" t="s">
        <v>181</v>
      </c>
      <c r="AT166" s="176" t="s">
        <v>71</v>
      </c>
      <c r="AU166" s="176" t="s">
        <v>80</v>
      </c>
      <c r="AY166" s="175" t="s">
        <v>146</v>
      </c>
      <c r="BK166" s="177">
        <f>BK167</f>
        <v>0</v>
      </c>
    </row>
    <row r="167" spans="1:65" s="2" customFormat="1" ht="16.5" customHeight="1">
      <c r="A167" s="36"/>
      <c r="B167" s="37"/>
      <c r="C167" s="180" t="s">
        <v>884</v>
      </c>
      <c r="D167" s="180" t="s">
        <v>149</v>
      </c>
      <c r="E167" s="181" t="s">
        <v>2467</v>
      </c>
      <c r="F167" s="182" t="s">
        <v>2468</v>
      </c>
      <c r="G167" s="183" t="s">
        <v>199</v>
      </c>
      <c r="H167" s="184">
        <v>1</v>
      </c>
      <c r="I167" s="185"/>
      <c r="J167" s="186">
        <f>ROUND(I167*H167,2)</f>
        <v>0</v>
      </c>
      <c r="K167" s="182" t="s">
        <v>19</v>
      </c>
      <c r="L167" s="41"/>
      <c r="M167" s="187" t="s">
        <v>19</v>
      </c>
      <c r="N167" s="188" t="s">
        <v>43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147</v>
      </c>
      <c r="AT167" s="191" t="s">
        <v>149</v>
      </c>
      <c r="AU167" s="191" t="s">
        <v>82</v>
      </c>
      <c r="AY167" s="19" t="s">
        <v>146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147</v>
      </c>
      <c r="BM167" s="191" t="s">
        <v>2469</v>
      </c>
    </row>
    <row r="168" spans="1:65" s="12" customFormat="1" ht="22.9" customHeight="1">
      <c r="B168" s="164"/>
      <c r="C168" s="165"/>
      <c r="D168" s="166" t="s">
        <v>71</v>
      </c>
      <c r="E168" s="178" t="s">
        <v>2037</v>
      </c>
      <c r="F168" s="178" t="s">
        <v>2038</v>
      </c>
      <c r="G168" s="165"/>
      <c r="H168" s="165"/>
      <c r="I168" s="168"/>
      <c r="J168" s="179">
        <f>BK168</f>
        <v>0</v>
      </c>
      <c r="K168" s="165"/>
      <c r="L168" s="170"/>
      <c r="M168" s="171"/>
      <c r="N168" s="172"/>
      <c r="O168" s="172"/>
      <c r="P168" s="173">
        <f>P169</f>
        <v>0</v>
      </c>
      <c r="Q168" s="172"/>
      <c r="R168" s="173">
        <f>R169</f>
        <v>0</v>
      </c>
      <c r="S168" s="172"/>
      <c r="T168" s="174">
        <f>T169</f>
        <v>0</v>
      </c>
      <c r="AR168" s="175" t="s">
        <v>181</v>
      </c>
      <c r="AT168" s="176" t="s">
        <v>71</v>
      </c>
      <c r="AU168" s="176" t="s">
        <v>80</v>
      </c>
      <c r="AY168" s="175" t="s">
        <v>146</v>
      </c>
      <c r="BK168" s="177">
        <f>BK169</f>
        <v>0</v>
      </c>
    </row>
    <row r="169" spans="1:65" s="2" customFormat="1" ht="16.5" customHeight="1">
      <c r="A169" s="36"/>
      <c r="B169" s="37"/>
      <c r="C169" s="180" t="s">
        <v>888</v>
      </c>
      <c r="D169" s="180" t="s">
        <v>149</v>
      </c>
      <c r="E169" s="181" t="s">
        <v>2040</v>
      </c>
      <c r="F169" s="182" t="s">
        <v>2041</v>
      </c>
      <c r="G169" s="183" t="s">
        <v>199</v>
      </c>
      <c r="H169" s="184">
        <v>1</v>
      </c>
      <c r="I169" s="185"/>
      <c r="J169" s="186">
        <f>ROUND(I169*H169,2)</f>
        <v>0</v>
      </c>
      <c r="K169" s="182" t="s">
        <v>19</v>
      </c>
      <c r="L169" s="41"/>
      <c r="M169" s="231" t="s">
        <v>19</v>
      </c>
      <c r="N169" s="232" t="s">
        <v>43</v>
      </c>
      <c r="O169" s="233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338</v>
      </c>
      <c r="AT169" s="191" t="s">
        <v>149</v>
      </c>
      <c r="AU169" s="191" t="s">
        <v>82</v>
      </c>
      <c r="AY169" s="19" t="s">
        <v>146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338</v>
      </c>
      <c r="BM169" s="191" t="s">
        <v>2470</v>
      </c>
    </row>
    <row r="170" spans="1:65" s="2" customFormat="1" ht="6.95" customHeight="1">
      <c r="A170" s="36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41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sheetProtection algorithmName="SHA-512" hashValue="xdCcZsWlXjRtHQqi9t2V/ces90lrn8Dsgd6l3AxlQvLS2k2DuoXEq/FibKCUgf/h5HW8n/EUnfS0uWwPpw0pZg==" saltValue="0OYXrb28QTeDmFW7hu1ChLEMMG5DZMKRNypce10eK7XFkKyI02g6/23Va+KRoXmie1Wu4rg5nXbkJbu7+Z9IoQ==" spinCount="100000" sheet="1" objects="1" scenarios="1" formatColumns="0" formatRows="0" autoFilter="0"/>
  <autoFilter ref="C95:K169" xr:uid="{00000000-0009-0000-0000-000007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12" r:id="rId1" xr:uid="{00000000-0004-0000-0700-000000000000}"/>
    <hyperlink ref="F115" r:id="rId2" xr:uid="{00000000-0004-0000-0700-000001000000}"/>
    <hyperlink ref="F117" r:id="rId3" xr:uid="{00000000-0004-0000-0700-000002000000}"/>
    <hyperlink ref="F119" r:id="rId4" xr:uid="{00000000-0004-0000-0700-000003000000}"/>
    <hyperlink ref="F121" r:id="rId5" xr:uid="{00000000-0004-0000-0700-000004000000}"/>
    <hyperlink ref="F123" r:id="rId6" xr:uid="{00000000-0004-0000-0700-000005000000}"/>
    <hyperlink ref="F130" r:id="rId7" xr:uid="{00000000-0004-0000-0700-000006000000}"/>
    <hyperlink ref="F135" r:id="rId8" xr:uid="{00000000-0004-0000-0700-000007000000}"/>
    <hyperlink ref="F157" r:id="rId9" xr:uid="{00000000-0004-0000-07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107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č.p. 224, Hálkova ulice, Chomutov</v>
      </c>
      <c r="F7" s="387"/>
      <c r="G7" s="387"/>
      <c r="H7" s="387"/>
      <c r="L7" s="22"/>
    </row>
    <row r="8" spans="1:46" s="1" customFormat="1" ht="12" customHeight="1">
      <c r="B8" s="22"/>
      <c r="D8" s="114" t="s">
        <v>112</v>
      </c>
      <c r="L8" s="22"/>
    </row>
    <row r="9" spans="1:46" s="2" customFormat="1" ht="16.5" customHeight="1">
      <c r="A9" s="36"/>
      <c r="B9" s="41"/>
      <c r="C9" s="36"/>
      <c r="D9" s="36"/>
      <c r="E9" s="386" t="s">
        <v>890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891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2471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5. 5. 2022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34</v>
      </c>
      <c r="E25" s="36"/>
      <c r="F25" s="36"/>
      <c r="G25" s="36"/>
      <c r="H25" s="36"/>
      <c r="I25" s="114" t="s">
        <v>26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4" t="s">
        <v>28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36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2" t="s">
        <v>19</v>
      </c>
      <c r="F29" s="392"/>
      <c r="G29" s="392"/>
      <c r="H29" s="39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38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40</v>
      </c>
      <c r="G34" s="36"/>
      <c r="H34" s="36"/>
      <c r="I34" s="123" t="s">
        <v>39</v>
      </c>
      <c r="J34" s="123" t="s">
        <v>41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42</v>
      </c>
      <c r="E35" s="114" t="s">
        <v>43</v>
      </c>
      <c r="F35" s="125">
        <f>ROUND((SUM(BE94:BE132)),  2)</f>
        <v>0</v>
      </c>
      <c r="G35" s="36"/>
      <c r="H35" s="36"/>
      <c r="I35" s="126">
        <v>0.21</v>
      </c>
      <c r="J35" s="125">
        <f>ROUND(((SUM(BE94:BE132))*I35),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44</v>
      </c>
      <c r="F36" s="125">
        <f>ROUND((SUM(BF94:BF132)),  2)</f>
        <v>0</v>
      </c>
      <c r="G36" s="36"/>
      <c r="H36" s="36"/>
      <c r="I36" s="126">
        <v>0.12</v>
      </c>
      <c r="J36" s="125">
        <f>ROUND(((SUM(BF94:BF132))*I36),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ROUND((SUM(BG94:BG132)),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46</v>
      </c>
      <c r="F38" s="125">
        <f>ROUND((SUM(BH94:BH132)),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47</v>
      </c>
      <c r="F39" s="125">
        <f>ROUND((SUM(BI94:BI132)),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48</v>
      </c>
      <c r="E41" s="129"/>
      <c r="F41" s="129"/>
      <c r="G41" s="130" t="s">
        <v>49</v>
      </c>
      <c r="H41" s="131" t="s">
        <v>50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114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E7</f>
        <v>Rekonstrukce č.p. 224, Hálkova ulice, Chomutov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112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4" t="s">
        <v>890</v>
      </c>
      <c r="F52" s="383"/>
      <c r="G52" s="383"/>
      <c r="H52" s="383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891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5" t="str">
        <f>E11</f>
        <v>SO 01.e - VZT</v>
      </c>
      <c r="F54" s="383"/>
      <c r="G54" s="383"/>
      <c r="H54" s="383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Chomutov</v>
      </c>
      <c r="G56" s="38"/>
      <c r="H56" s="38"/>
      <c r="I56" s="31" t="s">
        <v>23</v>
      </c>
      <c r="J56" s="61" t="str">
        <f>IF(J14="","",J14)</f>
        <v>5. 5. 2022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SM Projekt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Jaroslav Kudláček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115</v>
      </c>
      <c r="D61" s="139"/>
      <c r="E61" s="139"/>
      <c r="F61" s="139"/>
      <c r="G61" s="139"/>
      <c r="H61" s="139"/>
      <c r="I61" s="139"/>
      <c r="J61" s="140" t="s">
        <v>116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70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117</v>
      </c>
    </row>
    <row r="64" spans="1:47" s="9" customFormat="1" ht="24.95" customHeight="1">
      <c r="B64" s="142"/>
      <c r="C64" s="143"/>
      <c r="D64" s="144" t="s">
        <v>123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2472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9" customFormat="1" ht="24.95" customHeight="1">
      <c r="B66" s="142"/>
      <c r="C66" s="143"/>
      <c r="D66" s="144" t="s">
        <v>903</v>
      </c>
      <c r="E66" s="145"/>
      <c r="F66" s="145"/>
      <c r="G66" s="145"/>
      <c r="H66" s="145"/>
      <c r="I66" s="145"/>
      <c r="J66" s="146">
        <f>J118</f>
        <v>0</v>
      </c>
      <c r="K66" s="143"/>
      <c r="L66" s="147"/>
    </row>
    <row r="67" spans="1:31" s="9" customFormat="1" ht="24.95" customHeight="1">
      <c r="B67" s="142"/>
      <c r="C67" s="143"/>
      <c r="D67" s="144" t="s">
        <v>127</v>
      </c>
      <c r="E67" s="145"/>
      <c r="F67" s="145"/>
      <c r="G67" s="145"/>
      <c r="H67" s="145"/>
      <c r="I67" s="145"/>
      <c r="J67" s="146">
        <f>J121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128</v>
      </c>
      <c r="E68" s="150"/>
      <c r="F68" s="150"/>
      <c r="G68" s="150"/>
      <c r="H68" s="150"/>
      <c r="I68" s="150"/>
      <c r="J68" s="151">
        <f>J122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129</v>
      </c>
      <c r="E69" s="150"/>
      <c r="F69" s="150"/>
      <c r="G69" s="150"/>
      <c r="H69" s="150"/>
      <c r="I69" s="150"/>
      <c r="J69" s="151">
        <f>J125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904</v>
      </c>
      <c r="E70" s="150"/>
      <c r="F70" s="150"/>
      <c r="G70" s="150"/>
      <c r="H70" s="150"/>
      <c r="I70" s="150"/>
      <c r="J70" s="151">
        <f>J127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2315</v>
      </c>
      <c r="E71" s="150"/>
      <c r="F71" s="150"/>
      <c r="G71" s="150"/>
      <c r="H71" s="150"/>
      <c r="I71" s="150"/>
      <c r="J71" s="151">
        <f>J129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905</v>
      </c>
      <c r="E72" s="150"/>
      <c r="F72" s="150"/>
      <c r="G72" s="150"/>
      <c r="H72" s="150"/>
      <c r="I72" s="150"/>
      <c r="J72" s="151">
        <f>J131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131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84" t="str">
        <f>E7</f>
        <v>Rekonstrukce č.p. 224, Hálkova ulice, Chomutov</v>
      </c>
      <c r="F82" s="385"/>
      <c r="G82" s="385"/>
      <c r="H82" s="38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112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84" t="s">
        <v>890</v>
      </c>
      <c r="F84" s="383"/>
      <c r="G84" s="383"/>
      <c r="H84" s="383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891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65" t="str">
        <f>E11</f>
        <v>SO 01.e - VZT</v>
      </c>
      <c r="F86" s="383"/>
      <c r="G86" s="383"/>
      <c r="H86" s="383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>Chomutov</v>
      </c>
      <c r="G88" s="38"/>
      <c r="H88" s="38"/>
      <c r="I88" s="31" t="s">
        <v>23</v>
      </c>
      <c r="J88" s="61" t="str">
        <f>IF(J14="","",J14)</f>
        <v>5. 5. 2022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Statutární město Chomutov</v>
      </c>
      <c r="G90" s="38"/>
      <c r="H90" s="38"/>
      <c r="I90" s="31" t="s">
        <v>31</v>
      </c>
      <c r="J90" s="34" t="str">
        <f>E23</f>
        <v>SM Projekt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34</v>
      </c>
      <c r="J91" s="34" t="str">
        <f>E26</f>
        <v>Jaroslav Kudláček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132</v>
      </c>
      <c r="D93" s="156" t="s">
        <v>57</v>
      </c>
      <c r="E93" s="156" t="s">
        <v>53</v>
      </c>
      <c r="F93" s="156" t="s">
        <v>54</v>
      </c>
      <c r="G93" s="156" t="s">
        <v>133</v>
      </c>
      <c r="H93" s="156" t="s">
        <v>134</v>
      </c>
      <c r="I93" s="156" t="s">
        <v>135</v>
      </c>
      <c r="J93" s="156" t="s">
        <v>116</v>
      </c>
      <c r="K93" s="157" t="s">
        <v>136</v>
      </c>
      <c r="L93" s="158"/>
      <c r="M93" s="70" t="s">
        <v>19</v>
      </c>
      <c r="N93" s="71" t="s">
        <v>42</v>
      </c>
      <c r="O93" s="71" t="s">
        <v>137</v>
      </c>
      <c r="P93" s="71" t="s">
        <v>138</v>
      </c>
      <c r="Q93" s="71" t="s">
        <v>139</v>
      </c>
      <c r="R93" s="71" t="s">
        <v>140</v>
      </c>
      <c r="S93" s="71" t="s">
        <v>141</v>
      </c>
      <c r="T93" s="72" t="s">
        <v>142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143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P95+P118+P121</f>
        <v>0</v>
      </c>
      <c r="Q94" s="74"/>
      <c r="R94" s="161">
        <f>R95+R118+R121</f>
        <v>2.9840000000000002E-2</v>
      </c>
      <c r="S94" s="74"/>
      <c r="T94" s="162">
        <f>T95+T118+T121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71</v>
      </c>
      <c r="AU94" s="19" t="s">
        <v>117</v>
      </c>
      <c r="BK94" s="163">
        <f>BK95+BK118+BK121</f>
        <v>0</v>
      </c>
    </row>
    <row r="95" spans="1:63" s="12" customFormat="1" ht="25.9" customHeight="1">
      <c r="B95" s="164"/>
      <c r="C95" s="165"/>
      <c r="D95" s="166" t="s">
        <v>71</v>
      </c>
      <c r="E95" s="167" t="s">
        <v>283</v>
      </c>
      <c r="F95" s="167" t="s">
        <v>284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2.9840000000000002E-2</v>
      </c>
      <c r="S95" s="172"/>
      <c r="T95" s="174">
        <f>T96</f>
        <v>0</v>
      </c>
      <c r="AR95" s="175" t="s">
        <v>80</v>
      </c>
      <c r="AT95" s="176" t="s">
        <v>71</v>
      </c>
      <c r="AU95" s="176" t="s">
        <v>72</v>
      </c>
      <c r="AY95" s="175" t="s">
        <v>146</v>
      </c>
      <c r="BK95" s="177">
        <f>BK96</f>
        <v>0</v>
      </c>
    </row>
    <row r="96" spans="1:63" s="12" customFormat="1" ht="22.9" customHeight="1">
      <c r="B96" s="164"/>
      <c r="C96" s="165"/>
      <c r="D96" s="166" t="s">
        <v>71</v>
      </c>
      <c r="E96" s="178" t="s">
        <v>2473</v>
      </c>
      <c r="F96" s="178" t="s">
        <v>2474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SUM(P97:P117)</f>
        <v>0</v>
      </c>
      <c r="Q96" s="172"/>
      <c r="R96" s="173">
        <f>SUM(R97:R117)</f>
        <v>2.9840000000000002E-2</v>
      </c>
      <c r="S96" s="172"/>
      <c r="T96" s="174">
        <f>SUM(T97:T117)</f>
        <v>0</v>
      </c>
      <c r="AR96" s="175" t="s">
        <v>80</v>
      </c>
      <c r="AT96" s="176" t="s">
        <v>71</v>
      </c>
      <c r="AU96" s="176" t="s">
        <v>80</v>
      </c>
      <c r="AY96" s="175" t="s">
        <v>146</v>
      </c>
      <c r="BK96" s="177">
        <f>SUM(BK97:BK117)</f>
        <v>0</v>
      </c>
    </row>
    <row r="97" spans="1:65" s="2" customFormat="1" ht="16.5" customHeight="1">
      <c r="A97" s="36"/>
      <c r="B97" s="37"/>
      <c r="C97" s="180" t="s">
        <v>80</v>
      </c>
      <c r="D97" s="180" t="s">
        <v>149</v>
      </c>
      <c r="E97" s="181" t="s">
        <v>2475</v>
      </c>
      <c r="F97" s="182" t="s">
        <v>2476</v>
      </c>
      <c r="G97" s="183" t="s">
        <v>785</v>
      </c>
      <c r="H97" s="184">
        <v>7</v>
      </c>
      <c r="I97" s="185"/>
      <c r="J97" s="186">
        <f>ROUND(I97*H97,2)</f>
        <v>0</v>
      </c>
      <c r="K97" s="182" t="s">
        <v>153</v>
      </c>
      <c r="L97" s="41"/>
      <c r="M97" s="187" t="s">
        <v>19</v>
      </c>
      <c r="N97" s="188" t="s">
        <v>43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147</v>
      </c>
      <c r="AT97" s="191" t="s">
        <v>149</v>
      </c>
      <c r="AU97" s="191" t="s">
        <v>82</v>
      </c>
      <c r="AY97" s="19" t="s">
        <v>146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147</v>
      </c>
      <c r="BM97" s="191" t="s">
        <v>2477</v>
      </c>
    </row>
    <row r="98" spans="1:65" s="2" customFormat="1">
      <c r="A98" s="36"/>
      <c r="B98" s="37"/>
      <c r="C98" s="38"/>
      <c r="D98" s="193" t="s">
        <v>155</v>
      </c>
      <c r="E98" s="38"/>
      <c r="F98" s="194" t="s">
        <v>2478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155</v>
      </c>
      <c r="AU98" s="19" t="s">
        <v>82</v>
      </c>
    </row>
    <row r="99" spans="1:65" s="2" customFormat="1" ht="24.2" customHeight="1">
      <c r="A99" s="36"/>
      <c r="B99" s="37"/>
      <c r="C99" s="236" t="s">
        <v>82</v>
      </c>
      <c r="D99" s="236" t="s">
        <v>392</v>
      </c>
      <c r="E99" s="237" t="s">
        <v>2479</v>
      </c>
      <c r="F99" s="238" t="s">
        <v>2480</v>
      </c>
      <c r="G99" s="239" t="s">
        <v>785</v>
      </c>
      <c r="H99" s="240">
        <v>1</v>
      </c>
      <c r="I99" s="241"/>
      <c r="J99" s="242">
        <f>ROUND(I99*H99,2)</f>
        <v>0</v>
      </c>
      <c r="K99" s="238" t="s">
        <v>19</v>
      </c>
      <c r="L99" s="243"/>
      <c r="M99" s="244" t="s">
        <v>19</v>
      </c>
      <c r="N99" s="245" t="s">
        <v>43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201</v>
      </c>
      <c r="AT99" s="191" t="s">
        <v>392</v>
      </c>
      <c r="AU99" s="191" t="s">
        <v>82</v>
      </c>
      <c r="AY99" s="19" t="s">
        <v>146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147</v>
      </c>
      <c r="BM99" s="191" t="s">
        <v>2481</v>
      </c>
    </row>
    <row r="100" spans="1:65" s="2" customFormat="1" ht="33" customHeight="1">
      <c r="A100" s="36"/>
      <c r="B100" s="37"/>
      <c r="C100" s="236" t="s">
        <v>168</v>
      </c>
      <c r="D100" s="236" t="s">
        <v>392</v>
      </c>
      <c r="E100" s="237" t="s">
        <v>2482</v>
      </c>
      <c r="F100" s="238" t="s">
        <v>2483</v>
      </c>
      <c r="G100" s="239" t="s">
        <v>785</v>
      </c>
      <c r="H100" s="240">
        <v>6</v>
      </c>
      <c r="I100" s="241"/>
      <c r="J100" s="242">
        <f>ROUND(I100*H100,2)</f>
        <v>0</v>
      </c>
      <c r="K100" s="238" t="s">
        <v>19</v>
      </c>
      <c r="L100" s="243"/>
      <c r="M100" s="244" t="s">
        <v>19</v>
      </c>
      <c r="N100" s="245" t="s">
        <v>43</v>
      </c>
      <c r="O100" s="66"/>
      <c r="P100" s="189">
        <f>O100*H100</f>
        <v>0</v>
      </c>
      <c r="Q100" s="189">
        <v>1.5E-3</v>
      </c>
      <c r="R100" s="189">
        <f>Q100*H100</f>
        <v>9.0000000000000011E-3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201</v>
      </c>
      <c r="AT100" s="191" t="s">
        <v>392</v>
      </c>
      <c r="AU100" s="191" t="s">
        <v>82</v>
      </c>
      <c r="AY100" s="19" t="s">
        <v>146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147</v>
      </c>
      <c r="BM100" s="191" t="s">
        <v>2484</v>
      </c>
    </row>
    <row r="101" spans="1:65" s="2" customFormat="1" ht="21.75" customHeight="1">
      <c r="A101" s="36"/>
      <c r="B101" s="37"/>
      <c r="C101" s="180" t="s">
        <v>147</v>
      </c>
      <c r="D101" s="180" t="s">
        <v>149</v>
      </c>
      <c r="E101" s="181" t="s">
        <v>2485</v>
      </c>
      <c r="F101" s="182" t="s">
        <v>2486</v>
      </c>
      <c r="G101" s="183" t="s">
        <v>785</v>
      </c>
      <c r="H101" s="184">
        <v>5</v>
      </c>
      <c r="I101" s="185"/>
      <c r="J101" s="186">
        <f>ROUND(I101*H101,2)</f>
        <v>0</v>
      </c>
      <c r="K101" s="182" t="s">
        <v>153</v>
      </c>
      <c r="L101" s="41"/>
      <c r="M101" s="187" t="s">
        <v>19</v>
      </c>
      <c r="N101" s="188" t="s">
        <v>43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147</v>
      </c>
      <c r="AT101" s="191" t="s">
        <v>149</v>
      </c>
      <c r="AU101" s="191" t="s">
        <v>82</v>
      </c>
      <c r="AY101" s="19" t="s">
        <v>146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147</v>
      </c>
      <c r="BM101" s="191" t="s">
        <v>2487</v>
      </c>
    </row>
    <row r="102" spans="1:65" s="2" customFormat="1">
      <c r="A102" s="36"/>
      <c r="B102" s="37"/>
      <c r="C102" s="38"/>
      <c r="D102" s="193" t="s">
        <v>155</v>
      </c>
      <c r="E102" s="38"/>
      <c r="F102" s="194" t="s">
        <v>2488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155</v>
      </c>
      <c r="AU102" s="19" t="s">
        <v>82</v>
      </c>
    </row>
    <row r="103" spans="1:65" s="2" customFormat="1" ht="16.5" customHeight="1">
      <c r="A103" s="36"/>
      <c r="B103" s="37"/>
      <c r="C103" s="236" t="s">
        <v>181</v>
      </c>
      <c r="D103" s="236" t="s">
        <v>392</v>
      </c>
      <c r="E103" s="237" t="s">
        <v>2489</v>
      </c>
      <c r="F103" s="238" t="s">
        <v>2490</v>
      </c>
      <c r="G103" s="239" t="s">
        <v>785</v>
      </c>
      <c r="H103" s="240">
        <v>5</v>
      </c>
      <c r="I103" s="241"/>
      <c r="J103" s="242">
        <f>ROUND(I103*H103,2)</f>
        <v>0</v>
      </c>
      <c r="K103" s="238" t="s">
        <v>153</v>
      </c>
      <c r="L103" s="243"/>
      <c r="M103" s="244" t="s">
        <v>19</v>
      </c>
      <c r="N103" s="245" t="s">
        <v>43</v>
      </c>
      <c r="O103" s="66"/>
      <c r="P103" s="189">
        <f>O103*H103</f>
        <v>0</v>
      </c>
      <c r="Q103" s="189">
        <v>8.0000000000000004E-4</v>
      </c>
      <c r="R103" s="189">
        <f>Q103*H103</f>
        <v>4.0000000000000001E-3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201</v>
      </c>
      <c r="AT103" s="191" t="s">
        <v>392</v>
      </c>
      <c r="AU103" s="191" t="s">
        <v>82</v>
      </c>
      <c r="AY103" s="19" t="s">
        <v>146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147</v>
      </c>
      <c r="BM103" s="191" t="s">
        <v>2491</v>
      </c>
    </row>
    <row r="104" spans="1:65" s="2" customFormat="1" ht="24.2" customHeight="1">
      <c r="A104" s="36"/>
      <c r="B104" s="37"/>
      <c r="C104" s="180" t="s">
        <v>188</v>
      </c>
      <c r="D104" s="180" t="s">
        <v>149</v>
      </c>
      <c r="E104" s="181" t="s">
        <v>2492</v>
      </c>
      <c r="F104" s="182" t="s">
        <v>2493</v>
      </c>
      <c r="G104" s="183" t="s">
        <v>297</v>
      </c>
      <c r="H104" s="184">
        <v>8</v>
      </c>
      <c r="I104" s="185"/>
      <c r="J104" s="186">
        <f>ROUND(I104*H104,2)</f>
        <v>0</v>
      </c>
      <c r="K104" s="182" t="s">
        <v>153</v>
      </c>
      <c r="L104" s="41"/>
      <c r="M104" s="187" t="s">
        <v>19</v>
      </c>
      <c r="N104" s="188" t="s">
        <v>43</v>
      </c>
      <c r="O104" s="66"/>
      <c r="P104" s="189">
        <f>O104*H104</f>
        <v>0</v>
      </c>
      <c r="Q104" s="189">
        <v>1.67E-3</v>
      </c>
      <c r="R104" s="189">
        <f>Q104*H104</f>
        <v>1.336E-2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147</v>
      </c>
      <c r="AT104" s="191" t="s">
        <v>149</v>
      </c>
      <c r="AU104" s="191" t="s">
        <v>82</v>
      </c>
      <c r="AY104" s="19" t="s">
        <v>146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147</v>
      </c>
      <c r="BM104" s="191" t="s">
        <v>2494</v>
      </c>
    </row>
    <row r="105" spans="1:65" s="2" customFormat="1">
      <c r="A105" s="36"/>
      <c r="B105" s="37"/>
      <c r="C105" s="38"/>
      <c r="D105" s="193" t="s">
        <v>155</v>
      </c>
      <c r="E105" s="38"/>
      <c r="F105" s="194" t="s">
        <v>2495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155</v>
      </c>
      <c r="AU105" s="19" t="s">
        <v>82</v>
      </c>
    </row>
    <row r="106" spans="1:65" s="2" customFormat="1" ht="24.2" customHeight="1">
      <c r="A106" s="36"/>
      <c r="B106" s="37"/>
      <c r="C106" s="180" t="s">
        <v>196</v>
      </c>
      <c r="D106" s="180" t="s">
        <v>149</v>
      </c>
      <c r="E106" s="181" t="s">
        <v>2496</v>
      </c>
      <c r="F106" s="182" t="s">
        <v>2497</v>
      </c>
      <c r="G106" s="183" t="s">
        <v>785</v>
      </c>
      <c r="H106" s="184">
        <v>1</v>
      </c>
      <c r="I106" s="185"/>
      <c r="J106" s="186">
        <f>ROUND(I106*H106,2)</f>
        <v>0</v>
      </c>
      <c r="K106" s="182" t="s">
        <v>153</v>
      </c>
      <c r="L106" s="41"/>
      <c r="M106" s="187" t="s">
        <v>19</v>
      </c>
      <c r="N106" s="188" t="s">
        <v>43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147</v>
      </c>
      <c r="AT106" s="191" t="s">
        <v>149</v>
      </c>
      <c r="AU106" s="191" t="s">
        <v>82</v>
      </c>
      <c r="AY106" s="19" t="s">
        <v>146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147</v>
      </c>
      <c r="BM106" s="191" t="s">
        <v>2498</v>
      </c>
    </row>
    <row r="107" spans="1:65" s="2" customFormat="1">
      <c r="A107" s="36"/>
      <c r="B107" s="37"/>
      <c r="C107" s="38"/>
      <c r="D107" s="193" t="s">
        <v>155</v>
      </c>
      <c r="E107" s="38"/>
      <c r="F107" s="194" t="s">
        <v>2499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155</v>
      </c>
      <c r="AU107" s="19" t="s">
        <v>82</v>
      </c>
    </row>
    <row r="108" spans="1:65" s="2" customFormat="1" ht="16.5" customHeight="1">
      <c r="A108" s="36"/>
      <c r="B108" s="37"/>
      <c r="C108" s="236" t="s">
        <v>201</v>
      </c>
      <c r="D108" s="236" t="s">
        <v>392</v>
      </c>
      <c r="E108" s="237" t="s">
        <v>2500</v>
      </c>
      <c r="F108" s="238" t="s">
        <v>2501</v>
      </c>
      <c r="G108" s="239" t="s">
        <v>785</v>
      </c>
      <c r="H108" s="240">
        <v>1</v>
      </c>
      <c r="I108" s="241"/>
      <c r="J108" s="242">
        <f>ROUND(I108*H108,2)</f>
        <v>0</v>
      </c>
      <c r="K108" s="238" t="s">
        <v>153</v>
      </c>
      <c r="L108" s="243"/>
      <c r="M108" s="244" t="s">
        <v>19</v>
      </c>
      <c r="N108" s="245" t="s">
        <v>43</v>
      </c>
      <c r="O108" s="66"/>
      <c r="P108" s="189">
        <f>O108*H108</f>
        <v>0</v>
      </c>
      <c r="Q108" s="189">
        <v>4.0000000000000002E-4</v>
      </c>
      <c r="R108" s="189">
        <f>Q108*H108</f>
        <v>4.0000000000000002E-4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201</v>
      </c>
      <c r="AT108" s="191" t="s">
        <v>392</v>
      </c>
      <c r="AU108" s="191" t="s">
        <v>82</v>
      </c>
      <c r="AY108" s="19" t="s">
        <v>146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147</v>
      </c>
      <c r="BM108" s="191" t="s">
        <v>2502</v>
      </c>
    </row>
    <row r="109" spans="1:65" s="2" customFormat="1" ht="16.5" customHeight="1">
      <c r="A109" s="36"/>
      <c r="B109" s="37"/>
      <c r="C109" s="180" t="s">
        <v>166</v>
      </c>
      <c r="D109" s="180" t="s">
        <v>149</v>
      </c>
      <c r="E109" s="181" t="s">
        <v>2503</v>
      </c>
      <c r="F109" s="182" t="s">
        <v>2504</v>
      </c>
      <c r="G109" s="183" t="s">
        <v>297</v>
      </c>
      <c r="H109" s="184">
        <v>4</v>
      </c>
      <c r="I109" s="185"/>
      <c r="J109" s="186">
        <f>ROUND(I109*H109,2)</f>
        <v>0</v>
      </c>
      <c r="K109" s="182" t="s">
        <v>153</v>
      </c>
      <c r="L109" s="41"/>
      <c r="M109" s="187" t="s">
        <v>19</v>
      </c>
      <c r="N109" s="188" t="s">
        <v>43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147</v>
      </c>
      <c r="AT109" s="191" t="s">
        <v>149</v>
      </c>
      <c r="AU109" s="191" t="s">
        <v>82</v>
      </c>
      <c r="AY109" s="19" t="s">
        <v>146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147</v>
      </c>
      <c r="BM109" s="191" t="s">
        <v>2505</v>
      </c>
    </row>
    <row r="110" spans="1:65" s="2" customFormat="1">
      <c r="A110" s="36"/>
      <c r="B110" s="37"/>
      <c r="C110" s="38"/>
      <c r="D110" s="193" t="s">
        <v>155</v>
      </c>
      <c r="E110" s="38"/>
      <c r="F110" s="194" t="s">
        <v>2506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155</v>
      </c>
      <c r="AU110" s="19" t="s">
        <v>82</v>
      </c>
    </row>
    <row r="111" spans="1:65" s="2" customFormat="1" ht="24.2" customHeight="1">
      <c r="A111" s="36"/>
      <c r="B111" s="37"/>
      <c r="C111" s="236" t="s">
        <v>210</v>
      </c>
      <c r="D111" s="236" t="s">
        <v>392</v>
      </c>
      <c r="E111" s="237" t="s">
        <v>2507</v>
      </c>
      <c r="F111" s="238" t="s">
        <v>2508</v>
      </c>
      <c r="G111" s="239" t="s">
        <v>785</v>
      </c>
      <c r="H111" s="240">
        <v>4.4000000000000004</v>
      </c>
      <c r="I111" s="241"/>
      <c r="J111" s="242">
        <f>ROUND(I111*H111,2)</f>
        <v>0</v>
      </c>
      <c r="K111" s="238" t="s">
        <v>19</v>
      </c>
      <c r="L111" s="243"/>
      <c r="M111" s="244" t="s">
        <v>19</v>
      </c>
      <c r="N111" s="245" t="s">
        <v>43</v>
      </c>
      <c r="O111" s="66"/>
      <c r="P111" s="189">
        <f>O111*H111</f>
        <v>0</v>
      </c>
      <c r="Q111" s="189">
        <v>6.9999999999999999E-4</v>
      </c>
      <c r="R111" s="189">
        <f>Q111*H111</f>
        <v>3.0800000000000003E-3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201</v>
      </c>
      <c r="AT111" s="191" t="s">
        <v>392</v>
      </c>
      <c r="AU111" s="191" t="s">
        <v>82</v>
      </c>
      <c r="AY111" s="19" t="s">
        <v>146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147</v>
      </c>
      <c r="BM111" s="191" t="s">
        <v>2509</v>
      </c>
    </row>
    <row r="112" spans="1:65" s="14" customFormat="1">
      <c r="B112" s="209"/>
      <c r="C112" s="210"/>
      <c r="D112" s="200" t="s">
        <v>157</v>
      </c>
      <c r="E112" s="210"/>
      <c r="F112" s="212" t="s">
        <v>2510</v>
      </c>
      <c r="G112" s="210"/>
      <c r="H112" s="213">
        <v>4.4000000000000004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157</v>
      </c>
      <c r="AU112" s="219" t="s">
        <v>82</v>
      </c>
      <c r="AV112" s="14" t="s">
        <v>82</v>
      </c>
      <c r="AW112" s="14" t="s">
        <v>4</v>
      </c>
      <c r="AX112" s="14" t="s">
        <v>80</v>
      </c>
      <c r="AY112" s="219" t="s">
        <v>146</v>
      </c>
    </row>
    <row r="113" spans="1:65" s="2" customFormat="1" ht="16.5" customHeight="1">
      <c r="A113" s="36"/>
      <c r="B113" s="37"/>
      <c r="C113" s="180" t="s">
        <v>216</v>
      </c>
      <c r="D113" s="180" t="s">
        <v>149</v>
      </c>
      <c r="E113" s="181" t="s">
        <v>2511</v>
      </c>
      <c r="F113" s="182" t="s">
        <v>2512</v>
      </c>
      <c r="G113" s="183" t="s">
        <v>785</v>
      </c>
      <c r="H113" s="184">
        <v>7</v>
      </c>
      <c r="I113" s="185"/>
      <c r="J113" s="186">
        <f>ROUND(I113*H113,2)</f>
        <v>0</v>
      </c>
      <c r="K113" s="182" t="s">
        <v>153</v>
      </c>
      <c r="L113" s="41"/>
      <c r="M113" s="187" t="s">
        <v>19</v>
      </c>
      <c r="N113" s="188" t="s">
        <v>43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147</v>
      </c>
      <c r="AT113" s="191" t="s">
        <v>149</v>
      </c>
      <c r="AU113" s="191" t="s">
        <v>82</v>
      </c>
      <c r="AY113" s="19" t="s">
        <v>146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147</v>
      </c>
      <c r="BM113" s="191" t="s">
        <v>2513</v>
      </c>
    </row>
    <row r="114" spans="1:65" s="2" customFormat="1">
      <c r="A114" s="36"/>
      <c r="B114" s="37"/>
      <c r="C114" s="38"/>
      <c r="D114" s="193" t="s">
        <v>155</v>
      </c>
      <c r="E114" s="38"/>
      <c r="F114" s="194" t="s">
        <v>2514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155</v>
      </c>
      <c r="AU114" s="19" t="s">
        <v>82</v>
      </c>
    </row>
    <row r="115" spans="1:65" s="2" customFormat="1" ht="24.2" customHeight="1">
      <c r="A115" s="36"/>
      <c r="B115" s="37"/>
      <c r="C115" s="180" t="s">
        <v>8</v>
      </c>
      <c r="D115" s="180" t="s">
        <v>149</v>
      </c>
      <c r="E115" s="181" t="s">
        <v>2515</v>
      </c>
      <c r="F115" s="182" t="s">
        <v>2516</v>
      </c>
      <c r="G115" s="183" t="s">
        <v>213</v>
      </c>
      <c r="H115" s="184">
        <v>0.1</v>
      </c>
      <c r="I115" s="185"/>
      <c r="J115" s="186">
        <f>ROUND(I115*H115,2)</f>
        <v>0</v>
      </c>
      <c r="K115" s="182" t="s">
        <v>153</v>
      </c>
      <c r="L115" s="41"/>
      <c r="M115" s="187" t="s">
        <v>19</v>
      </c>
      <c r="N115" s="188" t="s">
        <v>43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241</v>
      </c>
      <c r="AT115" s="191" t="s">
        <v>149</v>
      </c>
      <c r="AU115" s="191" t="s">
        <v>82</v>
      </c>
      <c r="AY115" s="19" t="s">
        <v>146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241</v>
      </c>
      <c r="BM115" s="191" t="s">
        <v>2517</v>
      </c>
    </row>
    <row r="116" spans="1:65" s="2" customFormat="1">
      <c r="A116" s="36"/>
      <c r="B116" s="37"/>
      <c r="C116" s="38"/>
      <c r="D116" s="193" t="s">
        <v>155</v>
      </c>
      <c r="E116" s="38"/>
      <c r="F116" s="194" t="s">
        <v>2518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155</v>
      </c>
      <c r="AU116" s="19" t="s">
        <v>82</v>
      </c>
    </row>
    <row r="117" spans="1:65" s="2" customFormat="1" ht="16.5" customHeight="1">
      <c r="A117" s="36"/>
      <c r="B117" s="37"/>
      <c r="C117" s="180" t="s">
        <v>225</v>
      </c>
      <c r="D117" s="180" t="s">
        <v>149</v>
      </c>
      <c r="E117" s="181" t="s">
        <v>2519</v>
      </c>
      <c r="F117" s="182" t="s">
        <v>2520</v>
      </c>
      <c r="G117" s="183" t="s">
        <v>152</v>
      </c>
      <c r="H117" s="184">
        <v>10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43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147</v>
      </c>
      <c r="AT117" s="191" t="s">
        <v>149</v>
      </c>
      <c r="AU117" s="191" t="s">
        <v>82</v>
      </c>
      <c r="AY117" s="19" t="s">
        <v>146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147</v>
      </c>
      <c r="BM117" s="191" t="s">
        <v>2521</v>
      </c>
    </row>
    <row r="118" spans="1:65" s="12" customFormat="1" ht="25.9" customHeight="1">
      <c r="B118" s="164"/>
      <c r="C118" s="165"/>
      <c r="D118" s="166" t="s">
        <v>71</v>
      </c>
      <c r="E118" s="167" t="s">
        <v>2008</v>
      </c>
      <c r="F118" s="167" t="s">
        <v>2009</v>
      </c>
      <c r="G118" s="165"/>
      <c r="H118" s="165"/>
      <c r="I118" s="168"/>
      <c r="J118" s="169">
        <f>BK118</f>
        <v>0</v>
      </c>
      <c r="K118" s="165"/>
      <c r="L118" s="170"/>
      <c r="M118" s="171"/>
      <c r="N118" s="172"/>
      <c r="O118" s="172"/>
      <c r="P118" s="173">
        <f>SUM(P119:P120)</f>
        <v>0</v>
      </c>
      <c r="Q118" s="172"/>
      <c r="R118" s="173">
        <f>SUM(R119:R120)</f>
        <v>0</v>
      </c>
      <c r="S118" s="172"/>
      <c r="T118" s="174">
        <f>SUM(T119:T120)</f>
        <v>0</v>
      </c>
      <c r="AR118" s="175" t="s">
        <v>147</v>
      </c>
      <c r="AT118" s="176" t="s">
        <v>71</v>
      </c>
      <c r="AU118" s="176" t="s">
        <v>72</v>
      </c>
      <c r="AY118" s="175" t="s">
        <v>146</v>
      </c>
      <c r="BK118" s="177">
        <f>SUM(BK119:BK120)</f>
        <v>0</v>
      </c>
    </row>
    <row r="119" spans="1:65" s="2" customFormat="1" ht="16.5" customHeight="1">
      <c r="A119" s="36"/>
      <c r="B119" s="37"/>
      <c r="C119" s="180" t="s">
        <v>231</v>
      </c>
      <c r="D119" s="180" t="s">
        <v>149</v>
      </c>
      <c r="E119" s="181" t="s">
        <v>2522</v>
      </c>
      <c r="F119" s="182" t="s">
        <v>2523</v>
      </c>
      <c r="G119" s="183" t="s">
        <v>1208</v>
      </c>
      <c r="H119" s="184">
        <v>20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43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2524</v>
      </c>
      <c r="AT119" s="191" t="s">
        <v>149</v>
      </c>
      <c r="AU119" s="191" t="s">
        <v>80</v>
      </c>
      <c r="AY119" s="19" t="s">
        <v>146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2524</v>
      </c>
      <c r="BM119" s="191" t="s">
        <v>2525</v>
      </c>
    </row>
    <row r="120" spans="1:65" s="2" customFormat="1" ht="16.5" customHeight="1">
      <c r="A120" s="36"/>
      <c r="B120" s="37"/>
      <c r="C120" s="180" t="s">
        <v>236</v>
      </c>
      <c r="D120" s="180" t="s">
        <v>149</v>
      </c>
      <c r="E120" s="181" t="s">
        <v>2526</v>
      </c>
      <c r="F120" s="182" t="s">
        <v>2527</v>
      </c>
      <c r="G120" s="183" t="s">
        <v>1208</v>
      </c>
      <c r="H120" s="184">
        <v>20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2524</v>
      </c>
      <c r="AT120" s="191" t="s">
        <v>149</v>
      </c>
      <c r="AU120" s="191" t="s">
        <v>80</v>
      </c>
      <c r="AY120" s="19" t="s">
        <v>146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2524</v>
      </c>
      <c r="BM120" s="191" t="s">
        <v>2528</v>
      </c>
    </row>
    <row r="121" spans="1:65" s="12" customFormat="1" ht="25.9" customHeight="1">
      <c r="B121" s="164"/>
      <c r="C121" s="165"/>
      <c r="D121" s="166" t="s">
        <v>71</v>
      </c>
      <c r="E121" s="167" t="s">
        <v>331</v>
      </c>
      <c r="F121" s="167" t="s">
        <v>332</v>
      </c>
      <c r="G121" s="165"/>
      <c r="H121" s="165"/>
      <c r="I121" s="168"/>
      <c r="J121" s="169">
        <f>BK121</f>
        <v>0</v>
      </c>
      <c r="K121" s="165"/>
      <c r="L121" s="170"/>
      <c r="M121" s="171"/>
      <c r="N121" s="172"/>
      <c r="O121" s="172"/>
      <c r="P121" s="173">
        <f>P122+P125+P127+P129+P131</f>
        <v>0</v>
      </c>
      <c r="Q121" s="172"/>
      <c r="R121" s="173">
        <f>R122+R125+R127+R129+R131</f>
        <v>0</v>
      </c>
      <c r="S121" s="172"/>
      <c r="T121" s="174">
        <f>T122+T125+T127+T129+T131</f>
        <v>0</v>
      </c>
      <c r="AR121" s="175" t="s">
        <v>181</v>
      </c>
      <c r="AT121" s="176" t="s">
        <v>71</v>
      </c>
      <c r="AU121" s="176" t="s">
        <v>72</v>
      </c>
      <c r="AY121" s="175" t="s">
        <v>146</v>
      </c>
      <c r="BK121" s="177">
        <f>BK122+BK125+BK127+BK129+BK131</f>
        <v>0</v>
      </c>
    </row>
    <row r="122" spans="1:65" s="12" customFormat="1" ht="22.9" customHeight="1">
      <c r="B122" s="164"/>
      <c r="C122" s="165"/>
      <c r="D122" s="166" t="s">
        <v>71</v>
      </c>
      <c r="E122" s="178" t="s">
        <v>333</v>
      </c>
      <c r="F122" s="178" t="s">
        <v>334</v>
      </c>
      <c r="G122" s="165"/>
      <c r="H122" s="165"/>
      <c r="I122" s="168"/>
      <c r="J122" s="179">
        <f>BK122</f>
        <v>0</v>
      </c>
      <c r="K122" s="165"/>
      <c r="L122" s="170"/>
      <c r="M122" s="171"/>
      <c r="N122" s="172"/>
      <c r="O122" s="172"/>
      <c r="P122" s="173">
        <f>SUM(P123:P124)</f>
        <v>0</v>
      </c>
      <c r="Q122" s="172"/>
      <c r="R122" s="173">
        <f>SUM(R123:R124)</f>
        <v>0</v>
      </c>
      <c r="S122" s="172"/>
      <c r="T122" s="174">
        <f>SUM(T123:T124)</f>
        <v>0</v>
      </c>
      <c r="AR122" s="175" t="s">
        <v>181</v>
      </c>
      <c r="AT122" s="176" t="s">
        <v>71</v>
      </c>
      <c r="AU122" s="176" t="s">
        <v>80</v>
      </c>
      <c r="AY122" s="175" t="s">
        <v>146</v>
      </c>
      <c r="BK122" s="177">
        <f>SUM(BK123:BK124)</f>
        <v>0</v>
      </c>
    </row>
    <row r="123" spans="1:65" s="2" customFormat="1" ht="16.5" customHeight="1">
      <c r="A123" s="36"/>
      <c r="B123" s="37"/>
      <c r="C123" s="180" t="s">
        <v>241</v>
      </c>
      <c r="D123" s="180" t="s">
        <v>149</v>
      </c>
      <c r="E123" s="181" t="s">
        <v>336</v>
      </c>
      <c r="F123" s="182" t="s">
        <v>337</v>
      </c>
      <c r="G123" s="183" t="s">
        <v>199</v>
      </c>
      <c r="H123" s="184">
        <v>1</v>
      </c>
      <c r="I123" s="185"/>
      <c r="J123" s="186">
        <f>ROUND(I123*H123,2)</f>
        <v>0</v>
      </c>
      <c r="K123" s="182" t="s">
        <v>19</v>
      </c>
      <c r="L123" s="41"/>
      <c r="M123" s="187" t="s">
        <v>19</v>
      </c>
      <c r="N123" s="188" t="s">
        <v>43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338</v>
      </c>
      <c r="AT123" s="191" t="s">
        <v>149</v>
      </c>
      <c r="AU123" s="191" t="s">
        <v>82</v>
      </c>
      <c r="AY123" s="19" t="s">
        <v>146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338</v>
      </c>
      <c r="BM123" s="191" t="s">
        <v>2529</v>
      </c>
    </row>
    <row r="124" spans="1:65" s="2" customFormat="1" ht="24.2" customHeight="1">
      <c r="A124" s="36"/>
      <c r="B124" s="37"/>
      <c r="C124" s="180" t="s">
        <v>246</v>
      </c>
      <c r="D124" s="180" t="s">
        <v>149</v>
      </c>
      <c r="E124" s="181" t="s">
        <v>341</v>
      </c>
      <c r="F124" s="182" t="s">
        <v>342</v>
      </c>
      <c r="G124" s="183" t="s">
        <v>199</v>
      </c>
      <c r="H124" s="184">
        <v>1</v>
      </c>
      <c r="I124" s="185"/>
      <c r="J124" s="186">
        <f>ROUND(I124*H124,2)</f>
        <v>0</v>
      </c>
      <c r="K124" s="182" t="s">
        <v>19</v>
      </c>
      <c r="L124" s="41"/>
      <c r="M124" s="187" t="s">
        <v>19</v>
      </c>
      <c r="N124" s="188" t="s">
        <v>43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338</v>
      </c>
      <c r="AT124" s="191" t="s">
        <v>149</v>
      </c>
      <c r="AU124" s="191" t="s">
        <v>82</v>
      </c>
      <c r="AY124" s="19" t="s">
        <v>146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338</v>
      </c>
      <c r="BM124" s="191" t="s">
        <v>2530</v>
      </c>
    </row>
    <row r="125" spans="1:65" s="12" customFormat="1" ht="22.9" customHeight="1">
      <c r="B125" s="164"/>
      <c r="C125" s="165"/>
      <c r="D125" s="166" t="s">
        <v>71</v>
      </c>
      <c r="E125" s="178" t="s">
        <v>344</v>
      </c>
      <c r="F125" s="178" t="s">
        <v>345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P126</f>
        <v>0</v>
      </c>
      <c r="Q125" s="172"/>
      <c r="R125" s="173">
        <f>R126</f>
        <v>0</v>
      </c>
      <c r="S125" s="172"/>
      <c r="T125" s="174">
        <f>T126</f>
        <v>0</v>
      </c>
      <c r="AR125" s="175" t="s">
        <v>181</v>
      </c>
      <c r="AT125" s="176" t="s">
        <v>71</v>
      </c>
      <c r="AU125" s="176" t="s">
        <v>80</v>
      </c>
      <c r="AY125" s="175" t="s">
        <v>146</v>
      </c>
      <c r="BK125" s="177">
        <f>BK126</f>
        <v>0</v>
      </c>
    </row>
    <row r="126" spans="1:65" s="2" customFormat="1" ht="24.2" customHeight="1">
      <c r="A126" s="36"/>
      <c r="B126" s="37"/>
      <c r="C126" s="180" t="s">
        <v>251</v>
      </c>
      <c r="D126" s="180" t="s">
        <v>149</v>
      </c>
      <c r="E126" s="181" t="s">
        <v>347</v>
      </c>
      <c r="F126" s="182" t="s">
        <v>2306</v>
      </c>
      <c r="G126" s="183" t="s">
        <v>199</v>
      </c>
      <c r="H126" s="184">
        <v>1</v>
      </c>
      <c r="I126" s="185"/>
      <c r="J126" s="186">
        <f>ROUND(I126*H126,2)</f>
        <v>0</v>
      </c>
      <c r="K126" s="182" t="s">
        <v>19</v>
      </c>
      <c r="L126" s="41"/>
      <c r="M126" s="187" t="s">
        <v>19</v>
      </c>
      <c r="N126" s="188" t="s">
        <v>43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338</v>
      </c>
      <c r="AT126" s="191" t="s">
        <v>149</v>
      </c>
      <c r="AU126" s="191" t="s">
        <v>82</v>
      </c>
      <c r="AY126" s="19" t="s">
        <v>146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338</v>
      </c>
      <c r="BM126" s="191" t="s">
        <v>2531</v>
      </c>
    </row>
    <row r="127" spans="1:65" s="12" customFormat="1" ht="22.9" customHeight="1">
      <c r="B127" s="164"/>
      <c r="C127" s="165"/>
      <c r="D127" s="166" t="s">
        <v>71</v>
      </c>
      <c r="E127" s="178" t="s">
        <v>2021</v>
      </c>
      <c r="F127" s="178" t="s">
        <v>2022</v>
      </c>
      <c r="G127" s="165"/>
      <c r="H127" s="165"/>
      <c r="I127" s="168"/>
      <c r="J127" s="179">
        <f>BK127</f>
        <v>0</v>
      </c>
      <c r="K127" s="165"/>
      <c r="L127" s="170"/>
      <c r="M127" s="171"/>
      <c r="N127" s="172"/>
      <c r="O127" s="172"/>
      <c r="P127" s="173">
        <f>P128</f>
        <v>0</v>
      </c>
      <c r="Q127" s="172"/>
      <c r="R127" s="173">
        <f>R128</f>
        <v>0</v>
      </c>
      <c r="S127" s="172"/>
      <c r="T127" s="174">
        <f>T128</f>
        <v>0</v>
      </c>
      <c r="AR127" s="175" t="s">
        <v>181</v>
      </c>
      <c r="AT127" s="176" t="s">
        <v>71</v>
      </c>
      <c r="AU127" s="176" t="s">
        <v>80</v>
      </c>
      <c r="AY127" s="175" t="s">
        <v>146</v>
      </c>
      <c r="BK127" s="177">
        <f>BK128</f>
        <v>0</v>
      </c>
    </row>
    <row r="128" spans="1:65" s="2" customFormat="1" ht="16.5" customHeight="1">
      <c r="A128" s="36"/>
      <c r="B128" s="37"/>
      <c r="C128" s="180" t="s">
        <v>256</v>
      </c>
      <c r="D128" s="180" t="s">
        <v>149</v>
      </c>
      <c r="E128" s="181" t="s">
        <v>2029</v>
      </c>
      <c r="F128" s="182" t="s">
        <v>2030</v>
      </c>
      <c r="G128" s="183" t="s">
        <v>199</v>
      </c>
      <c r="H128" s="184">
        <v>1</v>
      </c>
      <c r="I128" s="185"/>
      <c r="J128" s="186">
        <f>ROUND(I128*H128,2)</f>
        <v>0</v>
      </c>
      <c r="K128" s="182" t="s">
        <v>19</v>
      </c>
      <c r="L128" s="41"/>
      <c r="M128" s="187" t="s">
        <v>19</v>
      </c>
      <c r="N128" s="188" t="s">
        <v>43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338</v>
      </c>
      <c r="AT128" s="191" t="s">
        <v>149</v>
      </c>
      <c r="AU128" s="191" t="s">
        <v>82</v>
      </c>
      <c r="AY128" s="19" t="s">
        <v>146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338</v>
      </c>
      <c r="BM128" s="191" t="s">
        <v>2532</v>
      </c>
    </row>
    <row r="129" spans="1:65" s="12" customFormat="1" ht="22.9" customHeight="1">
      <c r="B129" s="164"/>
      <c r="C129" s="165"/>
      <c r="D129" s="166" t="s">
        <v>71</v>
      </c>
      <c r="E129" s="178" t="s">
        <v>2465</v>
      </c>
      <c r="F129" s="178" t="s">
        <v>2466</v>
      </c>
      <c r="G129" s="165"/>
      <c r="H129" s="165"/>
      <c r="I129" s="168"/>
      <c r="J129" s="179">
        <f>BK129</f>
        <v>0</v>
      </c>
      <c r="K129" s="165"/>
      <c r="L129" s="170"/>
      <c r="M129" s="171"/>
      <c r="N129" s="172"/>
      <c r="O129" s="172"/>
      <c r="P129" s="173">
        <f>P130</f>
        <v>0</v>
      </c>
      <c r="Q129" s="172"/>
      <c r="R129" s="173">
        <f>R130</f>
        <v>0</v>
      </c>
      <c r="S129" s="172"/>
      <c r="T129" s="174">
        <f>T130</f>
        <v>0</v>
      </c>
      <c r="AR129" s="175" t="s">
        <v>181</v>
      </c>
      <c r="AT129" s="176" t="s">
        <v>71</v>
      </c>
      <c r="AU129" s="176" t="s">
        <v>80</v>
      </c>
      <c r="AY129" s="175" t="s">
        <v>146</v>
      </c>
      <c r="BK129" s="177">
        <f>BK130</f>
        <v>0</v>
      </c>
    </row>
    <row r="130" spans="1:65" s="2" customFormat="1" ht="16.5" customHeight="1">
      <c r="A130" s="36"/>
      <c r="B130" s="37"/>
      <c r="C130" s="180" t="s">
        <v>261</v>
      </c>
      <c r="D130" s="180" t="s">
        <v>149</v>
      </c>
      <c r="E130" s="181" t="s">
        <v>2467</v>
      </c>
      <c r="F130" s="182" t="s">
        <v>2468</v>
      </c>
      <c r="G130" s="183" t="s">
        <v>199</v>
      </c>
      <c r="H130" s="184">
        <v>1</v>
      </c>
      <c r="I130" s="185"/>
      <c r="J130" s="186">
        <f>ROUND(I130*H130,2)</f>
        <v>0</v>
      </c>
      <c r="K130" s="182" t="s">
        <v>19</v>
      </c>
      <c r="L130" s="41"/>
      <c r="M130" s="187" t="s">
        <v>19</v>
      </c>
      <c r="N130" s="188" t="s">
        <v>43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147</v>
      </c>
      <c r="AT130" s="191" t="s">
        <v>149</v>
      </c>
      <c r="AU130" s="191" t="s">
        <v>82</v>
      </c>
      <c r="AY130" s="19" t="s">
        <v>146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147</v>
      </c>
      <c r="BM130" s="191" t="s">
        <v>2533</v>
      </c>
    </row>
    <row r="131" spans="1:65" s="12" customFormat="1" ht="22.9" customHeight="1">
      <c r="B131" s="164"/>
      <c r="C131" s="165"/>
      <c r="D131" s="166" t="s">
        <v>71</v>
      </c>
      <c r="E131" s="178" t="s">
        <v>2037</v>
      </c>
      <c r="F131" s="178" t="s">
        <v>2038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P132</f>
        <v>0</v>
      </c>
      <c r="Q131" s="172"/>
      <c r="R131" s="173">
        <f>R132</f>
        <v>0</v>
      </c>
      <c r="S131" s="172"/>
      <c r="T131" s="174">
        <f>T132</f>
        <v>0</v>
      </c>
      <c r="AR131" s="175" t="s">
        <v>181</v>
      </c>
      <c r="AT131" s="176" t="s">
        <v>71</v>
      </c>
      <c r="AU131" s="176" t="s">
        <v>80</v>
      </c>
      <c r="AY131" s="175" t="s">
        <v>146</v>
      </c>
      <c r="BK131" s="177">
        <f>BK132</f>
        <v>0</v>
      </c>
    </row>
    <row r="132" spans="1:65" s="2" customFormat="1" ht="16.5" customHeight="1">
      <c r="A132" s="36"/>
      <c r="B132" s="37"/>
      <c r="C132" s="180" t="s">
        <v>7</v>
      </c>
      <c r="D132" s="180" t="s">
        <v>149</v>
      </c>
      <c r="E132" s="181" t="s">
        <v>2040</v>
      </c>
      <c r="F132" s="182" t="s">
        <v>2041</v>
      </c>
      <c r="G132" s="183" t="s">
        <v>199</v>
      </c>
      <c r="H132" s="184">
        <v>1</v>
      </c>
      <c r="I132" s="185"/>
      <c r="J132" s="186">
        <f>ROUND(I132*H132,2)</f>
        <v>0</v>
      </c>
      <c r="K132" s="182" t="s">
        <v>19</v>
      </c>
      <c r="L132" s="41"/>
      <c r="M132" s="231" t="s">
        <v>19</v>
      </c>
      <c r="N132" s="232" t="s">
        <v>43</v>
      </c>
      <c r="O132" s="233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338</v>
      </c>
      <c r="AT132" s="191" t="s">
        <v>149</v>
      </c>
      <c r="AU132" s="191" t="s">
        <v>82</v>
      </c>
      <c r="AY132" s="19" t="s">
        <v>146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338</v>
      </c>
      <c r="BM132" s="191" t="s">
        <v>2534</v>
      </c>
    </row>
    <row r="133" spans="1:65" s="2" customFormat="1" ht="6.95" customHeight="1">
      <c r="A133" s="36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41"/>
      <c r="M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</sheetData>
  <sheetProtection algorithmName="SHA-512" hashValue="CHNmVTyqfX2SVHiH/9+gPJtofzx5NqsuDyiQk4egc2xGs9VZEfrR1wqUwAhgbWjGO15TwRLe7YhnYq0xLGHhLw==" saltValue="8fSQoTP9SU9EN2omYGnxviicWLB4G6ulWPv+Dpr+D30+FEm6n1BXHHkNBWzbqkEbaZFMtLTpxMPCA1Izr7mwLg==" spinCount="100000" sheet="1" objects="1" scenarios="1" formatColumns="0" formatRows="0" autoFilter="0"/>
  <autoFilter ref="C93:K132" xr:uid="{00000000-0009-0000-0000-000008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800-000000000000}"/>
    <hyperlink ref="F102" r:id="rId2" xr:uid="{00000000-0004-0000-0800-000001000000}"/>
    <hyperlink ref="F105" r:id="rId3" xr:uid="{00000000-0004-0000-0800-000002000000}"/>
    <hyperlink ref="F107" r:id="rId4" xr:uid="{00000000-0004-0000-0800-000003000000}"/>
    <hyperlink ref="F110" r:id="rId5" xr:uid="{00000000-0004-0000-0800-000004000000}"/>
    <hyperlink ref="F114" r:id="rId6" xr:uid="{00000000-0004-0000-0800-000005000000}"/>
    <hyperlink ref="F116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4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110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6" t="str">
        <f>'Rekapitulace stavby'!K6</f>
        <v>Rekonstrukce č.p. 224, Hálkova ulice, Chomutov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4" t="s">
        <v>112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2535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5. 5. 2022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34</v>
      </c>
      <c r="E23" s="36"/>
      <c r="F23" s="36"/>
      <c r="G23" s="36"/>
      <c r="H23" s="36"/>
      <c r="I23" s="114" t="s">
        <v>26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4" t="s">
        <v>28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36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2" t="s">
        <v>19</v>
      </c>
      <c r="F27" s="392"/>
      <c r="G27" s="392"/>
      <c r="H27" s="39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38</v>
      </c>
      <c r="E30" s="36"/>
      <c r="F30" s="36"/>
      <c r="G30" s="36"/>
      <c r="H30" s="36"/>
      <c r="I30" s="36"/>
      <c r="J30" s="122">
        <f>ROUND(J91,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40</v>
      </c>
      <c r="G32" s="36"/>
      <c r="H32" s="36"/>
      <c r="I32" s="123" t="s">
        <v>39</v>
      </c>
      <c r="J32" s="123" t="s">
        <v>41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42</v>
      </c>
      <c r="E33" s="114" t="s">
        <v>43</v>
      </c>
      <c r="F33" s="125">
        <f>ROUND((SUM(BE91:BE432)),  2)</f>
        <v>0</v>
      </c>
      <c r="G33" s="36"/>
      <c r="H33" s="36"/>
      <c r="I33" s="126">
        <v>0.21</v>
      </c>
      <c r="J33" s="125">
        <f>ROUND(((SUM(BE91:BE432))*I33),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44</v>
      </c>
      <c r="F34" s="125">
        <f>ROUND((SUM(BF91:BF432)),  2)</f>
        <v>0</v>
      </c>
      <c r="G34" s="36"/>
      <c r="H34" s="36"/>
      <c r="I34" s="126">
        <v>0.12</v>
      </c>
      <c r="J34" s="125">
        <f>ROUND(((SUM(BF91:BF432))*I34),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45</v>
      </c>
      <c r="F35" s="125">
        <f>ROUND((SUM(BG91:BG432)),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46</v>
      </c>
      <c r="F36" s="125">
        <f>ROUND((SUM(BH91:BH432)),  2)</f>
        <v>0</v>
      </c>
      <c r="G36" s="36"/>
      <c r="H36" s="36"/>
      <c r="I36" s="126">
        <v>0.12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ROUND((SUM(BI91:BI432)),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114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Rekonstrukce č.p. 224, Hálkova ulice, Chomutov</v>
      </c>
      <c r="F48" s="385"/>
      <c r="G48" s="385"/>
      <c r="H48" s="385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112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5" t="str">
        <f>E9</f>
        <v>SO 05 - Střecha</v>
      </c>
      <c r="F50" s="383"/>
      <c r="G50" s="383"/>
      <c r="H50" s="383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Chomutov</v>
      </c>
      <c r="G52" s="38"/>
      <c r="H52" s="38"/>
      <c r="I52" s="31" t="s">
        <v>23</v>
      </c>
      <c r="J52" s="61" t="str">
        <f>IF(J12="","",J12)</f>
        <v>5. 5. 2022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Chomutov</v>
      </c>
      <c r="G54" s="38"/>
      <c r="H54" s="38"/>
      <c r="I54" s="31" t="s">
        <v>31</v>
      </c>
      <c r="J54" s="34" t="str">
        <f>E21</f>
        <v>SM Projekt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Jaroslav Kudláček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115</v>
      </c>
      <c r="D57" s="139"/>
      <c r="E57" s="139"/>
      <c r="F57" s="139"/>
      <c r="G57" s="139"/>
      <c r="H57" s="139"/>
      <c r="I57" s="139"/>
      <c r="J57" s="140" t="s">
        <v>116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70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117</v>
      </c>
    </row>
    <row r="60" spans="1:47" s="9" customFormat="1" ht="24.95" customHeight="1">
      <c r="B60" s="142"/>
      <c r="C60" s="143"/>
      <c r="D60" s="144" t="s">
        <v>118</v>
      </c>
      <c r="E60" s="145"/>
      <c r="F60" s="145"/>
      <c r="G60" s="145"/>
      <c r="H60" s="145"/>
      <c r="I60" s="145"/>
      <c r="J60" s="146">
        <f>J92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632</v>
      </c>
      <c r="E61" s="150"/>
      <c r="F61" s="150"/>
      <c r="G61" s="150"/>
      <c r="H61" s="150"/>
      <c r="I61" s="150"/>
      <c r="J61" s="151">
        <f>J93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119</v>
      </c>
      <c r="E62" s="150"/>
      <c r="F62" s="150"/>
      <c r="G62" s="150"/>
      <c r="H62" s="150"/>
      <c r="I62" s="150"/>
      <c r="J62" s="151">
        <f>J103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357</v>
      </c>
      <c r="E63" s="150"/>
      <c r="F63" s="150"/>
      <c r="G63" s="150"/>
      <c r="H63" s="150"/>
      <c r="I63" s="150"/>
      <c r="J63" s="151">
        <f>J216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122</v>
      </c>
      <c r="E64" s="150"/>
      <c r="F64" s="150"/>
      <c r="G64" s="150"/>
      <c r="H64" s="150"/>
      <c r="I64" s="150"/>
      <c r="J64" s="151">
        <f>J221</f>
        <v>0</v>
      </c>
      <c r="K64" s="99"/>
      <c r="L64" s="152"/>
    </row>
    <row r="65" spans="1:31" s="9" customFormat="1" ht="24.95" customHeight="1">
      <c r="B65" s="142"/>
      <c r="C65" s="143"/>
      <c r="D65" s="144" t="s">
        <v>123</v>
      </c>
      <c r="E65" s="145"/>
      <c r="F65" s="145"/>
      <c r="G65" s="145"/>
      <c r="H65" s="145"/>
      <c r="I65" s="145"/>
      <c r="J65" s="146">
        <f>J224</f>
        <v>0</v>
      </c>
      <c r="K65" s="143"/>
      <c r="L65" s="147"/>
    </row>
    <row r="66" spans="1:31" s="10" customFormat="1" ht="19.899999999999999" customHeight="1">
      <c r="B66" s="148"/>
      <c r="C66" s="99"/>
      <c r="D66" s="149" t="s">
        <v>124</v>
      </c>
      <c r="E66" s="150"/>
      <c r="F66" s="150"/>
      <c r="G66" s="150"/>
      <c r="H66" s="150"/>
      <c r="I66" s="150"/>
      <c r="J66" s="151">
        <f>J225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2536</v>
      </c>
      <c r="E67" s="150"/>
      <c r="F67" s="150"/>
      <c r="G67" s="150"/>
      <c r="H67" s="150"/>
      <c r="I67" s="150"/>
      <c r="J67" s="151">
        <f>J300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125</v>
      </c>
      <c r="E68" s="150"/>
      <c r="F68" s="150"/>
      <c r="G68" s="150"/>
      <c r="H68" s="150"/>
      <c r="I68" s="150"/>
      <c r="J68" s="151">
        <f>J331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897</v>
      </c>
      <c r="E69" s="150"/>
      <c r="F69" s="150"/>
      <c r="G69" s="150"/>
      <c r="H69" s="150"/>
      <c r="I69" s="150"/>
      <c r="J69" s="151">
        <f>J357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126</v>
      </c>
      <c r="E70" s="150"/>
      <c r="F70" s="150"/>
      <c r="G70" s="150"/>
      <c r="H70" s="150"/>
      <c r="I70" s="150"/>
      <c r="J70" s="151">
        <f>J376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901</v>
      </c>
      <c r="E71" s="150"/>
      <c r="F71" s="150"/>
      <c r="G71" s="150"/>
      <c r="H71" s="150"/>
      <c r="I71" s="150"/>
      <c r="J71" s="151">
        <f>J402</f>
        <v>0</v>
      </c>
      <c r="K71" s="99"/>
      <c r="L71" s="152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131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E7</f>
        <v>Rekonstrukce č.p. 224, Hálkova ulice, Chomutov</v>
      </c>
      <c r="F81" s="385"/>
      <c r="G81" s="385"/>
      <c r="H81" s="385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112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65" t="str">
        <f>E9</f>
        <v>SO 05 - Střecha</v>
      </c>
      <c r="F83" s="383"/>
      <c r="G83" s="383"/>
      <c r="H83" s="383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F12</f>
        <v>Chomutov</v>
      </c>
      <c r="G85" s="38"/>
      <c r="H85" s="38"/>
      <c r="I85" s="31" t="s">
        <v>23</v>
      </c>
      <c r="J85" s="61" t="str">
        <f>IF(J12="","",J12)</f>
        <v>5. 5. 2022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E15</f>
        <v>Statutární město Chomutov</v>
      </c>
      <c r="G87" s="38"/>
      <c r="H87" s="38"/>
      <c r="I87" s="31" t="s">
        <v>31</v>
      </c>
      <c r="J87" s="34" t="str">
        <f>E21</f>
        <v>SM Projekt s.r.o.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IF(E18="","",E18)</f>
        <v>Vyplň údaj</v>
      </c>
      <c r="G88" s="38"/>
      <c r="H88" s="38"/>
      <c r="I88" s="31" t="s">
        <v>34</v>
      </c>
      <c r="J88" s="34" t="str">
        <f>E24</f>
        <v>Jaroslav Kudláček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132</v>
      </c>
      <c r="D90" s="156" t="s">
        <v>57</v>
      </c>
      <c r="E90" s="156" t="s">
        <v>53</v>
      </c>
      <c r="F90" s="156" t="s">
        <v>54</v>
      </c>
      <c r="G90" s="156" t="s">
        <v>133</v>
      </c>
      <c r="H90" s="156" t="s">
        <v>134</v>
      </c>
      <c r="I90" s="156" t="s">
        <v>135</v>
      </c>
      <c r="J90" s="156" t="s">
        <v>116</v>
      </c>
      <c r="K90" s="157" t="s">
        <v>136</v>
      </c>
      <c r="L90" s="158"/>
      <c r="M90" s="70" t="s">
        <v>19</v>
      </c>
      <c r="N90" s="71" t="s">
        <v>42</v>
      </c>
      <c r="O90" s="71" t="s">
        <v>137</v>
      </c>
      <c r="P90" s="71" t="s">
        <v>138</v>
      </c>
      <c r="Q90" s="71" t="s">
        <v>139</v>
      </c>
      <c r="R90" s="71" t="s">
        <v>140</v>
      </c>
      <c r="S90" s="71" t="s">
        <v>141</v>
      </c>
      <c r="T90" s="72" t="s">
        <v>142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143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P92+P224</f>
        <v>0</v>
      </c>
      <c r="Q91" s="74"/>
      <c r="R91" s="161">
        <f>R92+R224</f>
        <v>67.718646340000006</v>
      </c>
      <c r="S91" s="74"/>
      <c r="T91" s="162">
        <f>T92+T224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71</v>
      </c>
      <c r="AU91" s="19" t="s">
        <v>117</v>
      </c>
      <c r="BK91" s="163">
        <f>BK92+BK224</f>
        <v>0</v>
      </c>
    </row>
    <row r="92" spans="1:65" s="12" customFormat="1" ht="25.9" customHeight="1">
      <c r="B92" s="164"/>
      <c r="C92" s="165"/>
      <c r="D92" s="166" t="s">
        <v>71</v>
      </c>
      <c r="E92" s="167" t="s">
        <v>144</v>
      </c>
      <c r="F92" s="167" t="s">
        <v>145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P93+P103+P216+P221</f>
        <v>0</v>
      </c>
      <c r="Q92" s="172"/>
      <c r="R92" s="173">
        <f>R93+R103+R216+R221</f>
        <v>50.694893790000002</v>
      </c>
      <c r="S92" s="172"/>
      <c r="T92" s="174">
        <f>T93+T103+T216+T221</f>
        <v>0</v>
      </c>
      <c r="AR92" s="175" t="s">
        <v>80</v>
      </c>
      <c r="AT92" s="176" t="s">
        <v>71</v>
      </c>
      <c r="AU92" s="176" t="s">
        <v>72</v>
      </c>
      <c r="AY92" s="175" t="s">
        <v>146</v>
      </c>
      <c r="BK92" s="177">
        <f>BK93+BK103+BK216+BK221</f>
        <v>0</v>
      </c>
    </row>
    <row r="93" spans="1:65" s="12" customFormat="1" ht="22.9" customHeight="1">
      <c r="B93" s="164"/>
      <c r="C93" s="165"/>
      <c r="D93" s="166" t="s">
        <v>71</v>
      </c>
      <c r="E93" s="178" t="s">
        <v>168</v>
      </c>
      <c r="F93" s="178" t="s">
        <v>753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SUM(P94:P102)</f>
        <v>0</v>
      </c>
      <c r="Q93" s="172"/>
      <c r="R93" s="173">
        <f>SUM(R94:R102)</f>
        <v>5.2937149999999997</v>
      </c>
      <c r="S93" s="172"/>
      <c r="T93" s="174">
        <f>SUM(T94:T102)</f>
        <v>0</v>
      </c>
      <c r="AR93" s="175" t="s">
        <v>80</v>
      </c>
      <c r="AT93" s="176" t="s">
        <v>71</v>
      </c>
      <c r="AU93" s="176" t="s">
        <v>80</v>
      </c>
      <c r="AY93" s="175" t="s">
        <v>146</v>
      </c>
      <c r="BK93" s="177">
        <f>SUM(BK94:BK102)</f>
        <v>0</v>
      </c>
    </row>
    <row r="94" spans="1:65" s="2" customFormat="1" ht="24.2" customHeight="1">
      <c r="A94" s="36"/>
      <c r="B94" s="37"/>
      <c r="C94" s="180" t="s">
        <v>80</v>
      </c>
      <c r="D94" s="180" t="s">
        <v>149</v>
      </c>
      <c r="E94" s="181" t="s">
        <v>2537</v>
      </c>
      <c r="F94" s="182" t="s">
        <v>2538</v>
      </c>
      <c r="G94" s="183" t="s">
        <v>152</v>
      </c>
      <c r="H94" s="184">
        <v>100.45</v>
      </c>
      <c r="I94" s="185"/>
      <c r="J94" s="186">
        <f>ROUND(I94*H94,2)</f>
        <v>0</v>
      </c>
      <c r="K94" s="182" t="s">
        <v>362</v>
      </c>
      <c r="L94" s="41"/>
      <c r="M94" s="187" t="s">
        <v>19</v>
      </c>
      <c r="N94" s="188" t="s">
        <v>43</v>
      </c>
      <c r="O94" s="66"/>
      <c r="P94" s="189">
        <f>O94*H94</f>
        <v>0</v>
      </c>
      <c r="Q94" s="189">
        <v>5.2499999999999998E-2</v>
      </c>
      <c r="R94" s="189">
        <f>Q94*H94</f>
        <v>5.273625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147</v>
      </c>
      <c r="AT94" s="191" t="s">
        <v>149</v>
      </c>
      <c r="AU94" s="191" t="s">
        <v>82</v>
      </c>
      <c r="AY94" s="19" t="s">
        <v>146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147</v>
      </c>
      <c r="BM94" s="191" t="s">
        <v>2539</v>
      </c>
    </row>
    <row r="95" spans="1:65" s="2" customFormat="1">
      <c r="A95" s="36"/>
      <c r="B95" s="37"/>
      <c r="C95" s="38"/>
      <c r="D95" s="193" t="s">
        <v>155</v>
      </c>
      <c r="E95" s="38"/>
      <c r="F95" s="194" t="s">
        <v>2540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155</v>
      </c>
      <c r="AU95" s="19" t="s">
        <v>82</v>
      </c>
    </row>
    <row r="96" spans="1:65" s="13" customFormat="1" ht="22.5">
      <c r="B96" s="198"/>
      <c r="C96" s="199"/>
      <c r="D96" s="200" t="s">
        <v>157</v>
      </c>
      <c r="E96" s="201" t="s">
        <v>19</v>
      </c>
      <c r="F96" s="202" t="s">
        <v>2541</v>
      </c>
      <c r="G96" s="199"/>
      <c r="H96" s="201" t="s">
        <v>19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157</v>
      </c>
      <c r="AU96" s="208" t="s">
        <v>82</v>
      </c>
      <c r="AV96" s="13" t="s">
        <v>80</v>
      </c>
      <c r="AW96" s="13" t="s">
        <v>33</v>
      </c>
      <c r="AX96" s="13" t="s">
        <v>72</v>
      </c>
      <c r="AY96" s="208" t="s">
        <v>146</v>
      </c>
    </row>
    <row r="97" spans="1:65" s="13" customFormat="1">
      <c r="B97" s="198"/>
      <c r="C97" s="199"/>
      <c r="D97" s="200" t="s">
        <v>157</v>
      </c>
      <c r="E97" s="201" t="s">
        <v>19</v>
      </c>
      <c r="F97" s="202" t="s">
        <v>585</v>
      </c>
      <c r="G97" s="199"/>
      <c r="H97" s="201" t="s">
        <v>19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157</v>
      </c>
      <c r="AU97" s="208" t="s">
        <v>82</v>
      </c>
      <c r="AV97" s="13" t="s">
        <v>80</v>
      </c>
      <c r="AW97" s="13" t="s">
        <v>33</v>
      </c>
      <c r="AX97" s="13" t="s">
        <v>72</v>
      </c>
      <c r="AY97" s="208" t="s">
        <v>146</v>
      </c>
    </row>
    <row r="98" spans="1:65" s="14" customFormat="1">
      <c r="B98" s="209"/>
      <c r="C98" s="210"/>
      <c r="D98" s="200" t="s">
        <v>157</v>
      </c>
      <c r="E98" s="211" t="s">
        <v>19</v>
      </c>
      <c r="F98" s="212" t="s">
        <v>1487</v>
      </c>
      <c r="G98" s="210"/>
      <c r="H98" s="213">
        <v>64.5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157</v>
      </c>
      <c r="AU98" s="219" t="s">
        <v>82</v>
      </c>
      <c r="AV98" s="14" t="s">
        <v>82</v>
      </c>
      <c r="AW98" s="14" t="s">
        <v>33</v>
      </c>
      <c r="AX98" s="14" t="s">
        <v>72</v>
      </c>
      <c r="AY98" s="219" t="s">
        <v>146</v>
      </c>
    </row>
    <row r="99" spans="1:65" s="14" customFormat="1">
      <c r="B99" s="209"/>
      <c r="C99" s="210"/>
      <c r="D99" s="200" t="s">
        <v>157</v>
      </c>
      <c r="E99" s="211" t="s">
        <v>19</v>
      </c>
      <c r="F99" s="212" t="s">
        <v>1488</v>
      </c>
      <c r="G99" s="210"/>
      <c r="H99" s="213">
        <v>15.75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157</v>
      </c>
      <c r="AU99" s="219" t="s">
        <v>82</v>
      </c>
      <c r="AV99" s="14" t="s">
        <v>82</v>
      </c>
      <c r="AW99" s="14" t="s">
        <v>33</v>
      </c>
      <c r="AX99" s="14" t="s">
        <v>72</v>
      </c>
      <c r="AY99" s="219" t="s">
        <v>146</v>
      </c>
    </row>
    <row r="100" spans="1:65" s="14" customFormat="1">
      <c r="B100" s="209"/>
      <c r="C100" s="210"/>
      <c r="D100" s="200" t="s">
        <v>157</v>
      </c>
      <c r="E100" s="211" t="s">
        <v>19</v>
      </c>
      <c r="F100" s="212" t="s">
        <v>1489</v>
      </c>
      <c r="G100" s="210"/>
      <c r="H100" s="213">
        <v>20.2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157</v>
      </c>
      <c r="AU100" s="219" t="s">
        <v>82</v>
      </c>
      <c r="AV100" s="14" t="s">
        <v>82</v>
      </c>
      <c r="AW100" s="14" t="s">
        <v>33</v>
      </c>
      <c r="AX100" s="14" t="s">
        <v>72</v>
      </c>
      <c r="AY100" s="219" t="s">
        <v>146</v>
      </c>
    </row>
    <row r="101" spans="1:65" s="15" customFormat="1">
      <c r="B101" s="220"/>
      <c r="C101" s="221"/>
      <c r="D101" s="200" t="s">
        <v>157</v>
      </c>
      <c r="E101" s="222" t="s">
        <v>19</v>
      </c>
      <c r="F101" s="223" t="s">
        <v>161</v>
      </c>
      <c r="G101" s="221"/>
      <c r="H101" s="224">
        <v>100.45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157</v>
      </c>
      <c r="AU101" s="230" t="s">
        <v>82</v>
      </c>
      <c r="AV101" s="15" t="s">
        <v>147</v>
      </c>
      <c r="AW101" s="15" t="s">
        <v>33</v>
      </c>
      <c r="AX101" s="15" t="s">
        <v>80</v>
      </c>
      <c r="AY101" s="230" t="s">
        <v>146</v>
      </c>
    </row>
    <row r="102" spans="1:65" s="2" customFormat="1" ht="16.5" customHeight="1">
      <c r="A102" s="36"/>
      <c r="B102" s="37"/>
      <c r="C102" s="180" t="s">
        <v>82</v>
      </c>
      <c r="D102" s="180" t="s">
        <v>149</v>
      </c>
      <c r="E102" s="181" t="s">
        <v>2542</v>
      </c>
      <c r="F102" s="182" t="s">
        <v>2543</v>
      </c>
      <c r="G102" s="183" t="s">
        <v>297</v>
      </c>
      <c r="H102" s="184">
        <v>100.45</v>
      </c>
      <c r="I102" s="185"/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43</v>
      </c>
      <c r="O102" s="66"/>
      <c r="P102" s="189">
        <f>O102*H102</f>
        <v>0</v>
      </c>
      <c r="Q102" s="189">
        <v>2.0000000000000001E-4</v>
      </c>
      <c r="R102" s="189">
        <f>Q102*H102</f>
        <v>2.009E-2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147</v>
      </c>
      <c r="AT102" s="191" t="s">
        <v>149</v>
      </c>
      <c r="AU102" s="191" t="s">
        <v>82</v>
      </c>
      <c r="AY102" s="19" t="s">
        <v>146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147</v>
      </c>
      <c r="BM102" s="191" t="s">
        <v>2544</v>
      </c>
    </row>
    <row r="103" spans="1:65" s="12" customFormat="1" ht="22.9" customHeight="1">
      <c r="B103" s="164"/>
      <c r="C103" s="165"/>
      <c r="D103" s="166" t="s">
        <v>71</v>
      </c>
      <c r="E103" s="178" t="s">
        <v>147</v>
      </c>
      <c r="F103" s="178" t="s">
        <v>148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SUM(P104:P215)</f>
        <v>0</v>
      </c>
      <c r="Q103" s="172"/>
      <c r="R103" s="173">
        <f>SUM(R104:R215)</f>
        <v>43.806571930000004</v>
      </c>
      <c r="S103" s="172"/>
      <c r="T103" s="174">
        <f>SUM(T104:T215)</f>
        <v>0</v>
      </c>
      <c r="AR103" s="175" t="s">
        <v>80</v>
      </c>
      <c r="AT103" s="176" t="s">
        <v>71</v>
      </c>
      <c r="AU103" s="176" t="s">
        <v>80</v>
      </c>
      <c r="AY103" s="175" t="s">
        <v>146</v>
      </c>
      <c r="BK103" s="177">
        <f>SUM(BK104:BK215)</f>
        <v>0</v>
      </c>
    </row>
    <row r="104" spans="1:65" s="2" customFormat="1" ht="49.15" customHeight="1">
      <c r="A104" s="36"/>
      <c r="B104" s="37"/>
      <c r="C104" s="180" t="s">
        <v>168</v>
      </c>
      <c r="D104" s="180" t="s">
        <v>149</v>
      </c>
      <c r="E104" s="181" t="s">
        <v>2545</v>
      </c>
      <c r="F104" s="182" t="s">
        <v>2546</v>
      </c>
      <c r="G104" s="183" t="s">
        <v>152</v>
      </c>
      <c r="H104" s="184">
        <v>11.55</v>
      </c>
      <c r="I104" s="185"/>
      <c r="J104" s="186">
        <f>ROUND(I104*H104,2)</f>
        <v>0</v>
      </c>
      <c r="K104" s="182" t="s">
        <v>362</v>
      </c>
      <c r="L104" s="41"/>
      <c r="M104" s="187" t="s">
        <v>19</v>
      </c>
      <c r="N104" s="188" t="s">
        <v>43</v>
      </c>
      <c r="O104" s="66"/>
      <c r="P104" s="189">
        <f>O104*H104</f>
        <v>0</v>
      </c>
      <c r="Q104" s="189">
        <v>7.0800000000000004E-3</v>
      </c>
      <c r="R104" s="189">
        <f>Q104*H104</f>
        <v>8.1774000000000013E-2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147</v>
      </c>
      <c r="AT104" s="191" t="s">
        <v>149</v>
      </c>
      <c r="AU104" s="191" t="s">
        <v>82</v>
      </c>
      <c r="AY104" s="19" t="s">
        <v>146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147</v>
      </c>
      <c r="BM104" s="191" t="s">
        <v>2547</v>
      </c>
    </row>
    <row r="105" spans="1:65" s="2" customFormat="1">
      <c r="A105" s="36"/>
      <c r="B105" s="37"/>
      <c r="C105" s="38"/>
      <c r="D105" s="193" t="s">
        <v>155</v>
      </c>
      <c r="E105" s="38"/>
      <c r="F105" s="194" t="s">
        <v>2548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155</v>
      </c>
      <c r="AU105" s="19" t="s">
        <v>82</v>
      </c>
    </row>
    <row r="106" spans="1:65" s="14" customFormat="1">
      <c r="B106" s="209"/>
      <c r="C106" s="210"/>
      <c r="D106" s="200" t="s">
        <v>157</v>
      </c>
      <c r="E106" s="211" t="s">
        <v>19</v>
      </c>
      <c r="F106" s="212" t="s">
        <v>531</v>
      </c>
      <c r="G106" s="210"/>
      <c r="H106" s="213">
        <v>11.55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157</v>
      </c>
      <c r="AU106" s="219" t="s">
        <v>82</v>
      </c>
      <c r="AV106" s="14" t="s">
        <v>82</v>
      </c>
      <c r="AW106" s="14" t="s">
        <v>33</v>
      </c>
      <c r="AX106" s="14" t="s">
        <v>80</v>
      </c>
      <c r="AY106" s="219" t="s">
        <v>146</v>
      </c>
    </row>
    <row r="107" spans="1:65" s="2" customFormat="1" ht="16.5" customHeight="1">
      <c r="A107" s="36"/>
      <c r="B107" s="37"/>
      <c r="C107" s="180" t="s">
        <v>147</v>
      </c>
      <c r="D107" s="180" t="s">
        <v>149</v>
      </c>
      <c r="E107" s="181" t="s">
        <v>2549</v>
      </c>
      <c r="F107" s="182" t="s">
        <v>2550</v>
      </c>
      <c r="G107" s="183" t="s">
        <v>184</v>
      </c>
      <c r="H107" s="184">
        <v>8.4060000000000006</v>
      </c>
      <c r="I107" s="185"/>
      <c r="J107" s="186">
        <f>ROUND(I107*H107,2)</f>
        <v>0</v>
      </c>
      <c r="K107" s="182" t="s">
        <v>362</v>
      </c>
      <c r="L107" s="41"/>
      <c r="M107" s="187" t="s">
        <v>19</v>
      </c>
      <c r="N107" s="188" t="s">
        <v>43</v>
      </c>
      <c r="O107" s="66"/>
      <c r="P107" s="189">
        <f>O107*H107</f>
        <v>0</v>
      </c>
      <c r="Q107" s="189">
        <v>2.5019800000000001</v>
      </c>
      <c r="R107" s="189">
        <f>Q107*H107</f>
        <v>21.031643880000001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147</v>
      </c>
      <c r="AT107" s="191" t="s">
        <v>149</v>
      </c>
      <c r="AU107" s="191" t="s">
        <v>82</v>
      </c>
      <c r="AY107" s="19" t="s">
        <v>146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147</v>
      </c>
      <c r="BM107" s="191" t="s">
        <v>2551</v>
      </c>
    </row>
    <row r="108" spans="1:65" s="2" customFormat="1">
      <c r="A108" s="36"/>
      <c r="B108" s="37"/>
      <c r="C108" s="38"/>
      <c r="D108" s="193" t="s">
        <v>155</v>
      </c>
      <c r="E108" s="38"/>
      <c r="F108" s="194" t="s">
        <v>2552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155</v>
      </c>
      <c r="AU108" s="19" t="s">
        <v>82</v>
      </c>
    </row>
    <row r="109" spans="1:65" s="13" customFormat="1">
      <c r="B109" s="198"/>
      <c r="C109" s="199"/>
      <c r="D109" s="200" t="s">
        <v>157</v>
      </c>
      <c r="E109" s="201" t="s">
        <v>19</v>
      </c>
      <c r="F109" s="202" t="s">
        <v>552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157</v>
      </c>
      <c r="AU109" s="208" t="s">
        <v>82</v>
      </c>
      <c r="AV109" s="13" t="s">
        <v>80</v>
      </c>
      <c r="AW109" s="13" t="s">
        <v>33</v>
      </c>
      <c r="AX109" s="13" t="s">
        <v>72</v>
      </c>
      <c r="AY109" s="208" t="s">
        <v>146</v>
      </c>
    </row>
    <row r="110" spans="1:65" s="14" customFormat="1">
      <c r="B110" s="209"/>
      <c r="C110" s="210"/>
      <c r="D110" s="200" t="s">
        <v>157</v>
      </c>
      <c r="E110" s="211" t="s">
        <v>19</v>
      </c>
      <c r="F110" s="212" t="s">
        <v>2553</v>
      </c>
      <c r="G110" s="210"/>
      <c r="H110" s="213">
        <v>1.31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157</v>
      </c>
      <c r="AU110" s="219" t="s">
        <v>82</v>
      </c>
      <c r="AV110" s="14" t="s">
        <v>82</v>
      </c>
      <c r="AW110" s="14" t="s">
        <v>33</v>
      </c>
      <c r="AX110" s="14" t="s">
        <v>72</v>
      </c>
      <c r="AY110" s="219" t="s">
        <v>146</v>
      </c>
    </row>
    <row r="111" spans="1:65" s="14" customFormat="1">
      <c r="B111" s="209"/>
      <c r="C111" s="210"/>
      <c r="D111" s="200" t="s">
        <v>157</v>
      </c>
      <c r="E111" s="211" t="s">
        <v>19</v>
      </c>
      <c r="F111" s="212" t="s">
        <v>2554</v>
      </c>
      <c r="G111" s="210"/>
      <c r="H111" s="213">
        <v>1.1859999999999999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157</v>
      </c>
      <c r="AU111" s="219" t="s">
        <v>82</v>
      </c>
      <c r="AV111" s="14" t="s">
        <v>82</v>
      </c>
      <c r="AW111" s="14" t="s">
        <v>33</v>
      </c>
      <c r="AX111" s="14" t="s">
        <v>72</v>
      </c>
      <c r="AY111" s="219" t="s">
        <v>146</v>
      </c>
    </row>
    <row r="112" spans="1:65" s="14" customFormat="1">
      <c r="B112" s="209"/>
      <c r="C112" s="210"/>
      <c r="D112" s="200" t="s">
        <v>157</v>
      </c>
      <c r="E112" s="211" t="s">
        <v>19</v>
      </c>
      <c r="F112" s="212" t="s">
        <v>2555</v>
      </c>
      <c r="G112" s="210"/>
      <c r="H112" s="213">
        <v>1.3620000000000001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157</v>
      </c>
      <c r="AU112" s="219" t="s">
        <v>82</v>
      </c>
      <c r="AV112" s="14" t="s">
        <v>82</v>
      </c>
      <c r="AW112" s="14" t="s">
        <v>33</v>
      </c>
      <c r="AX112" s="14" t="s">
        <v>72</v>
      </c>
      <c r="AY112" s="219" t="s">
        <v>146</v>
      </c>
    </row>
    <row r="113" spans="1:65" s="14" customFormat="1">
      <c r="B113" s="209"/>
      <c r="C113" s="210"/>
      <c r="D113" s="200" t="s">
        <v>157</v>
      </c>
      <c r="E113" s="211" t="s">
        <v>19</v>
      </c>
      <c r="F113" s="212" t="s">
        <v>2556</v>
      </c>
      <c r="G113" s="210"/>
      <c r="H113" s="213">
        <v>1.3420000000000001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157</v>
      </c>
      <c r="AU113" s="219" t="s">
        <v>82</v>
      </c>
      <c r="AV113" s="14" t="s">
        <v>82</v>
      </c>
      <c r="AW113" s="14" t="s">
        <v>33</v>
      </c>
      <c r="AX113" s="14" t="s">
        <v>72</v>
      </c>
      <c r="AY113" s="219" t="s">
        <v>146</v>
      </c>
    </row>
    <row r="114" spans="1:65" s="13" customFormat="1">
      <c r="B114" s="198"/>
      <c r="C114" s="199"/>
      <c r="D114" s="200" t="s">
        <v>157</v>
      </c>
      <c r="E114" s="201" t="s">
        <v>19</v>
      </c>
      <c r="F114" s="202" t="s">
        <v>557</v>
      </c>
      <c r="G114" s="199"/>
      <c r="H114" s="201" t="s">
        <v>19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157</v>
      </c>
      <c r="AU114" s="208" t="s">
        <v>82</v>
      </c>
      <c r="AV114" s="13" t="s">
        <v>80</v>
      </c>
      <c r="AW114" s="13" t="s">
        <v>33</v>
      </c>
      <c r="AX114" s="13" t="s">
        <v>72</v>
      </c>
      <c r="AY114" s="208" t="s">
        <v>146</v>
      </c>
    </row>
    <row r="115" spans="1:65" s="14" customFormat="1">
      <c r="B115" s="209"/>
      <c r="C115" s="210"/>
      <c r="D115" s="200" t="s">
        <v>157</v>
      </c>
      <c r="E115" s="211" t="s">
        <v>19</v>
      </c>
      <c r="F115" s="212" t="s">
        <v>2557</v>
      </c>
      <c r="G115" s="210"/>
      <c r="H115" s="213">
        <v>0.82399999999999995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157</v>
      </c>
      <c r="AU115" s="219" t="s">
        <v>82</v>
      </c>
      <c r="AV115" s="14" t="s">
        <v>82</v>
      </c>
      <c r="AW115" s="14" t="s">
        <v>33</v>
      </c>
      <c r="AX115" s="14" t="s">
        <v>72</v>
      </c>
      <c r="AY115" s="219" t="s">
        <v>146</v>
      </c>
    </row>
    <row r="116" spans="1:65" s="14" customFormat="1">
      <c r="B116" s="209"/>
      <c r="C116" s="210"/>
      <c r="D116" s="200" t="s">
        <v>157</v>
      </c>
      <c r="E116" s="211" t="s">
        <v>19</v>
      </c>
      <c r="F116" s="212" t="s">
        <v>2558</v>
      </c>
      <c r="G116" s="210"/>
      <c r="H116" s="213">
        <v>0.73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157</v>
      </c>
      <c r="AU116" s="219" t="s">
        <v>82</v>
      </c>
      <c r="AV116" s="14" t="s">
        <v>82</v>
      </c>
      <c r="AW116" s="14" t="s">
        <v>33</v>
      </c>
      <c r="AX116" s="14" t="s">
        <v>72</v>
      </c>
      <c r="AY116" s="219" t="s">
        <v>146</v>
      </c>
    </row>
    <row r="117" spans="1:65" s="14" customFormat="1">
      <c r="B117" s="209"/>
      <c r="C117" s="210"/>
      <c r="D117" s="200" t="s">
        <v>157</v>
      </c>
      <c r="E117" s="211" t="s">
        <v>19</v>
      </c>
      <c r="F117" s="212" t="s">
        <v>2559</v>
      </c>
      <c r="G117" s="210"/>
      <c r="H117" s="213">
        <v>0.84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157</v>
      </c>
      <c r="AU117" s="219" t="s">
        <v>82</v>
      </c>
      <c r="AV117" s="14" t="s">
        <v>82</v>
      </c>
      <c r="AW117" s="14" t="s">
        <v>33</v>
      </c>
      <c r="AX117" s="14" t="s">
        <v>72</v>
      </c>
      <c r="AY117" s="219" t="s">
        <v>146</v>
      </c>
    </row>
    <row r="118" spans="1:65" s="14" customFormat="1">
      <c r="B118" s="209"/>
      <c r="C118" s="210"/>
      <c r="D118" s="200" t="s">
        <v>157</v>
      </c>
      <c r="E118" s="211" t="s">
        <v>19</v>
      </c>
      <c r="F118" s="212" t="s">
        <v>2560</v>
      </c>
      <c r="G118" s="210"/>
      <c r="H118" s="213">
        <v>0.81200000000000006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157</v>
      </c>
      <c r="AU118" s="219" t="s">
        <v>82</v>
      </c>
      <c r="AV118" s="14" t="s">
        <v>82</v>
      </c>
      <c r="AW118" s="14" t="s">
        <v>33</v>
      </c>
      <c r="AX118" s="14" t="s">
        <v>72</v>
      </c>
      <c r="AY118" s="219" t="s">
        <v>146</v>
      </c>
    </row>
    <row r="119" spans="1:65" s="15" customFormat="1">
      <c r="B119" s="220"/>
      <c r="C119" s="221"/>
      <c r="D119" s="200" t="s">
        <v>157</v>
      </c>
      <c r="E119" s="222" t="s">
        <v>19</v>
      </c>
      <c r="F119" s="223" t="s">
        <v>161</v>
      </c>
      <c r="G119" s="221"/>
      <c r="H119" s="224">
        <v>8.4060000000000006</v>
      </c>
      <c r="I119" s="225"/>
      <c r="J119" s="221"/>
      <c r="K119" s="221"/>
      <c r="L119" s="226"/>
      <c r="M119" s="227"/>
      <c r="N119" s="228"/>
      <c r="O119" s="228"/>
      <c r="P119" s="228"/>
      <c r="Q119" s="228"/>
      <c r="R119" s="228"/>
      <c r="S119" s="228"/>
      <c r="T119" s="229"/>
      <c r="AT119" s="230" t="s">
        <v>157</v>
      </c>
      <c r="AU119" s="230" t="s">
        <v>82</v>
      </c>
      <c r="AV119" s="15" t="s">
        <v>147</v>
      </c>
      <c r="AW119" s="15" t="s">
        <v>33</v>
      </c>
      <c r="AX119" s="15" t="s">
        <v>80</v>
      </c>
      <c r="AY119" s="230" t="s">
        <v>146</v>
      </c>
    </row>
    <row r="120" spans="1:65" s="2" customFormat="1" ht="16.5" customHeight="1">
      <c r="A120" s="36"/>
      <c r="B120" s="37"/>
      <c r="C120" s="180" t="s">
        <v>181</v>
      </c>
      <c r="D120" s="180" t="s">
        <v>149</v>
      </c>
      <c r="E120" s="181" t="s">
        <v>2561</v>
      </c>
      <c r="F120" s="182" t="s">
        <v>2562</v>
      </c>
      <c r="G120" s="183" t="s">
        <v>152</v>
      </c>
      <c r="H120" s="184">
        <v>89.173000000000002</v>
      </c>
      <c r="I120" s="185"/>
      <c r="J120" s="186">
        <f>ROUND(I120*H120,2)</f>
        <v>0</v>
      </c>
      <c r="K120" s="182" t="s">
        <v>362</v>
      </c>
      <c r="L120" s="41"/>
      <c r="M120" s="187" t="s">
        <v>19</v>
      </c>
      <c r="N120" s="188" t="s">
        <v>43</v>
      </c>
      <c r="O120" s="66"/>
      <c r="P120" s="189">
        <f>O120*H120</f>
        <v>0</v>
      </c>
      <c r="Q120" s="189">
        <v>5.7600000000000004E-3</v>
      </c>
      <c r="R120" s="189">
        <f>Q120*H120</f>
        <v>0.51363648000000006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147</v>
      </c>
      <c r="AT120" s="191" t="s">
        <v>149</v>
      </c>
      <c r="AU120" s="191" t="s">
        <v>82</v>
      </c>
      <c r="AY120" s="19" t="s">
        <v>146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147</v>
      </c>
      <c r="BM120" s="191" t="s">
        <v>2563</v>
      </c>
    </row>
    <row r="121" spans="1:65" s="2" customFormat="1">
      <c r="A121" s="36"/>
      <c r="B121" s="37"/>
      <c r="C121" s="38"/>
      <c r="D121" s="193" t="s">
        <v>155</v>
      </c>
      <c r="E121" s="38"/>
      <c r="F121" s="194" t="s">
        <v>2564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155</v>
      </c>
      <c r="AU121" s="19" t="s">
        <v>82</v>
      </c>
    </row>
    <row r="122" spans="1:65" s="14" customFormat="1">
      <c r="B122" s="209"/>
      <c r="C122" s="210"/>
      <c r="D122" s="200" t="s">
        <v>157</v>
      </c>
      <c r="E122" s="211" t="s">
        <v>19</v>
      </c>
      <c r="F122" s="212" t="s">
        <v>2565</v>
      </c>
      <c r="G122" s="210"/>
      <c r="H122" s="213">
        <v>23.123000000000001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157</v>
      </c>
      <c r="AU122" s="219" t="s">
        <v>82</v>
      </c>
      <c r="AV122" s="14" t="s">
        <v>82</v>
      </c>
      <c r="AW122" s="14" t="s">
        <v>33</v>
      </c>
      <c r="AX122" s="14" t="s">
        <v>72</v>
      </c>
      <c r="AY122" s="219" t="s">
        <v>146</v>
      </c>
    </row>
    <row r="123" spans="1:65" s="14" customFormat="1">
      <c r="B123" s="209"/>
      <c r="C123" s="210"/>
      <c r="D123" s="200" t="s">
        <v>157</v>
      </c>
      <c r="E123" s="211" t="s">
        <v>19</v>
      </c>
      <c r="F123" s="212" t="s">
        <v>2566</v>
      </c>
      <c r="G123" s="210"/>
      <c r="H123" s="213">
        <v>22.5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157</v>
      </c>
      <c r="AU123" s="219" t="s">
        <v>82</v>
      </c>
      <c r="AV123" s="14" t="s">
        <v>82</v>
      </c>
      <c r="AW123" s="14" t="s">
        <v>33</v>
      </c>
      <c r="AX123" s="14" t="s">
        <v>72</v>
      </c>
      <c r="AY123" s="219" t="s">
        <v>146</v>
      </c>
    </row>
    <row r="124" spans="1:65" s="14" customFormat="1">
      <c r="B124" s="209"/>
      <c r="C124" s="210"/>
      <c r="D124" s="200" t="s">
        <v>157</v>
      </c>
      <c r="E124" s="211" t="s">
        <v>19</v>
      </c>
      <c r="F124" s="212" t="s">
        <v>2567</v>
      </c>
      <c r="G124" s="210"/>
      <c r="H124" s="213">
        <v>9.1300000000000008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157</v>
      </c>
      <c r="AU124" s="219" t="s">
        <v>82</v>
      </c>
      <c r="AV124" s="14" t="s">
        <v>82</v>
      </c>
      <c r="AW124" s="14" t="s">
        <v>33</v>
      </c>
      <c r="AX124" s="14" t="s">
        <v>72</v>
      </c>
      <c r="AY124" s="219" t="s">
        <v>146</v>
      </c>
    </row>
    <row r="125" spans="1:65" s="14" customFormat="1">
      <c r="B125" s="209"/>
      <c r="C125" s="210"/>
      <c r="D125" s="200" t="s">
        <v>157</v>
      </c>
      <c r="E125" s="211" t="s">
        <v>19</v>
      </c>
      <c r="F125" s="212" t="s">
        <v>2568</v>
      </c>
      <c r="G125" s="210"/>
      <c r="H125" s="213">
        <v>10.15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157</v>
      </c>
      <c r="AU125" s="219" t="s">
        <v>82</v>
      </c>
      <c r="AV125" s="14" t="s">
        <v>82</v>
      </c>
      <c r="AW125" s="14" t="s">
        <v>33</v>
      </c>
      <c r="AX125" s="14" t="s">
        <v>72</v>
      </c>
      <c r="AY125" s="219" t="s">
        <v>146</v>
      </c>
    </row>
    <row r="126" spans="1:65" s="14" customFormat="1">
      <c r="B126" s="209"/>
      <c r="C126" s="210"/>
      <c r="D126" s="200" t="s">
        <v>157</v>
      </c>
      <c r="E126" s="211" t="s">
        <v>19</v>
      </c>
      <c r="F126" s="212" t="s">
        <v>2569</v>
      </c>
      <c r="G126" s="210"/>
      <c r="H126" s="213">
        <v>12.9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157</v>
      </c>
      <c r="AU126" s="219" t="s">
        <v>82</v>
      </c>
      <c r="AV126" s="14" t="s">
        <v>82</v>
      </c>
      <c r="AW126" s="14" t="s">
        <v>33</v>
      </c>
      <c r="AX126" s="14" t="s">
        <v>72</v>
      </c>
      <c r="AY126" s="219" t="s">
        <v>146</v>
      </c>
    </row>
    <row r="127" spans="1:65" s="14" customFormat="1">
      <c r="B127" s="209"/>
      <c r="C127" s="210"/>
      <c r="D127" s="200" t="s">
        <v>157</v>
      </c>
      <c r="E127" s="211" t="s">
        <v>19</v>
      </c>
      <c r="F127" s="212" t="s">
        <v>2570</v>
      </c>
      <c r="G127" s="210"/>
      <c r="H127" s="213">
        <v>11.37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157</v>
      </c>
      <c r="AU127" s="219" t="s">
        <v>82</v>
      </c>
      <c r="AV127" s="14" t="s">
        <v>82</v>
      </c>
      <c r="AW127" s="14" t="s">
        <v>33</v>
      </c>
      <c r="AX127" s="14" t="s">
        <v>72</v>
      </c>
      <c r="AY127" s="219" t="s">
        <v>146</v>
      </c>
    </row>
    <row r="128" spans="1:65" s="15" customFormat="1">
      <c r="B128" s="220"/>
      <c r="C128" s="221"/>
      <c r="D128" s="200" t="s">
        <v>157</v>
      </c>
      <c r="E128" s="222" t="s">
        <v>19</v>
      </c>
      <c r="F128" s="223" t="s">
        <v>161</v>
      </c>
      <c r="G128" s="221"/>
      <c r="H128" s="224">
        <v>89.173000000000002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157</v>
      </c>
      <c r="AU128" s="230" t="s">
        <v>82</v>
      </c>
      <c r="AV128" s="15" t="s">
        <v>147</v>
      </c>
      <c r="AW128" s="15" t="s">
        <v>33</v>
      </c>
      <c r="AX128" s="15" t="s">
        <v>80</v>
      </c>
      <c r="AY128" s="230" t="s">
        <v>146</v>
      </c>
    </row>
    <row r="129" spans="1:65" s="2" customFormat="1" ht="16.5" customHeight="1">
      <c r="A129" s="36"/>
      <c r="B129" s="37"/>
      <c r="C129" s="180" t="s">
        <v>188</v>
      </c>
      <c r="D129" s="180" t="s">
        <v>149</v>
      </c>
      <c r="E129" s="181" t="s">
        <v>2571</v>
      </c>
      <c r="F129" s="182" t="s">
        <v>2572</v>
      </c>
      <c r="G129" s="183" t="s">
        <v>152</v>
      </c>
      <c r="H129" s="184">
        <v>89.173000000000002</v>
      </c>
      <c r="I129" s="185"/>
      <c r="J129" s="186">
        <f>ROUND(I129*H129,2)</f>
        <v>0</v>
      </c>
      <c r="K129" s="182" t="s">
        <v>362</v>
      </c>
      <c r="L129" s="41"/>
      <c r="M129" s="187" t="s">
        <v>19</v>
      </c>
      <c r="N129" s="188" t="s">
        <v>43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147</v>
      </c>
      <c r="AT129" s="191" t="s">
        <v>149</v>
      </c>
      <c r="AU129" s="191" t="s">
        <v>82</v>
      </c>
      <c r="AY129" s="19" t="s">
        <v>146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147</v>
      </c>
      <c r="BM129" s="191" t="s">
        <v>2573</v>
      </c>
    </row>
    <row r="130" spans="1:65" s="2" customFormat="1">
      <c r="A130" s="36"/>
      <c r="B130" s="37"/>
      <c r="C130" s="38"/>
      <c r="D130" s="193" t="s">
        <v>155</v>
      </c>
      <c r="E130" s="38"/>
      <c r="F130" s="194" t="s">
        <v>2574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155</v>
      </c>
      <c r="AU130" s="19" t="s">
        <v>82</v>
      </c>
    </row>
    <row r="131" spans="1:65" s="2" customFormat="1" ht="16.5" customHeight="1">
      <c r="A131" s="36"/>
      <c r="B131" s="37"/>
      <c r="C131" s="180" t="s">
        <v>196</v>
      </c>
      <c r="D131" s="180" t="s">
        <v>149</v>
      </c>
      <c r="E131" s="181" t="s">
        <v>2575</v>
      </c>
      <c r="F131" s="182" t="s">
        <v>2576</v>
      </c>
      <c r="G131" s="183" t="s">
        <v>213</v>
      </c>
      <c r="H131" s="184">
        <v>0.92700000000000005</v>
      </c>
      <c r="I131" s="185"/>
      <c r="J131" s="186">
        <f>ROUND(I131*H131,2)</f>
        <v>0</v>
      </c>
      <c r="K131" s="182" t="s">
        <v>362</v>
      </c>
      <c r="L131" s="41"/>
      <c r="M131" s="187" t="s">
        <v>19</v>
      </c>
      <c r="N131" s="188" t="s">
        <v>43</v>
      </c>
      <c r="O131" s="66"/>
      <c r="P131" s="189">
        <f>O131*H131</f>
        <v>0</v>
      </c>
      <c r="Q131" s="189">
        <v>1.05291</v>
      </c>
      <c r="R131" s="189">
        <f>Q131*H131</f>
        <v>0.97604757000000009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147</v>
      </c>
      <c r="AT131" s="191" t="s">
        <v>149</v>
      </c>
      <c r="AU131" s="191" t="s">
        <v>82</v>
      </c>
      <c r="AY131" s="19" t="s">
        <v>146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147</v>
      </c>
      <c r="BM131" s="191" t="s">
        <v>2577</v>
      </c>
    </row>
    <row r="132" spans="1:65" s="2" customFormat="1">
      <c r="A132" s="36"/>
      <c r="B132" s="37"/>
      <c r="C132" s="38"/>
      <c r="D132" s="193" t="s">
        <v>155</v>
      </c>
      <c r="E132" s="38"/>
      <c r="F132" s="194" t="s">
        <v>2578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155</v>
      </c>
      <c r="AU132" s="19" t="s">
        <v>82</v>
      </c>
    </row>
    <row r="133" spans="1:65" s="13" customFormat="1">
      <c r="B133" s="198"/>
      <c r="C133" s="199"/>
      <c r="D133" s="200" t="s">
        <v>157</v>
      </c>
      <c r="E133" s="201" t="s">
        <v>19</v>
      </c>
      <c r="F133" s="202" t="s">
        <v>2579</v>
      </c>
      <c r="G133" s="199"/>
      <c r="H133" s="201" t="s">
        <v>19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157</v>
      </c>
      <c r="AU133" s="208" t="s">
        <v>82</v>
      </c>
      <c r="AV133" s="13" t="s">
        <v>80</v>
      </c>
      <c r="AW133" s="13" t="s">
        <v>33</v>
      </c>
      <c r="AX133" s="13" t="s">
        <v>72</v>
      </c>
      <c r="AY133" s="208" t="s">
        <v>146</v>
      </c>
    </row>
    <row r="134" spans="1:65" s="14" customFormat="1">
      <c r="B134" s="209"/>
      <c r="C134" s="210"/>
      <c r="D134" s="200" t="s">
        <v>157</v>
      </c>
      <c r="E134" s="211" t="s">
        <v>19</v>
      </c>
      <c r="F134" s="212" t="s">
        <v>2580</v>
      </c>
      <c r="G134" s="210"/>
      <c r="H134" s="213">
        <v>0.92700000000000005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157</v>
      </c>
      <c r="AU134" s="219" t="s">
        <v>82</v>
      </c>
      <c r="AV134" s="14" t="s">
        <v>82</v>
      </c>
      <c r="AW134" s="14" t="s">
        <v>33</v>
      </c>
      <c r="AX134" s="14" t="s">
        <v>80</v>
      </c>
      <c r="AY134" s="219" t="s">
        <v>146</v>
      </c>
    </row>
    <row r="135" spans="1:65" s="2" customFormat="1" ht="24.2" customHeight="1">
      <c r="A135" s="36"/>
      <c r="B135" s="37"/>
      <c r="C135" s="180" t="s">
        <v>201</v>
      </c>
      <c r="D135" s="180" t="s">
        <v>149</v>
      </c>
      <c r="E135" s="181" t="s">
        <v>2581</v>
      </c>
      <c r="F135" s="182" t="s">
        <v>2582</v>
      </c>
      <c r="G135" s="183" t="s">
        <v>213</v>
      </c>
      <c r="H135" s="184">
        <v>7.9020000000000001</v>
      </c>
      <c r="I135" s="185"/>
      <c r="J135" s="186">
        <f>ROUND(I135*H135,2)</f>
        <v>0</v>
      </c>
      <c r="K135" s="182" t="s">
        <v>362</v>
      </c>
      <c r="L135" s="41"/>
      <c r="M135" s="187" t="s">
        <v>19</v>
      </c>
      <c r="N135" s="188" t="s">
        <v>43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147</v>
      </c>
      <c r="AT135" s="191" t="s">
        <v>149</v>
      </c>
      <c r="AU135" s="191" t="s">
        <v>82</v>
      </c>
      <c r="AY135" s="19" t="s">
        <v>146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147</v>
      </c>
      <c r="BM135" s="191" t="s">
        <v>2583</v>
      </c>
    </row>
    <row r="136" spans="1:65" s="2" customFormat="1">
      <c r="A136" s="36"/>
      <c r="B136" s="37"/>
      <c r="C136" s="38"/>
      <c r="D136" s="193" t="s">
        <v>155</v>
      </c>
      <c r="E136" s="38"/>
      <c r="F136" s="194" t="s">
        <v>2584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155</v>
      </c>
      <c r="AU136" s="19" t="s">
        <v>82</v>
      </c>
    </row>
    <row r="137" spans="1:65" s="13" customFormat="1">
      <c r="B137" s="198"/>
      <c r="C137" s="199"/>
      <c r="D137" s="200" t="s">
        <v>157</v>
      </c>
      <c r="E137" s="201" t="s">
        <v>19</v>
      </c>
      <c r="F137" s="202" t="s">
        <v>2585</v>
      </c>
      <c r="G137" s="199"/>
      <c r="H137" s="201" t="s">
        <v>19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157</v>
      </c>
      <c r="AU137" s="208" t="s">
        <v>82</v>
      </c>
      <c r="AV137" s="13" t="s">
        <v>80</v>
      </c>
      <c r="AW137" s="13" t="s">
        <v>33</v>
      </c>
      <c r="AX137" s="13" t="s">
        <v>72</v>
      </c>
      <c r="AY137" s="208" t="s">
        <v>146</v>
      </c>
    </row>
    <row r="138" spans="1:65" s="13" customFormat="1">
      <c r="B138" s="198"/>
      <c r="C138" s="199"/>
      <c r="D138" s="200" t="s">
        <v>157</v>
      </c>
      <c r="E138" s="201" t="s">
        <v>19</v>
      </c>
      <c r="F138" s="202" t="s">
        <v>2586</v>
      </c>
      <c r="G138" s="199"/>
      <c r="H138" s="201" t="s">
        <v>19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157</v>
      </c>
      <c r="AU138" s="208" t="s">
        <v>82</v>
      </c>
      <c r="AV138" s="13" t="s">
        <v>80</v>
      </c>
      <c r="AW138" s="13" t="s">
        <v>33</v>
      </c>
      <c r="AX138" s="13" t="s">
        <v>72</v>
      </c>
      <c r="AY138" s="208" t="s">
        <v>146</v>
      </c>
    </row>
    <row r="139" spans="1:65" s="14" customFormat="1">
      <c r="B139" s="209"/>
      <c r="C139" s="210"/>
      <c r="D139" s="200" t="s">
        <v>157</v>
      </c>
      <c r="E139" s="211" t="s">
        <v>19</v>
      </c>
      <c r="F139" s="212" t="s">
        <v>2587</v>
      </c>
      <c r="G139" s="210"/>
      <c r="H139" s="213">
        <v>1.6759999999999999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157</v>
      </c>
      <c r="AU139" s="219" t="s">
        <v>82</v>
      </c>
      <c r="AV139" s="14" t="s">
        <v>82</v>
      </c>
      <c r="AW139" s="14" t="s">
        <v>33</v>
      </c>
      <c r="AX139" s="14" t="s">
        <v>72</v>
      </c>
      <c r="AY139" s="219" t="s">
        <v>146</v>
      </c>
    </row>
    <row r="140" spans="1:65" s="13" customFormat="1">
      <c r="B140" s="198"/>
      <c r="C140" s="199"/>
      <c r="D140" s="200" t="s">
        <v>157</v>
      </c>
      <c r="E140" s="201" t="s">
        <v>19</v>
      </c>
      <c r="F140" s="202" t="s">
        <v>2588</v>
      </c>
      <c r="G140" s="199"/>
      <c r="H140" s="201" t="s">
        <v>19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157</v>
      </c>
      <c r="AU140" s="208" t="s">
        <v>82</v>
      </c>
      <c r="AV140" s="13" t="s">
        <v>80</v>
      </c>
      <c r="AW140" s="13" t="s">
        <v>33</v>
      </c>
      <c r="AX140" s="13" t="s">
        <v>72</v>
      </c>
      <c r="AY140" s="208" t="s">
        <v>146</v>
      </c>
    </row>
    <row r="141" spans="1:65" s="14" customFormat="1">
      <c r="B141" s="209"/>
      <c r="C141" s="210"/>
      <c r="D141" s="200" t="s">
        <v>157</v>
      </c>
      <c r="E141" s="211" t="s">
        <v>19</v>
      </c>
      <c r="F141" s="212" t="s">
        <v>2589</v>
      </c>
      <c r="G141" s="210"/>
      <c r="H141" s="213">
        <v>0.25800000000000001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157</v>
      </c>
      <c r="AU141" s="219" t="s">
        <v>82</v>
      </c>
      <c r="AV141" s="14" t="s">
        <v>82</v>
      </c>
      <c r="AW141" s="14" t="s">
        <v>33</v>
      </c>
      <c r="AX141" s="14" t="s">
        <v>72</v>
      </c>
      <c r="AY141" s="219" t="s">
        <v>146</v>
      </c>
    </row>
    <row r="142" spans="1:65" s="13" customFormat="1">
      <c r="B142" s="198"/>
      <c r="C142" s="199"/>
      <c r="D142" s="200" t="s">
        <v>157</v>
      </c>
      <c r="E142" s="201" t="s">
        <v>19</v>
      </c>
      <c r="F142" s="202" t="s">
        <v>2590</v>
      </c>
      <c r="G142" s="199"/>
      <c r="H142" s="201" t="s">
        <v>19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157</v>
      </c>
      <c r="AU142" s="208" t="s">
        <v>82</v>
      </c>
      <c r="AV142" s="13" t="s">
        <v>80</v>
      </c>
      <c r="AW142" s="13" t="s">
        <v>33</v>
      </c>
      <c r="AX142" s="13" t="s">
        <v>72</v>
      </c>
      <c r="AY142" s="208" t="s">
        <v>146</v>
      </c>
    </row>
    <row r="143" spans="1:65" s="14" customFormat="1">
      <c r="B143" s="209"/>
      <c r="C143" s="210"/>
      <c r="D143" s="200" t="s">
        <v>157</v>
      </c>
      <c r="E143" s="211" t="s">
        <v>19</v>
      </c>
      <c r="F143" s="212" t="s">
        <v>2591</v>
      </c>
      <c r="G143" s="210"/>
      <c r="H143" s="213">
        <v>0.90100000000000002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157</v>
      </c>
      <c r="AU143" s="219" t="s">
        <v>82</v>
      </c>
      <c r="AV143" s="14" t="s">
        <v>82</v>
      </c>
      <c r="AW143" s="14" t="s">
        <v>33</v>
      </c>
      <c r="AX143" s="14" t="s">
        <v>72</v>
      </c>
      <c r="AY143" s="219" t="s">
        <v>146</v>
      </c>
    </row>
    <row r="144" spans="1:65" s="13" customFormat="1">
      <c r="B144" s="198"/>
      <c r="C144" s="199"/>
      <c r="D144" s="200" t="s">
        <v>157</v>
      </c>
      <c r="E144" s="201" t="s">
        <v>19</v>
      </c>
      <c r="F144" s="202" t="s">
        <v>2592</v>
      </c>
      <c r="G144" s="199"/>
      <c r="H144" s="201" t="s">
        <v>19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157</v>
      </c>
      <c r="AU144" s="208" t="s">
        <v>82</v>
      </c>
      <c r="AV144" s="13" t="s">
        <v>80</v>
      </c>
      <c r="AW144" s="13" t="s">
        <v>33</v>
      </c>
      <c r="AX144" s="13" t="s">
        <v>72</v>
      </c>
      <c r="AY144" s="208" t="s">
        <v>146</v>
      </c>
    </row>
    <row r="145" spans="1:65" s="14" customFormat="1">
      <c r="B145" s="209"/>
      <c r="C145" s="210"/>
      <c r="D145" s="200" t="s">
        <v>157</v>
      </c>
      <c r="E145" s="211" t="s">
        <v>19</v>
      </c>
      <c r="F145" s="212" t="s">
        <v>2593</v>
      </c>
      <c r="G145" s="210"/>
      <c r="H145" s="213">
        <v>1.4219999999999999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157</v>
      </c>
      <c r="AU145" s="219" t="s">
        <v>82</v>
      </c>
      <c r="AV145" s="14" t="s">
        <v>82</v>
      </c>
      <c r="AW145" s="14" t="s">
        <v>33</v>
      </c>
      <c r="AX145" s="14" t="s">
        <v>72</v>
      </c>
      <c r="AY145" s="219" t="s">
        <v>146</v>
      </c>
    </row>
    <row r="146" spans="1:65" s="13" customFormat="1">
      <c r="B146" s="198"/>
      <c r="C146" s="199"/>
      <c r="D146" s="200" t="s">
        <v>157</v>
      </c>
      <c r="E146" s="201" t="s">
        <v>19</v>
      </c>
      <c r="F146" s="202" t="s">
        <v>2594</v>
      </c>
      <c r="G146" s="199"/>
      <c r="H146" s="201" t="s">
        <v>19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157</v>
      </c>
      <c r="AU146" s="208" t="s">
        <v>82</v>
      </c>
      <c r="AV146" s="13" t="s">
        <v>80</v>
      </c>
      <c r="AW146" s="13" t="s">
        <v>33</v>
      </c>
      <c r="AX146" s="13" t="s">
        <v>72</v>
      </c>
      <c r="AY146" s="208" t="s">
        <v>146</v>
      </c>
    </row>
    <row r="147" spans="1:65" s="14" customFormat="1">
      <c r="B147" s="209"/>
      <c r="C147" s="210"/>
      <c r="D147" s="200" t="s">
        <v>157</v>
      </c>
      <c r="E147" s="211" t="s">
        <v>19</v>
      </c>
      <c r="F147" s="212" t="s">
        <v>2595</v>
      </c>
      <c r="G147" s="210"/>
      <c r="H147" s="213">
        <v>1.913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157</v>
      </c>
      <c r="AU147" s="219" t="s">
        <v>82</v>
      </c>
      <c r="AV147" s="14" t="s">
        <v>82</v>
      </c>
      <c r="AW147" s="14" t="s">
        <v>33</v>
      </c>
      <c r="AX147" s="14" t="s">
        <v>72</v>
      </c>
      <c r="AY147" s="219" t="s">
        <v>146</v>
      </c>
    </row>
    <row r="148" spans="1:65" s="13" customFormat="1">
      <c r="B148" s="198"/>
      <c r="C148" s="199"/>
      <c r="D148" s="200" t="s">
        <v>157</v>
      </c>
      <c r="E148" s="201" t="s">
        <v>19</v>
      </c>
      <c r="F148" s="202" t="s">
        <v>2596</v>
      </c>
      <c r="G148" s="199"/>
      <c r="H148" s="201" t="s">
        <v>19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157</v>
      </c>
      <c r="AU148" s="208" t="s">
        <v>82</v>
      </c>
      <c r="AV148" s="13" t="s">
        <v>80</v>
      </c>
      <c r="AW148" s="13" t="s">
        <v>33</v>
      </c>
      <c r="AX148" s="13" t="s">
        <v>72</v>
      </c>
      <c r="AY148" s="208" t="s">
        <v>146</v>
      </c>
    </row>
    <row r="149" spans="1:65" s="14" customFormat="1">
      <c r="B149" s="209"/>
      <c r="C149" s="210"/>
      <c r="D149" s="200" t="s">
        <v>157</v>
      </c>
      <c r="E149" s="211" t="s">
        <v>19</v>
      </c>
      <c r="F149" s="212" t="s">
        <v>2597</v>
      </c>
      <c r="G149" s="210"/>
      <c r="H149" s="213">
        <v>0.85499999999999998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157</v>
      </c>
      <c r="AU149" s="219" t="s">
        <v>82</v>
      </c>
      <c r="AV149" s="14" t="s">
        <v>82</v>
      </c>
      <c r="AW149" s="14" t="s">
        <v>33</v>
      </c>
      <c r="AX149" s="14" t="s">
        <v>72</v>
      </c>
      <c r="AY149" s="219" t="s">
        <v>146</v>
      </c>
    </row>
    <row r="150" spans="1:65" s="13" customFormat="1">
      <c r="B150" s="198"/>
      <c r="C150" s="199"/>
      <c r="D150" s="200" t="s">
        <v>157</v>
      </c>
      <c r="E150" s="201" t="s">
        <v>19</v>
      </c>
      <c r="F150" s="202" t="s">
        <v>2598</v>
      </c>
      <c r="G150" s="199"/>
      <c r="H150" s="201" t="s">
        <v>19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157</v>
      </c>
      <c r="AU150" s="208" t="s">
        <v>82</v>
      </c>
      <c r="AV150" s="13" t="s">
        <v>80</v>
      </c>
      <c r="AW150" s="13" t="s">
        <v>33</v>
      </c>
      <c r="AX150" s="13" t="s">
        <v>72</v>
      </c>
      <c r="AY150" s="208" t="s">
        <v>146</v>
      </c>
    </row>
    <row r="151" spans="1:65" s="14" customFormat="1">
      <c r="B151" s="209"/>
      <c r="C151" s="210"/>
      <c r="D151" s="200" t="s">
        <v>157</v>
      </c>
      <c r="E151" s="211" t="s">
        <v>19</v>
      </c>
      <c r="F151" s="212" t="s">
        <v>2599</v>
      </c>
      <c r="G151" s="210"/>
      <c r="H151" s="213">
        <v>0.156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157</v>
      </c>
      <c r="AU151" s="219" t="s">
        <v>82</v>
      </c>
      <c r="AV151" s="14" t="s">
        <v>82</v>
      </c>
      <c r="AW151" s="14" t="s">
        <v>33</v>
      </c>
      <c r="AX151" s="14" t="s">
        <v>72</v>
      </c>
      <c r="AY151" s="219" t="s">
        <v>146</v>
      </c>
    </row>
    <row r="152" spans="1:65" s="13" customFormat="1">
      <c r="B152" s="198"/>
      <c r="C152" s="199"/>
      <c r="D152" s="200" t="s">
        <v>157</v>
      </c>
      <c r="E152" s="201" t="s">
        <v>19</v>
      </c>
      <c r="F152" s="202" t="s">
        <v>2600</v>
      </c>
      <c r="G152" s="199"/>
      <c r="H152" s="201" t="s">
        <v>19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157</v>
      </c>
      <c r="AU152" s="208" t="s">
        <v>82</v>
      </c>
      <c r="AV152" s="13" t="s">
        <v>80</v>
      </c>
      <c r="AW152" s="13" t="s">
        <v>33</v>
      </c>
      <c r="AX152" s="13" t="s">
        <v>72</v>
      </c>
      <c r="AY152" s="208" t="s">
        <v>146</v>
      </c>
    </row>
    <row r="153" spans="1:65" s="14" customFormat="1">
      <c r="B153" s="209"/>
      <c r="C153" s="210"/>
      <c r="D153" s="200" t="s">
        <v>157</v>
      </c>
      <c r="E153" s="211" t="s">
        <v>19</v>
      </c>
      <c r="F153" s="212" t="s">
        <v>2601</v>
      </c>
      <c r="G153" s="210"/>
      <c r="H153" s="213">
        <v>6.4000000000000001E-2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157</v>
      </c>
      <c r="AU153" s="219" t="s">
        <v>82</v>
      </c>
      <c r="AV153" s="14" t="s">
        <v>82</v>
      </c>
      <c r="AW153" s="14" t="s">
        <v>33</v>
      </c>
      <c r="AX153" s="14" t="s">
        <v>72</v>
      </c>
      <c r="AY153" s="219" t="s">
        <v>146</v>
      </c>
    </row>
    <row r="154" spans="1:65" s="13" customFormat="1">
      <c r="B154" s="198"/>
      <c r="C154" s="199"/>
      <c r="D154" s="200" t="s">
        <v>157</v>
      </c>
      <c r="E154" s="201" t="s">
        <v>19</v>
      </c>
      <c r="F154" s="202" t="s">
        <v>2602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157</v>
      </c>
      <c r="AU154" s="208" t="s">
        <v>82</v>
      </c>
      <c r="AV154" s="13" t="s">
        <v>80</v>
      </c>
      <c r="AW154" s="13" t="s">
        <v>33</v>
      </c>
      <c r="AX154" s="13" t="s">
        <v>72</v>
      </c>
      <c r="AY154" s="208" t="s">
        <v>146</v>
      </c>
    </row>
    <row r="155" spans="1:65" s="14" customFormat="1">
      <c r="B155" s="209"/>
      <c r="C155" s="210"/>
      <c r="D155" s="200" t="s">
        <v>157</v>
      </c>
      <c r="E155" s="211" t="s">
        <v>19</v>
      </c>
      <c r="F155" s="212" t="s">
        <v>2603</v>
      </c>
      <c r="G155" s="210"/>
      <c r="H155" s="213">
        <v>0.25600000000000001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157</v>
      </c>
      <c r="AU155" s="219" t="s">
        <v>82</v>
      </c>
      <c r="AV155" s="14" t="s">
        <v>82</v>
      </c>
      <c r="AW155" s="14" t="s">
        <v>33</v>
      </c>
      <c r="AX155" s="14" t="s">
        <v>72</v>
      </c>
      <c r="AY155" s="219" t="s">
        <v>146</v>
      </c>
    </row>
    <row r="156" spans="1:65" s="14" customFormat="1">
      <c r="B156" s="209"/>
      <c r="C156" s="210"/>
      <c r="D156" s="200" t="s">
        <v>157</v>
      </c>
      <c r="E156" s="211" t="s">
        <v>19</v>
      </c>
      <c r="F156" s="212" t="s">
        <v>2604</v>
      </c>
      <c r="G156" s="210"/>
      <c r="H156" s="213">
        <v>0.249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157</v>
      </c>
      <c r="AU156" s="219" t="s">
        <v>82</v>
      </c>
      <c r="AV156" s="14" t="s">
        <v>82</v>
      </c>
      <c r="AW156" s="14" t="s">
        <v>33</v>
      </c>
      <c r="AX156" s="14" t="s">
        <v>72</v>
      </c>
      <c r="AY156" s="219" t="s">
        <v>146</v>
      </c>
    </row>
    <row r="157" spans="1:65" s="14" customFormat="1">
      <c r="B157" s="209"/>
      <c r="C157" s="210"/>
      <c r="D157" s="200" t="s">
        <v>157</v>
      </c>
      <c r="E157" s="211" t="s">
        <v>19</v>
      </c>
      <c r="F157" s="212" t="s">
        <v>2605</v>
      </c>
      <c r="G157" s="210"/>
      <c r="H157" s="213">
        <v>0.152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157</v>
      </c>
      <c r="AU157" s="219" t="s">
        <v>82</v>
      </c>
      <c r="AV157" s="14" t="s">
        <v>82</v>
      </c>
      <c r="AW157" s="14" t="s">
        <v>33</v>
      </c>
      <c r="AX157" s="14" t="s">
        <v>72</v>
      </c>
      <c r="AY157" s="219" t="s">
        <v>146</v>
      </c>
    </row>
    <row r="158" spans="1:65" s="15" customFormat="1">
      <c r="B158" s="220"/>
      <c r="C158" s="221"/>
      <c r="D158" s="200" t="s">
        <v>157</v>
      </c>
      <c r="E158" s="222" t="s">
        <v>19</v>
      </c>
      <c r="F158" s="223" t="s">
        <v>161</v>
      </c>
      <c r="G158" s="221"/>
      <c r="H158" s="224">
        <v>7.9020000000000001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157</v>
      </c>
      <c r="AU158" s="230" t="s">
        <v>82</v>
      </c>
      <c r="AV158" s="15" t="s">
        <v>147</v>
      </c>
      <c r="AW158" s="15" t="s">
        <v>33</v>
      </c>
      <c r="AX158" s="15" t="s">
        <v>80</v>
      </c>
      <c r="AY158" s="230" t="s">
        <v>146</v>
      </c>
    </row>
    <row r="159" spans="1:65" s="2" customFormat="1" ht="16.5" customHeight="1">
      <c r="A159" s="36"/>
      <c r="B159" s="37"/>
      <c r="C159" s="236" t="s">
        <v>166</v>
      </c>
      <c r="D159" s="236" t="s">
        <v>392</v>
      </c>
      <c r="E159" s="237" t="s">
        <v>2606</v>
      </c>
      <c r="F159" s="238" t="s">
        <v>2607</v>
      </c>
      <c r="G159" s="239" t="s">
        <v>213</v>
      </c>
      <c r="H159" s="240">
        <v>0.16400000000000001</v>
      </c>
      <c r="I159" s="241"/>
      <c r="J159" s="242">
        <f>ROUND(I159*H159,2)</f>
        <v>0</v>
      </c>
      <c r="K159" s="238" t="s">
        <v>19</v>
      </c>
      <c r="L159" s="243"/>
      <c r="M159" s="244" t="s">
        <v>19</v>
      </c>
      <c r="N159" s="245" t="s">
        <v>43</v>
      </c>
      <c r="O159" s="66"/>
      <c r="P159" s="189">
        <f>O159*H159</f>
        <v>0</v>
      </c>
      <c r="Q159" s="189">
        <v>1</v>
      </c>
      <c r="R159" s="189">
        <f>Q159*H159</f>
        <v>0.16400000000000001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201</v>
      </c>
      <c r="AT159" s="191" t="s">
        <v>392</v>
      </c>
      <c r="AU159" s="191" t="s">
        <v>82</v>
      </c>
      <c r="AY159" s="19" t="s">
        <v>146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147</v>
      </c>
      <c r="BM159" s="191" t="s">
        <v>2608</v>
      </c>
    </row>
    <row r="160" spans="1:65" s="14" customFormat="1">
      <c r="B160" s="209"/>
      <c r="C160" s="210"/>
      <c r="D160" s="200" t="s">
        <v>157</v>
      </c>
      <c r="E160" s="211" t="s">
        <v>19</v>
      </c>
      <c r="F160" s="212" t="s">
        <v>2609</v>
      </c>
      <c r="G160" s="210"/>
      <c r="H160" s="213">
        <v>0.16400000000000001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157</v>
      </c>
      <c r="AU160" s="219" t="s">
        <v>82</v>
      </c>
      <c r="AV160" s="14" t="s">
        <v>82</v>
      </c>
      <c r="AW160" s="14" t="s">
        <v>33</v>
      </c>
      <c r="AX160" s="14" t="s">
        <v>80</v>
      </c>
      <c r="AY160" s="219" t="s">
        <v>146</v>
      </c>
    </row>
    <row r="161" spans="1:65" s="2" customFormat="1" ht="16.5" customHeight="1">
      <c r="A161" s="36"/>
      <c r="B161" s="37"/>
      <c r="C161" s="236" t="s">
        <v>210</v>
      </c>
      <c r="D161" s="236" t="s">
        <v>392</v>
      </c>
      <c r="E161" s="237" t="s">
        <v>2610</v>
      </c>
      <c r="F161" s="238" t="s">
        <v>2611</v>
      </c>
      <c r="G161" s="239" t="s">
        <v>213</v>
      </c>
      <c r="H161" s="240">
        <v>3.944</v>
      </c>
      <c r="I161" s="241"/>
      <c r="J161" s="242">
        <f>ROUND(I161*H161,2)</f>
        <v>0</v>
      </c>
      <c r="K161" s="238" t="s">
        <v>362</v>
      </c>
      <c r="L161" s="243"/>
      <c r="M161" s="244" t="s">
        <v>19</v>
      </c>
      <c r="N161" s="245" t="s">
        <v>43</v>
      </c>
      <c r="O161" s="66"/>
      <c r="P161" s="189">
        <f>O161*H161</f>
        <v>0</v>
      </c>
      <c r="Q161" s="189">
        <v>1</v>
      </c>
      <c r="R161" s="189">
        <f>Q161*H161</f>
        <v>3.944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201</v>
      </c>
      <c r="AT161" s="191" t="s">
        <v>392</v>
      </c>
      <c r="AU161" s="191" t="s">
        <v>82</v>
      </c>
      <c r="AY161" s="19" t="s">
        <v>146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147</v>
      </c>
      <c r="BM161" s="191" t="s">
        <v>2612</v>
      </c>
    </row>
    <row r="162" spans="1:65" s="13" customFormat="1">
      <c r="B162" s="198"/>
      <c r="C162" s="199"/>
      <c r="D162" s="200" t="s">
        <v>157</v>
      </c>
      <c r="E162" s="201" t="s">
        <v>19</v>
      </c>
      <c r="F162" s="202" t="s">
        <v>2585</v>
      </c>
      <c r="G162" s="199"/>
      <c r="H162" s="201" t="s">
        <v>19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157</v>
      </c>
      <c r="AU162" s="208" t="s">
        <v>82</v>
      </c>
      <c r="AV162" s="13" t="s">
        <v>80</v>
      </c>
      <c r="AW162" s="13" t="s">
        <v>33</v>
      </c>
      <c r="AX162" s="13" t="s">
        <v>72</v>
      </c>
      <c r="AY162" s="208" t="s">
        <v>146</v>
      </c>
    </row>
    <row r="163" spans="1:65" s="14" customFormat="1">
      <c r="B163" s="209"/>
      <c r="C163" s="210"/>
      <c r="D163" s="200" t="s">
        <v>157</v>
      </c>
      <c r="E163" s="211" t="s">
        <v>19</v>
      </c>
      <c r="F163" s="212" t="s">
        <v>2613</v>
      </c>
      <c r="G163" s="210"/>
      <c r="H163" s="213">
        <v>1.76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157</v>
      </c>
      <c r="AU163" s="219" t="s">
        <v>82</v>
      </c>
      <c r="AV163" s="14" t="s">
        <v>82</v>
      </c>
      <c r="AW163" s="14" t="s">
        <v>33</v>
      </c>
      <c r="AX163" s="14" t="s">
        <v>72</v>
      </c>
      <c r="AY163" s="219" t="s">
        <v>146</v>
      </c>
    </row>
    <row r="164" spans="1:65" s="14" customFormat="1">
      <c r="B164" s="209"/>
      <c r="C164" s="210"/>
      <c r="D164" s="200" t="s">
        <v>157</v>
      </c>
      <c r="E164" s="211" t="s">
        <v>19</v>
      </c>
      <c r="F164" s="212" t="s">
        <v>2614</v>
      </c>
      <c r="G164" s="210"/>
      <c r="H164" s="213">
        <v>1.4930000000000001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157</v>
      </c>
      <c r="AU164" s="219" t="s">
        <v>82</v>
      </c>
      <c r="AV164" s="14" t="s">
        <v>82</v>
      </c>
      <c r="AW164" s="14" t="s">
        <v>33</v>
      </c>
      <c r="AX164" s="14" t="s">
        <v>72</v>
      </c>
      <c r="AY164" s="219" t="s">
        <v>146</v>
      </c>
    </row>
    <row r="165" spans="1:65" s="14" customFormat="1">
      <c r="B165" s="209"/>
      <c r="C165" s="210"/>
      <c r="D165" s="200" t="s">
        <v>157</v>
      </c>
      <c r="E165" s="211" t="s">
        <v>19</v>
      </c>
      <c r="F165" s="212" t="s">
        <v>2615</v>
      </c>
      <c r="G165" s="210"/>
      <c r="H165" s="213">
        <v>0.27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157</v>
      </c>
      <c r="AU165" s="219" t="s">
        <v>82</v>
      </c>
      <c r="AV165" s="14" t="s">
        <v>82</v>
      </c>
      <c r="AW165" s="14" t="s">
        <v>33</v>
      </c>
      <c r="AX165" s="14" t="s">
        <v>72</v>
      </c>
      <c r="AY165" s="219" t="s">
        <v>146</v>
      </c>
    </row>
    <row r="166" spans="1:65" s="14" customFormat="1">
      <c r="B166" s="209"/>
      <c r="C166" s="210"/>
      <c r="D166" s="200" t="s">
        <v>157</v>
      </c>
      <c r="E166" s="211" t="s">
        <v>19</v>
      </c>
      <c r="F166" s="212" t="s">
        <v>2616</v>
      </c>
      <c r="G166" s="210"/>
      <c r="H166" s="213">
        <v>0.26100000000000001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157</v>
      </c>
      <c r="AU166" s="219" t="s">
        <v>82</v>
      </c>
      <c r="AV166" s="14" t="s">
        <v>82</v>
      </c>
      <c r="AW166" s="14" t="s">
        <v>33</v>
      </c>
      <c r="AX166" s="14" t="s">
        <v>72</v>
      </c>
      <c r="AY166" s="219" t="s">
        <v>146</v>
      </c>
    </row>
    <row r="167" spans="1:65" s="14" customFormat="1">
      <c r="B167" s="209"/>
      <c r="C167" s="210"/>
      <c r="D167" s="200" t="s">
        <v>157</v>
      </c>
      <c r="E167" s="211" t="s">
        <v>19</v>
      </c>
      <c r="F167" s="212" t="s">
        <v>2617</v>
      </c>
      <c r="G167" s="210"/>
      <c r="H167" s="213">
        <v>0.16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157</v>
      </c>
      <c r="AU167" s="219" t="s">
        <v>82</v>
      </c>
      <c r="AV167" s="14" t="s">
        <v>82</v>
      </c>
      <c r="AW167" s="14" t="s">
        <v>33</v>
      </c>
      <c r="AX167" s="14" t="s">
        <v>72</v>
      </c>
      <c r="AY167" s="219" t="s">
        <v>146</v>
      </c>
    </row>
    <row r="168" spans="1:65" s="15" customFormat="1">
      <c r="B168" s="220"/>
      <c r="C168" s="221"/>
      <c r="D168" s="200" t="s">
        <v>157</v>
      </c>
      <c r="E168" s="222" t="s">
        <v>19</v>
      </c>
      <c r="F168" s="223" t="s">
        <v>161</v>
      </c>
      <c r="G168" s="221"/>
      <c r="H168" s="224">
        <v>3.944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157</v>
      </c>
      <c r="AU168" s="230" t="s">
        <v>82</v>
      </c>
      <c r="AV168" s="15" t="s">
        <v>147</v>
      </c>
      <c r="AW168" s="15" t="s">
        <v>33</v>
      </c>
      <c r="AX168" s="15" t="s">
        <v>80</v>
      </c>
      <c r="AY168" s="230" t="s">
        <v>146</v>
      </c>
    </row>
    <row r="169" spans="1:65" s="2" customFormat="1" ht="16.5" customHeight="1">
      <c r="A169" s="36"/>
      <c r="B169" s="37"/>
      <c r="C169" s="236" t="s">
        <v>216</v>
      </c>
      <c r="D169" s="236" t="s">
        <v>392</v>
      </c>
      <c r="E169" s="237" t="s">
        <v>2618</v>
      </c>
      <c r="F169" s="238" t="s">
        <v>2619</v>
      </c>
      <c r="G169" s="239" t="s">
        <v>297</v>
      </c>
      <c r="H169" s="240">
        <v>155.4</v>
      </c>
      <c r="I169" s="241"/>
      <c r="J169" s="242">
        <f>ROUND(I169*H169,2)</f>
        <v>0</v>
      </c>
      <c r="K169" s="238" t="s">
        <v>362</v>
      </c>
      <c r="L169" s="243"/>
      <c r="M169" s="244" t="s">
        <v>19</v>
      </c>
      <c r="N169" s="245" t="s">
        <v>43</v>
      </c>
      <c r="O169" s="66"/>
      <c r="P169" s="189">
        <f>O169*H169</f>
        <v>0</v>
      </c>
      <c r="Q169" s="189">
        <v>5.5500000000000002E-3</v>
      </c>
      <c r="R169" s="189">
        <f>Q169*H169</f>
        <v>0.86247000000000007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201</v>
      </c>
      <c r="AT169" s="191" t="s">
        <v>392</v>
      </c>
      <c r="AU169" s="191" t="s">
        <v>82</v>
      </c>
      <c r="AY169" s="19" t="s">
        <v>146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147</v>
      </c>
      <c r="BM169" s="191" t="s">
        <v>2620</v>
      </c>
    </row>
    <row r="170" spans="1:65" s="13" customFormat="1">
      <c r="B170" s="198"/>
      <c r="C170" s="199"/>
      <c r="D170" s="200" t="s">
        <v>157</v>
      </c>
      <c r="E170" s="201" t="s">
        <v>19</v>
      </c>
      <c r="F170" s="202" t="s">
        <v>2585</v>
      </c>
      <c r="G170" s="199"/>
      <c r="H170" s="201" t="s">
        <v>19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157</v>
      </c>
      <c r="AU170" s="208" t="s">
        <v>82</v>
      </c>
      <c r="AV170" s="13" t="s">
        <v>80</v>
      </c>
      <c r="AW170" s="13" t="s">
        <v>33</v>
      </c>
      <c r="AX170" s="13" t="s">
        <v>72</v>
      </c>
      <c r="AY170" s="208" t="s">
        <v>146</v>
      </c>
    </row>
    <row r="171" spans="1:65" s="14" customFormat="1">
      <c r="B171" s="209"/>
      <c r="C171" s="210"/>
      <c r="D171" s="200" t="s">
        <v>157</v>
      </c>
      <c r="E171" s="211" t="s">
        <v>19</v>
      </c>
      <c r="F171" s="212" t="s">
        <v>2621</v>
      </c>
      <c r="G171" s="210"/>
      <c r="H171" s="213">
        <v>155.4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157</v>
      </c>
      <c r="AU171" s="219" t="s">
        <v>82</v>
      </c>
      <c r="AV171" s="14" t="s">
        <v>82</v>
      </c>
      <c r="AW171" s="14" t="s">
        <v>33</v>
      </c>
      <c r="AX171" s="14" t="s">
        <v>80</v>
      </c>
      <c r="AY171" s="219" t="s">
        <v>146</v>
      </c>
    </row>
    <row r="172" spans="1:65" s="2" customFormat="1" ht="16.5" customHeight="1">
      <c r="A172" s="36"/>
      <c r="B172" s="37"/>
      <c r="C172" s="236" t="s">
        <v>8</v>
      </c>
      <c r="D172" s="236" t="s">
        <v>392</v>
      </c>
      <c r="E172" s="237" t="s">
        <v>2622</v>
      </c>
      <c r="F172" s="238" t="s">
        <v>2623</v>
      </c>
      <c r="G172" s="239" t="s">
        <v>213</v>
      </c>
      <c r="H172" s="240">
        <v>0.27100000000000002</v>
      </c>
      <c r="I172" s="241"/>
      <c r="J172" s="242">
        <f>ROUND(I172*H172,2)</f>
        <v>0</v>
      </c>
      <c r="K172" s="238" t="s">
        <v>362</v>
      </c>
      <c r="L172" s="243"/>
      <c r="M172" s="244" t="s">
        <v>19</v>
      </c>
      <c r="N172" s="245" t="s">
        <v>43</v>
      </c>
      <c r="O172" s="66"/>
      <c r="P172" s="189">
        <f>O172*H172</f>
        <v>0</v>
      </c>
      <c r="Q172" s="189">
        <v>1</v>
      </c>
      <c r="R172" s="189">
        <f>Q172*H172</f>
        <v>0.27100000000000002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201</v>
      </c>
      <c r="AT172" s="191" t="s">
        <v>392</v>
      </c>
      <c r="AU172" s="191" t="s">
        <v>82</v>
      </c>
      <c r="AY172" s="19" t="s">
        <v>146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147</v>
      </c>
      <c r="BM172" s="191" t="s">
        <v>2624</v>
      </c>
    </row>
    <row r="173" spans="1:65" s="13" customFormat="1">
      <c r="B173" s="198"/>
      <c r="C173" s="199"/>
      <c r="D173" s="200" t="s">
        <v>157</v>
      </c>
      <c r="E173" s="201" t="s">
        <v>19</v>
      </c>
      <c r="F173" s="202" t="s">
        <v>2585</v>
      </c>
      <c r="G173" s="199"/>
      <c r="H173" s="201" t="s">
        <v>19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157</v>
      </c>
      <c r="AU173" s="208" t="s">
        <v>82</v>
      </c>
      <c r="AV173" s="13" t="s">
        <v>80</v>
      </c>
      <c r="AW173" s="13" t="s">
        <v>33</v>
      </c>
      <c r="AX173" s="13" t="s">
        <v>72</v>
      </c>
      <c r="AY173" s="208" t="s">
        <v>146</v>
      </c>
    </row>
    <row r="174" spans="1:65" s="14" customFormat="1">
      <c r="B174" s="209"/>
      <c r="C174" s="210"/>
      <c r="D174" s="200" t="s">
        <v>157</v>
      </c>
      <c r="E174" s="211" t="s">
        <v>19</v>
      </c>
      <c r="F174" s="212" t="s">
        <v>2625</v>
      </c>
      <c r="G174" s="210"/>
      <c r="H174" s="213">
        <v>0.27100000000000002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157</v>
      </c>
      <c r="AU174" s="219" t="s">
        <v>82</v>
      </c>
      <c r="AV174" s="14" t="s">
        <v>82</v>
      </c>
      <c r="AW174" s="14" t="s">
        <v>33</v>
      </c>
      <c r="AX174" s="14" t="s">
        <v>80</v>
      </c>
      <c r="AY174" s="219" t="s">
        <v>146</v>
      </c>
    </row>
    <row r="175" spans="1:65" s="2" customFormat="1" ht="16.5" customHeight="1">
      <c r="A175" s="36"/>
      <c r="B175" s="37"/>
      <c r="C175" s="236" t="s">
        <v>225</v>
      </c>
      <c r="D175" s="236" t="s">
        <v>392</v>
      </c>
      <c r="E175" s="237" t="s">
        <v>2626</v>
      </c>
      <c r="F175" s="238" t="s">
        <v>2627</v>
      </c>
      <c r="G175" s="239" t="s">
        <v>213</v>
      </c>
      <c r="H175" s="240">
        <v>2.0089999999999999</v>
      </c>
      <c r="I175" s="241"/>
      <c r="J175" s="242">
        <f>ROUND(I175*H175,2)</f>
        <v>0</v>
      </c>
      <c r="K175" s="238" t="s">
        <v>362</v>
      </c>
      <c r="L175" s="243"/>
      <c r="M175" s="244" t="s">
        <v>19</v>
      </c>
      <c r="N175" s="245" t="s">
        <v>43</v>
      </c>
      <c r="O175" s="66"/>
      <c r="P175" s="189">
        <f>O175*H175</f>
        <v>0</v>
      </c>
      <c r="Q175" s="189">
        <v>1</v>
      </c>
      <c r="R175" s="189">
        <f>Q175*H175</f>
        <v>2.0089999999999999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201</v>
      </c>
      <c r="AT175" s="191" t="s">
        <v>392</v>
      </c>
      <c r="AU175" s="191" t="s">
        <v>82</v>
      </c>
      <c r="AY175" s="19" t="s">
        <v>146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147</v>
      </c>
      <c r="BM175" s="191" t="s">
        <v>2628</v>
      </c>
    </row>
    <row r="176" spans="1:65" s="13" customFormat="1">
      <c r="B176" s="198"/>
      <c r="C176" s="199"/>
      <c r="D176" s="200" t="s">
        <v>157</v>
      </c>
      <c r="E176" s="201" t="s">
        <v>19</v>
      </c>
      <c r="F176" s="202" t="s">
        <v>2585</v>
      </c>
      <c r="G176" s="199"/>
      <c r="H176" s="201" t="s">
        <v>19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157</v>
      </c>
      <c r="AU176" s="208" t="s">
        <v>82</v>
      </c>
      <c r="AV176" s="13" t="s">
        <v>80</v>
      </c>
      <c r="AW176" s="13" t="s">
        <v>33</v>
      </c>
      <c r="AX176" s="13" t="s">
        <v>72</v>
      </c>
      <c r="AY176" s="208" t="s">
        <v>146</v>
      </c>
    </row>
    <row r="177" spans="1:65" s="14" customFormat="1">
      <c r="B177" s="209"/>
      <c r="C177" s="210"/>
      <c r="D177" s="200" t="s">
        <v>157</v>
      </c>
      <c r="E177" s="211" t="s">
        <v>19</v>
      </c>
      <c r="F177" s="212" t="s">
        <v>2629</v>
      </c>
      <c r="G177" s="210"/>
      <c r="H177" s="213">
        <v>2.0089999999999999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157</v>
      </c>
      <c r="AU177" s="219" t="s">
        <v>82</v>
      </c>
      <c r="AV177" s="14" t="s">
        <v>82</v>
      </c>
      <c r="AW177" s="14" t="s">
        <v>33</v>
      </c>
      <c r="AX177" s="14" t="s">
        <v>80</v>
      </c>
      <c r="AY177" s="219" t="s">
        <v>146</v>
      </c>
    </row>
    <row r="178" spans="1:65" s="2" customFormat="1" ht="16.5" customHeight="1">
      <c r="A178" s="36"/>
      <c r="B178" s="37"/>
      <c r="C178" s="236" t="s">
        <v>231</v>
      </c>
      <c r="D178" s="236" t="s">
        <v>392</v>
      </c>
      <c r="E178" s="237" t="s">
        <v>2630</v>
      </c>
      <c r="F178" s="238" t="s">
        <v>2631</v>
      </c>
      <c r="G178" s="239" t="s">
        <v>213</v>
      </c>
      <c r="H178" s="240">
        <v>0.89900000000000002</v>
      </c>
      <c r="I178" s="241"/>
      <c r="J178" s="242">
        <f>ROUND(I178*H178,2)</f>
        <v>0</v>
      </c>
      <c r="K178" s="238" t="s">
        <v>362</v>
      </c>
      <c r="L178" s="243"/>
      <c r="M178" s="244" t="s">
        <v>19</v>
      </c>
      <c r="N178" s="245" t="s">
        <v>43</v>
      </c>
      <c r="O178" s="66"/>
      <c r="P178" s="189">
        <f>O178*H178</f>
        <v>0</v>
      </c>
      <c r="Q178" s="189">
        <v>1</v>
      </c>
      <c r="R178" s="189">
        <f>Q178*H178</f>
        <v>0.89900000000000002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201</v>
      </c>
      <c r="AT178" s="191" t="s">
        <v>392</v>
      </c>
      <c r="AU178" s="191" t="s">
        <v>82</v>
      </c>
      <c r="AY178" s="19" t="s">
        <v>146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147</v>
      </c>
      <c r="BM178" s="191" t="s">
        <v>2632</v>
      </c>
    </row>
    <row r="179" spans="1:65" s="13" customFormat="1">
      <c r="B179" s="198"/>
      <c r="C179" s="199"/>
      <c r="D179" s="200" t="s">
        <v>157</v>
      </c>
      <c r="E179" s="201" t="s">
        <v>19</v>
      </c>
      <c r="F179" s="202" t="s">
        <v>2585</v>
      </c>
      <c r="G179" s="199"/>
      <c r="H179" s="201" t="s">
        <v>19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157</v>
      </c>
      <c r="AU179" s="208" t="s">
        <v>82</v>
      </c>
      <c r="AV179" s="13" t="s">
        <v>80</v>
      </c>
      <c r="AW179" s="13" t="s">
        <v>33</v>
      </c>
      <c r="AX179" s="13" t="s">
        <v>72</v>
      </c>
      <c r="AY179" s="208" t="s">
        <v>146</v>
      </c>
    </row>
    <row r="180" spans="1:65" s="14" customFormat="1">
      <c r="B180" s="209"/>
      <c r="C180" s="210"/>
      <c r="D180" s="200" t="s">
        <v>157</v>
      </c>
      <c r="E180" s="211" t="s">
        <v>19</v>
      </c>
      <c r="F180" s="212" t="s">
        <v>2633</v>
      </c>
      <c r="G180" s="210"/>
      <c r="H180" s="213">
        <v>0.89900000000000002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157</v>
      </c>
      <c r="AU180" s="219" t="s">
        <v>82</v>
      </c>
      <c r="AV180" s="14" t="s">
        <v>82</v>
      </c>
      <c r="AW180" s="14" t="s">
        <v>33</v>
      </c>
      <c r="AX180" s="14" t="s">
        <v>80</v>
      </c>
      <c r="AY180" s="219" t="s">
        <v>146</v>
      </c>
    </row>
    <row r="181" spans="1:65" s="2" customFormat="1" ht="16.5" customHeight="1">
      <c r="A181" s="36"/>
      <c r="B181" s="37"/>
      <c r="C181" s="236" t="s">
        <v>236</v>
      </c>
      <c r="D181" s="236" t="s">
        <v>392</v>
      </c>
      <c r="E181" s="237" t="s">
        <v>2634</v>
      </c>
      <c r="F181" s="238" t="s">
        <v>2635</v>
      </c>
      <c r="G181" s="239" t="s">
        <v>213</v>
      </c>
      <c r="H181" s="240">
        <v>6.7000000000000004E-2</v>
      </c>
      <c r="I181" s="241"/>
      <c r="J181" s="242">
        <f>ROUND(I181*H181,2)</f>
        <v>0</v>
      </c>
      <c r="K181" s="238" t="s">
        <v>362</v>
      </c>
      <c r="L181" s="243"/>
      <c r="M181" s="244" t="s">
        <v>19</v>
      </c>
      <c r="N181" s="245" t="s">
        <v>43</v>
      </c>
      <c r="O181" s="66"/>
      <c r="P181" s="189">
        <f>O181*H181</f>
        <v>0</v>
      </c>
      <c r="Q181" s="189">
        <v>1</v>
      </c>
      <c r="R181" s="189">
        <f>Q181*H181</f>
        <v>6.7000000000000004E-2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201</v>
      </c>
      <c r="AT181" s="191" t="s">
        <v>392</v>
      </c>
      <c r="AU181" s="191" t="s">
        <v>82</v>
      </c>
      <c r="AY181" s="19" t="s">
        <v>146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147</v>
      </c>
      <c r="BM181" s="191" t="s">
        <v>2636</v>
      </c>
    </row>
    <row r="182" spans="1:65" s="13" customFormat="1">
      <c r="B182" s="198"/>
      <c r="C182" s="199"/>
      <c r="D182" s="200" t="s">
        <v>157</v>
      </c>
      <c r="E182" s="201" t="s">
        <v>19</v>
      </c>
      <c r="F182" s="202" t="s">
        <v>2585</v>
      </c>
      <c r="G182" s="199"/>
      <c r="H182" s="201" t="s">
        <v>19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157</v>
      </c>
      <c r="AU182" s="208" t="s">
        <v>82</v>
      </c>
      <c r="AV182" s="13" t="s">
        <v>80</v>
      </c>
      <c r="AW182" s="13" t="s">
        <v>33</v>
      </c>
      <c r="AX182" s="13" t="s">
        <v>72</v>
      </c>
      <c r="AY182" s="208" t="s">
        <v>146</v>
      </c>
    </row>
    <row r="183" spans="1:65" s="14" customFormat="1">
      <c r="B183" s="209"/>
      <c r="C183" s="210"/>
      <c r="D183" s="200" t="s">
        <v>157</v>
      </c>
      <c r="E183" s="211" t="s">
        <v>19</v>
      </c>
      <c r="F183" s="212" t="s">
        <v>2637</v>
      </c>
      <c r="G183" s="210"/>
      <c r="H183" s="213">
        <v>6.7000000000000004E-2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157</v>
      </c>
      <c r="AU183" s="219" t="s">
        <v>82</v>
      </c>
      <c r="AV183" s="14" t="s">
        <v>82</v>
      </c>
      <c r="AW183" s="14" t="s">
        <v>33</v>
      </c>
      <c r="AX183" s="14" t="s">
        <v>80</v>
      </c>
      <c r="AY183" s="219" t="s">
        <v>146</v>
      </c>
    </row>
    <row r="184" spans="1:65" s="2" customFormat="1" ht="24.2" customHeight="1">
      <c r="A184" s="36"/>
      <c r="B184" s="37"/>
      <c r="C184" s="180" t="s">
        <v>241</v>
      </c>
      <c r="D184" s="180" t="s">
        <v>149</v>
      </c>
      <c r="E184" s="181" t="s">
        <v>2638</v>
      </c>
      <c r="F184" s="182" t="s">
        <v>2639</v>
      </c>
      <c r="G184" s="183" t="s">
        <v>213</v>
      </c>
      <c r="H184" s="184">
        <v>10.361000000000001</v>
      </c>
      <c r="I184" s="185"/>
      <c r="J184" s="186">
        <f>ROUND(I184*H184,2)</f>
        <v>0</v>
      </c>
      <c r="K184" s="182" t="s">
        <v>362</v>
      </c>
      <c r="L184" s="41"/>
      <c r="M184" s="187" t="s">
        <v>19</v>
      </c>
      <c r="N184" s="188" t="s">
        <v>43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147</v>
      </c>
      <c r="AT184" s="191" t="s">
        <v>149</v>
      </c>
      <c r="AU184" s="191" t="s">
        <v>82</v>
      </c>
      <c r="AY184" s="19" t="s">
        <v>146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147</v>
      </c>
      <c r="BM184" s="191" t="s">
        <v>2640</v>
      </c>
    </row>
    <row r="185" spans="1:65" s="2" customFormat="1">
      <c r="A185" s="36"/>
      <c r="B185" s="37"/>
      <c r="C185" s="38"/>
      <c r="D185" s="193" t="s">
        <v>155</v>
      </c>
      <c r="E185" s="38"/>
      <c r="F185" s="194" t="s">
        <v>2641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155</v>
      </c>
      <c r="AU185" s="19" t="s">
        <v>82</v>
      </c>
    </row>
    <row r="186" spans="1:65" s="13" customFormat="1">
      <c r="B186" s="198"/>
      <c r="C186" s="199"/>
      <c r="D186" s="200" t="s">
        <v>157</v>
      </c>
      <c r="E186" s="201" t="s">
        <v>19</v>
      </c>
      <c r="F186" s="202" t="s">
        <v>2585</v>
      </c>
      <c r="G186" s="199"/>
      <c r="H186" s="201" t="s">
        <v>19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157</v>
      </c>
      <c r="AU186" s="208" t="s">
        <v>82</v>
      </c>
      <c r="AV186" s="13" t="s">
        <v>80</v>
      </c>
      <c r="AW186" s="13" t="s">
        <v>33</v>
      </c>
      <c r="AX186" s="13" t="s">
        <v>72</v>
      </c>
      <c r="AY186" s="208" t="s">
        <v>146</v>
      </c>
    </row>
    <row r="187" spans="1:65" s="13" customFormat="1">
      <c r="B187" s="198"/>
      <c r="C187" s="199"/>
      <c r="D187" s="200" t="s">
        <v>157</v>
      </c>
      <c r="E187" s="201" t="s">
        <v>19</v>
      </c>
      <c r="F187" s="202" t="s">
        <v>2642</v>
      </c>
      <c r="G187" s="199"/>
      <c r="H187" s="201" t="s">
        <v>19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157</v>
      </c>
      <c r="AU187" s="208" t="s">
        <v>82</v>
      </c>
      <c r="AV187" s="13" t="s">
        <v>80</v>
      </c>
      <c r="AW187" s="13" t="s">
        <v>33</v>
      </c>
      <c r="AX187" s="13" t="s">
        <v>72</v>
      </c>
      <c r="AY187" s="208" t="s">
        <v>146</v>
      </c>
    </row>
    <row r="188" spans="1:65" s="14" customFormat="1">
      <c r="B188" s="209"/>
      <c r="C188" s="210"/>
      <c r="D188" s="200" t="s">
        <v>157</v>
      </c>
      <c r="E188" s="211" t="s">
        <v>19</v>
      </c>
      <c r="F188" s="212" t="s">
        <v>2643</v>
      </c>
      <c r="G188" s="210"/>
      <c r="H188" s="213">
        <v>4.3449999999999998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157</v>
      </c>
      <c r="AU188" s="219" t="s">
        <v>82</v>
      </c>
      <c r="AV188" s="14" t="s">
        <v>82</v>
      </c>
      <c r="AW188" s="14" t="s">
        <v>33</v>
      </c>
      <c r="AX188" s="14" t="s">
        <v>72</v>
      </c>
      <c r="AY188" s="219" t="s">
        <v>146</v>
      </c>
    </row>
    <row r="189" spans="1:65" s="13" customFormat="1">
      <c r="B189" s="198"/>
      <c r="C189" s="199"/>
      <c r="D189" s="200" t="s">
        <v>157</v>
      </c>
      <c r="E189" s="201" t="s">
        <v>19</v>
      </c>
      <c r="F189" s="202" t="s">
        <v>2644</v>
      </c>
      <c r="G189" s="199"/>
      <c r="H189" s="201" t="s">
        <v>19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157</v>
      </c>
      <c r="AU189" s="208" t="s">
        <v>82</v>
      </c>
      <c r="AV189" s="13" t="s">
        <v>80</v>
      </c>
      <c r="AW189" s="13" t="s">
        <v>33</v>
      </c>
      <c r="AX189" s="13" t="s">
        <v>72</v>
      </c>
      <c r="AY189" s="208" t="s">
        <v>146</v>
      </c>
    </row>
    <row r="190" spans="1:65" s="14" customFormat="1">
      <c r="B190" s="209"/>
      <c r="C190" s="210"/>
      <c r="D190" s="200" t="s">
        <v>157</v>
      </c>
      <c r="E190" s="211" t="s">
        <v>19</v>
      </c>
      <c r="F190" s="212" t="s">
        <v>2645</v>
      </c>
      <c r="G190" s="210"/>
      <c r="H190" s="213">
        <v>4.0679999999999996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157</v>
      </c>
      <c r="AU190" s="219" t="s">
        <v>82</v>
      </c>
      <c r="AV190" s="14" t="s">
        <v>82</v>
      </c>
      <c r="AW190" s="14" t="s">
        <v>33</v>
      </c>
      <c r="AX190" s="14" t="s">
        <v>72</v>
      </c>
      <c r="AY190" s="219" t="s">
        <v>146</v>
      </c>
    </row>
    <row r="191" spans="1:65" s="13" customFormat="1">
      <c r="B191" s="198"/>
      <c r="C191" s="199"/>
      <c r="D191" s="200" t="s">
        <v>157</v>
      </c>
      <c r="E191" s="201" t="s">
        <v>19</v>
      </c>
      <c r="F191" s="202" t="s">
        <v>2646</v>
      </c>
      <c r="G191" s="199"/>
      <c r="H191" s="201" t="s">
        <v>19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157</v>
      </c>
      <c r="AU191" s="208" t="s">
        <v>82</v>
      </c>
      <c r="AV191" s="13" t="s">
        <v>80</v>
      </c>
      <c r="AW191" s="13" t="s">
        <v>33</v>
      </c>
      <c r="AX191" s="13" t="s">
        <v>72</v>
      </c>
      <c r="AY191" s="208" t="s">
        <v>146</v>
      </c>
    </row>
    <row r="192" spans="1:65" s="14" customFormat="1">
      <c r="B192" s="209"/>
      <c r="C192" s="210"/>
      <c r="D192" s="200" t="s">
        <v>157</v>
      </c>
      <c r="E192" s="211" t="s">
        <v>19</v>
      </c>
      <c r="F192" s="212" t="s">
        <v>2647</v>
      </c>
      <c r="G192" s="210"/>
      <c r="H192" s="213">
        <v>0.94699999999999995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157</v>
      </c>
      <c r="AU192" s="219" t="s">
        <v>82</v>
      </c>
      <c r="AV192" s="14" t="s">
        <v>82</v>
      </c>
      <c r="AW192" s="14" t="s">
        <v>33</v>
      </c>
      <c r="AX192" s="14" t="s">
        <v>72</v>
      </c>
      <c r="AY192" s="219" t="s">
        <v>146</v>
      </c>
    </row>
    <row r="193" spans="1:65" s="13" customFormat="1">
      <c r="B193" s="198"/>
      <c r="C193" s="199"/>
      <c r="D193" s="200" t="s">
        <v>157</v>
      </c>
      <c r="E193" s="201" t="s">
        <v>19</v>
      </c>
      <c r="F193" s="202" t="s">
        <v>2648</v>
      </c>
      <c r="G193" s="199"/>
      <c r="H193" s="201" t="s">
        <v>19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157</v>
      </c>
      <c r="AU193" s="208" t="s">
        <v>82</v>
      </c>
      <c r="AV193" s="13" t="s">
        <v>80</v>
      </c>
      <c r="AW193" s="13" t="s">
        <v>33</v>
      </c>
      <c r="AX193" s="13" t="s">
        <v>72</v>
      </c>
      <c r="AY193" s="208" t="s">
        <v>146</v>
      </c>
    </row>
    <row r="194" spans="1:65" s="14" customFormat="1">
      <c r="B194" s="209"/>
      <c r="C194" s="210"/>
      <c r="D194" s="200" t="s">
        <v>157</v>
      </c>
      <c r="E194" s="211" t="s">
        <v>19</v>
      </c>
      <c r="F194" s="212" t="s">
        <v>2649</v>
      </c>
      <c r="G194" s="210"/>
      <c r="H194" s="213">
        <v>1.0009999999999999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157</v>
      </c>
      <c r="AU194" s="219" t="s">
        <v>82</v>
      </c>
      <c r="AV194" s="14" t="s">
        <v>82</v>
      </c>
      <c r="AW194" s="14" t="s">
        <v>33</v>
      </c>
      <c r="AX194" s="14" t="s">
        <v>72</v>
      </c>
      <c r="AY194" s="219" t="s">
        <v>146</v>
      </c>
    </row>
    <row r="195" spans="1:65" s="15" customFormat="1">
      <c r="B195" s="220"/>
      <c r="C195" s="221"/>
      <c r="D195" s="200" t="s">
        <v>157</v>
      </c>
      <c r="E195" s="222" t="s">
        <v>19</v>
      </c>
      <c r="F195" s="223" t="s">
        <v>161</v>
      </c>
      <c r="G195" s="221"/>
      <c r="H195" s="224">
        <v>10.361000000000001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157</v>
      </c>
      <c r="AU195" s="230" t="s">
        <v>82</v>
      </c>
      <c r="AV195" s="15" t="s">
        <v>147</v>
      </c>
      <c r="AW195" s="15" t="s">
        <v>33</v>
      </c>
      <c r="AX195" s="15" t="s">
        <v>80</v>
      </c>
      <c r="AY195" s="230" t="s">
        <v>146</v>
      </c>
    </row>
    <row r="196" spans="1:65" s="2" customFormat="1" ht="16.5" customHeight="1">
      <c r="A196" s="36"/>
      <c r="B196" s="37"/>
      <c r="C196" s="236" t="s">
        <v>246</v>
      </c>
      <c r="D196" s="236" t="s">
        <v>392</v>
      </c>
      <c r="E196" s="237" t="s">
        <v>2650</v>
      </c>
      <c r="F196" s="238" t="s">
        <v>2651</v>
      </c>
      <c r="G196" s="239" t="s">
        <v>213</v>
      </c>
      <c r="H196" s="240">
        <v>4.5620000000000003</v>
      </c>
      <c r="I196" s="241"/>
      <c r="J196" s="242">
        <f>ROUND(I196*H196,2)</f>
        <v>0</v>
      </c>
      <c r="K196" s="238" t="s">
        <v>362</v>
      </c>
      <c r="L196" s="243"/>
      <c r="M196" s="244" t="s">
        <v>19</v>
      </c>
      <c r="N196" s="245" t="s">
        <v>43</v>
      </c>
      <c r="O196" s="66"/>
      <c r="P196" s="189">
        <f>O196*H196</f>
        <v>0</v>
      </c>
      <c r="Q196" s="189">
        <v>1</v>
      </c>
      <c r="R196" s="189">
        <f>Q196*H196</f>
        <v>4.5620000000000003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201</v>
      </c>
      <c r="AT196" s="191" t="s">
        <v>392</v>
      </c>
      <c r="AU196" s="191" t="s">
        <v>82</v>
      </c>
      <c r="AY196" s="19" t="s">
        <v>146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147</v>
      </c>
      <c r="BM196" s="191" t="s">
        <v>2652</v>
      </c>
    </row>
    <row r="197" spans="1:65" s="13" customFormat="1">
      <c r="B197" s="198"/>
      <c r="C197" s="199"/>
      <c r="D197" s="200" t="s">
        <v>157</v>
      </c>
      <c r="E197" s="201" t="s">
        <v>19</v>
      </c>
      <c r="F197" s="202" t="s">
        <v>2585</v>
      </c>
      <c r="G197" s="199"/>
      <c r="H197" s="201" t="s">
        <v>19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157</v>
      </c>
      <c r="AU197" s="208" t="s">
        <v>82</v>
      </c>
      <c r="AV197" s="13" t="s">
        <v>80</v>
      </c>
      <c r="AW197" s="13" t="s">
        <v>33</v>
      </c>
      <c r="AX197" s="13" t="s">
        <v>72</v>
      </c>
      <c r="AY197" s="208" t="s">
        <v>146</v>
      </c>
    </row>
    <row r="198" spans="1:65" s="14" customFormat="1">
      <c r="B198" s="209"/>
      <c r="C198" s="210"/>
      <c r="D198" s="200" t="s">
        <v>157</v>
      </c>
      <c r="E198" s="211" t="s">
        <v>19</v>
      </c>
      <c r="F198" s="212" t="s">
        <v>2653</v>
      </c>
      <c r="G198" s="210"/>
      <c r="H198" s="213">
        <v>4.5620000000000003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157</v>
      </c>
      <c r="AU198" s="219" t="s">
        <v>82</v>
      </c>
      <c r="AV198" s="14" t="s">
        <v>82</v>
      </c>
      <c r="AW198" s="14" t="s">
        <v>33</v>
      </c>
      <c r="AX198" s="14" t="s">
        <v>80</v>
      </c>
      <c r="AY198" s="219" t="s">
        <v>146</v>
      </c>
    </row>
    <row r="199" spans="1:65" s="2" customFormat="1" ht="16.5" customHeight="1">
      <c r="A199" s="36"/>
      <c r="B199" s="37"/>
      <c r="C199" s="236" t="s">
        <v>251</v>
      </c>
      <c r="D199" s="236" t="s">
        <v>392</v>
      </c>
      <c r="E199" s="237" t="s">
        <v>2654</v>
      </c>
      <c r="F199" s="238" t="s">
        <v>2655</v>
      </c>
      <c r="G199" s="239" t="s">
        <v>213</v>
      </c>
      <c r="H199" s="240">
        <v>4.9139999999999997</v>
      </c>
      <c r="I199" s="241"/>
      <c r="J199" s="242">
        <f>ROUND(I199*H199,2)</f>
        <v>0</v>
      </c>
      <c r="K199" s="238" t="s">
        <v>362</v>
      </c>
      <c r="L199" s="243"/>
      <c r="M199" s="244" t="s">
        <v>19</v>
      </c>
      <c r="N199" s="245" t="s">
        <v>43</v>
      </c>
      <c r="O199" s="66"/>
      <c r="P199" s="189">
        <f>O199*H199</f>
        <v>0</v>
      </c>
      <c r="Q199" s="189">
        <v>1</v>
      </c>
      <c r="R199" s="189">
        <f>Q199*H199</f>
        <v>4.9139999999999997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201</v>
      </c>
      <c r="AT199" s="191" t="s">
        <v>392</v>
      </c>
      <c r="AU199" s="191" t="s">
        <v>82</v>
      </c>
      <c r="AY199" s="19" t="s">
        <v>146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147</v>
      </c>
      <c r="BM199" s="191" t="s">
        <v>2656</v>
      </c>
    </row>
    <row r="200" spans="1:65" s="13" customFormat="1">
      <c r="B200" s="198"/>
      <c r="C200" s="199"/>
      <c r="D200" s="200" t="s">
        <v>157</v>
      </c>
      <c r="E200" s="201" t="s">
        <v>19</v>
      </c>
      <c r="F200" s="202" t="s">
        <v>2585</v>
      </c>
      <c r="G200" s="199"/>
      <c r="H200" s="201" t="s">
        <v>19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157</v>
      </c>
      <c r="AU200" s="208" t="s">
        <v>82</v>
      </c>
      <c r="AV200" s="13" t="s">
        <v>80</v>
      </c>
      <c r="AW200" s="13" t="s">
        <v>33</v>
      </c>
      <c r="AX200" s="13" t="s">
        <v>72</v>
      </c>
      <c r="AY200" s="208" t="s">
        <v>146</v>
      </c>
    </row>
    <row r="201" spans="1:65" s="14" customFormat="1">
      <c r="B201" s="209"/>
      <c r="C201" s="210"/>
      <c r="D201" s="200" t="s">
        <v>157</v>
      </c>
      <c r="E201" s="211" t="s">
        <v>19</v>
      </c>
      <c r="F201" s="212" t="s">
        <v>2657</v>
      </c>
      <c r="G201" s="210"/>
      <c r="H201" s="213">
        <v>4.9139999999999997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157</v>
      </c>
      <c r="AU201" s="219" t="s">
        <v>82</v>
      </c>
      <c r="AV201" s="14" t="s">
        <v>82</v>
      </c>
      <c r="AW201" s="14" t="s">
        <v>33</v>
      </c>
      <c r="AX201" s="14" t="s">
        <v>80</v>
      </c>
      <c r="AY201" s="219" t="s">
        <v>146</v>
      </c>
    </row>
    <row r="202" spans="1:65" s="2" customFormat="1" ht="16.5" customHeight="1">
      <c r="A202" s="36"/>
      <c r="B202" s="37"/>
      <c r="C202" s="236" t="s">
        <v>256</v>
      </c>
      <c r="D202" s="236" t="s">
        <v>392</v>
      </c>
      <c r="E202" s="237" t="s">
        <v>2658</v>
      </c>
      <c r="F202" s="238" t="s">
        <v>2659</v>
      </c>
      <c r="G202" s="239" t="s">
        <v>213</v>
      </c>
      <c r="H202" s="240">
        <v>0.99399999999999999</v>
      </c>
      <c r="I202" s="241"/>
      <c r="J202" s="242">
        <f>ROUND(I202*H202,2)</f>
        <v>0</v>
      </c>
      <c r="K202" s="238" t="s">
        <v>362</v>
      </c>
      <c r="L202" s="243"/>
      <c r="M202" s="244" t="s">
        <v>19</v>
      </c>
      <c r="N202" s="245" t="s">
        <v>43</v>
      </c>
      <c r="O202" s="66"/>
      <c r="P202" s="189">
        <f>O202*H202</f>
        <v>0</v>
      </c>
      <c r="Q202" s="189">
        <v>1</v>
      </c>
      <c r="R202" s="189">
        <f>Q202*H202</f>
        <v>0.99399999999999999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201</v>
      </c>
      <c r="AT202" s="191" t="s">
        <v>392</v>
      </c>
      <c r="AU202" s="191" t="s">
        <v>82</v>
      </c>
      <c r="AY202" s="19" t="s">
        <v>146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147</v>
      </c>
      <c r="BM202" s="191" t="s">
        <v>2660</v>
      </c>
    </row>
    <row r="203" spans="1:65" s="13" customFormat="1">
      <c r="B203" s="198"/>
      <c r="C203" s="199"/>
      <c r="D203" s="200" t="s">
        <v>157</v>
      </c>
      <c r="E203" s="201" t="s">
        <v>19</v>
      </c>
      <c r="F203" s="202" t="s">
        <v>2585</v>
      </c>
      <c r="G203" s="199"/>
      <c r="H203" s="201" t="s">
        <v>19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157</v>
      </c>
      <c r="AU203" s="208" t="s">
        <v>82</v>
      </c>
      <c r="AV203" s="13" t="s">
        <v>80</v>
      </c>
      <c r="AW203" s="13" t="s">
        <v>33</v>
      </c>
      <c r="AX203" s="13" t="s">
        <v>72</v>
      </c>
      <c r="AY203" s="208" t="s">
        <v>146</v>
      </c>
    </row>
    <row r="204" spans="1:65" s="14" customFormat="1">
      <c r="B204" s="209"/>
      <c r="C204" s="210"/>
      <c r="D204" s="200" t="s">
        <v>157</v>
      </c>
      <c r="E204" s="211" t="s">
        <v>19</v>
      </c>
      <c r="F204" s="212" t="s">
        <v>2661</v>
      </c>
      <c r="G204" s="210"/>
      <c r="H204" s="213">
        <v>0.99399999999999999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157</v>
      </c>
      <c r="AU204" s="219" t="s">
        <v>82</v>
      </c>
      <c r="AV204" s="14" t="s">
        <v>82</v>
      </c>
      <c r="AW204" s="14" t="s">
        <v>33</v>
      </c>
      <c r="AX204" s="14" t="s">
        <v>80</v>
      </c>
      <c r="AY204" s="219" t="s">
        <v>146</v>
      </c>
    </row>
    <row r="205" spans="1:65" s="2" customFormat="1" ht="16.5" customHeight="1">
      <c r="A205" s="36"/>
      <c r="B205" s="37"/>
      <c r="C205" s="236" t="s">
        <v>261</v>
      </c>
      <c r="D205" s="236" t="s">
        <v>392</v>
      </c>
      <c r="E205" s="237" t="s">
        <v>2662</v>
      </c>
      <c r="F205" s="238" t="s">
        <v>2663</v>
      </c>
      <c r="G205" s="239" t="s">
        <v>213</v>
      </c>
      <c r="H205" s="240">
        <v>1.0509999999999999</v>
      </c>
      <c r="I205" s="241"/>
      <c r="J205" s="242">
        <f>ROUND(I205*H205,2)</f>
        <v>0</v>
      </c>
      <c r="K205" s="238" t="s">
        <v>362</v>
      </c>
      <c r="L205" s="243"/>
      <c r="M205" s="244" t="s">
        <v>19</v>
      </c>
      <c r="N205" s="245" t="s">
        <v>43</v>
      </c>
      <c r="O205" s="66"/>
      <c r="P205" s="189">
        <f>O205*H205</f>
        <v>0</v>
      </c>
      <c r="Q205" s="189">
        <v>1</v>
      </c>
      <c r="R205" s="189">
        <f>Q205*H205</f>
        <v>1.0509999999999999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201</v>
      </c>
      <c r="AT205" s="191" t="s">
        <v>392</v>
      </c>
      <c r="AU205" s="191" t="s">
        <v>82</v>
      </c>
      <c r="AY205" s="19" t="s">
        <v>146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147</v>
      </c>
      <c r="BM205" s="191" t="s">
        <v>2664</v>
      </c>
    </row>
    <row r="206" spans="1:65" s="13" customFormat="1">
      <c r="B206" s="198"/>
      <c r="C206" s="199"/>
      <c r="D206" s="200" t="s">
        <v>157</v>
      </c>
      <c r="E206" s="201" t="s">
        <v>19</v>
      </c>
      <c r="F206" s="202" t="s">
        <v>2585</v>
      </c>
      <c r="G206" s="199"/>
      <c r="H206" s="201" t="s">
        <v>19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157</v>
      </c>
      <c r="AU206" s="208" t="s">
        <v>82</v>
      </c>
      <c r="AV206" s="13" t="s">
        <v>80</v>
      </c>
      <c r="AW206" s="13" t="s">
        <v>33</v>
      </c>
      <c r="AX206" s="13" t="s">
        <v>72</v>
      </c>
      <c r="AY206" s="208" t="s">
        <v>146</v>
      </c>
    </row>
    <row r="207" spans="1:65" s="14" customFormat="1">
      <c r="B207" s="209"/>
      <c r="C207" s="210"/>
      <c r="D207" s="200" t="s">
        <v>157</v>
      </c>
      <c r="E207" s="211" t="s">
        <v>19</v>
      </c>
      <c r="F207" s="212" t="s">
        <v>2665</v>
      </c>
      <c r="G207" s="210"/>
      <c r="H207" s="213">
        <v>1.0509999999999999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157</v>
      </c>
      <c r="AU207" s="219" t="s">
        <v>82</v>
      </c>
      <c r="AV207" s="14" t="s">
        <v>82</v>
      </c>
      <c r="AW207" s="14" t="s">
        <v>33</v>
      </c>
      <c r="AX207" s="14" t="s">
        <v>80</v>
      </c>
      <c r="AY207" s="219" t="s">
        <v>146</v>
      </c>
    </row>
    <row r="208" spans="1:65" s="2" customFormat="1" ht="24.2" customHeight="1">
      <c r="A208" s="36"/>
      <c r="B208" s="37"/>
      <c r="C208" s="180" t="s">
        <v>7</v>
      </c>
      <c r="D208" s="180" t="s">
        <v>149</v>
      </c>
      <c r="E208" s="181" t="s">
        <v>2666</v>
      </c>
      <c r="F208" s="182" t="s">
        <v>2667</v>
      </c>
      <c r="G208" s="183" t="s">
        <v>213</v>
      </c>
      <c r="H208" s="184">
        <v>1.3959999999999999</v>
      </c>
      <c r="I208" s="185"/>
      <c r="J208" s="186">
        <f>ROUND(I208*H208,2)</f>
        <v>0</v>
      </c>
      <c r="K208" s="182" t="s">
        <v>362</v>
      </c>
      <c r="L208" s="41"/>
      <c r="M208" s="187" t="s">
        <v>19</v>
      </c>
      <c r="N208" s="188" t="s">
        <v>43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147</v>
      </c>
      <c r="AT208" s="191" t="s">
        <v>149</v>
      </c>
      <c r="AU208" s="191" t="s">
        <v>82</v>
      </c>
      <c r="AY208" s="19" t="s">
        <v>146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147</v>
      </c>
      <c r="BM208" s="191" t="s">
        <v>2668</v>
      </c>
    </row>
    <row r="209" spans="1:65" s="2" customFormat="1">
      <c r="A209" s="36"/>
      <c r="B209" s="37"/>
      <c r="C209" s="38"/>
      <c r="D209" s="193" t="s">
        <v>155</v>
      </c>
      <c r="E209" s="38"/>
      <c r="F209" s="194" t="s">
        <v>2669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155</v>
      </c>
      <c r="AU209" s="19" t="s">
        <v>82</v>
      </c>
    </row>
    <row r="210" spans="1:65" s="13" customFormat="1">
      <c r="B210" s="198"/>
      <c r="C210" s="199"/>
      <c r="D210" s="200" t="s">
        <v>157</v>
      </c>
      <c r="E210" s="201" t="s">
        <v>19</v>
      </c>
      <c r="F210" s="202" t="s">
        <v>2670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157</v>
      </c>
      <c r="AU210" s="208" t="s">
        <v>82</v>
      </c>
      <c r="AV210" s="13" t="s">
        <v>80</v>
      </c>
      <c r="AW210" s="13" t="s">
        <v>33</v>
      </c>
      <c r="AX210" s="13" t="s">
        <v>72</v>
      </c>
      <c r="AY210" s="208" t="s">
        <v>146</v>
      </c>
    </row>
    <row r="211" spans="1:65" s="13" customFormat="1">
      <c r="B211" s="198"/>
      <c r="C211" s="199"/>
      <c r="D211" s="200" t="s">
        <v>157</v>
      </c>
      <c r="E211" s="201" t="s">
        <v>19</v>
      </c>
      <c r="F211" s="202" t="s">
        <v>2671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157</v>
      </c>
      <c r="AU211" s="208" t="s">
        <v>82</v>
      </c>
      <c r="AV211" s="13" t="s">
        <v>80</v>
      </c>
      <c r="AW211" s="13" t="s">
        <v>33</v>
      </c>
      <c r="AX211" s="13" t="s">
        <v>72</v>
      </c>
      <c r="AY211" s="208" t="s">
        <v>146</v>
      </c>
    </row>
    <row r="212" spans="1:65" s="14" customFormat="1">
      <c r="B212" s="209"/>
      <c r="C212" s="210"/>
      <c r="D212" s="200" t="s">
        <v>157</v>
      </c>
      <c r="E212" s="211" t="s">
        <v>19</v>
      </c>
      <c r="F212" s="212" t="s">
        <v>2672</v>
      </c>
      <c r="G212" s="210"/>
      <c r="H212" s="213">
        <v>1.3959999999999999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157</v>
      </c>
      <c r="AU212" s="219" t="s">
        <v>82</v>
      </c>
      <c r="AV212" s="14" t="s">
        <v>82</v>
      </c>
      <c r="AW212" s="14" t="s">
        <v>33</v>
      </c>
      <c r="AX212" s="14" t="s">
        <v>80</v>
      </c>
      <c r="AY212" s="219" t="s">
        <v>146</v>
      </c>
    </row>
    <row r="213" spans="1:65" s="2" customFormat="1" ht="16.5" customHeight="1">
      <c r="A213" s="36"/>
      <c r="B213" s="37"/>
      <c r="C213" s="236" t="s">
        <v>271</v>
      </c>
      <c r="D213" s="236" t="s">
        <v>392</v>
      </c>
      <c r="E213" s="237" t="s">
        <v>2673</v>
      </c>
      <c r="F213" s="238" t="s">
        <v>2674</v>
      </c>
      <c r="G213" s="239" t="s">
        <v>213</v>
      </c>
      <c r="H213" s="240">
        <v>1.466</v>
      </c>
      <c r="I213" s="241"/>
      <c r="J213" s="242">
        <f>ROUND(I213*H213,2)</f>
        <v>0</v>
      </c>
      <c r="K213" s="238" t="s">
        <v>19</v>
      </c>
      <c r="L213" s="243"/>
      <c r="M213" s="244" t="s">
        <v>19</v>
      </c>
      <c r="N213" s="245" t="s">
        <v>43</v>
      </c>
      <c r="O213" s="66"/>
      <c r="P213" s="189">
        <f>O213*H213</f>
        <v>0</v>
      </c>
      <c r="Q213" s="189">
        <v>1</v>
      </c>
      <c r="R213" s="189">
        <f>Q213*H213</f>
        <v>1.466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201</v>
      </c>
      <c r="AT213" s="191" t="s">
        <v>392</v>
      </c>
      <c r="AU213" s="191" t="s">
        <v>82</v>
      </c>
      <c r="AY213" s="19" t="s">
        <v>146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147</v>
      </c>
      <c r="BM213" s="191" t="s">
        <v>2675</v>
      </c>
    </row>
    <row r="214" spans="1:65" s="14" customFormat="1">
      <c r="B214" s="209"/>
      <c r="C214" s="210"/>
      <c r="D214" s="200" t="s">
        <v>157</v>
      </c>
      <c r="E214" s="211" t="s">
        <v>19</v>
      </c>
      <c r="F214" s="212" t="s">
        <v>2676</v>
      </c>
      <c r="G214" s="210"/>
      <c r="H214" s="213">
        <v>1.466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157</v>
      </c>
      <c r="AU214" s="219" t="s">
        <v>82</v>
      </c>
      <c r="AV214" s="14" t="s">
        <v>82</v>
      </c>
      <c r="AW214" s="14" t="s">
        <v>33</v>
      </c>
      <c r="AX214" s="14" t="s">
        <v>80</v>
      </c>
      <c r="AY214" s="219" t="s">
        <v>146</v>
      </c>
    </row>
    <row r="215" spans="1:65" s="2" customFormat="1" ht="16.5" customHeight="1">
      <c r="A215" s="36"/>
      <c r="B215" s="37"/>
      <c r="C215" s="180" t="s">
        <v>278</v>
      </c>
      <c r="D215" s="180" t="s">
        <v>149</v>
      </c>
      <c r="E215" s="181" t="s">
        <v>2677</v>
      </c>
      <c r="F215" s="182" t="s">
        <v>2678</v>
      </c>
      <c r="G215" s="183" t="s">
        <v>785</v>
      </c>
      <c r="H215" s="184">
        <v>150</v>
      </c>
      <c r="I215" s="185"/>
      <c r="J215" s="186">
        <f>ROUND(I215*H215,2)</f>
        <v>0</v>
      </c>
      <c r="K215" s="182" t="s">
        <v>19</v>
      </c>
      <c r="L215" s="41"/>
      <c r="M215" s="187" t="s">
        <v>19</v>
      </c>
      <c r="N215" s="188" t="s">
        <v>43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147</v>
      </c>
      <c r="AT215" s="191" t="s">
        <v>149</v>
      </c>
      <c r="AU215" s="191" t="s">
        <v>82</v>
      </c>
      <c r="AY215" s="19" t="s">
        <v>146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147</v>
      </c>
      <c r="BM215" s="191" t="s">
        <v>2679</v>
      </c>
    </row>
    <row r="216" spans="1:65" s="12" customFormat="1" ht="22.9" customHeight="1">
      <c r="B216" s="164"/>
      <c r="C216" s="165"/>
      <c r="D216" s="166" t="s">
        <v>71</v>
      </c>
      <c r="E216" s="178" t="s">
        <v>188</v>
      </c>
      <c r="F216" s="178" t="s">
        <v>359</v>
      </c>
      <c r="G216" s="165"/>
      <c r="H216" s="165"/>
      <c r="I216" s="168"/>
      <c r="J216" s="179">
        <f>BK216</f>
        <v>0</v>
      </c>
      <c r="K216" s="165"/>
      <c r="L216" s="170"/>
      <c r="M216" s="171"/>
      <c r="N216" s="172"/>
      <c r="O216" s="172"/>
      <c r="P216" s="173">
        <f>SUM(P217:P220)</f>
        <v>0</v>
      </c>
      <c r="Q216" s="172"/>
      <c r="R216" s="173">
        <f>SUM(R217:R220)</f>
        <v>1.5946068599999998</v>
      </c>
      <c r="S216" s="172"/>
      <c r="T216" s="174">
        <f>SUM(T217:T220)</f>
        <v>0</v>
      </c>
      <c r="AR216" s="175" t="s">
        <v>80</v>
      </c>
      <c r="AT216" s="176" t="s">
        <v>71</v>
      </c>
      <c r="AU216" s="176" t="s">
        <v>80</v>
      </c>
      <c r="AY216" s="175" t="s">
        <v>146</v>
      </c>
      <c r="BK216" s="177">
        <f>SUM(BK217:BK220)</f>
        <v>0</v>
      </c>
    </row>
    <row r="217" spans="1:65" s="2" customFormat="1" ht="21.75" customHeight="1">
      <c r="A217" s="36"/>
      <c r="B217" s="37"/>
      <c r="C217" s="180" t="s">
        <v>287</v>
      </c>
      <c r="D217" s="180" t="s">
        <v>149</v>
      </c>
      <c r="E217" s="181" t="s">
        <v>2680</v>
      </c>
      <c r="F217" s="182" t="s">
        <v>2681</v>
      </c>
      <c r="G217" s="183" t="s">
        <v>184</v>
      </c>
      <c r="H217" s="184">
        <v>0.69299999999999995</v>
      </c>
      <c r="I217" s="185"/>
      <c r="J217" s="186">
        <f>ROUND(I217*H217,2)</f>
        <v>0</v>
      </c>
      <c r="K217" s="182" t="s">
        <v>362</v>
      </c>
      <c r="L217" s="41"/>
      <c r="M217" s="187" t="s">
        <v>19</v>
      </c>
      <c r="N217" s="188" t="s">
        <v>43</v>
      </c>
      <c r="O217" s="66"/>
      <c r="P217" s="189">
        <f>O217*H217</f>
        <v>0</v>
      </c>
      <c r="Q217" s="189">
        <v>2.3010199999999998</v>
      </c>
      <c r="R217" s="189">
        <f>Q217*H217</f>
        <v>1.5946068599999998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147</v>
      </c>
      <c r="AT217" s="191" t="s">
        <v>149</v>
      </c>
      <c r="AU217" s="191" t="s">
        <v>82</v>
      </c>
      <c r="AY217" s="19" t="s">
        <v>146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147</v>
      </c>
      <c r="BM217" s="191" t="s">
        <v>2682</v>
      </c>
    </row>
    <row r="218" spans="1:65" s="2" customFormat="1">
      <c r="A218" s="36"/>
      <c r="B218" s="37"/>
      <c r="C218" s="38"/>
      <c r="D218" s="193" t="s">
        <v>155</v>
      </c>
      <c r="E218" s="38"/>
      <c r="F218" s="194" t="s">
        <v>2683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155</v>
      </c>
      <c r="AU218" s="19" t="s">
        <v>82</v>
      </c>
    </row>
    <row r="219" spans="1:65" s="13" customFormat="1">
      <c r="B219" s="198"/>
      <c r="C219" s="199"/>
      <c r="D219" s="200" t="s">
        <v>157</v>
      </c>
      <c r="E219" s="201" t="s">
        <v>19</v>
      </c>
      <c r="F219" s="202" t="s">
        <v>2684</v>
      </c>
      <c r="G219" s="199"/>
      <c r="H219" s="201" t="s">
        <v>19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157</v>
      </c>
      <c r="AU219" s="208" t="s">
        <v>82</v>
      </c>
      <c r="AV219" s="13" t="s">
        <v>80</v>
      </c>
      <c r="AW219" s="13" t="s">
        <v>33</v>
      </c>
      <c r="AX219" s="13" t="s">
        <v>72</v>
      </c>
      <c r="AY219" s="208" t="s">
        <v>146</v>
      </c>
    </row>
    <row r="220" spans="1:65" s="14" customFormat="1">
      <c r="B220" s="209"/>
      <c r="C220" s="210"/>
      <c r="D220" s="200" t="s">
        <v>157</v>
      </c>
      <c r="E220" s="211" t="s">
        <v>19</v>
      </c>
      <c r="F220" s="212" t="s">
        <v>2685</v>
      </c>
      <c r="G220" s="210"/>
      <c r="H220" s="213">
        <v>0.69299999999999995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157</v>
      </c>
      <c r="AU220" s="219" t="s">
        <v>82</v>
      </c>
      <c r="AV220" s="14" t="s">
        <v>82</v>
      </c>
      <c r="AW220" s="14" t="s">
        <v>33</v>
      </c>
      <c r="AX220" s="14" t="s">
        <v>80</v>
      </c>
      <c r="AY220" s="219" t="s">
        <v>146</v>
      </c>
    </row>
    <row r="221" spans="1:65" s="12" customFormat="1" ht="22.9" customHeight="1">
      <c r="B221" s="164"/>
      <c r="C221" s="165"/>
      <c r="D221" s="166" t="s">
        <v>71</v>
      </c>
      <c r="E221" s="178" t="s">
        <v>276</v>
      </c>
      <c r="F221" s="178" t="s">
        <v>277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SUM(P222:P223)</f>
        <v>0</v>
      </c>
      <c r="Q221" s="172"/>
      <c r="R221" s="173">
        <f>SUM(R222:R223)</f>
        <v>0</v>
      </c>
      <c r="S221" s="172"/>
      <c r="T221" s="174">
        <f>SUM(T222:T223)</f>
        <v>0</v>
      </c>
      <c r="AR221" s="175" t="s">
        <v>80</v>
      </c>
      <c r="AT221" s="176" t="s">
        <v>71</v>
      </c>
      <c r="AU221" s="176" t="s">
        <v>80</v>
      </c>
      <c r="AY221" s="175" t="s">
        <v>146</v>
      </c>
      <c r="BK221" s="177">
        <f>SUM(BK222:BK223)</f>
        <v>0</v>
      </c>
    </row>
    <row r="222" spans="1:65" s="2" customFormat="1" ht="33" customHeight="1">
      <c r="A222" s="36"/>
      <c r="B222" s="37"/>
      <c r="C222" s="180" t="s">
        <v>294</v>
      </c>
      <c r="D222" s="180" t="s">
        <v>149</v>
      </c>
      <c r="E222" s="181" t="s">
        <v>503</v>
      </c>
      <c r="F222" s="182" t="s">
        <v>504</v>
      </c>
      <c r="G222" s="183" t="s">
        <v>213</v>
      </c>
      <c r="H222" s="184">
        <v>50.695</v>
      </c>
      <c r="I222" s="185"/>
      <c r="J222" s="186">
        <f>ROUND(I222*H222,2)</f>
        <v>0</v>
      </c>
      <c r="K222" s="182" t="s">
        <v>362</v>
      </c>
      <c r="L222" s="41"/>
      <c r="M222" s="187" t="s">
        <v>19</v>
      </c>
      <c r="N222" s="188" t="s">
        <v>43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147</v>
      </c>
      <c r="AT222" s="191" t="s">
        <v>149</v>
      </c>
      <c r="AU222" s="191" t="s">
        <v>82</v>
      </c>
      <c r="AY222" s="19" t="s">
        <v>146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147</v>
      </c>
      <c r="BM222" s="191" t="s">
        <v>2686</v>
      </c>
    </row>
    <row r="223" spans="1:65" s="2" customFormat="1">
      <c r="A223" s="36"/>
      <c r="B223" s="37"/>
      <c r="C223" s="38"/>
      <c r="D223" s="193" t="s">
        <v>155</v>
      </c>
      <c r="E223" s="38"/>
      <c r="F223" s="194" t="s">
        <v>506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155</v>
      </c>
      <c r="AU223" s="19" t="s">
        <v>82</v>
      </c>
    </row>
    <row r="224" spans="1:65" s="12" customFormat="1" ht="25.9" customHeight="1">
      <c r="B224" s="164"/>
      <c r="C224" s="165"/>
      <c r="D224" s="166" t="s">
        <v>71</v>
      </c>
      <c r="E224" s="167" t="s">
        <v>283</v>
      </c>
      <c r="F224" s="167" t="s">
        <v>284</v>
      </c>
      <c r="G224" s="165"/>
      <c r="H224" s="165"/>
      <c r="I224" s="168"/>
      <c r="J224" s="169">
        <f>BK224</f>
        <v>0</v>
      </c>
      <c r="K224" s="165"/>
      <c r="L224" s="170"/>
      <c r="M224" s="171"/>
      <c r="N224" s="172"/>
      <c r="O224" s="172"/>
      <c r="P224" s="173">
        <f>P225+P300+P331+P357+P376+P402</f>
        <v>0</v>
      </c>
      <c r="Q224" s="172"/>
      <c r="R224" s="173">
        <f>R225+R300+R331+R357+R376+R402</f>
        <v>17.023752550000001</v>
      </c>
      <c r="S224" s="172"/>
      <c r="T224" s="174">
        <f>T225+T300+T331+T357+T376+T402</f>
        <v>0</v>
      </c>
      <c r="AR224" s="175" t="s">
        <v>82</v>
      </c>
      <c r="AT224" s="176" t="s">
        <v>71</v>
      </c>
      <c r="AU224" s="176" t="s">
        <v>72</v>
      </c>
      <c r="AY224" s="175" t="s">
        <v>146</v>
      </c>
      <c r="BK224" s="177">
        <f>BK225+BK300+BK331+BK357+BK376+BK402</f>
        <v>0</v>
      </c>
    </row>
    <row r="225" spans="1:65" s="12" customFormat="1" ht="22.9" customHeight="1">
      <c r="B225" s="164"/>
      <c r="C225" s="165"/>
      <c r="D225" s="166" t="s">
        <v>71</v>
      </c>
      <c r="E225" s="178" t="s">
        <v>285</v>
      </c>
      <c r="F225" s="178" t="s">
        <v>286</v>
      </c>
      <c r="G225" s="165"/>
      <c r="H225" s="165"/>
      <c r="I225" s="168"/>
      <c r="J225" s="179">
        <f>BK225</f>
        <v>0</v>
      </c>
      <c r="K225" s="165"/>
      <c r="L225" s="170"/>
      <c r="M225" s="171"/>
      <c r="N225" s="172"/>
      <c r="O225" s="172"/>
      <c r="P225" s="173">
        <f>SUM(P226:P299)</f>
        <v>0</v>
      </c>
      <c r="Q225" s="172"/>
      <c r="R225" s="173">
        <f>SUM(R226:R299)</f>
        <v>8.915356850000002</v>
      </c>
      <c r="S225" s="172"/>
      <c r="T225" s="174">
        <f>SUM(T226:T299)</f>
        <v>0</v>
      </c>
      <c r="AR225" s="175" t="s">
        <v>82</v>
      </c>
      <c r="AT225" s="176" t="s">
        <v>71</v>
      </c>
      <c r="AU225" s="176" t="s">
        <v>80</v>
      </c>
      <c r="AY225" s="175" t="s">
        <v>146</v>
      </c>
      <c r="BK225" s="177">
        <f>SUM(BK226:BK299)</f>
        <v>0</v>
      </c>
    </row>
    <row r="226" spans="1:65" s="2" customFormat="1" ht="24.2" customHeight="1">
      <c r="A226" s="36"/>
      <c r="B226" s="37"/>
      <c r="C226" s="180" t="s">
        <v>300</v>
      </c>
      <c r="D226" s="180" t="s">
        <v>149</v>
      </c>
      <c r="E226" s="181" t="s">
        <v>2687</v>
      </c>
      <c r="F226" s="182" t="s">
        <v>2688</v>
      </c>
      <c r="G226" s="183" t="s">
        <v>184</v>
      </c>
      <c r="H226" s="184">
        <v>15.513</v>
      </c>
      <c r="I226" s="185"/>
      <c r="J226" s="186">
        <f>ROUND(I226*H226,2)</f>
        <v>0</v>
      </c>
      <c r="K226" s="182" t="s">
        <v>362</v>
      </c>
      <c r="L226" s="41"/>
      <c r="M226" s="187" t="s">
        <v>19</v>
      </c>
      <c r="N226" s="188" t="s">
        <v>43</v>
      </c>
      <c r="O226" s="66"/>
      <c r="P226" s="189">
        <f>O226*H226</f>
        <v>0</v>
      </c>
      <c r="Q226" s="189">
        <v>1.08E-3</v>
      </c>
      <c r="R226" s="189">
        <f>Q226*H226</f>
        <v>1.6754040000000001E-2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241</v>
      </c>
      <c r="AT226" s="191" t="s">
        <v>149</v>
      </c>
      <c r="AU226" s="191" t="s">
        <v>82</v>
      </c>
      <c r="AY226" s="19" t="s">
        <v>146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241</v>
      </c>
      <c r="BM226" s="191" t="s">
        <v>2689</v>
      </c>
    </row>
    <row r="227" spans="1:65" s="2" customFormat="1">
      <c r="A227" s="36"/>
      <c r="B227" s="37"/>
      <c r="C227" s="38"/>
      <c r="D227" s="193" t="s">
        <v>155</v>
      </c>
      <c r="E227" s="38"/>
      <c r="F227" s="194" t="s">
        <v>2690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155</v>
      </c>
      <c r="AU227" s="19" t="s">
        <v>82</v>
      </c>
    </row>
    <row r="228" spans="1:65" s="14" customFormat="1">
      <c r="B228" s="209"/>
      <c r="C228" s="210"/>
      <c r="D228" s="200" t="s">
        <v>157</v>
      </c>
      <c r="E228" s="211" t="s">
        <v>19</v>
      </c>
      <c r="F228" s="212" t="s">
        <v>1412</v>
      </c>
      <c r="G228" s="210"/>
      <c r="H228" s="213">
        <v>4.8819999999999997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157</v>
      </c>
      <c r="AU228" s="219" t="s">
        <v>82</v>
      </c>
      <c r="AV228" s="14" t="s">
        <v>82</v>
      </c>
      <c r="AW228" s="14" t="s">
        <v>33</v>
      </c>
      <c r="AX228" s="14" t="s">
        <v>72</v>
      </c>
      <c r="AY228" s="219" t="s">
        <v>146</v>
      </c>
    </row>
    <row r="229" spans="1:65" s="14" customFormat="1">
      <c r="B229" s="209"/>
      <c r="C229" s="210"/>
      <c r="D229" s="200" t="s">
        <v>157</v>
      </c>
      <c r="E229" s="211" t="s">
        <v>19</v>
      </c>
      <c r="F229" s="212" t="s">
        <v>1413</v>
      </c>
      <c r="G229" s="210"/>
      <c r="H229" s="213">
        <v>4.3639999999999999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157</v>
      </c>
      <c r="AU229" s="219" t="s">
        <v>82</v>
      </c>
      <c r="AV229" s="14" t="s">
        <v>82</v>
      </c>
      <c r="AW229" s="14" t="s">
        <v>33</v>
      </c>
      <c r="AX229" s="14" t="s">
        <v>72</v>
      </c>
      <c r="AY229" s="219" t="s">
        <v>146</v>
      </c>
    </row>
    <row r="230" spans="1:65" s="14" customFormat="1">
      <c r="B230" s="209"/>
      <c r="C230" s="210"/>
      <c r="D230" s="200" t="s">
        <v>157</v>
      </c>
      <c r="E230" s="211" t="s">
        <v>19</v>
      </c>
      <c r="F230" s="212" t="s">
        <v>2691</v>
      </c>
      <c r="G230" s="210"/>
      <c r="H230" s="213">
        <v>5.774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157</v>
      </c>
      <c r="AU230" s="219" t="s">
        <v>82</v>
      </c>
      <c r="AV230" s="14" t="s">
        <v>82</v>
      </c>
      <c r="AW230" s="14" t="s">
        <v>33</v>
      </c>
      <c r="AX230" s="14" t="s">
        <v>72</v>
      </c>
      <c r="AY230" s="219" t="s">
        <v>146</v>
      </c>
    </row>
    <row r="231" spans="1:65" s="14" customFormat="1">
      <c r="B231" s="209"/>
      <c r="C231" s="210"/>
      <c r="D231" s="200" t="s">
        <v>157</v>
      </c>
      <c r="E231" s="211" t="s">
        <v>19</v>
      </c>
      <c r="F231" s="212" t="s">
        <v>2692</v>
      </c>
      <c r="G231" s="210"/>
      <c r="H231" s="213">
        <v>0.49299999999999999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157</v>
      </c>
      <c r="AU231" s="219" t="s">
        <v>82</v>
      </c>
      <c r="AV231" s="14" t="s">
        <v>82</v>
      </c>
      <c r="AW231" s="14" t="s">
        <v>33</v>
      </c>
      <c r="AX231" s="14" t="s">
        <v>72</v>
      </c>
      <c r="AY231" s="219" t="s">
        <v>146</v>
      </c>
    </row>
    <row r="232" spans="1:65" s="15" customFormat="1">
      <c r="B232" s="220"/>
      <c r="C232" s="221"/>
      <c r="D232" s="200" t="s">
        <v>157</v>
      </c>
      <c r="E232" s="222" t="s">
        <v>19</v>
      </c>
      <c r="F232" s="223" t="s">
        <v>161</v>
      </c>
      <c r="G232" s="221"/>
      <c r="H232" s="224">
        <v>15.513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157</v>
      </c>
      <c r="AU232" s="230" t="s">
        <v>82</v>
      </c>
      <c r="AV232" s="15" t="s">
        <v>147</v>
      </c>
      <c r="AW232" s="15" t="s">
        <v>33</v>
      </c>
      <c r="AX232" s="15" t="s">
        <v>80</v>
      </c>
      <c r="AY232" s="230" t="s">
        <v>146</v>
      </c>
    </row>
    <row r="233" spans="1:65" s="2" customFormat="1" ht="16.5" customHeight="1">
      <c r="A233" s="36"/>
      <c r="B233" s="37"/>
      <c r="C233" s="180" t="s">
        <v>305</v>
      </c>
      <c r="D233" s="180" t="s">
        <v>149</v>
      </c>
      <c r="E233" s="181" t="s">
        <v>2693</v>
      </c>
      <c r="F233" s="182" t="s">
        <v>2694</v>
      </c>
      <c r="G233" s="183" t="s">
        <v>152</v>
      </c>
      <c r="H233" s="184">
        <v>403.82799999999997</v>
      </c>
      <c r="I233" s="185"/>
      <c r="J233" s="186">
        <f>ROUND(I233*H233,2)</f>
        <v>0</v>
      </c>
      <c r="K233" s="182" t="s">
        <v>19</v>
      </c>
      <c r="L233" s="41"/>
      <c r="M233" s="187" t="s">
        <v>19</v>
      </c>
      <c r="N233" s="188" t="s">
        <v>43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241</v>
      </c>
      <c r="AT233" s="191" t="s">
        <v>149</v>
      </c>
      <c r="AU233" s="191" t="s">
        <v>82</v>
      </c>
      <c r="AY233" s="19" t="s">
        <v>146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241</v>
      </c>
      <c r="BM233" s="191" t="s">
        <v>2695</v>
      </c>
    </row>
    <row r="234" spans="1:65" s="13" customFormat="1">
      <c r="B234" s="198"/>
      <c r="C234" s="199"/>
      <c r="D234" s="200" t="s">
        <v>157</v>
      </c>
      <c r="E234" s="201" t="s">
        <v>19</v>
      </c>
      <c r="F234" s="202" t="s">
        <v>2696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157</v>
      </c>
      <c r="AU234" s="208" t="s">
        <v>82</v>
      </c>
      <c r="AV234" s="13" t="s">
        <v>80</v>
      </c>
      <c r="AW234" s="13" t="s">
        <v>33</v>
      </c>
      <c r="AX234" s="13" t="s">
        <v>72</v>
      </c>
      <c r="AY234" s="208" t="s">
        <v>146</v>
      </c>
    </row>
    <row r="235" spans="1:65" s="14" customFormat="1">
      <c r="B235" s="209"/>
      <c r="C235" s="210"/>
      <c r="D235" s="200" t="s">
        <v>157</v>
      </c>
      <c r="E235" s="211" t="s">
        <v>19</v>
      </c>
      <c r="F235" s="212" t="s">
        <v>593</v>
      </c>
      <c r="G235" s="210"/>
      <c r="H235" s="213">
        <v>92.67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157</v>
      </c>
      <c r="AU235" s="219" t="s">
        <v>82</v>
      </c>
      <c r="AV235" s="14" t="s">
        <v>82</v>
      </c>
      <c r="AW235" s="14" t="s">
        <v>33</v>
      </c>
      <c r="AX235" s="14" t="s">
        <v>72</v>
      </c>
      <c r="AY235" s="219" t="s">
        <v>146</v>
      </c>
    </row>
    <row r="236" spans="1:65" s="13" customFormat="1">
      <c r="B236" s="198"/>
      <c r="C236" s="199"/>
      <c r="D236" s="200" t="s">
        <v>157</v>
      </c>
      <c r="E236" s="201" t="s">
        <v>19</v>
      </c>
      <c r="F236" s="202" t="s">
        <v>2697</v>
      </c>
      <c r="G236" s="199"/>
      <c r="H236" s="201" t="s">
        <v>19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157</v>
      </c>
      <c r="AU236" s="208" t="s">
        <v>82</v>
      </c>
      <c r="AV236" s="13" t="s">
        <v>80</v>
      </c>
      <c r="AW236" s="13" t="s">
        <v>33</v>
      </c>
      <c r="AX236" s="13" t="s">
        <v>72</v>
      </c>
      <c r="AY236" s="208" t="s">
        <v>146</v>
      </c>
    </row>
    <row r="237" spans="1:65" s="14" customFormat="1">
      <c r="B237" s="209"/>
      <c r="C237" s="210"/>
      <c r="D237" s="200" t="s">
        <v>157</v>
      </c>
      <c r="E237" s="211" t="s">
        <v>19</v>
      </c>
      <c r="F237" s="212" t="s">
        <v>2698</v>
      </c>
      <c r="G237" s="210"/>
      <c r="H237" s="213">
        <v>311.15800000000002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157</v>
      </c>
      <c r="AU237" s="219" t="s">
        <v>82</v>
      </c>
      <c r="AV237" s="14" t="s">
        <v>82</v>
      </c>
      <c r="AW237" s="14" t="s">
        <v>33</v>
      </c>
      <c r="AX237" s="14" t="s">
        <v>72</v>
      </c>
      <c r="AY237" s="219" t="s">
        <v>146</v>
      </c>
    </row>
    <row r="238" spans="1:65" s="15" customFormat="1">
      <c r="B238" s="220"/>
      <c r="C238" s="221"/>
      <c r="D238" s="200" t="s">
        <v>157</v>
      </c>
      <c r="E238" s="222" t="s">
        <v>19</v>
      </c>
      <c r="F238" s="223" t="s">
        <v>161</v>
      </c>
      <c r="G238" s="221"/>
      <c r="H238" s="224">
        <v>403.82799999999997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157</v>
      </c>
      <c r="AU238" s="230" t="s">
        <v>82</v>
      </c>
      <c r="AV238" s="15" t="s">
        <v>147</v>
      </c>
      <c r="AW238" s="15" t="s">
        <v>33</v>
      </c>
      <c r="AX238" s="15" t="s">
        <v>80</v>
      </c>
      <c r="AY238" s="230" t="s">
        <v>146</v>
      </c>
    </row>
    <row r="239" spans="1:65" s="2" customFormat="1" ht="16.5" customHeight="1">
      <c r="A239" s="36"/>
      <c r="B239" s="37"/>
      <c r="C239" s="236" t="s">
        <v>312</v>
      </c>
      <c r="D239" s="236" t="s">
        <v>392</v>
      </c>
      <c r="E239" s="237" t="s">
        <v>2699</v>
      </c>
      <c r="F239" s="238" t="s">
        <v>2700</v>
      </c>
      <c r="G239" s="239" t="s">
        <v>152</v>
      </c>
      <c r="H239" s="240">
        <v>444.21100000000001</v>
      </c>
      <c r="I239" s="241"/>
      <c r="J239" s="242">
        <f>ROUND(I239*H239,2)</f>
        <v>0</v>
      </c>
      <c r="K239" s="238" t="s">
        <v>19</v>
      </c>
      <c r="L239" s="243"/>
      <c r="M239" s="244" t="s">
        <v>19</v>
      </c>
      <c r="N239" s="245" t="s">
        <v>43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335</v>
      </c>
      <c r="AT239" s="191" t="s">
        <v>392</v>
      </c>
      <c r="AU239" s="191" t="s">
        <v>82</v>
      </c>
      <c r="AY239" s="19" t="s">
        <v>146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241</v>
      </c>
      <c r="BM239" s="191" t="s">
        <v>2701</v>
      </c>
    </row>
    <row r="240" spans="1:65" s="14" customFormat="1">
      <c r="B240" s="209"/>
      <c r="C240" s="210"/>
      <c r="D240" s="200" t="s">
        <v>157</v>
      </c>
      <c r="E240" s="210"/>
      <c r="F240" s="212" t="s">
        <v>2702</v>
      </c>
      <c r="G240" s="210"/>
      <c r="H240" s="213">
        <v>444.21100000000001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157</v>
      </c>
      <c r="AU240" s="219" t="s">
        <v>82</v>
      </c>
      <c r="AV240" s="14" t="s">
        <v>82</v>
      </c>
      <c r="AW240" s="14" t="s">
        <v>4</v>
      </c>
      <c r="AX240" s="14" t="s">
        <v>80</v>
      </c>
      <c r="AY240" s="219" t="s">
        <v>146</v>
      </c>
    </row>
    <row r="241" spans="1:65" s="2" customFormat="1" ht="24.2" customHeight="1">
      <c r="A241" s="36"/>
      <c r="B241" s="37"/>
      <c r="C241" s="180" t="s">
        <v>316</v>
      </c>
      <c r="D241" s="180" t="s">
        <v>149</v>
      </c>
      <c r="E241" s="181" t="s">
        <v>2703</v>
      </c>
      <c r="F241" s="182" t="s">
        <v>2704</v>
      </c>
      <c r="G241" s="183" t="s">
        <v>297</v>
      </c>
      <c r="H241" s="184">
        <v>653.34</v>
      </c>
      <c r="I241" s="185"/>
      <c r="J241" s="186">
        <f>ROUND(I241*H241,2)</f>
        <v>0</v>
      </c>
      <c r="K241" s="182" t="s">
        <v>362</v>
      </c>
      <c r="L241" s="41"/>
      <c r="M241" s="187" t="s">
        <v>19</v>
      </c>
      <c r="N241" s="188" t="s">
        <v>43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241</v>
      </c>
      <c r="AT241" s="191" t="s">
        <v>149</v>
      </c>
      <c r="AU241" s="191" t="s">
        <v>82</v>
      </c>
      <c r="AY241" s="19" t="s">
        <v>146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241</v>
      </c>
      <c r="BM241" s="191" t="s">
        <v>2705</v>
      </c>
    </row>
    <row r="242" spans="1:65" s="2" customFormat="1">
      <c r="A242" s="36"/>
      <c r="B242" s="37"/>
      <c r="C242" s="38"/>
      <c r="D242" s="193" t="s">
        <v>155</v>
      </c>
      <c r="E242" s="38"/>
      <c r="F242" s="194" t="s">
        <v>2706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155</v>
      </c>
      <c r="AU242" s="19" t="s">
        <v>82</v>
      </c>
    </row>
    <row r="243" spans="1:65" s="13" customFormat="1">
      <c r="B243" s="198"/>
      <c r="C243" s="199"/>
      <c r="D243" s="200" t="s">
        <v>157</v>
      </c>
      <c r="E243" s="201" t="s">
        <v>19</v>
      </c>
      <c r="F243" s="202" t="s">
        <v>2585</v>
      </c>
      <c r="G243" s="199"/>
      <c r="H243" s="201" t="s">
        <v>19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157</v>
      </c>
      <c r="AU243" s="208" t="s">
        <v>82</v>
      </c>
      <c r="AV243" s="13" t="s">
        <v>80</v>
      </c>
      <c r="AW243" s="13" t="s">
        <v>33</v>
      </c>
      <c r="AX243" s="13" t="s">
        <v>72</v>
      </c>
      <c r="AY243" s="208" t="s">
        <v>146</v>
      </c>
    </row>
    <row r="244" spans="1:65" s="13" customFormat="1">
      <c r="B244" s="198"/>
      <c r="C244" s="199"/>
      <c r="D244" s="200" t="s">
        <v>157</v>
      </c>
      <c r="E244" s="201" t="s">
        <v>19</v>
      </c>
      <c r="F244" s="202" t="s">
        <v>2707</v>
      </c>
      <c r="G244" s="199"/>
      <c r="H244" s="201" t="s">
        <v>19</v>
      </c>
      <c r="I244" s="203"/>
      <c r="J244" s="199"/>
      <c r="K244" s="199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157</v>
      </c>
      <c r="AU244" s="208" t="s">
        <v>82</v>
      </c>
      <c r="AV244" s="13" t="s">
        <v>80</v>
      </c>
      <c r="AW244" s="13" t="s">
        <v>33</v>
      </c>
      <c r="AX244" s="13" t="s">
        <v>72</v>
      </c>
      <c r="AY244" s="208" t="s">
        <v>146</v>
      </c>
    </row>
    <row r="245" spans="1:65" s="14" customFormat="1">
      <c r="B245" s="209"/>
      <c r="C245" s="210"/>
      <c r="D245" s="200" t="s">
        <v>157</v>
      </c>
      <c r="E245" s="211" t="s">
        <v>19</v>
      </c>
      <c r="F245" s="212" t="s">
        <v>2708</v>
      </c>
      <c r="G245" s="210"/>
      <c r="H245" s="213">
        <v>284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157</v>
      </c>
      <c r="AU245" s="219" t="s">
        <v>82</v>
      </c>
      <c r="AV245" s="14" t="s">
        <v>82</v>
      </c>
      <c r="AW245" s="14" t="s">
        <v>33</v>
      </c>
      <c r="AX245" s="14" t="s">
        <v>72</v>
      </c>
      <c r="AY245" s="219" t="s">
        <v>146</v>
      </c>
    </row>
    <row r="246" spans="1:65" s="13" customFormat="1">
      <c r="B246" s="198"/>
      <c r="C246" s="199"/>
      <c r="D246" s="200" t="s">
        <v>157</v>
      </c>
      <c r="E246" s="201" t="s">
        <v>19</v>
      </c>
      <c r="F246" s="202" t="s">
        <v>2709</v>
      </c>
      <c r="G246" s="199"/>
      <c r="H246" s="201" t="s">
        <v>19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157</v>
      </c>
      <c r="AU246" s="208" t="s">
        <v>82</v>
      </c>
      <c r="AV246" s="13" t="s">
        <v>80</v>
      </c>
      <c r="AW246" s="13" t="s">
        <v>33</v>
      </c>
      <c r="AX246" s="13" t="s">
        <v>72</v>
      </c>
      <c r="AY246" s="208" t="s">
        <v>146</v>
      </c>
    </row>
    <row r="247" spans="1:65" s="14" customFormat="1">
      <c r="B247" s="209"/>
      <c r="C247" s="210"/>
      <c r="D247" s="200" t="s">
        <v>157</v>
      </c>
      <c r="E247" s="211" t="s">
        <v>19</v>
      </c>
      <c r="F247" s="212" t="s">
        <v>278</v>
      </c>
      <c r="G247" s="210"/>
      <c r="H247" s="213">
        <v>23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157</v>
      </c>
      <c r="AU247" s="219" t="s">
        <v>82</v>
      </c>
      <c r="AV247" s="14" t="s">
        <v>82</v>
      </c>
      <c r="AW247" s="14" t="s">
        <v>33</v>
      </c>
      <c r="AX247" s="14" t="s">
        <v>72</v>
      </c>
      <c r="AY247" s="219" t="s">
        <v>146</v>
      </c>
    </row>
    <row r="248" spans="1:65" s="13" customFormat="1">
      <c r="B248" s="198"/>
      <c r="C248" s="199"/>
      <c r="D248" s="200" t="s">
        <v>157</v>
      </c>
      <c r="E248" s="201" t="s">
        <v>19</v>
      </c>
      <c r="F248" s="202" t="s">
        <v>2710</v>
      </c>
      <c r="G248" s="199"/>
      <c r="H248" s="201" t="s">
        <v>19</v>
      </c>
      <c r="I248" s="203"/>
      <c r="J248" s="199"/>
      <c r="K248" s="199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157</v>
      </c>
      <c r="AU248" s="208" t="s">
        <v>82</v>
      </c>
      <c r="AV248" s="13" t="s">
        <v>80</v>
      </c>
      <c r="AW248" s="13" t="s">
        <v>33</v>
      </c>
      <c r="AX248" s="13" t="s">
        <v>72</v>
      </c>
      <c r="AY248" s="208" t="s">
        <v>146</v>
      </c>
    </row>
    <row r="249" spans="1:65" s="14" customFormat="1">
      <c r="B249" s="209"/>
      <c r="C249" s="210"/>
      <c r="D249" s="200" t="s">
        <v>157</v>
      </c>
      <c r="E249" s="211" t="s">
        <v>19</v>
      </c>
      <c r="F249" s="212" t="s">
        <v>2711</v>
      </c>
      <c r="G249" s="210"/>
      <c r="H249" s="213">
        <v>168.24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157</v>
      </c>
      <c r="AU249" s="219" t="s">
        <v>82</v>
      </c>
      <c r="AV249" s="14" t="s">
        <v>82</v>
      </c>
      <c r="AW249" s="14" t="s">
        <v>33</v>
      </c>
      <c r="AX249" s="14" t="s">
        <v>72</v>
      </c>
      <c r="AY249" s="219" t="s">
        <v>146</v>
      </c>
    </row>
    <row r="250" spans="1:65" s="14" customFormat="1">
      <c r="B250" s="209"/>
      <c r="C250" s="210"/>
      <c r="D250" s="200" t="s">
        <v>157</v>
      </c>
      <c r="E250" s="211" t="s">
        <v>19</v>
      </c>
      <c r="F250" s="212" t="s">
        <v>2712</v>
      </c>
      <c r="G250" s="210"/>
      <c r="H250" s="213">
        <v>30.5</v>
      </c>
      <c r="I250" s="214"/>
      <c r="J250" s="210"/>
      <c r="K250" s="210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157</v>
      </c>
      <c r="AU250" s="219" t="s">
        <v>82</v>
      </c>
      <c r="AV250" s="14" t="s">
        <v>82</v>
      </c>
      <c r="AW250" s="14" t="s">
        <v>33</v>
      </c>
      <c r="AX250" s="14" t="s">
        <v>72</v>
      </c>
      <c r="AY250" s="219" t="s">
        <v>146</v>
      </c>
    </row>
    <row r="251" spans="1:65" s="14" customFormat="1">
      <c r="B251" s="209"/>
      <c r="C251" s="210"/>
      <c r="D251" s="200" t="s">
        <v>157</v>
      </c>
      <c r="E251" s="211" t="s">
        <v>19</v>
      </c>
      <c r="F251" s="212" t="s">
        <v>2713</v>
      </c>
      <c r="G251" s="210"/>
      <c r="H251" s="213">
        <v>21.6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157</v>
      </c>
      <c r="AU251" s="219" t="s">
        <v>82</v>
      </c>
      <c r="AV251" s="14" t="s">
        <v>82</v>
      </c>
      <c r="AW251" s="14" t="s">
        <v>33</v>
      </c>
      <c r="AX251" s="14" t="s">
        <v>72</v>
      </c>
      <c r="AY251" s="219" t="s">
        <v>146</v>
      </c>
    </row>
    <row r="252" spans="1:65" s="14" customFormat="1">
      <c r="B252" s="209"/>
      <c r="C252" s="210"/>
      <c r="D252" s="200" t="s">
        <v>157</v>
      </c>
      <c r="E252" s="211" t="s">
        <v>19</v>
      </c>
      <c r="F252" s="212" t="s">
        <v>2714</v>
      </c>
      <c r="G252" s="210"/>
      <c r="H252" s="213">
        <v>126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157</v>
      </c>
      <c r="AU252" s="219" t="s">
        <v>82</v>
      </c>
      <c r="AV252" s="14" t="s">
        <v>82</v>
      </c>
      <c r="AW252" s="14" t="s">
        <v>33</v>
      </c>
      <c r="AX252" s="14" t="s">
        <v>72</v>
      </c>
      <c r="AY252" s="219" t="s">
        <v>146</v>
      </c>
    </row>
    <row r="253" spans="1:65" s="15" customFormat="1">
      <c r="B253" s="220"/>
      <c r="C253" s="221"/>
      <c r="D253" s="200" t="s">
        <v>157</v>
      </c>
      <c r="E253" s="222" t="s">
        <v>19</v>
      </c>
      <c r="F253" s="223" t="s">
        <v>161</v>
      </c>
      <c r="G253" s="221"/>
      <c r="H253" s="224">
        <v>653.34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157</v>
      </c>
      <c r="AU253" s="230" t="s">
        <v>82</v>
      </c>
      <c r="AV253" s="15" t="s">
        <v>147</v>
      </c>
      <c r="AW253" s="15" t="s">
        <v>33</v>
      </c>
      <c r="AX253" s="15" t="s">
        <v>80</v>
      </c>
      <c r="AY253" s="230" t="s">
        <v>146</v>
      </c>
    </row>
    <row r="254" spans="1:65" s="2" customFormat="1" ht="16.5" customHeight="1">
      <c r="A254" s="36"/>
      <c r="B254" s="37"/>
      <c r="C254" s="236" t="s">
        <v>320</v>
      </c>
      <c r="D254" s="236" t="s">
        <v>392</v>
      </c>
      <c r="E254" s="237" t="s">
        <v>2715</v>
      </c>
      <c r="F254" s="238" t="s">
        <v>2716</v>
      </c>
      <c r="G254" s="239" t="s">
        <v>184</v>
      </c>
      <c r="H254" s="240">
        <v>4.8819999999999997</v>
      </c>
      <c r="I254" s="241"/>
      <c r="J254" s="242">
        <f>ROUND(I254*H254,2)</f>
        <v>0</v>
      </c>
      <c r="K254" s="238" t="s">
        <v>362</v>
      </c>
      <c r="L254" s="243"/>
      <c r="M254" s="244" t="s">
        <v>19</v>
      </c>
      <c r="N254" s="245" t="s">
        <v>43</v>
      </c>
      <c r="O254" s="66"/>
      <c r="P254" s="189">
        <f>O254*H254</f>
        <v>0</v>
      </c>
      <c r="Q254" s="189">
        <v>0.55000000000000004</v>
      </c>
      <c r="R254" s="189">
        <f>Q254*H254</f>
        <v>2.6850999999999998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335</v>
      </c>
      <c r="AT254" s="191" t="s">
        <v>392</v>
      </c>
      <c r="AU254" s="191" t="s">
        <v>82</v>
      </c>
      <c r="AY254" s="19" t="s">
        <v>146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80</v>
      </c>
      <c r="BK254" s="192">
        <f>ROUND(I254*H254,2)</f>
        <v>0</v>
      </c>
      <c r="BL254" s="19" t="s">
        <v>241</v>
      </c>
      <c r="BM254" s="191" t="s">
        <v>2717</v>
      </c>
    </row>
    <row r="255" spans="1:65" s="13" customFormat="1">
      <c r="B255" s="198"/>
      <c r="C255" s="199"/>
      <c r="D255" s="200" t="s">
        <v>157</v>
      </c>
      <c r="E255" s="201" t="s">
        <v>19</v>
      </c>
      <c r="F255" s="202" t="s">
        <v>2585</v>
      </c>
      <c r="G255" s="199"/>
      <c r="H255" s="201" t="s">
        <v>19</v>
      </c>
      <c r="I255" s="203"/>
      <c r="J255" s="199"/>
      <c r="K255" s="199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157</v>
      </c>
      <c r="AU255" s="208" t="s">
        <v>82</v>
      </c>
      <c r="AV255" s="13" t="s">
        <v>80</v>
      </c>
      <c r="AW255" s="13" t="s">
        <v>33</v>
      </c>
      <c r="AX255" s="13" t="s">
        <v>72</v>
      </c>
      <c r="AY255" s="208" t="s">
        <v>146</v>
      </c>
    </row>
    <row r="256" spans="1:65" s="14" customFormat="1">
      <c r="B256" s="209"/>
      <c r="C256" s="210"/>
      <c r="D256" s="200" t="s">
        <v>157</v>
      </c>
      <c r="E256" s="211" t="s">
        <v>19</v>
      </c>
      <c r="F256" s="212" t="s">
        <v>2718</v>
      </c>
      <c r="G256" s="210"/>
      <c r="H256" s="213">
        <v>4.194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157</v>
      </c>
      <c r="AU256" s="219" t="s">
        <v>82</v>
      </c>
      <c r="AV256" s="14" t="s">
        <v>82</v>
      </c>
      <c r="AW256" s="14" t="s">
        <v>33</v>
      </c>
      <c r="AX256" s="14" t="s">
        <v>72</v>
      </c>
      <c r="AY256" s="219" t="s">
        <v>146</v>
      </c>
    </row>
    <row r="257" spans="1:65" s="14" customFormat="1">
      <c r="B257" s="209"/>
      <c r="C257" s="210"/>
      <c r="D257" s="200" t="s">
        <v>157</v>
      </c>
      <c r="E257" s="211" t="s">
        <v>19</v>
      </c>
      <c r="F257" s="212" t="s">
        <v>2719</v>
      </c>
      <c r="G257" s="210"/>
      <c r="H257" s="213">
        <v>0.39800000000000002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157</v>
      </c>
      <c r="AU257" s="219" t="s">
        <v>82</v>
      </c>
      <c r="AV257" s="14" t="s">
        <v>82</v>
      </c>
      <c r="AW257" s="14" t="s">
        <v>33</v>
      </c>
      <c r="AX257" s="14" t="s">
        <v>72</v>
      </c>
      <c r="AY257" s="219" t="s">
        <v>146</v>
      </c>
    </row>
    <row r="258" spans="1:65" s="13" customFormat="1">
      <c r="B258" s="198"/>
      <c r="C258" s="199"/>
      <c r="D258" s="200" t="s">
        <v>157</v>
      </c>
      <c r="E258" s="201" t="s">
        <v>19</v>
      </c>
      <c r="F258" s="202" t="s">
        <v>2710</v>
      </c>
      <c r="G258" s="199"/>
      <c r="H258" s="201" t="s">
        <v>19</v>
      </c>
      <c r="I258" s="203"/>
      <c r="J258" s="199"/>
      <c r="K258" s="199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157</v>
      </c>
      <c r="AU258" s="208" t="s">
        <v>82</v>
      </c>
      <c r="AV258" s="13" t="s">
        <v>80</v>
      </c>
      <c r="AW258" s="13" t="s">
        <v>33</v>
      </c>
      <c r="AX258" s="13" t="s">
        <v>72</v>
      </c>
      <c r="AY258" s="208" t="s">
        <v>146</v>
      </c>
    </row>
    <row r="259" spans="1:65" s="14" customFormat="1">
      <c r="B259" s="209"/>
      <c r="C259" s="210"/>
      <c r="D259" s="200" t="s">
        <v>157</v>
      </c>
      <c r="E259" s="211" t="s">
        <v>19</v>
      </c>
      <c r="F259" s="212" t="s">
        <v>2720</v>
      </c>
      <c r="G259" s="210"/>
      <c r="H259" s="213">
        <v>0.28999999999999998</v>
      </c>
      <c r="I259" s="214"/>
      <c r="J259" s="210"/>
      <c r="K259" s="210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157</v>
      </c>
      <c r="AU259" s="219" t="s">
        <v>82</v>
      </c>
      <c r="AV259" s="14" t="s">
        <v>82</v>
      </c>
      <c r="AW259" s="14" t="s">
        <v>33</v>
      </c>
      <c r="AX259" s="14" t="s">
        <v>72</v>
      </c>
      <c r="AY259" s="219" t="s">
        <v>146</v>
      </c>
    </row>
    <row r="260" spans="1:65" s="15" customFormat="1">
      <c r="B260" s="220"/>
      <c r="C260" s="221"/>
      <c r="D260" s="200" t="s">
        <v>157</v>
      </c>
      <c r="E260" s="222" t="s">
        <v>19</v>
      </c>
      <c r="F260" s="223" t="s">
        <v>161</v>
      </c>
      <c r="G260" s="221"/>
      <c r="H260" s="224">
        <v>4.8819999999999997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157</v>
      </c>
      <c r="AU260" s="230" t="s">
        <v>82</v>
      </c>
      <c r="AV260" s="15" t="s">
        <v>147</v>
      </c>
      <c r="AW260" s="15" t="s">
        <v>33</v>
      </c>
      <c r="AX260" s="15" t="s">
        <v>80</v>
      </c>
      <c r="AY260" s="230" t="s">
        <v>146</v>
      </c>
    </row>
    <row r="261" spans="1:65" s="2" customFormat="1" ht="16.5" customHeight="1">
      <c r="A261" s="36"/>
      <c r="B261" s="37"/>
      <c r="C261" s="236" t="s">
        <v>326</v>
      </c>
      <c r="D261" s="236" t="s">
        <v>392</v>
      </c>
      <c r="E261" s="237" t="s">
        <v>2721</v>
      </c>
      <c r="F261" s="238" t="s">
        <v>2722</v>
      </c>
      <c r="G261" s="239" t="s">
        <v>184</v>
      </c>
      <c r="H261" s="240">
        <v>4.3639999999999999</v>
      </c>
      <c r="I261" s="241"/>
      <c r="J261" s="242">
        <f>ROUND(I261*H261,2)</f>
        <v>0</v>
      </c>
      <c r="K261" s="238" t="s">
        <v>362</v>
      </c>
      <c r="L261" s="243"/>
      <c r="M261" s="244" t="s">
        <v>19</v>
      </c>
      <c r="N261" s="245" t="s">
        <v>43</v>
      </c>
      <c r="O261" s="66"/>
      <c r="P261" s="189">
        <f>O261*H261</f>
        <v>0</v>
      </c>
      <c r="Q261" s="189">
        <v>0.55000000000000004</v>
      </c>
      <c r="R261" s="189">
        <f>Q261*H261</f>
        <v>2.4002000000000003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335</v>
      </c>
      <c r="AT261" s="191" t="s">
        <v>392</v>
      </c>
      <c r="AU261" s="191" t="s">
        <v>82</v>
      </c>
      <c r="AY261" s="19" t="s">
        <v>146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241</v>
      </c>
      <c r="BM261" s="191" t="s">
        <v>2723</v>
      </c>
    </row>
    <row r="262" spans="1:65" s="13" customFormat="1">
      <c r="B262" s="198"/>
      <c r="C262" s="199"/>
      <c r="D262" s="200" t="s">
        <v>157</v>
      </c>
      <c r="E262" s="201" t="s">
        <v>19</v>
      </c>
      <c r="F262" s="202" t="s">
        <v>2710</v>
      </c>
      <c r="G262" s="199"/>
      <c r="H262" s="201" t="s">
        <v>19</v>
      </c>
      <c r="I262" s="203"/>
      <c r="J262" s="199"/>
      <c r="K262" s="199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157</v>
      </c>
      <c r="AU262" s="208" t="s">
        <v>82</v>
      </c>
      <c r="AV262" s="13" t="s">
        <v>80</v>
      </c>
      <c r="AW262" s="13" t="s">
        <v>33</v>
      </c>
      <c r="AX262" s="13" t="s">
        <v>72</v>
      </c>
      <c r="AY262" s="208" t="s">
        <v>146</v>
      </c>
    </row>
    <row r="263" spans="1:65" s="14" customFormat="1">
      <c r="B263" s="209"/>
      <c r="C263" s="210"/>
      <c r="D263" s="200" t="s">
        <v>157</v>
      </c>
      <c r="E263" s="211" t="s">
        <v>19</v>
      </c>
      <c r="F263" s="212" t="s">
        <v>2724</v>
      </c>
      <c r="G263" s="210"/>
      <c r="H263" s="213">
        <v>2.2610000000000001</v>
      </c>
      <c r="I263" s="214"/>
      <c r="J263" s="210"/>
      <c r="K263" s="210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157</v>
      </c>
      <c r="AU263" s="219" t="s">
        <v>82</v>
      </c>
      <c r="AV263" s="14" t="s">
        <v>82</v>
      </c>
      <c r="AW263" s="14" t="s">
        <v>33</v>
      </c>
      <c r="AX263" s="14" t="s">
        <v>72</v>
      </c>
      <c r="AY263" s="219" t="s">
        <v>146</v>
      </c>
    </row>
    <row r="264" spans="1:65" s="14" customFormat="1">
      <c r="B264" s="209"/>
      <c r="C264" s="210"/>
      <c r="D264" s="200" t="s">
        <v>157</v>
      </c>
      <c r="E264" s="211" t="s">
        <v>19</v>
      </c>
      <c r="F264" s="212" t="s">
        <v>2725</v>
      </c>
      <c r="G264" s="210"/>
      <c r="H264" s="213">
        <v>0.41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157</v>
      </c>
      <c r="AU264" s="219" t="s">
        <v>82</v>
      </c>
      <c r="AV264" s="14" t="s">
        <v>82</v>
      </c>
      <c r="AW264" s="14" t="s">
        <v>33</v>
      </c>
      <c r="AX264" s="14" t="s">
        <v>72</v>
      </c>
      <c r="AY264" s="219" t="s">
        <v>146</v>
      </c>
    </row>
    <row r="265" spans="1:65" s="14" customFormat="1">
      <c r="B265" s="209"/>
      <c r="C265" s="210"/>
      <c r="D265" s="200" t="s">
        <v>157</v>
      </c>
      <c r="E265" s="211" t="s">
        <v>19</v>
      </c>
      <c r="F265" s="212" t="s">
        <v>2726</v>
      </c>
      <c r="G265" s="210"/>
      <c r="H265" s="213">
        <v>1.6930000000000001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157</v>
      </c>
      <c r="AU265" s="219" t="s">
        <v>82</v>
      </c>
      <c r="AV265" s="14" t="s">
        <v>82</v>
      </c>
      <c r="AW265" s="14" t="s">
        <v>33</v>
      </c>
      <c r="AX265" s="14" t="s">
        <v>72</v>
      </c>
      <c r="AY265" s="219" t="s">
        <v>146</v>
      </c>
    </row>
    <row r="266" spans="1:65" s="15" customFormat="1">
      <c r="B266" s="220"/>
      <c r="C266" s="221"/>
      <c r="D266" s="200" t="s">
        <v>157</v>
      </c>
      <c r="E266" s="222" t="s">
        <v>19</v>
      </c>
      <c r="F266" s="223" t="s">
        <v>161</v>
      </c>
      <c r="G266" s="221"/>
      <c r="H266" s="224">
        <v>4.3639999999999999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157</v>
      </c>
      <c r="AU266" s="230" t="s">
        <v>82</v>
      </c>
      <c r="AV266" s="15" t="s">
        <v>147</v>
      </c>
      <c r="AW266" s="15" t="s">
        <v>33</v>
      </c>
      <c r="AX266" s="15" t="s">
        <v>80</v>
      </c>
      <c r="AY266" s="230" t="s">
        <v>146</v>
      </c>
    </row>
    <row r="267" spans="1:65" s="2" customFormat="1" ht="21.75" customHeight="1">
      <c r="A267" s="36"/>
      <c r="B267" s="37"/>
      <c r="C267" s="180" t="s">
        <v>335</v>
      </c>
      <c r="D267" s="180" t="s">
        <v>149</v>
      </c>
      <c r="E267" s="181" t="s">
        <v>2727</v>
      </c>
      <c r="F267" s="182" t="s">
        <v>2728</v>
      </c>
      <c r="G267" s="183" t="s">
        <v>152</v>
      </c>
      <c r="H267" s="184">
        <v>622.31500000000005</v>
      </c>
      <c r="I267" s="185"/>
      <c r="J267" s="186">
        <f>ROUND(I267*H267,2)</f>
        <v>0</v>
      </c>
      <c r="K267" s="182" t="s">
        <v>362</v>
      </c>
      <c r="L267" s="41"/>
      <c r="M267" s="187" t="s">
        <v>19</v>
      </c>
      <c r="N267" s="188" t="s">
        <v>43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241</v>
      </c>
      <c r="AT267" s="191" t="s">
        <v>149</v>
      </c>
      <c r="AU267" s="191" t="s">
        <v>82</v>
      </c>
      <c r="AY267" s="19" t="s">
        <v>146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241</v>
      </c>
      <c r="BM267" s="191" t="s">
        <v>2729</v>
      </c>
    </row>
    <row r="268" spans="1:65" s="2" customFormat="1">
      <c r="A268" s="36"/>
      <c r="B268" s="37"/>
      <c r="C268" s="38"/>
      <c r="D268" s="193" t="s">
        <v>155</v>
      </c>
      <c r="E268" s="38"/>
      <c r="F268" s="194" t="s">
        <v>2730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155</v>
      </c>
      <c r="AU268" s="19" t="s">
        <v>82</v>
      </c>
    </row>
    <row r="269" spans="1:65" s="13" customFormat="1">
      <c r="B269" s="198"/>
      <c r="C269" s="199"/>
      <c r="D269" s="200" t="s">
        <v>157</v>
      </c>
      <c r="E269" s="201" t="s">
        <v>19</v>
      </c>
      <c r="F269" s="202" t="s">
        <v>603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157</v>
      </c>
      <c r="AU269" s="208" t="s">
        <v>82</v>
      </c>
      <c r="AV269" s="13" t="s">
        <v>80</v>
      </c>
      <c r="AW269" s="13" t="s">
        <v>33</v>
      </c>
      <c r="AX269" s="13" t="s">
        <v>72</v>
      </c>
      <c r="AY269" s="208" t="s">
        <v>146</v>
      </c>
    </row>
    <row r="270" spans="1:65" s="14" customFormat="1">
      <c r="B270" s="209"/>
      <c r="C270" s="210"/>
      <c r="D270" s="200" t="s">
        <v>157</v>
      </c>
      <c r="E270" s="211" t="s">
        <v>19</v>
      </c>
      <c r="F270" s="212" t="s">
        <v>2731</v>
      </c>
      <c r="G270" s="210"/>
      <c r="H270" s="213">
        <v>36.6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157</v>
      </c>
      <c r="AU270" s="219" t="s">
        <v>82</v>
      </c>
      <c r="AV270" s="14" t="s">
        <v>82</v>
      </c>
      <c r="AW270" s="14" t="s">
        <v>33</v>
      </c>
      <c r="AX270" s="14" t="s">
        <v>72</v>
      </c>
      <c r="AY270" s="219" t="s">
        <v>146</v>
      </c>
    </row>
    <row r="271" spans="1:65" s="14" customFormat="1">
      <c r="B271" s="209"/>
      <c r="C271" s="210"/>
      <c r="D271" s="200" t="s">
        <v>157</v>
      </c>
      <c r="E271" s="211" t="s">
        <v>19</v>
      </c>
      <c r="F271" s="212" t="s">
        <v>2732</v>
      </c>
      <c r="G271" s="210"/>
      <c r="H271" s="213">
        <v>37.450000000000003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157</v>
      </c>
      <c r="AU271" s="219" t="s">
        <v>82</v>
      </c>
      <c r="AV271" s="14" t="s">
        <v>82</v>
      </c>
      <c r="AW271" s="14" t="s">
        <v>33</v>
      </c>
      <c r="AX271" s="14" t="s">
        <v>72</v>
      </c>
      <c r="AY271" s="219" t="s">
        <v>146</v>
      </c>
    </row>
    <row r="272" spans="1:65" s="14" customFormat="1">
      <c r="B272" s="209"/>
      <c r="C272" s="210"/>
      <c r="D272" s="200" t="s">
        <v>157</v>
      </c>
      <c r="E272" s="211" t="s">
        <v>19</v>
      </c>
      <c r="F272" s="212" t="s">
        <v>2733</v>
      </c>
      <c r="G272" s="210"/>
      <c r="H272" s="213">
        <v>132.5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157</v>
      </c>
      <c r="AU272" s="219" t="s">
        <v>82</v>
      </c>
      <c r="AV272" s="14" t="s">
        <v>82</v>
      </c>
      <c r="AW272" s="14" t="s">
        <v>33</v>
      </c>
      <c r="AX272" s="14" t="s">
        <v>72</v>
      </c>
      <c r="AY272" s="219" t="s">
        <v>146</v>
      </c>
    </row>
    <row r="273" spans="1:65" s="14" customFormat="1">
      <c r="B273" s="209"/>
      <c r="C273" s="210"/>
      <c r="D273" s="200" t="s">
        <v>157</v>
      </c>
      <c r="E273" s="211" t="s">
        <v>19</v>
      </c>
      <c r="F273" s="212" t="s">
        <v>2734</v>
      </c>
      <c r="G273" s="210"/>
      <c r="H273" s="213">
        <v>128.125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157</v>
      </c>
      <c r="AU273" s="219" t="s">
        <v>82</v>
      </c>
      <c r="AV273" s="14" t="s">
        <v>82</v>
      </c>
      <c r="AW273" s="14" t="s">
        <v>33</v>
      </c>
      <c r="AX273" s="14" t="s">
        <v>72</v>
      </c>
      <c r="AY273" s="219" t="s">
        <v>146</v>
      </c>
    </row>
    <row r="274" spans="1:65" s="14" customFormat="1">
      <c r="B274" s="209"/>
      <c r="C274" s="210"/>
      <c r="D274" s="200" t="s">
        <v>157</v>
      </c>
      <c r="E274" s="211" t="s">
        <v>19</v>
      </c>
      <c r="F274" s="212" t="s">
        <v>2735</v>
      </c>
      <c r="G274" s="210"/>
      <c r="H274" s="213">
        <v>136.77000000000001</v>
      </c>
      <c r="I274" s="214"/>
      <c r="J274" s="210"/>
      <c r="K274" s="210"/>
      <c r="L274" s="215"/>
      <c r="M274" s="216"/>
      <c r="N274" s="217"/>
      <c r="O274" s="217"/>
      <c r="P274" s="217"/>
      <c r="Q274" s="217"/>
      <c r="R274" s="217"/>
      <c r="S274" s="217"/>
      <c r="T274" s="218"/>
      <c r="AT274" s="219" t="s">
        <v>157</v>
      </c>
      <c r="AU274" s="219" t="s">
        <v>82</v>
      </c>
      <c r="AV274" s="14" t="s">
        <v>82</v>
      </c>
      <c r="AW274" s="14" t="s">
        <v>33</v>
      </c>
      <c r="AX274" s="14" t="s">
        <v>72</v>
      </c>
      <c r="AY274" s="219" t="s">
        <v>146</v>
      </c>
    </row>
    <row r="275" spans="1:65" s="14" customFormat="1">
      <c r="B275" s="209"/>
      <c r="C275" s="210"/>
      <c r="D275" s="200" t="s">
        <v>157</v>
      </c>
      <c r="E275" s="211" t="s">
        <v>19</v>
      </c>
      <c r="F275" s="212" t="s">
        <v>2736</v>
      </c>
      <c r="G275" s="210"/>
      <c r="H275" s="213">
        <v>150.87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157</v>
      </c>
      <c r="AU275" s="219" t="s">
        <v>82</v>
      </c>
      <c r="AV275" s="14" t="s">
        <v>82</v>
      </c>
      <c r="AW275" s="14" t="s">
        <v>33</v>
      </c>
      <c r="AX275" s="14" t="s">
        <v>72</v>
      </c>
      <c r="AY275" s="219" t="s">
        <v>146</v>
      </c>
    </row>
    <row r="276" spans="1:65" s="15" customFormat="1">
      <c r="B276" s="220"/>
      <c r="C276" s="221"/>
      <c r="D276" s="200" t="s">
        <v>157</v>
      </c>
      <c r="E276" s="222" t="s">
        <v>19</v>
      </c>
      <c r="F276" s="223" t="s">
        <v>161</v>
      </c>
      <c r="G276" s="221"/>
      <c r="H276" s="224">
        <v>622.31500000000005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157</v>
      </c>
      <c r="AU276" s="230" t="s">
        <v>82</v>
      </c>
      <c r="AV276" s="15" t="s">
        <v>147</v>
      </c>
      <c r="AW276" s="15" t="s">
        <v>33</v>
      </c>
      <c r="AX276" s="15" t="s">
        <v>80</v>
      </c>
      <c r="AY276" s="230" t="s">
        <v>146</v>
      </c>
    </row>
    <row r="277" spans="1:65" s="2" customFormat="1" ht="16.5" customHeight="1">
      <c r="A277" s="36"/>
      <c r="B277" s="37"/>
      <c r="C277" s="236" t="s">
        <v>340</v>
      </c>
      <c r="D277" s="236" t="s">
        <v>392</v>
      </c>
      <c r="E277" s="237" t="s">
        <v>2737</v>
      </c>
      <c r="F277" s="238" t="s">
        <v>2738</v>
      </c>
      <c r="G277" s="239" t="s">
        <v>184</v>
      </c>
      <c r="H277" s="240">
        <v>5.774</v>
      </c>
      <c r="I277" s="241"/>
      <c r="J277" s="242">
        <f>ROUND(I277*H277,2)</f>
        <v>0</v>
      </c>
      <c r="K277" s="238" t="s">
        <v>362</v>
      </c>
      <c r="L277" s="243"/>
      <c r="M277" s="244" t="s">
        <v>19</v>
      </c>
      <c r="N277" s="245" t="s">
        <v>43</v>
      </c>
      <c r="O277" s="66"/>
      <c r="P277" s="189">
        <f>O277*H277</f>
        <v>0</v>
      </c>
      <c r="Q277" s="189">
        <v>0.55000000000000004</v>
      </c>
      <c r="R277" s="189">
        <f>Q277*H277</f>
        <v>3.1757000000000004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335</v>
      </c>
      <c r="AT277" s="191" t="s">
        <v>392</v>
      </c>
      <c r="AU277" s="191" t="s">
        <v>82</v>
      </c>
      <c r="AY277" s="19" t="s">
        <v>146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80</v>
      </c>
      <c r="BK277" s="192">
        <f>ROUND(I277*H277,2)</f>
        <v>0</v>
      </c>
      <c r="BL277" s="19" t="s">
        <v>241</v>
      </c>
      <c r="BM277" s="191" t="s">
        <v>2739</v>
      </c>
    </row>
    <row r="278" spans="1:65" s="14" customFormat="1">
      <c r="B278" s="209"/>
      <c r="C278" s="210"/>
      <c r="D278" s="200" t="s">
        <v>157</v>
      </c>
      <c r="E278" s="211" t="s">
        <v>19</v>
      </c>
      <c r="F278" s="212" t="s">
        <v>2740</v>
      </c>
      <c r="G278" s="210"/>
      <c r="H278" s="213">
        <v>0.90700000000000003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157</v>
      </c>
      <c r="AU278" s="219" t="s">
        <v>82</v>
      </c>
      <c r="AV278" s="14" t="s">
        <v>82</v>
      </c>
      <c r="AW278" s="14" t="s">
        <v>33</v>
      </c>
      <c r="AX278" s="14" t="s">
        <v>72</v>
      </c>
      <c r="AY278" s="219" t="s">
        <v>146</v>
      </c>
    </row>
    <row r="279" spans="1:65" s="14" customFormat="1">
      <c r="B279" s="209"/>
      <c r="C279" s="210"/>
      <c r="D279" s="200" t="s">
        <v>157</v>
      </c>
      <c r="E279" s="211" t="s">
        <v>19</v>
      </c>
      <c r="F279" s="212" t="s">
        <v>2741</v>
      </c>
      <c r="G279" s="210"/>
      <c r="H279" s="213">
        <v>0.88800000000000001</v>
      </c>
      <c r="I279" s="214"/>
      <c r="J279" s="210"/>
      <c r="K279" s="210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157</v>
      </c>
      <c r="AU279" s="219" t="s">
        <v>82</v>
      </c>
      <c r="AV279" s="14" t="s">
        <v>82</v>
      </c>
      <c r="AW279" s="14" t="s">
        <v>33</v>
      </c>
      <c r="AX279" s="14" t="s">
        <v>72</v>
      </c>
      <c r="AY279" s="219" t="s">
        <v>146</v>
      </c>
    </row>
    <row r="280" spans="1:65" s="14" customFormat="1">
      <c r="B280" s="209"/>
      <c r="C280" s="210"/>
      <c r="D280" s="200" t="s">
        <v>157</v>
      </c>
      <c r="E280" s="211" t="s">
        <v>19</v>
      </c>
      <c r="F280" s="212" t="s">
        <v>2742</v>
      </c>
      <c r="G280" s="210"/>
      <c r="H280" s="213">
        <v>1.8520000000000001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157</v>
      </c>
      <c r="AU280" s="219" t="s">
        <v>82</v>
      </c>
      <c r="AV280" s="14" t="s">
        <v>82</v>
      </c>
      <c r="AW280" s="14" t="s">
        <v>33</v>
      </c>
      <c r="AX280" s="14" t="s">
        <v>72</v>
      </c>
      <c r="AY280" s="219" t="s">
        <v>146</v>
      </c>
    </row>
    <row r="281" spans="1:65" s="14" customFormat="1">
      <c r="B281" s="209"/>
      <c r="C281" s="210"/>
      <c r="D281" s="200" t="s">
        <v>157</v>
      </c>
      <c r="E281" s="211" t="s">
        <v>19</v>
      </c>
      <c r="F281" s="212" t="s">
        <v>2743</v>
      </c>
      <c r="G281" s="210"/>
      <c r="H281" s="213">
        <v>0.52900000000000003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157</v>
      </c>
      <c r="AU281" s="219" t="s">
        <v>82</v>
      </c>
      <c r="AV281" s="14" t="s">
        <v>82</v>
      </c>
      <c r="AW281" s="14" t="s">
        <v>33</v>
      </c>
      <c r="AX281" s="14" t="s">
        <v>72</v>
      </c>
      <c r="AY281" s="219" t="s">
        <v>146</v>
      </c>
    </row>
    <row r="282" spans="1:65" s="14" customFormat="1">
      <c r="B282" s="209"/>
      <c r="C282" s="210"/>
      <c r="D282" s="200" t="s">
        <v>157</v>
      </c>
      <c r="E282" s="211" t="s">
        <v>19</v>
      </c>
      <c r="F282" s="212" t="s">
        <v>2744</v>
      </c>
      <c r="G282" s="210"/>
      <c r="H282" s="213">
        <v>0.51800000000000002</v>
      </c>
      <c r="I282" s="214"/>
      <c r="J282" s="210"/>
      <c r="K282" s="210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157</v>
      </c>
      <c r="AU282" s="219" t="s">
        <v>82</v>
      </c>
      <c r="AV282" s="14" t="s">
        <v>82</v>
      </c>
      <c r="AW282" s="14" t="s">
        <v>33</v>
      </c>
      <c r="AX282" s="14" t="s">
        <v>72</v>
      </c>
      <c r="AY282" s="219" t="s">
        <v>146</v>
      </c>
    </row>
    <row r="283" spans="1:65" s="14" customFormat="1">
      <c r="B283" s="209"/>
      <c r="C283" s="210"/>
      <c r="D283" s="200" t="s">
        <v>157</v>
      </c>
      <c r="E283" s="211" t="s">
        <v>19</v>
      </c>
      <c r="F283" s="212" t="s">
        <v>2745</v>
      </c>
      <c r="G283" s="210"/>
      <c r="H283" s="213">
        <v>1.08</v>
      </c>
      <c r="I283" s="214"/>
      <c r="J283" s="210"/>
      <c r="K283" s="210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157</v>
      </c>
      <c r="AU283" s="219" t="s">
        <v>82</v>
      </c>
      <c r="AV283" s="14" t="s">
        <v>82</v>
      </c>
      <c r="AW283" s="14" t="s">
        <v>33</v>
      </c>
      <c r="AX283" s="14" t="s">
        <v>72</v>
      </c>
      <c r="AY283" s="219" t="s">
        <v>146</v>
      </c>
    </row>
    <row r="284" spans="1:65" s="15" customFormat="1">
      <c r="B284" s="220"/>
      <c r="C284" s="221"/>
      <c r="D284" s="200" t="s">
        <v>157</v>
      </c>
      <c r="E284" s="222" t="s">
        <v>19</v>
      </c>
      <c r="F284" s="223" t="s">
        <v>161</v>
      </c>
      <c r="G284" s="221"/>
      <c r="H284" s="224">
        <v>5.774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157</v>
      </c>
      <c r="AU284" s="230" t="s">
        <v>82</v>
      </c>
      <c r="AV284" s="15" t="s">
        <v>147</v>
      </c>
      <c r="AW284" s="15" t="s">
        <v>33</v>
      </c>
      <c r="AX284" s="15" t="s">
        <v>80</v>
      </c>
      <c r="AY284" s="230" t="s">
        <v>146</v>
      </c>
    </row>
    <row r="285" spans="1:65" s="2" customFormat="1" ht="16.5" customHeight="1">
      <c r="A285" s="36"/>
      <c r="B285" s="37"/>
      <c r="C285" s="180" t="s">
        <v>346</v>
      </c>
      <c r="D285" s="180" t="s">
        <v>149</v>
      </c>
      <c r="E285" s="181" t="s">
        <v>2746</v>
      </c>
      <c r="F285" s="182" t="s">
        <v>2747</v>
      </c>
      <c r="G285" s="183" t="s">
        <v>297</v>
      </c>
      <c r="H285" s="184">
        <v>195.7</v>
      </c>
      <c r="I285" s="185"/>
      <c r="J285" s="186">
        <f>ROUND(I285*H285,2)</f>
        <v>0</v>
      </c>
      <c r="K285" s="182" t="s">
        <v>362</v>
      </c>
      <c r="L285" s="41"/>
      <c r="M285" s="187" t="s">
        <v>19</v>
      </c>
      <c r="N285" s="188" t="s">
        <v>43</v>
      </c>
      <c r="O285" s="66"/>
      <c r="P285" s="189">
        <f>O285*H285</f>
        <v>0</v>
      </c>
      <c r="Q285" s="189">
        <v>2.0000000000000002E-5</v>
      </c>
      <c r="R285" s="189">
        <f>Q285*H285</f>
        <v>3.9139999999999999E-3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241</v>
      </c>
      <c r="AT285" s="191" t="s">
        <v>149</v>
      </c>
      <c r="AU285" s="191" t="s">
        <v>82</v>
      </c>
      <c r="AY285" s="19" t="s">
        <v>146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241</v>
      </c>
      <c r="BM285" s="191" t="s">
        <v>2748</v>
      </c>
    </row>
    <row r="286" spans="1:65" s="2" customFormat="1">
      <c r="A286" s="36"/>
      <c r="B286" s="37"/>
      <c r="C286" s="38"/>
      <c r="D286" s="193" t="s">
        <v>155</v>
      </c>
      <c r="E286" s="38"/>
      <c r="F286" s="194" t="s">
        <v>2749</v>
      </c>
      <c r="G286" s="38"/>
      <c r="H286" s="38"/>
      <c r="I286" s="195"/>
      <c r="J286" s="38"/>
      <c r="K286" s="38"/>
      <c r="L286" s="41"/>
      <c r="M286" s="196"/>
      <c r="N286" s="197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155</v>
      </c>
      <c r="AU286" s="19" t="s">
        <v>82</v>
      </c>
    </row>
    <row r="287" spans="1:65" s="13" customFormat="1">
      <c r="B287" s="198"/>
      <c r="C287" s="199"/>
      <c r="D287" s="200" t="s">
        <v>157</v>
      </c>
      <c r="E287" s="201" t="s">
        <v>19</v>
      </c>
      <c r="F287" s="202" t="s">
        <v>2750</v>
      </c>
      <c r="G287" s="199"/>
      <c r="H287" s="201" t="s">
        <v>19</v>
      </c>
      <c r="I287" s="203"/>
      <c r="J287" s="199"/>
      <c r="K287" s="199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157</v>
      </c>
      <c r="AU287" s="208" t="s">
        <v>82</v>
      </c>
      <c r="AV287" s="13" t="s">
        <v>80</v>
      </c>
      <c r="AW287" s="13" t="s">
        <v>33</v>
      </c>
      <c r="AX287" s="13" t="s">
        <v>72</v>
      </c>
      <c r="AY287" s="208" t="s">
        <v>146</v>
      </c>
    </row>
    <row r="288" spans="1:65" s="14" customFormat="1">
      <c r="B288" s="209"/>
      <c r="C288" s="210"/>
      <c r="D288" s="200" t="s">
        <v>157</v>
      </c>
      <c r="E288" s="211" t="s">
        <v>19</v>
      </c>
      <c r="F288" s="212" t="s">
        <v>2751</v>
      </c>
      <c r="G288" s="210"/>
      <c r="H288" s="213">
        <v>195.7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157</v>
      </c>
      <c r="AU288" s="219" t="s">
        <v>82</v>
      </c>
      <c r="AV288" s="14" t="s">
        <v>82</v>
      </c>
      <c r="AW288" s="14" t="s">
        <v>33</v>
      </c>
      <c r="AX288" s="14" t="s">
        <v>80</v>
      </c>
      <c r="AY288" s="219" t="s">
        <v>146</v>
      </c>
    </row>
    <row r="289" spans="1:65" s="2" customFormat="1" ht="16.5" customHeight="1">
      <c r="A289" s="36"/>
      <c r="B289" s="37"/>
      <c r="C289" s="236" t="s">
        <v>352</v>
      </c>
      <c r="D289" s="236" t="s">
        <v>392</v>
      </c>
      <c r="E289" s="237" t="s">
        <v>2752</v>
      </c>
      <c r="F289" s="238" t="s">
        <v>2753</v>
      </c>
      <c r="G289" s="239" t="s">
        <v>184</v>
      </c>
      <c r="H289" s="240">
        <v>0.49299999999999999</v>
      </c>
      <c r="I289" s="241"/>
      <c r="J289" s="242">
        <f>ROUND(I289*H289,2)</f>
        <v>0</v>
      </c>
      <c r="K289" s="238" t="s">
        <v>362</v>
      </c>
      <c r="L289" s="243"/>
      <c r="M289" s="244" t="s">
        <v>19</v>
      </c>
      <c r="N289" s="245" t="s">
        <v>43</v>
      </c>
      <c r="O289" s="66"/>
      <c r="P289" s="189">
        <f>O289*H289</f>
        <v>0</v>
      </c>
      <c r="Q289" s="189">
        <v>0.55000000000000004</v>
      </c>
      <c r="R289" s="189">
        <f>Q289*H289</f>
        <v>0.27115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335</v>
      </c>
      <c r="AT289" s="191" t="s">
        <v>392</v>
      </c>
      <c r="AU289" s="191" t="s">
        <v>82</v>
      </c>
      <c r="AY289" s="19" t="s">
        <v>146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80</v>
      </c>
      <c r="BK289" s="192">
        <f>ROUND(I289*H289,2)</f>
        <v>0</v>
      </c>
      <c r="BL289" s="19" t="s">
        <v>241</v>
      </c>
      <c r="BM289" s="191" t="s">
        <v>2754</v>
      </c>
    </row>
    <row r="290" spans="1:65" s="14" customFormat="1">
      <c r="B290" s="209"/>
      <c r="C290" s="210"/>
      <c r="D290" s="200" t="s">
        <v>157</v>
      </c>
      <c r="E290" s="211" t="s">
        <v>19</v>
      </c>
      <c r="F290" s="212" t="s">
        <v>2755</v>
      </c>
      <c r="G290" s="210"/>
      <c r="H290" s="213">
        <v>0.49299999999999999</v>
      </c>
      <c r="I290" s="214"/>
      <c r="J290" s="210"/>
      <c r="K290" s="210"/>
      <c r="L290" s="215"/>
      <c r="M290" s="216"/>
      <c r="N290" s="217"/>
      <c r="O290" s="217"/>
      <c r="P290" s="217"/>
      <c r="Q290" s="217"/>
      <c r="R290" s="217"/>
      <c r="S290" s="217"/>
      <c r="T290" s="218"/>
      <c r="AT290" s="219" t="s">
        <v>157</v>
      </c>
      <c r="AU290" s="219" t="s">
        <v>82</v>
      </c>
      <c r="AV290" s="14" t="s">
        <v>82</v>
      </c>
      <c r="AW290" s="14" t="s">
        <v>33</v>
      </c>
      <c r="AX290" s="14" t="s">
        <v>80</v>
      </c>
      <c r="AY290" s="219" t="s">
        <v>146</v>
      </c>
    </row>
    <row r="291" spans="1:65" s="2" customFormat="1" ht="21.75" customHeight="1">
      <c r="A291" s="36"/>
      <c r="B291" s="37"/>
      <c r="C291" s="180" t="s">
        <v>614</v>
      </c>
      <c r="D291" s="180" t="s">
        <v>149</v>
      </c>
      <c r="E291" s="181" t="s">
        <v>2756</v>
      </c>
      <c r="F291" s="182" t="s">
        <v>2757</v>
      </c>
      <c r="G291" s="183" t="s">
        <v>184</v>
      </c>
      <c r="H291" s="184">
        <v>15.513</v>
      </c>
      <c r="I291" s="185"/>
      <c r="J291" s="186">
        <f>ROUND(I291*H291,2)</f>
        <v>0</v>
      </c>
      <c r="K291" s="182" t="s">
        <v>362</v>
      </c>
      <c r="L291" s="41"/>
      <c r="M291" s="187" t="s">
        <v>19</v>
      </c>
      <c r="N291" s="188" t="s">
        <v>43</v>
      </c>
      <c r="O291" s="66"/>
      <c r="P291" s="189">
        <f>O291*H291</f>
        <v>0</v>
      </c>
      <c r="Q291" s="189">
        <v>2.3369999999999998E-2</v>
      </c>
      <c r="R291" s="189">
        <f>Q291*H291</f>
        <v>0.36253880999999999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241</v>
      </c>
      <c r="AT291" s="191" t="s">
        <v>149</v>
      </c>
      <c r="AU291" s="191" t="s">
        <v>82</v>
      </c>
      <c r="AY291" s="19" t="s">
        <v>146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241</v>
      </c>
      <c r="BM291" s="191" t="s">
        <v>2758</v>
      </c>
    </row>
    <row r="292" spans="1:65" s="2" customFormat="1">
      <c r="A292" s="36"/>
      <c r="B292" s="37"/>
      <c r="C292" s="38"/>
      <c r="D292" s="193" t="s">
        <v>155</v>
      </c>
      <c r="E292" s="38"/>
      <c r="F292" s="194" t="s">
        <v>2759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155</v>
      </c>
      <c r="AU292" s="19" t="s">
        <v>82</v>
      </c>
    </row>
    <row r="293" spans="1:65" s="14" customFormat="1">
      <c r="B293" s="209"/>
      <c r="C293" s="210"/>
      <c r="D293" s="200" t="s">
        <v>157</v>
      </c>
      <c r="E293" s="211" t="s">
        <v>19</v>
      </c>
      <c r="F293" s="212" t="s">
        <v>1412</v>
      </c>
      <c r="G293" s="210"/>
      <c r="H293" s="213">
        <v>4.8819999999999997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157</v>
      </c>
      <c r="AU293" s="219" t="s">
        <v>82</v>
      </c>
      <c r="AV293" s="14" t="s">
        <v>82</v>
      </c>
      <c r="AW293" s="14" t="s">
        <v>33</v>
      </c>
      <c r="AX293" s="14" t="s">
        <v>72</v>
      </c>
      <c r="AY293" s="219" t="s">
        <v>146</v>
      </c>
    </row>
    <row r="294" spans="1:65" s="14" customFormat="1">
      <c r="B294" s="209"/>
      <c r="C294" s="210"/>
      <c r="D294" s="200" t="s">
        <v>157</v>
      </c>
      <c r="E294" s="211" t="s">
        <v>19</v>
      </c>
      <c r="F294" s="212" t="s">
        <v>1413</v>
      </c>
      <c r="G294" s="210"/>
      <c r="H294" s="213">
        <v>4.3639999999999999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157</v>
      </c>
      <c r="AU294" s="219" t="s">
        <v>82</v>
      </c>
      <c r="AV294" s="14" t="s">
        <v>82</v>
      </c>
      <c r="AW294" s="14" t="s">
        <v>33</v>
      </c>
      <c r="AX294" s="14" t="s">
        <v>72</v>
      </c>
      <c r="AY294" s="219" t="s">
        <v>146</v>
      </c>
    </row>
    <row r="295" spans="1:65" s="14" customFormat="1">
      <c r="B295" s="209"/>
      <c r="C295" s="210"/>
      <c r="D295" s="200" t="s">
        <v>157</v>
      </c>
      <c r="E295" s="211" t="s">
        <v>19</v>
      </c>
      <c r="F295" s="212" t="s">
        <v>2691</v>
      </c>
      <c r="G295" s="210"/>
      <c r="H295" s="213">
        <v>5.774</v>
      </c>
      <c r="I295" s="214"/>
      <c r="J295" s="210"/>
      <c r="K295" s="210"/>
      <c r="L295" s="215"/>
      <c r="M295" s="216"/>
      <c r="N295" s="217"/>
      <c r="O295" s="217"/>
      <c r="P295" s="217"/>
      <c r="Q295" s="217"/>
      <c r="R295" s="217"/>
      <c r="S295" s="217"/>
      <c r="T295" s="218"/>
      <c r="AT295" s="219" t="s">
        <v>157</v>
      </c>
      <c r="AU295" s="219" t="s">
        <v>82</v>
      </c>
      <c r="AV295" s="14" t="s">
        <v>82</v>
      </c>
      <c r="AW295" s="14" t="s">
        <v>33</v>
      </c>
      <c r="AX295" s="14" t="s">
        <v>72</v>
      </c>
      <c r="AY295" s="219" t="s">
        <v>146</v>
      </c>
    </row>
    <row r="296" spans="1:65" s="14" customFormat="1">
      <c r="B296" s="209"/>
      <c r="C296" s="210"/>
      <c r="D296" s="200" t="s">
        <v>157</v>
      </c>
      <c r="E296" s="211" t="s">
        <v>19</v>
      </c>
      <c r="F296" s="212" t="s">
        <v>2692</v>
      </c>
      <c r="G296" s="210"/>
      <c r="H296" s="213">
        <v>0.49299999999999999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157</v>
      </c>
      <c r="AU296" s="219" t="s">
        <v>82</v>
      </c>
      <c r="AV296" s="14" t="s">
        <v>82</v>
      </c>
      <c r="AW296" s="14" t="s">
        <v>33</v>
      </c>
      <c r="AX296" s="14" t="s">
        <v>72</v>
      </c>
      <c r="AY296" s="219" t="s">
        <v>146</v>
      </c>
    </row>
    <row r="297" spans="1:65" s="15" customFormat="1">
      <c r="B297" s="220"/>
      <c r="C297" s="221"/>
      <c r="D297" s="200" t="s">
        <v>157</v>
      </c>
      <c r="E297" s="222" t="s">
        <v>19</v>
      </c>
      <c r="F297" s="223" t="s">
        <v>161</v>
      </c>
      <c r="G297" s="221"/>
      <c r="H297" s="224">
        <v>15.513</v>
      </c>
      <c r="I297" s="225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157</v>
      </c>
      <c r="AU297" s="230" t="s">
        <v>82</v>
      </c>
      <c r="AV297" s="15" t="s">
        <v>147</v>
      </c>
      <c r="AW297" s="15" t="s">
        <v>33</v>
      </c>
      <c r="AX297" s="15" t="s">
        <v>80</v>
      </c>
      <c r="AY297" s="230" t="s">
        <v>146</v>
      </c>
    </row>
    <row r="298" spans="1:65" s="2" customFormat="1" ht="24.2" customHeight="1">
      <c r="A298" s="36"/>
      <c r="B298" s="37"/>
      <c r="C298" s="180" t="s">
        <v>619</v>
      </c>
      <c r="D298" s="180" t="s">
        <v>149</v>
      </c>
      <c r="E298" s="181" t="s">
        <v>1430</v>
      </c>
      <c r="F298" s="182" t="s">
        <v>1431</v>
      </c>
      <c r="G298" s="183" t="s">
        <v>213</v>
      </c>
      <c r="H298" s="184">
        <v>8.9149999999999991</v>
      </c>
      <c r="I298" s="185"/>
      <c r="J298" s="186">
        <f>ROUND(I298*H298,2)</f>
        <v>0</v>
      </c>
      <c r="K298" s="182" t="s">
        <v>153</v>
      </c>
      <c r="L298" s="41"/>
      <c r="M298" s="187" t="s">
        <v>19</v>
      </c>
      <c r="N298" s="188" t="s">
        <v>43</v>
      </c>
      <c r="O298" s="66"/>
      <c r="P298" s="189">
        <f>O298*H298</f>
        <v>0</v>
      </c>
      <c r="Q298" s="189">
        <v>0</v>
      </c>
      <c r="R298" s="189">
        <f>Q298*H298</f>
        <v>0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241</v>
      </c>
      <c r="AT298" s="191" t="s">
        <v>149</v>
      </c>
      <c r="AU298" s="191" t="s">
        <v>82</v>
      </c>
      <c r="AY298" s="19" t="s">
        <v>146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80</v>
      </c>
      <c r="BK298" s="192">
        <f>ROUND(I298*H298,2)</f>
        <v>0</v>
      </c>
      <c r="BL298" s="19" t="s">
        <v>241</v>
      </c>
      <c r="BM298" s="191" t="s">
        <v>2760</v>
      </c>
    </row>
    <row r="299" spans="1:65" s="2" customFormat="1">
      <c r="A299" s="36"/>
      <c r="B299" s="37"/>
      <c r="C299" s="38"/>
      <c r="D299" s="193" t="s">
        <v>155</v>
      </c>
      <c r="E299" s="38"/>
      <c r="F299" s="194" t="s">
        <v>2761</v>
      </c>
      <c r="G299" s="38"/>
      <c r="H299" s="38"/>
      <c r="I299" s="195"/>
      <c r="J299" s="38"/>
      <c r="K299" s="38"/>
      <c r="L299" s="41"/>
      <c r="M299" s="196"/>
      <c r="N299" s="197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155</v>
      </c>
      <c r="AU299" s="19" t="s">
        <v>82</v>
      </c>
    </row>
    <row r="300" spans="1:65" s="12" customFormat="1" ht="22.9" customHeight="1">
      <c r="B300" s="164"/>
      <c r="C300" s="165"/>
      <c r="D300" s="166" t="s">
        <v>71</v>
      </c>
      <c r="E300" s="178" t="s">
        <v>2762</v>
      </c>
      <c r="F300" s="178" t="s">
        <v>2763</v>
      </c>
      <c r="G300" s="165"/>
      <c r="H300" s="165"/>
      <c r="I300" s="168"/>
      <c r="J300" s="179">
        <f>BK300</f>
        <v>0</v>
      </c>
      <c r="K300" s="165"/>
      <c r="L300" s="170"/>
      <c r="M300" s="171"/>
      <c r="N300" s="172"/>
      <c r="O300" s="172"/>
      <c r="P300" s="173">
        <f>SUM(P301:P330)</f>
        <v>0</v>
      </c>
      <c r="Q300" s="172"/>
      <c r="R300" s="173">
        <f>SUM(R301:R330)</f>
        <v>0.93387140000000002</v>
      </c>
      <c r="S300" s="172"/>
      <c r="T300" s="174">
        <f>SUM(T301:T330)</f>
        <v>0</v>
      </c>
      <c r="AR300" s="175" t="s">
        <v>82</v>
      </c>
      <c r="AT300" s="176" t="s">
        <v>71</v>
      </c>
      <c r="AU300" s="176" t="s">
        <v>80</v>
      </c>
      <c r="AY300" s="175" t="s">
        <v>146</v>
      </c>
      <c r="BK300" s="177">
        <f>SUM(BK301:BK330)</f>
        <v>0</v>
      </c>
    </row>
    <row r="301" spans="1:65" s="2" customFormat="1" ht="24.2" customHeight="1">
      <c r="A301" s="36"/>
      <c r="B301" s="37"/>
      <c r="C301" s="180" t="s">
        <v>624</v>
      </c>
      <c r="D301" s="180" t="s">
        <v>149</v>
      </c>
      <c r="E301" s="181" t="s">
        <v>2764</v>
      </c>
      <c r="F301" s="182" t="s">
        <v>2765</v>
      </c>
      <c r="G301" s="183" t="s">
        <v>297</v>
      </c>
      <c r="H301" s="184">
        <v>23.2</v>
      </c>
      <c r="I301" s="185"/>
      <c r="J301" s="186">
        <f>ROUND(I301*H301,2)</f>
        <v>0</v>
      </c>
      <c r="K301" s="182" t="s">
        <v>362</v>
      </c>
      <c r="L301" s="41"/>
      <c r="M301" s="187" t="s">
        <v>19</v>
      </c>
      <c r="N301" s="188" t="s">
        <v>43</v>
      </c>
      <c r="O301" s="66"/>
      <c r="P301" s="189">
        <f>O301*H301</f>
        <v>0</v>
      </c>
      <c r="Q301" s="189">
        <v>3.7699999999999999E-3</v>
      </c>
      <c r="R301" s="189">
        <f>Q301*H301</f>
        <v>8.7464E-2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241</v>
      </c>
      <c r="AT301" s="191" t="s">
        <v>149</v>
      </c>
      <c r="AU301" s="191" t="s">
        <v>82</v>
      </c>
      <c r="AY301" s="19" t="s">
        <v>146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241</v>
      </c>
      <c r="BM301" s="191" t="s">
        <v>2766</v>
      </c>
    </row>
    <row r="302" spans="1:65" s="2" customFormat="1">
      <c r="A302" s="36"/>
      <c r="B302" s="37"/>
      <c r="C302" s="38"/>
      <c r="D302" s="193" t="s">
        <v>155</v>
      </c>
      <c r="E302" s="38"/>
      <c r="F302" s="194" t="s">
        <v>2767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155</v>
      </c>
      <c r="AU302" s="19" t="s">
        <v>82</v>
      </c>
    </row>
    <row r="303" spans="1:65" s="13" customFormat="1">
      <c r="B303" s="198"/>
      <c r="C303" s="199"/>
      <c r="D303" s="200" t="s">
        <v>157</v>
      </c>
      <c r="E303" s="201" t="s">
        <v>19</v>
      </c>
      <c r="F303" s="202" t="s">
        <v>2768</v>
      </c>
      <c r="G303" s="199"/>
      <c r="H303" s="201" t="s">
        <v>19</v>
      </c>
      <c r="I303" s="203"/>
      <c r="J303" s="199"/>
      <c r="K303" s="199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157</v>
      </c>
      <c r="AU303" s="208" t="s">
        <v>82</v>
      </c>
      <c r="AV303" s="13" t="s">
        <v>80</v>
      </c>
      <c r="AW303" s="13" t="s">
        <v>33</v>
      </c>
      <c r="AX303" s="13" t="s">
        <v>72</v>
      </c>
      <c r="AY303" s="208" t="s">
        <v>146</v>
      </c>
    </row>
    <row r="304" spans="1:65" s="14" customFormat="1">
      <c r="B304" s="209"/>
      <c r="C304" s="210"/>
      <c r="D304" s="200" t="s">
        <v>157</v>
      </c>
      <c r="E304" s="211" t="s">
        <v>19</v>
      </c>
      <c r="F304" s="212" t="s">
        <v>2769</v>
      </c>
      <c r="G304" s="210"/>
      <c r="H304" s="213">
        <v>23.2</v>
      </c>
      <c r="I304" s="214"/>
      <c r="J304" s="210"/>
      <c r="K304" s="210"/>
      <c r="L304" s="215"/>
      <c r="M304" s="216"/>
      <c r="N304" s="217"/>
      <c r="O304" s="217"/>
      <c r="P304" s="217"/>
      <c r="Q304" s="217"/>
      <c r="R304" s="217"/>
      <c r="S304" s="217"/>
      <c r="T304" s="218"/>
      <c r="AT304" s="219" t="s">
        <v>157</v>
      </c>
      <c r="AU304" s="219" t="s">
        <v>82</v>
      </c>
      <c r="AV304" s="14" t="s">
        <v>82</v>
      </c>
      <c r="AW304" s="14" t="s">
        <v>33</v>
      </c>
      <c r="AX304" s="14" t="s">
        <v>80</v>
      </c>
      <c r="AY304" s="219" t="s">
        <v>146</v>
      </c>
    </row>
    <row r="305" spans="1:65" s="2" customFormat="1" ht="24.2" customHeight="1">
      <c r="A305" s="36"/>
      <c r="B305" s="37"/>
      <c r="C305" s="180" t="s">
        <v>734</v>
      </c>
      <c r="D305" s="180" t="s">
        <v>149</v>
      </c>
      <c r="E305" s="181" t="s">
        <v>2770</v>
      </c>
      <c r="F305" s="182" t="s">
        <v>2771</v>
      </c>
      <c r="G305" s="183" t="s">
        <v>297</v>
      </c>
      <c r="H305" s="184">
        <v>46.6</v>
      </c>
      <c r="I305" s="185"/>
      <c r="J305" s="186">
        <f>ROUND(I305*H305,2)</f>
        <v>0</v>
      </c>
      <c r="K305" s="182" t="s">
        <v>362</v>
      </c>
      <c r="L305" s="41"/>
      <c r="M305" s="187" t="s">
        <v>19</v>
      </c>
      <c r="N305" s="188" t="s">
        <v>43</v>
      </c>
      <c r="O305" s="66"/>
      <c r="P305" s="189">
        <f>O305*H305</f>
        <v>0</v>
      </c>
      <c r="Q305" s="189">
        <v>1.98E-3</v>
      </c>
      <c r="R305" s="189">
        <f>Q305*H305</f>
        <v>9.2268000000000003E-2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241</v>
      </c>
      <c r="AT305" s="191" t="s">
        <v>149</v>
      </c>
      <c r="AU305" s="191" t="s">
        <v>82</v>
      </c>
      <c r="AY305" s="19" t="s">
        <v>146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80</v>
      </c>
      <c r="BK305" s="192">
        <f>ROUND(I305*H305,2)</f>
        <v>0</v>
      </c>
      <c r="BL305" s="19" t="s">
        <v>241</v>
      </c>
      <c r="BM305" s="191" t="s">
        <v>2772</v>
      </c>
    </row>
    <row r="306" spans="1:65" s="2" customFormat="1">
      <c r="A306" s="36"/>
      <c r="B306" s="37"/>
      <c r="C306" s="38"/>
      <c r="D306" s="193" t="s">
        <v>155</v>
      </c>
      <c r="E306" s="38"/>
      <c r="F306" s="194" t="s">
        <v>2773</v>
      </c>
      <c r="G306" s="38"/>
      <c r="H306" s="38"/>
      <c r="I306" s="195"/>
      <c r="J306" s="38"/>
      <c r="K306" s="38"/>
      <c r="L306" s="41"/>
      <c r="M306" s="196"/>
      <c r="N306" s="197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155</v>
      </c>
      <c r="AU306" s="19" t="s">
        <v>82</v>
      </c>
    </row>
    <row r="307" spans="1:65" s="13" customFormat="1">
      <c r="B307" s="198"/>
      <c r="C307" s="199"/>
      <c r="D307" s="200" t="s">
        <v>157</v>
      </c>
      <c r="E307" s="201" t="s">
        <v>19</v>
      </c>
      <c r="F307" s="202" t="s">
        <v>2774</v>
      </c>
      <c r="G307" s="199"/>
      <c r="H307" s="201" t="s">
        <v>19</v>
      </c>
      <c r="I307" s="203"/>
      <c r="J307" s="199"/>
      <c r="K307" s="199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157</v>
      </c>
      <c r="AU307" s="208" t="s">
        <v>82</v>
      </c>
      <c r="AV307" s="13" t="s">
        <v>80</v>
      </c>
      <c r="AW307" s="13" t="s">
        <v>33</v>
      </c>
      <c r="AX307" s="13" t="s">
        <v>72</v>
      </c>
      <c r="AY307" s="208" t="s">
        <v>146</v>
      </c>
    </row>
    <row r="308" spans="1:65" s="14" customFormat="1">
      <c r="B308" s="209"/>
      <c r="C308" s="210"/>
      <c r="D308" s="200" t="s">
        <v>157</v>
      </c>
      <c r="E308" s="211" t="s">
        <v>19</v>
      </c>
      <c r="F308" s="212" t="s">
        <v>2775</v>
      </c>
      <c r="G308" s="210"/>
      <c r="H308" s="213">
        <v>46.6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157</v>
      </c>
      <c r="AU308" s="219" t="s">
        <v>82</v>
      </c>
      <c r="AV308" s="14" t="s">
        <v>82</v>
      </c>
      <c r="AW308" s="14" t="s">
        <v>33</v>
      </c>
      <c r="AX308" s="14" t="s">
        <v>80</v>
      </c>
      <c r="AY308" s="219" t="s">
        <v>146</v>
      </c>
    </row>
    <row r="309" spans="1:65" s="2" customFormat="1" ht="16.5" customHeight="1">
      <c r="A309" s="36"/>
      <c r="B309" s="37"/>
      <c r="C309" s="180" t="s">
        <v>845</v>
      </c>
      <c r="D309" s="180" t="s">
        <v>149</v>
      </c>
      <c r="E309" s="181" t="s">
        <v>2776</v>
      </c>
      <c r="F309" s="182" t="s">
        <v>2777</v>
      </c>
      <c r="G309" s="183" t="s">
        <v>785</v>
      </c>
      <c r="H309" s="184">
        <v>3</v>
      </c>
      <c r="I309" s="185"/>
      <c r="J309" s="186">
        <f>ROUND(I309*H309,2)</f>
        <v>0</v>
      </c>
      <c r="K309" s="182" t="s">
        <v>19</v>
      </c>
      <c r="L309" s="41"/>
      <c r="M309" s="187" t="s">
        <v>19</v>
      </c>
      <c r="N309" s="188" t="s">
        <v>43</v>
      </c>
      <c r="O309" s="66"/>
      <c r="P309" s="189">
        <f>O309*H309</f>
        <v>0</v>
      </c>
      <c r="Q309" s="189">
        <v>2.5999999999999998E-4</v>
      </c>
      <c r="R309" s="189">
        <f>Q309*H309</f>
        <v>7.7999999999999988E-4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241</v>
      </c>
      <c r="AT309" s="191" t="s">
        <v>149</v>
      </c>
      <c r="AU309" s="191" t="s">
        <v>82</v>
      </c>
      <c r="AY309" s="19" t="s">
        <v>146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241</v>
      </c>
      <c r="BM309" s="191" t="s">
        <v>2778</v>
      </c>
    </row>
    <row r="310" spans="1:65" s="13" customFormat="1">
      <c r="B310" s="198"/>
      <c r="C310" s="199"/>
      <c r="D310" s="200" t="s">
        <v>157</v>
      </c>
      <c r="E310" s="201" t="s">
        <v>19</v>
      </c>
      <c r="F310" s="202" t="s">
        <v>2779</v>
      </c>
      <c r="G310" s="199"/>
      <c r="H310" s="201" t="s">
        <v>19</v>
      </c>
      <c r="I310" s="203"/>
      <c r="J310" s="199"/>
      <c r="K310" s="199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157</v>
      </c>
      <c r="AU310" s="208" t="s">
        <v>82</v>
      </c>
      <c r="AV310" s="13" t="s">
        <v>80</v>
      </c>
      <c r="AW310" s="13" t="s">
        <v>33</v>
      </c>
      <c r="AX310" s="13" t="s">
        <v>72</v>
      </c>
      <c r="AY310" s="208" t="s">
        <v>146</v>
      </c>
    </row>
    <row r="311" spans="1:65" s="14" customFormat="1">
      <c r="B311" s="209"/>
      <c r="C311" s="210"/>
      <c r="D311" s="200" t="s">
        <v>157</v>
      </c>
      <c r="E311" s="211" t="s">
        <v>19</v>
      </c>
      <c r="F311" s="212" t="s">
        <v>2780</v>
      </c>
      <c r="G311" s="210"/>
      <c r="H311" s="213">
        <v>3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157</v>
      </c>
      <c r="AU311" s="219" t="s">
        <v>82</v>
      </c>
      <c r="AV311" s="14" t="s">
        <v>82</v>
      </c>
      <c r="AW311" s="14" t="s">
        <v>33</v>
      </c>
      <c r="AX311" s="14" t="s">
        <v>80</v>
      </c>
      <c r="AY311" s="219" t="s">
        <v>146</v>
      </c>
    </row>
    <row r="312" spans="1:65" s="2" customFormat="1" ht="24.2" customHeight="1">
      <c r="A312" s="36"/>
      <c r="B312" s="37"/>
      <c r="C312" s="180" t="s">
        <v>853</v>
      </c>
      <c r="D312" s="180" t="s">
        <v>149</v>
      </c>
      <c r="E312" s="181" t="s">
        <v>2781</v>
      </c>
      <c r="F312" s="182" t="s">
        <v>2782</v>
      </c>
      <c r="G312" s="183" t="s">
        <v>297</v>
      </c>
      <c r="H312" s="184">
        <v>47</v>
      </c>
      <c r="I312" s="185"/>
      <c r="J312" s="186">
        <f>ROUND(I312*H312,2)</f>
        <v>0</v>
      </c>
      <c r="K312" s="182" t="s">
        <v>362</v>
      </c>
      <c r="L312" s="41"/>
      <c r="M312" s="187" t="s">
        <v>19</v>
      </c>
      <c r="N312" s="188" t="s">
        <v>43</v>
      </c>
      <c r="O312" s="66"/>
      <c r="P312" s="189">
        <f>O312*H312</f>
        <v>0</v>
      </c>
      <c r="Q312" s="189">
        <v>1.068E-2</v>
      </c>
      <c r="R312" s="189">
        <f>Q312*H312</f>
        <v>0.50195999999999996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241</v>
      </c>
      <c r="AT312" s="191" t="s">
        <v>149</v>
      </c>
      <c r="AU312" s="191" t="s">
        <v>82</v>
      </c>
      <c r="AY312" s="19" t="s">
        <v>146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80</v>
      </c>
      <c r="BK312" s="192">
        <f>ROUND(I312*H312,2)</f>
        <v>0</v>
      </c>
      <c r="BL312" s="19" t="s">
        <v>241</v>
      </c>
      <c r="BM312" s="191" t="s">
        <v>2783</v>
      </c>
    </row>
    <row r="313" spans="1:65" s="2" customFormat="1">
      <c r="A313" s="36"/>
      <c r="B313" s="37"/>
      <c r="C313" s="38"/>
      <c r="D313" s="193" t="s">
        <v>155</v>
      </c>
      <c r="E313" s="38"/>
      <c r="F313" s="194" t="s">
        <v>2784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155</v>
      </c>
      <c r="AU313" s="19" t="s">
        <v>82</v>
      </c>
    </row>
    <row r="314" spans="1:65" s="13" customFormat="1">
      <c r="B314" s="198"/>
      <c r="C314" s="199"/>
      <c r="D314" s="200" t="s">
        <v>157</v>
      </c>
      <c r="E314" s="201" t="s">
        <v>19</v>
      </c>
      <c r="F314" s="202" t="s">
        <v>2785</v>
      </c>
      <c r="G314" s="199"/>
      <c r="H314" s="201" t="s">
        <v>19</v>
      </c>
      <c r="I314" s="203"/>
      <c r="J314" s="199"/>
      <c r="K314" s="199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157</v>
      </c>
      <c r="AU314" s="208" t="s">
        <v>82</v>
      </c>
      <c r="AV314" s="13" t="s">
        <v>80</v>
      </c>
      <c r="AW314" s="13" t="s">
        <v>33</v>
      </c>
      <c r="AX314" s="13" t="s">
        <v>72</v>
      </c>
      <c r="AY314" s="208" t="s">
        <v>146</v>
      </c>
    </row>
    <row r="315" spans="1:65" s="14" customFormat="1">
      <c r="B315" s="209"/>
      <c r="C315" s="210"/>
      <c r="D315" s="200" t="s">
        <v>157</v>
      </c>
      <c r="E315" s="211" t="s">
        <v>19</v>
      </c>
      <c r="F315" s="212" t="s">
        <v>884</v>
      </c>
      <c r="G315" s="210"/>
      <c r="H315" s="213">
        <v>47</v>
      </c>
      <c r="I315" s="214"/>
      <c r="J315" s="210"/>
      <c r="K315" s="210"/>
      <c r="L315" s="215"/>
      <c r="M315" s="216"/>
      <c r="N315" s="217"/>
      <c r="O315" s="217"/>
      <c r="P315" s="217"/>
      <c r="Q315" s="217"/>
      <c r="R315" s="217"/>
      <c r="S315" s="217"/>
      <c r="T315" s="218"/>
      <c r="AT315" s="219" t="s">
        <v>157</v>
      </c>
      <c r="AU315" s="219" t="s">
        <v>82</v>
      </c>
      <c r="AV315" s="14" t="s">
        <v>82</v>
      </c>
      <c r="AW315" s="14" t="s">
        <v>33</v>
      </c>
      <c r="AX315" s="14" t="s">
        <v>80</v>
      </c>
      <c r="AY315" s="219" t="s">
        <v>146</v>
      </c>
    </row>
    <row r="316" spans="1:65" s="2" customFormat="1" ht="24.2" customHeight="1">
      <c r="A316" s="36"/>
      <c r="B316" s="37"/>
      <c r="C316" s="180" t="s">
        <v>861</v>
      </c>
      <c r="D316" s="180" t="s">
        <v>149</v>
      </c>
      <c r="E316" s="181" t="s">
        <v>2786</v>
      </c>
      <c r="F316" s="182" t="s">
        <v>2787</v>
      </c>
      <c r="G316" s="183" t="s">
        <v>785</v>
      </c>
      <c r="H316" s="184">
        <v>6</v>
      </c>
      <c r="I316" s="185"/>
      <c r="J316" s="186">
        <f>ROUND(I316*H316,2)</f>
        <v>0</v>
      </c>
      <c r="K316" s="182" t="s">
        <v>362</v>
      </c>
      <c r="L316" s="41"/>
      <c r="M316" s="187" t="s">
        <v>19</v>
      </c>
      <c r="N316" s="188" t="s">
        <v>43</v>
      </c>
      <c r="O316" s="66"/>
      <c r="P316" s="189">
        <f>O316*H316</f>
        <v>0</v>
      </c>
      <c r="Q316" s="189">
        <v>1.7000000000000001E-4</v>
      </c>
      <c r="R316" s="189">
        <f>Q316*H316</f>
        <v>1.0200000000000001E-3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241</v>
      </c>
      <c r="AT316" s="191" t="s">
        <v>149</v>
      </c>
      <c r="AU316" s="191" t="s">
        <v>82</v>
      </c>
      <c r="AY316" s="19" t="s">
        <v>146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241</v>
      </c>
      <c r="BM316" s="191" t="s">
        <v>2788</v>
      </c>
    </row>
    <row r="317" spans="1:65" s="2" customFormat="1">
      <c r="A317" s="36"/>
      <c r="B317" s="37"/>
      <c r="C317" s="38"/>
      <c r="D317" s="193" t="s">
        <v>155</v>
      </c>
      <c r="E317" s="38"/>
      <c r="F317" s="194" t="s">
        <v>2789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155</v>
      </c>
      <c r="AU317" s="19" t="s">
        <v>82</v>
      </c>
    </row>
    <row r="318" spans="1:65" s="13" customFormat="1">
      <c r="B318" s="198"/>
      <c r="C318" s="199"/>
      <c r="D318" s="200" t="s">
        <v>157</v>
      </c>
      <c r="E318" s="201" t="s">
        <v>19</v>
      </c>
      <c r="F318" s="202" t="s">
        <v>2785</v>
      </c>
      <c r="G318" s="199"/>
      <c r="H318" s="201" t="s">
        <v>19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157</v>
      </c>
      <c r="AU318" s="208" t="s">
        <v>82</v>
      </c>
      <c r="AV318" s="13" t="s">
        <v>80</v>
      </c>
      <c r="AW318" s="13" t="s">
        <v>33</v>
      </c>
      <c r="AX318" s="13" t="s">
        <v>72</v>
      </c>
      <c r="AY318" s="208" t="s">
        <v>146</v>
      </c>
    </row>
    <row r="319" spans="1:65" s="14" customFormat="1">
      <c r="B319" s="209"/>
      <c r="C319" s="210"/>
      <c r="D319" s="200" t="s">
        <v>157</v>
      </c>
      <c r="E319" s="211" t="s">
        <v>19</v>
      </c>
      <c r="F319" s="212" t="s">
        <v>188</v>
      </c>
      <c r="G319" s="210"/>
      <c r="H319" s="213">
        <v>6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157</v>
      </c>
      <c r="AU319" s="219" t="s">
        <v>82</v>
      </c>
      <c r="AV319" s="14" t="s">
        <v>82</v>
      </c>
      <c r="AW319" s="14" t="s">
        <v>33</v>
      </c>
      <c r="AX319" s="14" t="s">
        <v>80</v>
      </c>
      <c r="AY319" s="219" t="s">
        <v>146</v>
      </c>
    </row>
    <row r="320" spans="1:65" s="2" customFormat="1" ht="21.75" customHeight="1">
      <c r="A320" s="36"/>
      <c r="B320" s="37"/>
      <c r="C320" s="180" t="s">
        <v>866</v>
      </c>
      <c r="D320" s="180" t="s">
        <v>149</v>
      </c>
      <c r="E320" s="181" t="s">
        <v>2790</v>
      </c>
      <c r="F320" s="182" t="s">
        <v>2791</v>
      </c>
      <c r="G320" s="183" t="s">
        <v>297</v>
      </c>
      <c r="H320" s="184">
        <v>34</v>
      </c>
      <c r="I320" s="185"/>
      <c r="J320" s="186">
        <f>ROUND(I320*H320,2)</f>
        <v>0</v>
      </c>
      <c r="K320" s="182" t="s">
        <v>362</v>
      </c>
      <c r="L320" s="41"/>
      <c r="M320" s="187" t="s">
        <v>19</v>
      </c>
      <c r="N320" s="188" t="s">
        <v>43</v>
      </c>
      <c r="O320" s="66"/>
      <c r="P320" s="189">
        <f>O320*H320</f>
        <v>0</v>
      </c>
      <c r="Q320" s="189">
        <v>2.2300000000000002E-3</v>
      </c>
      <c r="R320" s="189">
        <f>Q320*H320</f>
        <v>7.5820000000000012E-2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241</v>
      </c>
      <c r="AT320" s="191" t="s">
        <v>149</v>
      </c>
      <c r="AU320" s="191" t="s">
        <v>82</v>
      </c>
      <c r="AY320" s="19" t="s">
        <v>146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241</v>
      </c>
      <c r="BM320" s="191" t="s">
        <v>2792</v>
      </c>
    </row>
    <row r="321" spans="1:65" s="2" customFormat="1">
      <c r="A321" s="36"/>
      <c r="B321" s="37"/>
      <c r="C321" s="38"/>
      <c r="D321" s="193" t="s">
        <v>155</v>
      </c>
      <c r="E321" s="38"/>
      <c r="F321" s="194" t="s">
        <v>2793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155</v>
      </c>
      <c r="AU321" s="19" t="s">
        <v>82</v>
      </c>
    </row>
    <row r="322" spans="1:65" s="13" customFormat="1">
      <c r="B322" s="198"/>
      <c r="C322" s="199"/>
      <c r="D322" s="200" t="s">
        <v>157</v>
      </c>
      <c r="E322" s="201" t="s">
        <v>19</v>
      </c>
      <c r="F322" s="202" t="s">
        <v>2794</v>
      </c>
      <c r="G322" s="199"/>
      <c r="H322" s="201" t="s">
        <v>19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157</v>
      </c>
      <c r="AU322" s="208" t="s">
        <v>82</v>
      </c>
      <c r="AV322" s="13" t="s">
        <v>80</v>
      </c>
      <c r="AW322" s="13" t="s">
        <v>33</v>
      </c>
      <c r="AX322" s="13" t="s">
        <v>72</v>
      </c>
      <c r="AY322" s="208" t="s">
        <v>146</v>
      </c>
    </row>
    <row r="323" spans="1:65" s="14" customFormat="1">
      <c r="B323" s="209"/>
      <c r="C323" s="210"/>
      <c r="D323" s="200" t="s">
        <v>157</v>
      </c>
      <c r="E323" s="211" t="s">
        <v>19</v>
      </c>
      <c r="F323" s="212" t="s">
        <v>346</v>
      </c>
      <c r="G323" s="210"/>
      <c r="H323" s="213">
        <v>34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157</v>
      </c>
      <c r="AU323" s="219" t="s">
        <v>82</v>
      </c>
      <c r="AV323" s="14" t="s">
        <v>82</v>
      </c>
      <c r="AW323" s="14" t="s">
        <v>33</v>
      </c>
      <c r="AX323" s="14" t="s">
        <v>80</v>
      </c>
      <c r="AY323" s="219" t="s">
        <v>146</v>
      </c>
    </row>
    <row r="324" spans="1:65" s="2" customFormat="1" ht="16.5" customHeight="1">
      <c r="A324" s="36"/>
      <c r="B324" s="37"/>
      <c r="C324" s="180" t="s">
        <v>876</v>
      </c>
      <c r="D324" s="180" t="s">
        <v>149</v>
      </c>
      <c r="E324" s="181" t="s">
        <v>2795</v>
      </c>
      <c r="F324" s="182" t="s">
        <v>2796</v>
      </c>
      <c r="G324" s="183" t="s">
        <v>297</v>
      </c>
      <c r="H324" s="184">
        <v>46.6</v>
      </c>
      <c r="I324" s="185"/>
      <c r="J324" s="186">
        <f>ROUND(I324*H324,2)</f>
        <v>0</v>
      </c>
      <c r="K324" s="182" t="s">
        <v>19</v>
      </c>
      <c r="L324" s="41"/>
      <c r="M324" s="187" t="s">
        <v>19</v>
      </c>
      <c r="N324" s="188" t="s">
        <v>43</v>
      </c>
      <c r="O324" s="66"/>
      <c r="P324" s="189">
        <f>O324*H324</f>
        <v>0</v>
      </c>
      <c r="Q324" s="189">
        <v>0</v>
      </c>
      <c r="R324" s="189">
        <f>Q324*H324</f>
        <v>0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241</v>
      </c>
      <c r="AT324" s="191" t="s">
        <v>149</v>
      </c>
      <c r="AU324" s="191" t="s">
        <v>82</v>
      </c>
      <c r="AY324" s="19" t="s">
        <v>146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80</v>
      </c>
      <c r="BK324" s="192">
        <f>ROUND(I324*H324,2)</f>
        <v>0</v>
      </c>
      <c r="BL324" s="19" t="s">
        <v>241</v>
      </c>
      <c r="BM324" s="191" t="s">
        <v>2797</v>
      </c>
    </row>
    <row r="325" spans="1:65" s="2" customFormat="1" ht="21.75" customHeight="1">
      <c r="A325" s="36"/>
      <c r="B325" s="37"/>
      <c r="C325" s="180" t="s">
        <v>880</v>
      </c>
      <c r="D325" s="180" t="s">
        <v>149</v>
      </c>
      <c r="E325" s="181" t="s">
        <v>2798</v>
      </c>
      <c r="F325" s="182" t="s">
        <v>2799</v>
      </c>
      <c r="G325" s="183" t="s">
        <v>297</v>
      </c>
      <c r="H325" s="184">
        <v>205.364</v>
      </c>
      <c r="I325" s="185"/>
      <c r="J325" s="186">
        <f>ROUND(I325*H325,2)</f>
        <v>0</v>
      </c>
      <c r="K325" s="182" t="s">
        <v>19</v>
      </c>
      <c r="L325" s="41"/>
      <c r="M325" s="187" t="s">
        <v>19</v>
      </c>
      <c r="N325" s="188" t="s">
        <v>43</v>
      </c>
      <c r="O325" s="66"/>
      <c r="P325" s="189">
        <f>O325*H325</f>
        <v>0</v>
      </c>
      <c r="Q325" s="189">
        <v>8.4999999999999995E-4</v>
      </c>
      <c r="R325" s="189">
        <f>Q325*H325</f>
        <v>0.1745594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241</v>
      </c>
      <c r="AT325" s="191" t="s">
        <v>149</v>
      </c>
      <c r="AU325" s="191" t="s">
        <v>82</v>
      </c>
      <c r="AY325" s="19" t="s">
        <v>146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9" t="s">
        <v>80</v>
      </c>
      <c r="BK325" s="192">
        <f>ROUND(I325*H325,2)</f>
        <v>0</v>
      </c>
      <c r="BL325" s="19" t="s">
        <v>241</v>
      </c>
      <c r="BM325" s="191" t="s">
        <v>2800</v>
      </c>
    </row>
    <row r="326" spans="1:65" s="13" customFormat="1">
      <c r="B326" s="198"/>
      <c r="C326" s="199"/>
      <c r="D326" s="200" t="s">
        <v>157</v>
      </c>
      <c r="E326" s="201" t="s">
        <v>19</v>
      </c>
      <c r="F326" s="202" t="s">
        <v>2801</v>
      </c>
      <c r="G326" s="199"/>
      <c r="H326" s="201" t="s">
        <v>19</v>
      </c>
      <c r="I326" s="203"/>
      <c r="J326" s="199"/>
      <c r="K326" s="199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157</v>
      </c>
      <c r="AU326" s="208" t="s">
        <v>82</v>
      </c>
      <c r="AV326" s="13" t="s">
        <v>80</v>
      </c>
      <c r="AW326" s="13" t="s">
        <v>33</v>
      </c>
      <c r="AX326" s="13" t="s">
        <v>72</v>
      </c>
      <c r="AY326" s="208" t="s">
        <v>146</v>
      </c>
    </row>
    <row r="327" spans="1:65" s="13" customFormat="1">
      <c r="B327" s="198"/>
      <c r="C327" s="199"/>
      <c r="D327" s="200" t="s">
        <v>157</v>
      </c>
      <c r="E327" s="201" t="s">
        <v>19</v>
      </c>
      <c r="F327" s="202" t="s">
        <v>2802</v>
      </c>
      <c r="G327" s="199"/>
      <c r="H327" s="201" t="s">
        <v>19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157</v>
      </c>
      <c r="AU327" s="208" t="s">
        <v>82</v>
      </c>
      <c r="AV327" s="13" t="s">
        <v>80</v>
      </c>
      <c r="AW327" s="13" t="s">
        <v>33</v>
      </c>
      <c r="AX327" s="13" t="s">
        <v>72</v>
      </c>
      <c r="AY327" s="208" t="s">
        <v>146</v>
      </c>
    </row>
    <row r="328" spans="1:65" s="14" customFormat="1">
      <c r="B328" s="209"/>
      <c r="C328" s="210"/>
      <c r="D328" s="200" t="s">
        <v>157</v>
      </c>
      <c r="E328" s="211" t="s">
        <v>19</v>
      </c>
      <c r="F328" s="212" t="s">
        <v>2803</v>
      </c>
      <c r="G328" s="210"/>
      <c r="H328" s="213">
        <v>205.364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157</v>
      </c>
      <c r="AU328" s="219" t="s">
        <v>82</v>
      </c>
      <c r="AV328" s="14" t="s">
        <v>82</v>
      </c>
      <c r="AW328" s="14" t="s">
        <v>33</v>
      </c>
      <c r="AX328" s="14" t="s">
        <v>80</v>
      </c>
      <c r="AY328" s="219" t="s">
        <v>146</v>
      </c>
    </row>
    <row r="329" spans="1:65" s="2" customFormat="1" ht="24.2" customHeight="1">
      <c r="A329" s="36"/>
      <c r="B329" s="37"/>
      <c r="C329" s="180" t="s">
        <v>884</v>
      </c>
      <c r="D329" s="180" t="s">
        <v>149</v>
      </c>
      <c r="E329" s="181" t="s">
        <v>2804</v>
      </c>
      <c r="F329" s="182" t="s">
        <v>2805</v>
      </c>
      <c r="G329" s="183" t="s">
        <v>213</v>
      </c>
      <c r="H329" s="184">
        <v>0.64500000000000002</v>
      </c>
      <c r="I329" s="185"/>
      <c r="J329" s="186">
        <f>ROUND(I329*H329,2)</f>
        <v>0</v>
      </c>
      <c r="K329" s="182" t="s">
        <v>362</v>
      </c>
      <c r="L329" s="41"/>
      <c r="M329" s="187" t="s">
        <v>19</v>
      </c>
      <c r="N329" s="188" t="s">
        <v>43</v>
      </c>
      <c r="O329" s="66"/>
      <c r="P329" s="189">
        <f>O329*H329</f>
        <v>0</v>
      </c>
      <c r="Q329" s="189">
        <v>0</v>
      </c>
      <c r="R329" s="189">
        <f>Q329*H329</f>
        <v>0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241</v>
      </c>
      <c r="AT329" s="191" t="s">
        <v>149</v>
      </c>
      <c r="AU329" s="191" t="s">
        <v>82</v>
      </c>
      <c r="AY329" s="19" t="s">
        <v>146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80</v>
      </c>
      <c r="BK329" s="192">
        <f>ROUND(I329*H329,2)</f>
        <v>0</v>
      </c>
      <c r="BL329" s="19" t="s">
        <v>241</v>
      </c>
      <c r="BM329" s="191" t="s">
        <v>2806</v>
      </c>
    </row>
    <row r="330" spans="1:65" s="2" customFormat="1">
      <c r="A330" s="36"/>
      <c r="B330" s="37"/>
      <c r="C330" s="38"/>
      <c r="D330" s="193" t="s">
        <v>155</v>
      </c>
      <c r="E330" s="38"/>
      <c r="F330" s="194" t="s">
        <v>2807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155</v>
      </c>
      <c r="AU330" s="19" t="s">
        <v>82</v>
      </c>
    </row>
    <row r="331" spans="1:65" s="12" customFormat="1" ht="22.9" customHeight="1">
      <c r="B331" s="164"/>
      <c r="C331" s="165"/>
      <c r="D331" s="166" t="s">
        <v>71</v>
      </c>
      <c r="E331" s="178" t="s">
        <v>310</v>
      </c>
      <c r="F331" s="178" t="s">
        <v>311</v>
      </c>
      <c r="G331" s="165"/>
      <c r="H331" s="165"/>
      <c r="I331" s="168"/>
      <c r="J331" s="179">
        <f>BK331</f>
        <v>0</v>
      </c>
      <c r="K331" s="165"/>
      <c r="L331" s="170"/>
      <c r="M331" s="171"/>
      <c r="N331" s="172"/>
      <c r="O331" s="172"/>
      <c r="P331" s="173">
        <f>SUM(P332:P356)</f>
        <v>0</v>
      </c>
      <c r="Q331" s="172"/>
      <c r="R331" s="173">
        <f>SUM(R332:R356)</f>
        <v>7.7658839999999993E-2</v>
      </c>
      <c r="S331" s="172"/>
      <c r="T331" s="174">
        <f>SUM(T332:T356)</f>
        <v>0</v>
      </c>
      <c r="AR331" s="175" t="s">
        <v>82</v>
      </c>
      <c r="AT331" s="176" t="s">
        <v>71</v>
      </c>
      <c r="AU331" s="176" t="s">
        <v>80</v>
      </c>
      <c r="AY331" s="175" t="s">
        <v>146</v>
      </c>
      <c r="BK331" s="177">
        <f>SUM(BK332:BK356)</f>
        <v>0</v>
      </c>
    </row>
    <row r="332" spans="1:65" s="2" customFormat="1" ht="21.75" customHeight="1">
      <c r="A332" s="36"/>
      <c r="B332" s="37"/>
      <c r="C332" s="180" t="s">
        <v>888</v>
      </c>
      <c r="D332" s="180" t="s">
        <v>149</v>
      </c>
      <c r="E332" s="181" t="s">
        <v>2808</v>
      </c>
      <c r="F332" s="182" t="s">
        <v>2809</v>
      </c>
      <c r="G332" s="183" t="s">
        <v>152</v>
      </c>
      <c r="H332" s="184">
        <v>504.27800000000002</v>
      </c>
      <c r="I332" s="185"/>
      <c r="J332" s="186">
        <f>ROUND(I332*H332,2)</f>
        <v>0</v>
      </c>
      <c r="K332" s="182" t="s">
        <v>362</v>
      </c>
      <c r="L332" s="41"/>
      <c r="M332" s="187" t="s">
        <v>19</v>
      </c>
      <c r="N332" s="188" t="s">
        <v>43</v>
      </c>
      <c r="O332" s="66"/>
      <c r="P332" s="189">
        <f>O332*H332</f>
        <v>0</v>
      </c>
      <c r="Q332" s="189">
        <v>0</v>
      </c>
      <c r="R332" s="189">
        <f>Q332*H332</f>
        <v>0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241</v>
      </c>
      <c r="AT332" s="191" t="s">
        <v>149</v>
      </c>
      <c r="AU332" s="191" t="s">
        <v>82</v>
      </c>
      <c r="AY332" s="19" t="s">
        <v>146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80</v>
      </c>
      <c r="BK332" s="192">
        <f>ROUND(I332*H332,2)</f>
        <v>0</v>
      </c>
      <c r="BL332" s="19" t="s">
        <v>241</v>
      </c>
      <c r="BM332" s="191" t="s">
        <v>2810</v>
      </c>
    </row>
    <row r="333" spans="1:65" s="2" customFormat="1">
      <c r="A333" s="36"/>
      <c r="B333" s="37"/>
      <c r="C333" s="38"/>
      <c r="D333" s="193" t="s">
        <v>155</v>
      </c>
      <c r="E333" s="38"/>
      <c r="F333" s="194" t="s">
        <v>2811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155</v>
      </c>
      <c r="AU333" s="19" t="s">
        <v>82</v>
      </c>
    </row>
    <row r="334" spans="1:65" s="13" customFormat="1">
      <c r="B334" s="198"/>
      <c r="C334" s="199"/>
      <c r="D334" s="200" t="s">
        <v>157</v>
      </c>
      <c r="E334" s="201" t="s">
        <v>19</v>
      </c>
      <c r="F334" s="202" t="s">
        <v>603</v>
      </c>
      <c r="G334" s="199"/>
      <c r="H334" s="201" t="s">
        <v>19</v>
      </c>
      <c r="I334" s="203"/>
      <c r="J334" s="199"/>
      <c r="K334" s="199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157</v>
      </c>
      <c r="AU334" s="208" t="s">
        <v>82</v>
      </c>
      <c r="AV334" s="13" t="s">
        <v>80</v>
      </c>
      <c r="AW334" s="13" t="s">
        <v>33</v>
      </c>
      <c r="AX334" s="13" t="s">
        <v>72</v>
      </c>
      <c r="AY334" s="208" t="s">
        <v>146</v>
      </c>
    </row>
    <row r="335" spans="1:65" s="14" customFormat="1">
      <c r="B335" s="209"/>
      <c r="C335" s="210"/>
      <c r="D335" s="200" t="s">
        <v>157</v>
      </c>
      <c r="E335" s="211" t="s">
        <v>19</v>
      </c>
      <c r="F335" s="212" t="s">
        <v>604</v>
      </c>
      <c r="G335" s="210"/>
      <c r="H335" s="213">
        <v>18.3</v>
      </c>
      <c r="I335" s="214"/>
      <c r="J335" s="210"/>
      <c r="K335" s="210"/>
      <c r="L335" s="215"/>
      <c r="M335" s="216"/>
      <c r="N335" s="217"/>
      <c r="O335" s="217"/>
      <c r="P335" s="217"/>
      <c r="Q335" s="217"/>
      <c r="R335" s="217"/>
      <c r="S335" s="217"/>
      <c r="T335" s="218"/>
      <c r="AT335" s="219" t="s">
        <v>157</v>
      </c>
      <c r="AU335" s="219" t="s">
        <v>82</v>
      </c>
      <c r="AV335" s="14" t="s">
        <v>82</v>
      </c>
      <c r="AW335" s="14" t="s">
        <v>33</v>
      </c>
      <c r="AX335" s="14" t="s">
        <v>72</v>
      </c>
      <c r="AY335" s="219" t="s">
        <v>146</v>
      </c>
    </row>
    <row r="336" spans="1:65" s="14" customFormat="1">
      <c r="B336" s="209"/>
      <c r="C336" s="210"/>
      <c r="D336" s="200" t="s">
        <v>157</v>
      </c>
      <c r="E336" s="211" t="s">
        <v>19</v>
      </c>
      <c r="F336" s="212" t="s">
        <v>605</v>
      </c>
      <c r="G336" s="210"/>
      <c r="H336" s="213">
        <v>18.725000000000001</v>
      </c>
      <c r="I336" s="214"/>
      <c r="J336" s="210"/>
      <c r="K336" s="210"/>
      <c r="L336" s="215"/>
      <c r="M336" s="216"/>
      <c r="N336" s="217"/>
      <c r="O336" s="217"/>
      <c r="P336" s="217"/>
      <c r="Q336" s="217"/>
      <c r="R336" s="217"/>
      <c r="S336" s="217"/>
      <c r="T336" s="218"/>
      <c r="AT336" s="219" t="s">
        <v>157</v>
      </c>
      <c r="AU336" s="219" t="s">
        <v>82</v>
      </c>
      <c r="AV336" s="14" t="s">
        <v>82</v>
      </c>
      <c r="AW336" s="14" t="s">
        <v>33</v>
      </c>
      <c r="AX336" s="14" t="s">
        <v>72</v>
      </c>
      <c r="AY336" s="219" t="s">
        <v>146</v>
      </c>
    </row>
    <row r="337" spans="1:65" s="14" customFormat="1">
      <c r="B337" s="209"/>
      <c r="C337" s="210"/>
      <c r="D337" s="200" t="s">
        <v>157</v>
      </c>
      <c r="E337" s="211" t="s">
        <v>19</v>
      </c>
      <c r="F337" s="212" t="s">
        <v>606</v>
      </c>
      <c r="G337" s="210"/>
      <c r="H337" s="213">
        <v>66.25</v>
      </c>
      <c r="I337" s="214"/>
      <c r="J337" s="210"/>
      <c r="K337" s="210"/>
      <c r="L337" s="215"/>
      <c r="M337" s="216"/>
      <c r="N337" s="217"/>
      <c r="O337" s="217"/>
      <c r="P337" s="217"/>
      <c r="Q337" s="217"/>
      <c r="R337" s="217"/>
      <c r="S337" s="217"/>
      <c r="T337" s="218"/>
      <c r="AT337" s="219" t="s">
        <v>157</v>
      </c>
      <c r="AU337" s="219" t="s">
        <v>82</v>
      </c>
      <c r="AV337" s="14" t="s">
        <v>82</v>
      </c>
      <c r="AW337" s="14" t="s">
        <v>33</v>
      </c>
      <c r="AX337" s="14" t="s">
        <v>72</v>
      </c>
      <c r="AY337" s="219" t="s">
        <v>146</v>
      </c>
    </row>
    <row r="338" spans="1:65" s="14" customFormat="1">
      <c r="B338" s="209"/>
      <c r="C338" s="210"/>
      <c r="D338" s="200" t="s">
        <v>157</v>
      </c>
      <c r="E338" s="211" t="s">
        <v>19</v>
      </c>
      <c r="F338" s="212" t="s">
        <v>607</v>
      </c>
      <c r="G338" s="210"/>
      <c r="H338" s="213">
        <v>64.063000000000002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157</v>
      </c>
      <c r="AU338" s="219" t="s">
        <v>82</v>
      </c>
      <c r="AV338" s="14" t="s">
        <v>82</v>
      </c>
      <c r="AW338" s="14" t="s">
        <v>33</v>
      </c>
      <c r="AX338" s="14" t="s">
        <v>72</v>
      </c>
      <c r="AY338" s="219" t="s">
        <v>146</v>
      </c>
    </row>
    <row r="339" spans="1:65" s="14" customFormat="1">
      <c r="B339" s="209"/>
      <c r="C339" s="210"/>
      <c r="D339" s="200" t="s">
        <v>157</v>
      </c>
      <c r="E339" s="211" t="s">
        <v>19</v>
      </c>
      <c r="F339" s="212" t="s">
        <v>608</v>
      </c>
      <c r="G339" s="210"/>
      <c r="H339" s="213">
        <v>68.385000000000005</v>
      </c>
      <c r="I339" s="214"/>
      <c r="J339" s="210"/>
      <c r="K339" s="210"/>
      <c r="L339" s="215"/>
      <c r="M339" s="216"/>
      <c r="N339" s="217"/>
      <c r="O339" s="217"/>
      <c r="P339" s="217"/>
      <c r="Q339" s="217"/>
      <c r="R339" s="217"/>
      <c r="S339" s="217"/>
      <c r="T339" s="218"/>
      <c r="AT339" s="219" t="s">
        <v>157</v>
      </c>
      <c r="AU339" s="219" t="s">
        <v>82</v>
      </c>
      <c r="AV339" s="14" t="s">
        <v>82</v>
      </c>
      <c r="AW339" s="14" t="s">
        <v>33</v>
      </c>
      <c r="AX339" s="14" t="s">
        <v>72</v>
      </c>
      <c r="AY339" s="219" t="s">
        <v>146</v>
      </c>
    </row>
    <row r="340" spans="1:65" s="14" customFormat="1">
      <c r="B340" s="209"/>
      <c r="C340" s="210"/>
      <c r="D340" s="200" t="s">
        <v>157</v>
      </c>
      <c r="E340" s="211" t="s">
        <v>19</v>
      </c>
      <c r="F340" s="212" t="s">
        <v>609</v>
      </c>
      <c r="G340" s="210"/>
      <c r="H340" s="213">
        <v>75.435000000000002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157</v>
      </c>
      <c r="AU340" s="219" t="s">
        <v>82</v>
      </c>
      <c r="AV340" s="14" t="s">
        <v>82</v>
      </c>
      <c r="AW340" s="14" t="s">
        <v>33</v>
      </c>
      <c r="AX340" s="14" t="s">
        <v>72</v>
      </c>
      <c r="AY340" s="219" t="s">
        <v>146</v>
      </c>
    </row>
    <row r="341" spans="1:65" s="13" customFormat="1">
      <c r="B341" s="198"/>
      <c r="C341" s="199"/>
      <c r="D341" s="200" t="s">
        <v>157</v>
      </c>
      <c r="E341" s="201" t="s">
        <v>19</v>
      </c>
      <c r="F341" s="202" t="s">
        <v>580</v>
      </c>
      <c r="G341" s="199"/>
      <c r="H341" s="201" t="s">
        <v>19</v>
      </c>
      <c r="I341" s="203"/>
      <c r="J341" s="199"/>
      <c r="K341" s="199"/>
      <c r="L341" s="204"/>
      <c r="M341" s="205"/>
      <c r="N341" s="206"/>
      <c r="O341" s="206"/>
      <c r="P341" s="206"/>
      <c r="Q341" s="206"/>
      <c r="R341" s="206"/>
      <c r="S341" s="206"/>
      <c r="T341" s="207"/>
      <c r="AT341" s="208" t="s">
        <v>157</v>
      </c>
      <c r="AU341" s="208" t="s">
        <v>82</v>
      </c>
      <c r="AV341" s="13" t="s">
        <v>80</v>
      </c>
      <c r="AW341" s="13" t="s">
        <v>33</v>
      </c>
      <c r="AX341" s="13" t="s">
        <v>72</v>
      </c>
      <c r="AY341" s="208" t="s">
        <v>146</v>
      </c>
    </row>
    <row r="342" spans="1:65" s="14" customFormat="1">
      <c r="B342" s="209"/>
      <c r="C342" s="210"/>
      <c r="D342" s="200" t="s">
        <v>157</v>
      </c>
      <c r="E342" s="211" t="s">
        <v>19</v>
      </c>
      <c r="F342" s="212" t="s">
        <v>1483</v>
      </c>
      <c r="G342" s="210"/>
      <c r="H342" s="213">
        <v>27.52</v>
      </c>
      <c r="I342" s="214"/>
      <c r="J342" s="210"/>
      <c r="K342" s="210"/>
      <c r="L342" s="215"/>
      <c r="M342" s="216"/>
      <c r="N342" s="217"/>
      <c r="O342" s="217"/>
      <c r="P342" s="217"/>
      <c r="Q342" s="217"/>
      <c r="R342" s="217"/>
      <c r="S342" s="217"/>
      <c r="T342" s="218"/>
      <c r="AT342" s="219" t="s">
        <v>157</v>
      </c>
      <c r="AU342" s="219" t="s">
        <v>82</v>
      </c>
      <c r="AV342" s="14" t="s">
        <v>82</v>
      </c>
      <c r="AW342" s="14" t="s">
        <v>33</v>
      </c>
      <c r="AX342" s="14" t="s">
        <v>72</v>
      </c>
      <c r="AY342" s="219" t="s">
        <v>146</v>
      </c>
    </row>
    <row r="343" spans="1:65" s="14" customFormat="1">
      <c r="B343" s="209"/>
      <c r="C343" s="210"/>
      <c r="D343" s="200" t="s">
        <v>157</v>
      </c>
      <c r="E343" s="211" t="s">
        <v>19</v>
      </c>
      <c r="F343" s="212" t="s">
        <v>1484</v>
      </c>
      <c r="G343" s="210"/>
      <c r="H343" s="213">
        <v>83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157</v>
      </c>
      <c r="AU343" s="219" t="s">
        <v>82</v>
      </c>
      <c r="AV343" s="14" t="s">
        <v>82</v>
      </c>
      <c r="AW343" s="14" t="s">
        <v>33</v>
      </c>
      <c r="AX343" s="14" t="s">
        <v>72</v>
      </c>
      <c r="AY343" s="219" t="s">
        <v>146</v>
      </c>
    </row>
    <row r="344" spans="1:65" s="14" customFormat="1">
      <c r="B344" s="209"/>
      <c r="C344" s="210"/>
      <c r="D344" s="200" t="s">
        <v>157</v>
      </c>
      <c r="E344" s="211" t="s">
        <v>19</v>
      </c>
      <c r="F344" s="212" t="s">
        <v>1485</v>
      </c>
      <c r="G344" s="210"/>
      <c r="H344" s="213">
        <v>-9.6</v>
      </c>
      <c r="I344" s="214"/>
      <c r="J344" s="210"/>
      <c r="K344" s="210"/>
      <c r="L344" s="215"/>
      <c r="M344" s="216"/>
      <c r="N344" s="217"/>
      <c r="O344" s="217"/>
      <c r="P344" s="217"/>
      <c r="Q344" s="217"/>
      <c r="R344" s="217"/>
      <c r="S344" s="217"/>
      <c r="T344" s="218"/>
      <c r="AT344" s="219" t="s">
        <v>157</v>
      </c>
      <c r="AU344" s="219" t="s">
        <v>82</v>
      </c>
      <c r="AV344" s="14" t="s">
        <v>82</v>
      </c>
      <c r="AW344" s="14" t="s">
        <v>33</v>
      </c>
      <c r="AX344" s="14" t="s">
        <v>72</v>
      </c>
      <c r="AY344" s="219" t="s">
        <v>146</v>
      </c>
    </row>
    <row r="345" spans="1:65" s="14" customFormat="1">
      <c r="B345" s="209"/>
      <c r="C345" s="210"/>
      <c r="D345" s="200" t="s">
        <v>157</v>
      </c>
      <c r="E345" s="211" t="s">
        <v>19</v>
      </c>
      <c r="F345" s="212" t="s">
        <v>1486</v>
      </c>
      <c r="G345" s="210"/>
      <c r="H345" s="213">
        <v>-8.25</v>
      </c>
      <c r="I345" s="214"/>
      <c r="J345" s="210"/>
      <c r="K345" s="210"/>
      <c r="L345" s="215"/>
      <c r="M345" s="216"/>
      <c r="N345" s="217"/>
      <c r="O345" s="217"/>
      <c r="P345" s="217"/>
      <c r="Q345" s="217"/>
      <c r="R345" s="217"/>
      <c r="S345" s="217"/>
      <c r="T345" s="218"/>
      <c r="AT345" s="219" t="s">
        <v>157</v>
      </c>
      <c r="AU345" s="219" t="s">
        <v>82</v>
      </c>
      <c r="AV345" s="14" t="s">
        <v>82</v>
      </c>
      <c r="AW345" s="14" t="s">
        <v>33</v>
      </c>
      <c r="AX345" s="14" t="s">
        <v>72</v>
      </c>
      <c r="AY345" s="219" t="s">
        <v>146</v>
      </c>
    </row>
    <row r="346" spans="1:65" s="13" customFormat="1">
      <c r="B346" s="198"/>
      <c r="C346" s="199"/>
      <c r="D346" s="200" t="s">
        <v>157</v>
      </c>
      <c r="E346" s="201" t="s">
        <v>19</v>
      </c>
      <c r="F346" s="202" t="s">
        <v>585</v>
      </c>
      <c r="G346" s="199"/>
      <c r="H346" s="201" t="s">
        <v>19</v>
      </c>
      <c r="I346" s="203"/>
      <c r="J346" s="199"/>
      <c r="K346" s="199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157</v>
      </c>
      <c r="AU346" s="208" t="s">
        <v>82</v>
      </c>
      <c r="AV346" s="13" t="s">
        <v>80</v>
      </c>
      <c r="AW346" s="13" t="s">
        <v>33</v>
      </c>
      <c r="AX346" s="13" t="s">
        <v>72</v>
      </c>
      <c r="AY346" s="208" t="s">
        <v>146</v>
      </c>
    </row>
    <row r="347" spans="1:65" s="14" customFormat="1">
      <c r="B347" s="209"/>
      <c r="C347" s="210"/>
      <c r="D347" s="200" t="s">
        <v>157</v>
      </c>
      <c r="E347" s="211" t="s">
        <v>19</v>
      </c>
      <c r="F347" s="212" t="s">
        <v>1487</v>
      </c>
      <c r="G347" s="210"/>
      <c r="H347" s="213">
        <v>64.5</v>
      </c>
      <c r="I347" s="214"/>
      <c r="J347" s="210"/>
      <c r="K347" s="210"/>
      <c r="L347" s="215"/>
      <c r="M347" s="216"/>
      <c r="N347" s="217"/>
      <c r="O347" s="217"/>
      <c r="P347" s="217"/>
      <c r="Q347" s="217"/>
      <c r="R347" s="217"/>
      <c r="S347" s="217"/>
      <c r="T347" s="218"/>
      <c r="AT347" s="219" t="s">
        <v>157</v>
      </c>
      <c r="AU347" s="219" t="s">
        <v>82</v>
      </c>
      <c r="AV347" s="14" t="s">
        <v>82</v>
      </c>
      <c r="AW347" s="14" t="s">
        <v>33</v>
      </c>
      <c r="AX347" s="14" t="s">
        <v>72</v>
      </c>
      <c r="AY347" s="219" t="s">
        <v>146</v>
      </c>
    </row>
    <row r="348" spans="1:65" s="14" customFormat="1">
      <c r="B348" s="209"/>
      <c r="C348" s="210"/>
      <c r="D348" s="200" t="s">
        <v>157</v>
      </c>
      <c r="E348" s="211" t="s">
        <v>19</v>
      </c>
      <c r="F348" s="212" t="s">
        <v>1488</v>
      </c>
      <c r="G348" s="210"/>
      <c r="H348" s="213">
        <v>15.75</v>
      </c>
      <c r="I348" s="214"/>
      <c r="J348" s="210"/>
      <c r="K348" s="210"/>
      <c r="L348" s="215"/>
      <c r="M348" s="216"/>
      <c r="N348" s="217"/>
      <c r="O348" s="217"/>
      <c r="P348" s="217"/>
      <c r="Q348" s="217"/>
      <c r="R348" s="217"/>
      <c r="S348" s="217"/>
      <c r="T348" s="218"/>
      <c r="AT348" s="219" t="s">
        <v>157</v>
      </c>
      <c r="AU348" s="219" t="s">
        <v>82</v>
      </c>
      <c r="AV348" s="14" t="s">
        <v>82</v>
      </c>
      <c r="AW348" s="14" t="s">
        <v>33</v>
      </c>
      <c r="AX348" s="14" t="s">
        <v>72</v>
      </c>
      <c r="AY348" s="219" t="s">
        <v>146</v>
      </c>
    </row>
    <row r="349" spans="1:65" s="14" customFormat="1">
      <c r="B349" s="209"/>
      <c r="C349" s="210"/>
      <c r="D349" s="200" t="s">
        <v>157</v>
      </c>
      <c r="E349" s="211" t="s">
        <v>19</v>
      </c>
      <c r="F349" s="212" t="s">
        <v>1489</v>
      </c>
      <c r="G349" s="210"/>
      <c r="H349" s="213">
        <v>20.2</v>
      </c>
      <c r="I349" s="214"/>
      <c r="J349" s="210"/>
      <c r="K349" s="210"/>
      <c r="L349" s="215"/>
      <c r="M349" s="216"/>
      <c r="N349" s="217"/>
      <c r="O349" s="217"/>
      <c r="P349" s="217"/>
      <c r="Q349" s="217"/>
      <c r="R349" s="217"/>
      <c r="S349" s="217"/>
      <c r="T349" s="218"/>
      <c r="AT349" s="219" t="s">
        <v>157</v>
      </c>
      <c r="AU349" s="219" t="s">
        <v>82</v>
      </c>
      <c r="AV349" s="14" t="s">
        <v>82</v>
      </c>
      <c r="AW349" s="14" t="s">
        <v>33</v>
      </c>
      <c r="AX349" s="14" t="s">
        <v>72</v>
      </c>
      <c r="AY349" s="219" t="s">
        <v>146</v>
      </c>
    </row>
    <row r="350" spans="1:65" s="15" customFormat="1">
      <c r="B350" s="220"/>
      <c r="C350" s="221"/>
      <c r="D350" s="200" t="s">
        <v>157</v>
      </c>
      <c r="E350" s="222" t="s">
        <v>19</v>
      </c>
      <c r="F350" s="223" t="s">
        <v>161</v>
      </c>
      <c r="G350" s="221"/>
      <c r="H350" s="224">
        <v>504.27800000000002</v>
      </c>
      <c r="I350" s="225"/>
      <c r="J350" s="221"/>
      <c r="K350" s="221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157</v>
      </c>
      <c r="AU350" s="230" t="s">
        <v>82</v>
      </c>
      <c r="AV350" s="15" t="s">
        <v>147</v>
      </c>
      <c r="AW350" s="15" t="s">
        <v>33</v>
      </c>
      <c r="AX350" s="15" t="s">
        <v>80</v>
      </c>
      <c r="AY350" s="230" t="s">
        <v>146</v>
      </c>
    </row>
    <row r="351" spans="1:65" s="2" customFormat="1" ht="24.2" customHeight="1">
      <c r="A351" s="36"/>
      <c r="B351" s="37"/>
      <c r="C351" s="236" t="s">
        <v>1236</v>
      </c>
      <c r="D351" s="236" t="s">
        <v>392</v>
      </c>
      <c r="E351" s="237" t="s">
        <v>2812</v>
      </c>
      <c r="F351" s="238" t="s">
        <v>2813</v>
      </c>
      <c r="G351" s="239" t="s">
        <v>152</v>
      </c>
      <c r="H351" s="240">
        <v>554.70600000000002</v>
      </c>
      <c r="I351" s="241"/>
      <c r="J351" s="242">
        <f>ROUND(I351*H351,2)</f>
        <v>0</v>
      </c>
      <c r="K351" s="238" t="s">
        <v>362</v>
      </c>
      <c r="L351" s="243"/>
      <c r="M351" s="244" t="s">
        <v>19</v>
      </c>
      <c r="N351" s="245" t="s">
        <v>43</v>
      </c>
      <c r="O351" s="66"/>
      <c r="P351" s="189">
        <f>O351*H351</f>
        <v>0</v>
      </c>
      <c r="Q351" s="189">
        <v>1.3999999999999999E-4</v>
      </c>
      <c r="R351" s="189">
        <f>Q351*H351</f>
        <v>7.7658839999999993E-2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335</v>
      </c>
      <c r="AT351" s="191" t="s">
        <v>392</v>
      </c>
      <c r="AU351" s="191" t="s">
        <v>82</v>
      </c>
      <c r="AY351" s="19" t="s">
        <v>146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80</v>
      </c>
      <c r="BK351" s="192">
        <f>ROUND(I351*H351,2)</f>
        <v>0</v>
      </c>
      <c r="BL351" s="19" t="s">
        <v>241</v>
      </c>
      <c r="BM351" s="191" t="s">
        <v>2814</v>
      </c>
    </row>
    <row r="352" spans="1:65" s="14" customFormat="1">
      <c r="B352" s="209"/>
      <c r="C352" s="210"/>
      <c r="D352" s="200" t="s">
        <v>157</v>
      </c>
      <c r="E352" s="210"/>
      <c r="F352" s="212" t="s">
        <v>2815</v>
      </c>
      <c r="G352" s="210"/>
      <c r="H352" s="213">
        <v>554.70600000000002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157</v>
      </c>
      <c r="AU352" s="219" t="s">
        <v>82</v>
      </c>
      <c r="AV352" s="14" t="s">
        <v>82</v>
      </c>
      <c r="AW352" s="14" t="s">
        <v>4</v>
      </c>
      <c r="AX352" s="14" t="s">
        <v>80</v>
      </c>
      <c r="AY352" s="219" t="s">
        <v>146</v>
      </c>
    </row>
    <row r="353" spans="1:65" s="2" customFormat="1" ht="24.2" customHeight="1">
      <c r="A353" s="36"/>
      <c r="B353" s="37"/>
      <c r="C353" s="180" t="s">
        <v>1244</v>
      </c>
      <c r="D353" s="180" t="s">
        <v>149</v>
      </c>
      <c r="E353" s="181" t="s">
        <v>2816</v>
      </c>
      <c r="F353" s="182" t="s">
        <v>2817</v>
      </c>
      <c r="G353" s="183" t="s">
        <v>152</v>
      </c>
      <c r="H353" s="184">
        <v>484.07799999999997</v>
      </c>
      <c r="I353" s="185"/>
      <c r="J353" s="186">
        <f>ROUND(I353*H353,2)</f>
        <v>0</v>
      </c>
      <c r="K353" s="182" t="s">
        <v>362</v>
      </c>
      <c r="L353" s="41"/>
      <c r="M353" s="187" t="s">
        <v>19</v>
      </c>
      <c r="N353" s="188" t="s">
        <v>43</v>
      </c>
      <c r="O353" s="66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241</v>
      </c>
      <c r="AT353" s="191" t="s">
        <v>149</v>
      </c>
      <c r="AU353" s="191" t="s">
        <v>82</v>
      </c>
      <c r="AY353" s="19" t="s">
        <v>146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80</v>
      </c>
      <c r="BK353" s="192">
        <f>ROUND(I353*H353,2)</f>
        <v>0</v>
      </c>
      <c r="BL353" s="19" t="s">
        <v>241</v>
      </c>
      <c r="BM353" s="191" t="s">
        <v>2818</v>
      </c>
    </row>
    <row r="354" spans="1:65" s="2" customFormat="1">
      <c r="A354" s="36"/>
      <c r="B354" s="37"/>
      <c r="C354" s="38"/>
      <c r="D354" s="193" t="s">
        <v>155</v>
      </c>
      <c r="E354" s="38"/>
      <c r="F354" s="194" t="s">
        <v>2819</v>
      </c>
      <c r="G354" s="38"/>
      <c r="H354" s="38"/>
      <c r="I354" s="195"/>
      <c r="J354" s="38"/>
      <c r="K354" s="38"/>
      <c r="L354" s="41"/>
      <c r="M354" s="196"/>
      <c r="N354" s="197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155</v>
      </c>
      <c r="AU354" s="19" t="s">
        <v>82</v>
      </c>
    </row>
    <row r="355" spans="1:65" s="2" customFormat="1" ht="24.2" customHeight="1">
      <c r="A355" s="36"/>
      <c r="B355" s="37"/>
      <c r="C355" s="180" t="s">
        <v>1250</v>
      </c>
      <c r="D355" s="180" t="s">
        <v>149</v>
      </c>
      <c r="E355" s="181" t="s">
        <v>1561</v>
      </c>
      <c r="F355" s="182" t="s">
        <v>1562</v>
      </c>
      <c r="G355" s="183" t="s">
        <v>213</v>
      </c>
      <c r="H355" s="184">
        <v>7.8E-2</v>
      </c>
      <c r="I355" s="185"/>
      <c r="J355" s="186">
        <f>ROUND(I355*H355,2)</f>
        <v>0</v>
      </c>
      <c r="K355" s="182" t="s">
        <v>362</v>
      </c>
      <c r="L355" s="41"/>
      <c r="M355" s="187" t="s">
        <v>19</v>
      </c>
      <c r="N355" s="188" t="s">
        <v>43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241</v>
      </c>
      <c r="AT355" s="191" t="s">
        <v>149</v>
      </c>
      <c r="AU355" s="191" t="s">
        <v>82</v>
      </c>
      <c r="AY355" s="19" t="s">
        <v>146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241</v>
      </c>
      <c r="BM355" s="191" t="s">
        <v>2820</v>
      </c>
    </row>
    <row r="356" spans="1:65" s="2" customFormat="1">
      <c r="A356" s="36"/>
      <c r="B356" s="37"/>
      <c r="C356" s="38"/>
      <c r="D356" s="193" t="s">
        <v>155</v>
      </c>
      <c r="E356" s="38"/>
      <c r="F356" s="194" t="s">
        <v>1564</v>
      </c>
      <c r="G356" s="38"/>
      <c r="H356" s="38"/>
      <c r="I356" s="195"/>
      <c r="J356" s="38"/>
      <c r="K356" s="38"/>
      <c r="L356" s="41"/>
      <c r="M356" s="196"/>
      <c r="N356" s="197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155</v>
      </c>
      <c r="AU356" s="19" t="s">
        <v>82</v>
      </c>
    </row>
    <row r="357" spans="1:65" s="12" customFormat="1" ht="22.9" customHeight="1">
      <c r="B357" s="164"/>
      <c r="C357" s="165"/>
      <c r="D357" s="166" t="s">
        <v>71</v>
      </c>
      <c r="E357" s="178" t="s">
        <v>1565</v>
      </c>
      <c r="F357" s="178" t="s">
        <v>1566</v>
      </c>
      <c r="G357" s="165"/>
      <c r="H357" s="165"/>
      <c r="I357" s="168"/>
      <c r="J357" s="179">
        <f>BK357</f>
        <v>0</v>
      </c>
      <c r="K357" s="165"/>
      <c r="L357" s="170"/>
      <c r="M357" s="171"/>
      <c r="N357" s="172"/>
      <c r="O357" s="172"/>
      <c r="P357" s="173">
        <f>SUM(P358:P375)</f>
        <v>0</v>
      </c>
      <c r="Q357" s="172"/>
      <c r="R357" s="173">
        <f>SUM(R358:R375)</f>
        <v>0.51478000000000002</v>
      </c>
      <c r="S357" s="172"/>
      <c r="T357" s="174">
        <f>SUM(T358:T375)</f>
        <v>0</v>
      </c>
      <c r="AR357" s="175" t="s">
        <v>82</v>
      </c>
      <c r="AT357" s="176" t="s">
        <v>71</v>
      </c>
      <c r="AU357" s="176" t="s">
        <v>80</v>
      </c>
      <c r="AY357" s="175" t="s">
        <v>146</v>
      </c>
      <c r="BK357" s="177">
        <f>SUM(BK358:BK375)</f>
        <v>0</v>
      </c>
    </row>
    <row r="358" spans="1:65" s="2" customFormat="1" ht="21.75" customHeight="1">
      <c r="A358" s="36"/>
      <c r="B358" s="37"/>
      <c r="C358" s="180" t="s">
        <v>1257</v>
      </c>
      <c r="D358" s="180" t="s">
        <v>149</v>
      </c>
      <c r="E358" s="181" t="s">
        <v>2821</v>
      </c>
      <c r="F358" s="182" t="s">
        <v>2822</v>
      </c>
      <c r="G358" s="183" t="s">
        <v>152</v>
      </c>
      <c r="H358" s="184">
        <v>100.45</v>
      </c>
      <c r="I358" s="185"/>
      <c r="J358" s="186">
        <f>ROUND(I358*H358,2)</f>
        <v>0</v>
      </c>
      <c r="K358" s="182" t="s">
        <v>362</v>
      </c>
      <c r="L358" s="41"/>
      <c r="M358" s="187" t="s">
        <v>19</v>
      </c>
      <c r="N358" s="188" t="s">
        <v>43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241</v>
      </c>
      <c r="AT358" s="191" t="s">
        <v>149</v>
      </c>
      <c r="AU358" s="191" t="s">
        <v>82</v>
      </c>
      <c r="AY358" s="19" t="s">
        <v>146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80</v>
      </c>
      <c r="BK358" s="192">
        <f>ROUND(I358*H358,2)</f>
        <v>0</v>
      </c>
      <c r="BL358" s="19" t="s">
        <v>241</v>
      </c>
      <c r="BM358" s="191" t="s">
        <v>2823</v>
      </c>
    </row>
    <row r="359" spans="1:65" s="2" customFormat="1">
      <c r="A359" s="36"/>
      <c r="B359" s="37"/>
      <c r="C359" s="38"/>
      <c r="D359" s="193" t="s">
        <v>155</v>
      </c>
      <c r="E359" s="38"/>
      <c r="F359" s="194" t="s">
        <v>2824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155</v>
      </c>
      <c r="AU359" s="19" t="s">
        <v>82</v>
      </c>
    </row>
    <row r="360" spans="1:65" s="13" customFormat="1">
      <c r="B360" s="198"/>
      <c r="C360" s="199"/>
      <c r="D360" s="200" t="s">
        <v>157</v>
      </c>
      <c r="E360" s="201" t="s">
        <v>19</v>
      </c>
      <c r="F360" s="202" t="s">
        <v>2825</v>
      </c>
      <c r="G360" s="199"/>
      <c r="H360" s="201" t="s">
        <v>19</v>
      </c>
      <c r="I360" s="203"/>
      <c r="J360" s="199"/>
      <c r="K360" s="199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157</v>
      </c>
      <c r="AU360" s="208" t="s">
        <v>82</v>
      </c>
      <c r="AV360" s="13" t="s">
        <v>80</v>
      </c>
      <c r="AW360" s="13" t="s">
        <v>33</v>
      </c>
      <c r="AX360" s="13" t="s">
        <v>72</v>
      </c>
      <c r="AY360" s="208" t="s">
        <v>146</v>
      </c>
    </row>
    <row r="361" spans="1:65" s="14" customFormat="1">
      <c r="B361" s="209"/>
      <c r="C361" s="210"/>
      <c r="D361" s="200" t="s">
        <v>157</v>
      </c>
      <c r="E361" s="211" t="s">
        <v>19</v>
      </c>
      <c r="F361" s="212" t="s">
        <v>1987</v>
      </c>
      <c r="G361" s="210"/>
      <c r="H361" s="213">
        <v>100.45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157</v>
      </c>
      <c r="AU361" s="219" t="s">
        <v>82</v>
      </c>
      <c r="AV361" s="14" t="s">
        <v>82</v>
      </c>
      <c r="AW361" s="14" t="s">
        <v>33</v>
      </c>
      <c r="AX361" s="14" t="s">
        <v>80</v>
      </c>
      <c r="AY361" s="219" t="s">
        <v>146</v>
      </c>
    </row>
    <row r="362" spans="1:65" s="2" customFormat="1" ht="16.5" customHeight="1">
      <c r="A362" s="36"/>
      <c r="B362" s="37"/>
      <c r="C362" s="236" t="s">
        <v>1262</v>
      </c>
      <c r="D362" s="236" t="s">
        <v>392</v>
      </c>
      <c r="E362" s="237" t="s">
        <v>2826</v>
      </c>
      <c r="F362" s="238" t="s">
        <v>2827</v>
      </c>
      <c r="G362" s="239" t="s">
        <v>152</v>
      </c>
      <c r="H362" s="240">
        <v>110.495</v>
      </c>
      <c r="I362" s="241"/>
      <c r="J362" s="242">
        <f>ROUND(I362*H362,2)</f>
        <v>0</v>
      </c>
      <c r="K362" s="238" t="s">
        <v>19</v>
      </c>
      <c r="L362" s="243"/>
      <c r="M362" s="244" t="s">
        <v>19</v>
      </c>
      <c r="N362" s="245" t="s">
        <v>43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335</v>
      </c>
      <c r="AT362" s="191" t="s">
        <v>392</v>
      </c>
      <c r="AU362" s="191" t="s">
        <v>82</v>
      </c>
      <c r="AY362" s="19" t="s">
        <v>146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80</v>
      </c>
      <c r="BK362" s="192">
        <f>ROUND(I362*H362,2)</f>
        <v>0</v>
      </c>
      <c r="BL362" s="19" t="s">
        <v>241</v>
      </c>
      <c r="BM362" s="191" t="s">
        <v>2828</v>
      </c>
    </row>
    <row r="363" spans="1:65" s="14" customFormat="1">
      <c r="B363" s="209"/>
      <c r="C363" s="210"/>
      <c r="D363" s="200" t="s">
        <v>157</v>
      </c>
      <c r="E363" s="210"/>
      <c r="F363" s="212" t="s">
        <v>2829</v>
      </c>
      <c r="G363" s="210"/>
      <c r="H363" s="213">
        <v>110.495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157</v>
      </c>
      <c r="AU363" s="219" t="s">
        <v>82</v>
      </c>
      <c r="AV363" s="14" t="s">
        <v>82</v>
      </c>
      <c r="AW363" s="14" t="s">
        <v>4</v>
      </c>
      <c r="AX363" s="14" t="s">
        <v>80</v>
      </c>
      <c r="AY363" s="219" t="s">
        <v>146</v>
      </c>
    </row>
    <row r="364" spans="1:65" s="2" customFormat="1" ht="33" customHeight="1">
      <c r="A364" s="36"/>
      <c r="B364" s="37"/>
      <c r="C364" s="180" t="s">
        <v>1266</v>
      </c>
      <c r="D364" s="180" t="s">
        <v>149</v>
      </c>
      <c r="E364" s="181" t="s">
        <v>2830</v>
      </c>
      <c r="F364" s="182" t="s">
        <v>2831</v>
      </c>
      <c r="G364" s="183" t="s">
        <v>785</v>
      </c>
      <c r="H364" s="184">
        <v>10</v>
      </c>
      <c r="I364" s="185"/>
      <c r="J364" s="186">
        <f>ROUND(I364*H364,2)</f>
        <v>0</v>
      </c>
      <c r="K364" s="182" t="s">
        <v>362</v>
      </c>
      <c r="L364" s="41"/>
      <c r="M364" s="187" t="s">
        <v>19</v>
      </c>
      <c r="N364" s="188" t="s">
        <v>43</v>
      </c>
      <c r="O364" s="66"/>
      <c r="P364" s="189">
        <f>O364*H364</f>
        <v>0</v>
      </c>
      <c r="Q364" s="189">
        <v>2.7E-4</v>
      </c>
      <c r="R364" s="189">
        <f>Q364*H364</f>
        <v>2.7000000000000001E-3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241</v>
      </c>
      <c r="AT364" s="191" t="s">
        <v>149</v>
      </c>
      <c r="AU364" s="191" t="s">
        <v>82</v>
      </c>
      <c r="AY364" s="19" t="s">
        <v>146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80</v>
      </c>
      <c r="BK364" s="192">
        <f>ROUND(I364*H364,2)</f>
        <v>0</v>
      </c>
      <c r="BL364" s="19" t="s">
        <v>241</v>
      </c>
      <c r="BM364" s="191" t="s">
        <v>2832</v>
      </c>
    </row>
    <row r="365" spans="1:65" s="2" customFormat="1">
      <c r="A365" s="36"/>
      <c r="B365" s="37"/>
      <c r="C365" s="38"/>
      <c r="D365" s="193" t="s">
        <v>155</v>
      </c>
      <c r="E365" s="38"/>
      <c r="F365" s="194" t="s">
        <v>2833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155</v>
      </c>
      <c r="AU365" s="19" t="s">
        <v>82</v>
      </c>
    </row>
    <row r="366" spans="1:65" s="13" customFormat="1">
      <c r="B366" s="198"/>
      <c r="C366" s="199"/>
      <c r="D366" s="200" t="s">
        <v>157</v>
      </c>
      <c r="E366" s="201" t="s">
        <v>19</v>
      </c>
      <c r="F366" s="202" t="s">
        <v>2834</v>
      </c>
      <c r="G366" s="199"/>
      <c r="H366" s="201" t="s">
        <v>19</v>
      </c>
      <c r="I366" s="203"/>
      <c r="J366" s="199"/>
      <c r="K366" s="199"/>
      <c r="L366" s="204"/>
      <c r="M366" s="205"/>
      <c r="N366" s="206"/>
      <c r="O366" s="206"/>
      <c r="P366" s="206"/>
      <c r="Q366" s="206"/>
      <c r="R366" s="206"/>
      <c r="S366" s="206"/>
      <c r="T366" s="207"/>
      <c r="AT366" s="208" t="s">
        <v>157</v>
      </c>
      <c r="AU366" s="208" t="s">
        <v>82</v>
      </c>
      <c r="AV366" s="13" t="s">
        <v>80</v>
      </c>
      <c r="AW366" s="13" t="s">
        <v>33</v>
      </c>
      <c r="AX366" s="13" t="s">
        <v>72</v>
      </c>
      <c r="AY366" s="208" t="s">
        <v>146</v>
      </c>
    </row>
    <row r="367" spans="1:65" s="14" customFormat="1">
      <c r="B367" s="209"/>
      <c r="C367" s="210"/>
      <c r="D367" s="200" t="s">
        <v>157</v>
      </c>
      <c r="E367" s="211" t="s">
        <v>19</v>
      </c>
      <c r="F367" s="212" t="s">
        <v>210</v>
      </c>
      <c r="G367" s="210"/>
      <c r="H367" s="213">
        <v>10</v>
      </c>
      <c r="I367" s="214"/>
      <c r="J367" s="210"/>
      <c r="K367" s="210"/>
      <c r="L367" s="215"/>
      <c r="M367" s="216"/>
      <c r="N367" s="217"/>
      <c r="O367" s="217"/>
      <c r="P367" s="217"/>
      <c r="Q367" s="217"/>
      <c r="R367" s="217"/>
      <c r="S367" s="217"/>
      <c r="T367" s="218"/>
      <c r="AT367" s="219" t="s">
        <v>157</v>
      </c>
      <c r="AU367" s="219" t="s">
        <v>82</v>
      </c>
      <c r="AV367" s="14" t="s">
        <v>82</v>
      </c>
      <c r="AW367" s="14" t="s">
        <v>33</v>
      </c>
      <c r="AX367" s="14" t="s">
        <v>80</v>
      </c>
      <c r="AY367" s="219" t="s">
        <v>146</v>
      </c>
    </row>
    <row r="368" spans="1:65" s="2" customFormat="1" ht="16.5" customHeight="1">
      <c r="A368" s="36"/>
      <c r="B368" s="37"/>
      <c r="C368" s="236" t="s">
        <v>1272</v>
      </c>
      <c r="D368" s="236" t="s">
        <v>392</v>
      </c>
      <c r="E368" s="237" t="s">
        <v>2835</v>
      </c>
      <c r="F368" s="238" t="s">
        <v>2836</v>
      </c>
      <c r="G368" s="239" t="s">
        <v>785</v>
      </c>
      <c r="H368" s="240">
        <v>10</v>
      </c>
      <c r="I368" s="241"/>
      <c r="J368" s="242">
        <f>ROUND(I368*H368,2)</f>
        <v>0</v>
      </c>
      <c r="K368" s="238" t="s">
        <v>362</v>
      </c>
      <c r="L368" s="243"/>
      <c r="M368" s="244" t="s">
        <v>19</v>
      </c>
      <c r="N368" s="245" t="s">
        <v>43</v>
      </c>
      <c r="O368" s="66"/>
      <c r="P368" s="189">
        <f>O368*H368</f>
        <v>0</v>
      </c>
      <c r="Q368" s="189">
        <v>5.0999999999999997E-2</v>
      </c>
      <c r="R368" s="189">
        <f>Q368*H368</f>
        <v>0.51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335</v>
      </c>
      <c r="AT368" s="191" t="s">
        <v>392</v>
      </c>
      <c r="AU368" s="191" t="s">
        <v>82</v>
      </c>
      <c r="AY368" s="19" t="s">
        <v>146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241</v>
      </c>
      <c r="BM368" s="191" t="s">
        <v>2837</v>
      </c>
    </row>
    <row r="369" spans="1:65" s="2" customFormat="1" ht="33" customHeight="1">
      <c r="A369" s="36"/>
      <c r="B369" s="37"/>
      <c r="C369" s="180" t="s">
        <v>1276</v>
      </c>
      <c r="D369" s="180" t="s">
        <v>149</v>
      </c>
      <c r="E369" s="181" t="s">
        <v>2838</v>
      </c>
      <c r="F369" s="182" t="s">
        <v>2839</v>
      </c>
      <c r="G369" s="183" t="s">
        <v>785</v>
      </c>
      <c r="H369" s="184">
        <v>8</v>
      </c>
      <c r="I369" s="185"/>
      <c r="J369" s="186">
        <f>ROUND(I369*H369,2)</f>
        <v>0</v>
      </c>
      <c r="K369" s="182" t="s">
        <v>362</v>
      </c>
      <c r="L369" s="41"/>
      <c r="M369" s="187" t="s">
        <v>19</v>
      </c>
      <c r="N369" s="188" t="s">
        <v>43</v>
      </c>
      <c r="O369" s="66"/>
      <c r="P369" s="189">
        <f>O369*H369</f>
        <v>0</v>
      </c>
      <c r="Q369" s="189">
        <v>2.5999999999999998E-4</v>
      </c>
      <c r="R369" s="189">
        <f>Q369*H369</f>
        <v>2.0799999999999998E-3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241</v>
      </c>
      <c r="AT369" s="191" t="s">
        <v>149</v>
      </c>
      <c r="AU369" s="191" t="s">
        <v>82</v>
      </c>
      <c r="AY369" s="19" t="s">
        <v>146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241</v>
      </c>
      <c r="BM369" s="191" t="s">
        <v>2840</v>
      </c>
    </row>
    <row r="370" spans="1:65" s="2" customFormat="1">
      <c r="A370" s="36"/>
      <c r="B370" s="37"/>
      <c r="C370" s="38"/>
      <c r="D370" s="193" t="s">
        <v>155</v>
      </c>
      <c r="E370" s="38"/>
      <c r="F370" s="194" t="s">
        <v>2841</v>
      </c>
      <c r="G370" s="38"/>
      <c r="H370" s="38"/>
      <c r="I370" s="195"/>
      <c r="J370" s="38"/>
      <c r="K370" s="38"/>
      <c r="L370" s="41"/>
      <c r="M370" s="196"/>
      <c r="N370" s="197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155</v>
      </c>
      <c r="AU370" s="19" t="s">
        <v>82</v>
      </c>
    </row>
    <row r="371" spans="1:65" s="13" customFormat="1">
      <c r="B371" s="198"/>
      <c r="C371" s="199"/>
      <c r="D371" s="200" t="s">
        <v>157</v>
      </c>
      <c r="E371" s="201" t="s">
        <v>19</v>
      </c>
      <c r="F371" s="202" t="s">
        <v>2842</v>
      </c>
      <c r="G371" s="199"/>
      <c r="H371" s="201" t="s">
        <v>19</v>
      </c>
      <c r="I371" s="203"/>
      <c r="J371" s="199"/>
      <c r="K371" s="199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157</v>
      </c>
      <c r="AU371" s="208" t="s">
        <v>82</v>
      </c>
      <c r="AV371" s="13" t="s">
        <v>80</v>
      </c>
      <c r="AW371" s="13" t="s">
        <v>33</v>
      </c>
      <c r="AX371" s="13" t="s">
        <v>72</v>
      </c>
      <c r="AY371" s="208" t="s">
        <v>146</v>
      </c>
    </row>
    <row r="372" spans="1:65" s="14" customFormat="1">
      <c r="B372" s="209"/>
      <c r="C372" s="210"/>
      <c r="D372" s="200" t="s">
        <v>157</v>
      </c>
      <c r="E372" s="211" t="s">
        <v>19</v>
      </c>
      <c r="F372" s="212" t="s">
        <v>201</v>
      </c>
      <c r="G372" s="210"/>
      <c r="H372" s="213">
        <v>8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157</v>
      </c>
      <c r="AU372" s="219" t="s">
        <v>82</v>
      </c>
      <c r="AV372" s="14" t="s">
        <v>82</v>
      </c>
      <c r="AW372" s="14" t="s">
        <v>33</v>
      </c>
      <c r="AX372" s="14" t="s">
        <v>80</v>
      </c>
      <c r="AY372" s="219" t="s">
        <v>146</v>
      </c>
    </row>
    <row r="373" spans="1:65" s="2" customFormat="1" ht="16.5" customHeight="1">
      <c r="A373" s="36"/>
      <c r="B373" s="37"/>
      <c r="C373" s="236" t="s">
        <v>1281</v>
      </c>
      <c r="D373" s="236" t="s">
        <v>392</v>
      </c>
      <c r="E373" s="237" t="s">
        <v>2843</v>
      </c>
      <c r="F373" s="238" t="s">
        <v>2844</v>
      </c>
      <c r="G373" s="239" t="s">
        <v>785</v>
      </c>
      <c r="H373" s="240">
        <v>8</v>
      </c>
      <c r="I373" s="241"/>
      <c r="J373" s="242">
        <f>ROUND(I373*H373,2)</f>
        <v>0</v>
      </c>
      <c r="K373" s="238" t="s">
        <v>362</v>
      </c>
      <c r="L373" s="243"/>
      <c r="M373" s="244" t="s">
        <v>19</v>
      </c>
      <c r="N373" s="245" t="s">
        <v>43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335</v>
      </c>
      <c r="AT373" s="191" t="s">
        <v>392</v>
      </c>
      <c r="AU373" s="191" t="s">
        <v>82</v>
      </c>
      <c r="AY373" s="19" t="s">
        <v>146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80</v>
      </c>
      <c r="BK373" s="192">
        <f>ROUND(I373*H373,2)</f>
        <v>0</v>
      </c>
      <c r="BL373" s="19" t="s">
        <v>241</v>
      </c>
      <c r="BM373" s="191" t="s">
        <v>2845</v>
      </c>
    </row>
    <row r="374" spans="1:65" s="2" customFormat="1" ht="24.2" customHeight="1">
      <c r="A374" s="36"/>
      <c r="B374" s="37"/>
      <c r="C374" s="180" t="s">
        <v>1286</v>
      </c>
      <c r="D374" s="180" t="s">
        <v>149</v>
      </c>
      <c r="E374" s="181" t="s">
        <v>1628</v>
      </c>
      <c r="F374" s="182" t="s">
        <v>1629</v>
      </c>
      <c r="G374" s="183" t="s">
        <v>213</v>
      </c>
      <c r="H374" s="184">
        <v>0.105</v>
      </c>
      <c r="I374" s="185"/>
      <c r="J374" s="186">
        <f>ROUND(I374*H374,2)</f>
        <v>0</v>
      </c>
      <c r="K374" s="182" t="s">
        <v>153</v>
      </c>
      <c r="L374" s="41"/>
      <c r="M374" s="187" t="s">
        <v>19</v>
      </c>
      <c r="N374" s="188" t="s">
        <v>43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241</v>
      </c>
      <c r="AT374" s="191" t="s">
        <v>149</v>
      </c>
      <c r="AU374" s="191" t="s">
        <v>82</v>
      </c>
      <c r="AY374" s="19" t="s">
        <v>146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80</v>
      </c>
      <c r="BK374" s="192">
        <f>ROUND(I374*H374,2)</f>
        <v>0</v>
      </c>
      <c r="BL374" s="19" t="s">
        <v>241</v>
      </c>
      <c r="BM374" s="191" t="s">
        <v>2846</v>
      </c>
    </row>
    <row r="375" spans="1:65" s="2" customFormat="1">
      <c r="A375" s="36"/>
      <c r="B375" s="37"/>
      <c r="C375" s="38"/>
      <c r="D375" s="193" t="s">
        <v>155</v>
      </c>
      <c r="E375" s="38"/>
      <c r="F375" s="194" t="s">
        <v>2847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155</v>
      </c>
      <c r="AU375" s="19" t="s">
        <v>82</v>
      </c>
    </row>
    <row r="376" spans="1:65" s="12" customFormat="1" ht="22.9" customHeight="1">
      <c r="B376" s="164"/>
      <c r="C376" s="165"/>
      <c r="D376" s="166" t="s">
        <v>71</v>
      </c>
      <c r="E376" s="178" t="s">
        <v>324</v>
      </c>
      <c r="F376" s="178" t="s">
        <v>325</v>
      </c>
      <c r="G376" s="165"/>
      <c r="H376" s="165"/>
      <c r="I376" s="168"/>
      <c r="J376" s="179">
        <f>BK376</f>
        <v>0</v>
      </c>
      <c r="K376" s="165"/>
      <c r="L376" s="170"/>
      <c r="M376" s="171"/>
      <c r="N376" s="172"/>
      <c r="O376" s="172"/>
      <c r="P376" s="173">
        <f>SUM(P377:P401)</f>
        <v>0</v>
      </c>
      <c r="Q376" s="172"/>
      <c r="R376" s="173">
        <f>SUM(R377:R401)</f>
        <v>6.2018809800000003</v>
      </c>
      <c r="S376" s="172"/>
      <c r="T376" s="174">
        <f>SUM(T377:T401)</f>
        <v>0</v>
      </c>
      <c r="AR376" s="175" t="s">
        <v>82</v>
      </c>
      <c r="AT376" s="176" t="s">
        <v>71</v>
      </c>
      <c r="AU376" s="176" t="s">
        <v>80</v>
      </c>
      <c r="AY376" s="175" t="s">
        <v>146</v>
      </c>
      <c r="BK376" s="177">
        <f>SUM(BK377:BK401)</f>
        <v>0</v>
      </c>
    </row>
    <row r="377" spans="1:65" s="2" customFormat="1" ht="16.5" customHeight="1">
      <c r="A377" s="36"/>
      <c r="B377" s="37"/>
      <c r="C377" s="180" t="s">
        <v>1293</v>
      </c>
      <c r="D377" s="180" t="s">
        <v>149</v>
      </c>
      <c r="E377" s="181" t="s">
        <v>2848</v>
      </c>
      <c r="F377" s="182" t="s">
        <v>2849</v>
      </c>
      <c r="G377" s="183" t="s">
        <v>152</v>
      </c>
      <c r="H377" s="184">
        <v>311.15800000000002</v>
      </c>
      <c r="I377" s="185"/>
      <c r="J377" s="186">
        <f>ROUND(I377*H377,2)</f>
        <v>0</v>
      </c>
      <c r="K377" s="182" t="s">
        <v>362</v>
      </c>
      <c r="L377" s="41"/>
      <c r="M377" s="187" t="s">
        <v>19</v>
      </c>
      <c r="N377" s="188" t="s">
        <v>43</v>
      </c>
      <c r="O377" s="66"/>
      <c r="P377" s="189">
        <f>O377*H377</f>
        <v>0</v>
      </c>
      <c r="Q377" s="189">
        <v>2.7999999999999998E-4</v>
      </c>
      <c r="R377" s="189">
        <f>Q377*H377</f>
        <v>8.7124239999999992E-2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241</v>
      </c>
      <c r="AT377" s="191" t="s">
        <v>149</v>
      </c>
      <c r="AU377" s="191" t="s">
        <v>82</v>
      </c>
      <c r="AY377" s="19" t="s">
        <v>146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241</v>
      </c>
      <c r="BM377" s="191" t="s">
        <v>2850</v>
      </c>
    </row>
    <row r="378" spans="1:65" s="2" customFormat="1">
      <c r="A378" s="36"/>
      <c r="B378" s="37"/>
      <c r="C378" s="38"/>
      <c r="D378" s="193" t="s">
        <v>155</v>
      </c>
      <c r="E378" s="38"/>
      <c r="F378" s="194" t="s">
        <v>2851</v>
      </c>
      <c r="G378" s="38"/>
      <c r="H378" s="38"/>
      <c r="I378" s="195"/>
      <c r="J378" s="38"/>
      <c r="K378" s="38"/>
      <c r="L378" s="41"/>
      <c r="M378" s="196"/>
      <c r="N378" s="19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155</v>
      </c>
      <c r="AU378" s="19" t="s">
        <v>82</v>
      </c>
    </row>
    <row r="379" spans="1:65" s="13" customFormat="1">
      <c r="B379" s="198"/>
      <c r="C379" s="199"/>
      <c r="D379" s="200" t="s">
        <v>157</v>
      </c>
      <c r="E379" s="201" t="s">
        <v>19</v>
      </c>
      <c r="F379" s="202" t="s">
        <v>2697</v>
      </c>
      <c r="G379" s="199"/>
      <c r="H379" s="201" t="s">
        <v>19</v>
      </c>
      <c r="I379" s="203"/>
      <c r="J379" s="199"/>
      <c r="K379" s="199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157</v>
      </c>
      <c r="AU379" s="208" t="s">
        <v>82</v>
      </c>
      <c r="AV379" s="13" t="s">
        <v>80</v>
      </c>
      <c r="AW379" s="13" t="s">
        <v>33</v>
      </c>
      <c r="AX379" s="13" t="s">
        <v>72</v>
      </c>
      <c r="AY379" s="208" t="s">
        <v>146</v>
      </c>
    </row>
    <row r="380" spans="1:65" s="14" customFormat="1">
      <c r="B380" s="209"/>
      <c r="C380" s="210"/>
      <c r="D380" s="200" t="s">
        <v>157</v>
      </c>
      <c r="E380" s="211" t="s">
        <v>19</v>
      </c>
      <c r="F380" s="212" t="s">
        <v>2698</v>
      </c>
      <c r="G380" s="210"/>
      <c r="H380" s="213">
        <v>311.15800000000002</v>
      </c>
      <c r="I380" s="214"/>
      <c r="J380" s="210"/>
      <c r="K380" s="210"/>
      <c r="L380" s="215"/>
      <c r="M380" s="216"/>
      <c r="N380" s="217"/>
      <c r="O380" s="217"/>
      <c r="P380" s="217"/>
      <c r="Q380" s="217"/>
      <c r="R380" s="217"/>
      <c r="S380" s="217"/>
      <c r="T380" s="218"/>
      <c r="AT380" s="219" t="s">
        <v>157</v>
      </c>
      <c r="AU380" s="219" t="s">
        <v>82</v>
      </c>
      <c r="AV380" s="14" t="s">
        <v>82</v>
      </c>
      <c r="AW380" s="14" t="s">
        <v>33</v>
      </c>
      <c r="AX380" s="14" t="s">
        <v>80</v>
      </c>
      <c r="AY380" s="219" t="s">
        <v>146</v>
      </c>
    </row>
    <row r="381" spans="1:65" s="2" customFormat="1" ht="16.5" customHeight="1">
      <c r="A381" s="36"/>
      <c r="B381" s="37"/>
      <c r="C381" s="236" t="s">
        <v>691</v>
      </c>
      <c r="D381" s="236" t="s">
        <v>392</v>
      </c>
      <c r="E381" s="237" t="s">
        <v>2852</v>
      </c>
      <c r="F381" s="238" t="s">
        <v>2853</v>
      </c>
      <c r="G381" s="239" t="s">
        <v>152</v>
      </c>
      <c r="H381" s="240">
        <v>352.54199999999997</v>
      </c>
      <c r="I381" s="241"/>
      <c r="J381" s="242">
        <f>ROUND(I381*H381,2)</f>
        <v>0</v>
      </c>
      <c r="K381" s="238" t="s">
        <v>362</v>
      </c>
      <c r="L381" s="243"/>
      <c r="M381" s="244" t="s">
        <v>19</v>
      </c>
      <c r="N381" s="245" t="s">
        <v>43</v>
      </c>
      <c r="O381" s="66"/>
      <c r="P381" s="189">
        <f>O381*H381</f>
        <v>0</v>
      </c>
      <c r="Q381" s="189">
        <v>7.3099999999999997E-3</v>
      </c>
      <c r="R381" s="189">
        <f>Q381*H381</f>
        <v>2.5770820199999998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335</v>
      </c>
      <c r="AT381" s="191" t="s">
        <v>392</v>
      </c>
      <c r="AU381" s="191" t="s">
        <v>82</v>
      </c>
      <c r="AY381" s="19" t="s">
        <v>146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9" t="s">
        <v>80</v>
      </c>
      <c r="BK381" s="192">
        <f>ROUND(I381*H381,2)</f>
        <v>0</v>
      </c>
      <c r="BL381" s="19" t="s">
        <v>241</v>
      </c>
      <c r="BM381" s="191" t="s">
        <v>2854</v>
      </c>
    </row>
    <row r="382" spans="1:65" s="14" customFormat="1">
      <c r="B382" s="209"/>
      <c r="C382" s="210"/>
      <c r="D382" s="200" t="s">
        <v>157</v>
      </c>
      <c r="E382" s="210"/>
      <c r="F382" s="212" t="s">
        <v>2855</v>
      </c>
      <c r="G382" s="210"/>
      <c r="H382" s="213">
        <v>352.54199999999997</v>
      </c>
      <c r="I382" s="214"/>
      <c r="J382" s="210"/>
      <c r="K382" s="210"/>
      <c r="L382" s="215"/>
      <c r="M382" s="216"/>
      <c r="N382" s="217"/>
      <c r="O382" s="217"/>
      <c r="P382" s="217"/>
      <c r="Q382" s="217"/>
      <c r="R382" s="217"/>
      <c r="S382" s="217"/>
      <c r="T382" s="218"/>
      <c r="AT382" s="219" t="s">
        <v>157</v>
      </c>
      <c r="AU382" s="219" t="s">
        <v>82</v>
      </c>
      <c r="AV382" s="14" t="s">
        <v>82</v>
      </c>
      <c r="AW382" s="14" t="s">
        <v>4</v>
      </c>
      <c r="AX382" s="14" t="s">
        <v>80</v>
      </c>
      <c r="AY382" s="219" t="s">
        <v>146</v>
      </c>
    </row>
    <row r="383" spans="1:65" s="2" customFormat="1" ht="16.5" customHeight="1">
      <c r="A383" s="36"/>
      <c r="B383" s="37"/>
      <c r="C383" s="180" t="s">
        <v>1304</v>
      </c>
      <c r="D383" s="180" t="s">
        <v>149</v>
      </c>
      <c r="E383" s="181" t="s">
        <v>2856</v>
      </c>
      <c r="F383" s="182" t="s">
        <v>2857</v>
      </c>
      <c r="G383" s="183" t="s">
        <v>297</v>
      </c>
      <c r="H383" s="184">
        <v>482.8</v>
      </c>
      <c r="I383" s="185"/>
      <c r="J383" s="186">
        <f>ROUND(I383*H383,2)</f>
        <v>0</v>
      </c>
      <c r="K383" s="182" t="s">
        <v>19</v>
      </c>
      <c r="L383" s="41"/>
      <c r="M383" s="187" t="s">
        <v>19</v>
      </c>
      <c r="N383" s="188" t="s">
        <v>43</v>
      </c>
      <c r="O383" s="66"/>
      <c r="P383" s="189">
        <f>O383*H383</f>
        <v>0</v>
      </c>
      <c r="Q383" s="189">
        <v>5.0000000000000002E-5</v>
      </c>
      <c r="R383" s="189">
        <f>Q383*H383</f>
        <v>2.4140000000000002E-2</v>
      </c>
      <c r="S383" s="189">
        <v>0</v>
      </c>
      <c r="T383" s="190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241</v>
      </c>
      <c r="AT383" s="191" t="s">
        <v>149</v>
      </c>
      <c r="AU383" s="191" t="s">
        <v>82</v>
      </c>
      <c r="AY383" s="19" t="s">
        <v>146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9" t="s">
        <v>80</v>
      </c>
      <c r="BK383" s="192">
        <f>ROUND(I383*H383,2)</f>
        <v>0</v>
      </c>
      <c r="BL383" s="19" t="s">
        <v>241</v>
      </c>
      <c r="BM383" s="191" t="s">
        <v>2858</v>
      </c>
    </row>
    <row r="384" spans="1:65" s="14" customFormat="1">
      <c r="B384" s="209"/>
      <c r="C384" s="210"/>
      <c r="D384" s="200" t="s">
        <v>157</v>
      </c>
      <c r="E384" s="211" t="s">
        <v>19</v>
      </c>
      <c r="F384" s="212" t="s">
        <v>2859</v>
      </c>
      <c r="G384" s="210"/>
      <c r="H384" s="213">
        <v>482.8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157</v>
      </c>
      <c r="AU384" s="219" t="s">
        <v>82</v>
      </c>
      <c r="AV384" s="14" t="s">
        <v>82</v>
      </c>
      <c r="AW384" s="14" t="s">
        <v>33</v>
      </c>
      <c r="AX384" s="14" t="s">
        <v>80</v>
      </c>
      <c r="AY384" s="219" t="s">
        <v>146</v>
      </c>
    </row>
    <row r="385" spans="1:65" s="2" customFormat="1" ht="16.5" customHeight="1">
      <c r="A385" s="36"/>
      <c r="B385" s="37"/>
      <c r="C385" s="236" t="s">
        <v>1310</v>
      </c>
      <c r="D385" s="236" t="s">
        <v>392</v>
      </c>
      <c r="E385" s="237" t="s">
        <v>2860</v>
      </c>
      <c r="F385" s="238" t="s">
        <v>2861</v>
      </c>
      <c r="G385" s="239" t="s">
        <v>297</v>
      </c>
      <c r="H385" s="240">
        <v>492.45600000000002</v>
      </c>
      <c r="I385" s="241"/>
      <c r="J385" s="242">
        <f>ROUND(I385*H385,2)</f>
        <v>0</v>
      </c>
      <c r="K385" s="238" t="s">
        <v>19</v>
      </c>
      <c r="L385" s="243"/>
      <c r="M385" s="244" t="s">
        <v>19</v>
      </c>
      <c r="N385" s="245" t="s">
        <v>43</v>
      </c>
      <c r="O385" s="66"/>
      <c r="P385" s="189">
        <f>O385*H385</f>
        <v>0</v>
      </c>
      <c r="Q385" s="189">
        <v>7.6999999999999996E-4</v>
      </c>
      <c r="R385" s="189">
        <f>Q385*H385</f>
        <v>0.37919111999999999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335</v>
      </c>
      <c r="AT385" s="191" t="s">
        <v>392</v>
      </c>
      <c r="AU385" s="191" t="s">
        <v>82</v>
      </c>
      <c r="AY385" s="19" t="s">
        <v>146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241</v>
      </c>
      <c r="BM385" s="191" t="s">
        <v>2862</v>
      </c>
    </row>
    <row r="386" spans="1:65" s="14" customFormat="1">
      <c r="B386" s="209"/>
      <c r="C386" s="210"/>
      <c r="D386" s="200" t="s">
        <v>157</v>
      </c>
      <c r="E386" s="210"/>
      <c r="F386" s="212" t="s">
        <v>2863</v>
      </c>
      <c r="G386" s="210"/>
      <c r="H386" s="213">
        <v>492.45600000000002</v>
      </c>
      <c r="I386" s="214"/>
      <c r="J386" s="210"/>
      <c r="K386" s="210"/>
      <c r="L386" s="215"/>
      <c r="M386" s="216"/>
      <c r="N386" s="217"/>
      <c r="O386" s="217"/>
      <c r="P386" s="217"/>
      <c r="Q386" s="217"/>
      <c r="R386" s="217"/>
      <c r="S386" s="217"/>
      <c r="T386" s="218"/>
      <c r="AT386" s="219" t="s">
        <v>157</v>
      </c>
      <c r="AU386" s="219" t="s">
        <v>82</v>
      </c>
      <c r="AV386" s="14" t="s">
        <v>82</v>
      </c>
      <c r="AW386" s="14" t="s">
        <v>4</v>
      </c>
      <c r="AX386" s="14" t="s">
        <v>80</v>
      </c>
      <c r="AY386" s="219" t="s">
        <v>146</v>
      </c>
    </row>
    <row r="387" spans="1:65" s="2" customFormat="1" ht="16.5" customHeight="1">
      <c r="A387" s="36"/>
      <c r="B387" s="37"/>
      <c r="C387" s="180" t="s">
        <v>1315</v>
      </c>
      <c r="D387" s="180" t="s">
        <v>149</v>
      </c>
      <c r="E387" s="181" t="s">
        <v>2864</v>
      </c>
      <c r="F387" s="182" t="s">
        <v>2865</v>
      </c>
      <c r="G387" s="183" t="s">
        <v>152</v>
      </c>
      <c r="H387" s="184">
        <v>193.12</v>
      </c>
      <c r="I387" s="185"/>
      <c r="J387" s="186">
        <f>ROUND(I387*H387,2)</f>
        <v>0</v>
      </c>
      <c r="K387" s="182" t="s">
        <v>19</v>
      </c>
      <c r="L387" s="41"/>
      <c r="M387" s="187" t="s">
        <v>19</v>
      </c>
      <c r="N387" s="188" t="s">
        <v>43</v>
      </c>
      <c r="O387" s="66"/>
      <c r="P387" s="189">
        <f>O387*H387</f>
        <v>0</v>
      </c>
      <c r="Q387" s="189">
        <v>3.0000000000000001E-5</v>
      </c>
      <c r="R387" s="189">
        <f>Q387*H387</f>
        <v>5.7936000000000003E-3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241</v>
      </c>
      <c r="AT387" s="191" t="s">
        <v>149</v>
      </c>
      <c r="AU387" s="191" t="s">
        <v>82</v>
      </c>
      <c r="AY387" s="19" t="s">
        <v>146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80</v>
      </c>
      <c r="BK387" s="192">
        <f>ROUND(I387*H387,2)</f>
        <v>0</v>
      </c>
      <c r="BL387" s="19" t="s">
        <v>241</v>
      </c>
      <c r="BM387" s="191" t="s">
        <v>2866</v>
      </c>
    </row>
    <row r="388" spans="1:65" s="13" customFormat="1">
      <c r="B388" s="198"/>
      <c r="C388" s="199"/>
      <c r="D388" s="200" t="s">
        <v>157</v>
      </c>
      <c r="E388" s="201" t="s">
        <v>19</v>
      </c>
      <c r="F388" s="202" t="s">
        <v>580</v>
      </c>
      <c r="G388" s="199"/>
      <c r="H388" s="201" t="s">
        <v>19</v>
      </c>
      <c r="I388" s="203"/>
      <c r="J388" s="199"/>
      <c r="K388" s="199"/>
      <c r="L388" s="204"/>
      <c r="M388" s="205"/>
      <c r="N388" s="206"/>
      <c r="O388" s="206"/>
      <c r="P388" s="206"/>
      <c r="Q388" s="206"/>
      <c r="R388" s="206"/>
      <c r="S388" s="206"/>
      <c r="T388" s="207"/>
      <c r="AT388" s="208" t="s">
        <v>157</v>
      </c>
      <c r="AU388" s="208" t="s">
        <v>82</v>
      </c>
      <c r="AV388" s="13" t="s">
        <v>80</v>
      </c>
      <c r="AW388" s="13" t="s">
        <v>33</v>
      </c>
      <c r="AX388" s="13" t="s">
        <v>72</v>
      </c>
      <c r="AY388" s="208" t="s">
        <v>146</v>
      </c>
    </row>
    <row r="389" spans="1:65" s="14" customFormat="1">
      <c r="B389" s="209"/>
      <c r="C389" s="210"/>
      <c r="D389" s="200" t="s">
        <v>157</v>
      </c>
      <c r="E389" s="211" t="s">
        <v>19</v>
      </c>
      <c r="F389" s="212" t="s">
        <v>1483</v>
      </c>
      <c r="G389" s="210"/>
      <c r="H389" s="213">
        <v>27.52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157</v>
      </c>
      <c r="AU389" s="219" t="s">
        <v>82</v>
      </c>
      <c r="AV389" s="14" t="s">
        <v>82</v>
      </c>
      <c r="AW389" s="14" t="s">
        <v>33</v>
      </c>
      <c r="AX389" s="14" t="s">
        <v>72</v>
      </c>
      <c r="AY389" s="219" t="s">
        <v>146</v>
      </c>
    </row>
    <row r="390" spans="1:65" s="14" customFormat="1">
      <c r="B390" s="209"/>
      <c r="C390" s="210"/>
      <c r="D390" s="200" t="s">
        <v>157</v>
      </c>
      <c r="E390" s="211" t="s">
        <v>19</v>
      </c>
      <c r="F390" s="212" t="s">
        <v>1484</v>
      </c>
      <c r="G390" s="210"/>
      <c r="H390" s="213">
        <v>83</v>
      </c>
      <c r="I390" s="214"/>
      <c r="J390" s="210"/>
      <c r="K390" s="210"/>
      <c r="L390" s="215"/>
      <c r="M390" s="216"/>
      <c r="N390" s="217"/>
      <c r="O390" s="217"/>
      <c r="P390" s="217"/>
      <c r="Q390" s="217"/>
      <c r="R390" s="217"/>
      <c r="S390" s="217"/>
      <c r="T390" s="218"/>
      <c r="AT390" s="219" t="s">
        <v>157</v>
      </c>
      <c r="AU390" s="219" t="s">
        <v>82</v>
      </c>
      <c r="AV390" s="14" t="s">
        <v>82</v>
      </c>
      <c r="AW390" s="14" t="s">
        <v>33</v>
      </c>
      <c r="AX390" s="14" t="s">
        <v>72</v>
      </c>
      <c r="AY390" s="219" t="s">
        <v>146</v>
      </c>
    </row>
    <row r="391" spans="1:65" s="14" customFormat="1">
      <c r="B391" s="209"/>
      <c r="C391" s="210"/>
      <c r="D391" s="200" t="s">
        <v>157</v>
      </c>
      <c r="E391" s="211" t="s">
        <v>19</v>
      </c>
      <c r="F391" s="212" t="s">
        <v>1485</v>
      </c>
      <c r="G391" s="210"/>
      <c r="H391" s="213">
        <v>-9.6</v>
      </c>
      <c r="I391" s="214"/>
      <c r="J391" s="210"/>
      <c r="K391" s="210"/>
      <c r="L391" s="215"/>
      <c r="M391" s="216"/>
      <c r="N391" s="217"/>
      <c r="O391" s="217"/>
      <c r="P391" s="217"/>
      <c r="Q391" s="217"/>
      <c r="R391" s="217"/>
      <c r="S391" s="217"/>
      <c r="T391" s="218"/>
      <c r="AT391" s="219" t="s">
        <v>157</v>
      </c>
      <c r="AU391" s="219" t="s">
        <v>82</v>
      </c>
      <c r="AV391" s="14" t="s">
        <v>82</v>
      </c>
      <c r="AW391" s="14" t="s">
        <v>33</v>
      </c>
      <c r="AX391" s="14" t="s">
        <v>72</v>
      </c>
      <c r="AY391" s="219" t="s">
        <v>146</v>
      </c>
    </row>
    <row r="392" spans="1:65" s="14" customFormat="1">
      <c r="B392" s="209"/>
      <c r="C392" s="210"/>
      <c r="D392" s="200" t="s">
        <v>157</v>
      </c>
      <c r="E392" s="211" t="s">
        <v>19</v>
      </c>
      <c r="F392" s="212" t="s">
        <v>1486</v>
      </c>
      <c r="G392" s="210"/>
      <c r="H392" s="213">
        <v>-8.25</v>
      </c>
      <c r="I392" s="214"/>
      <c r="J392" s="210"/>
      <c r="K392" s="210"/>
      <c r="L392" s="215"/>
      <c r="M392" s="216"/>
      <c r="N392" s="217"/>
      <c r="O392" s="217"/>
      <c r="P392" s="217"/>
      <c r="Q392" s="217"/>
      <c r="R392" s="217"/>
      <c r="S392" s="217"/>
      <c r="T392" s="218"/>
      <c r="AT392" s="219" t="s">
        <v>157</v>
      </c>
      <c r="AU392" s="219" t="s">
        <v>82</v>
      </c>
      <c r="AV392" s="14" t="s">
        <v>82</v>
      </c>
      <c r="AW392" s="14" t="s">
        <v>33</v>
      </c>
      <c r="AX392" s="14" t="s">
        <v>72</v>
      </c>
      <c r="AY392" s="219" t="s">
        <v>146</v>
      </c>
    </row>
    <row r="393" spans="1:65" s="13" customFormat="1">
      <c r="B393" s="198"/>
      <c r="C393" s="199"/>
      <c r="D393" s="200" t="s">
        <v>157</v>
      </c>
      <c r="E393" s="201" t="s">
        <v>19</v>
      </c>
      <c r="F393" s="202" t="s">
        <v>585</v>
      </c>
      <c r="G393" s="199"/>
      <c r="H393" s="201" t="s">
        <v>19</v>
      </c>
      <c r="I393" s="203"/>
      <c r="J393" s="199"/>
      <c r="K393" s="199"/>
      <c r="L393" s="204"/>
      <c r="M393" s="205"/>
      <c r="N393" s="206"/>
      <c r="O393" s="206"/>
      <c r="P393" s="206"/>
      <c r="Q393" s="206"/>
      <c r="R393" s="206"/>
      <c r="S393" s="206"/>
      <c r="T393" s="207"/>
      <c r="AT393" s="208" t="s">
        <v>157</v>
      </c>
      <c r="AU393" s="208" t="s">
        <v>82</v>
      </c>
      <c r="AV393" s="13" t="s">
        <v>80</v>
      </c>
      <c r="AW393" s="13" t="s">
        <v>33</v>
      </c>
      <c r="AX393" s="13" t="s">
        <v>72</v>
      </c>
      <c r="AY393" s="208" t="s">
        <v>146</v>
      </c>
    </row>
    <row r="394" spans="1:65" s="14" customFormat="1">
      <c r="B394" s="209"/>
      <c r="C394" s="210"/>
      <c r="D394" s="200" t="s">
        <v>157</v>
      </c>
      <c r="E394" s="211" t="s">
        <v>19</v>
      </c>
      <c r="F394" s="212" t="s">
        <v>1487</v>
      </c>
      <c r="G394" s="210"/>
      <c r="H394" s="213">
        <v>64.5</v>
      </c>
      <c r="I394" s="214"/>
      <c r="J394" s="210"/>
      <c r="K394" s="210"/>
      <c r="L394" s="215"/>
      <c r="M394" s="216"/>
      <c r="N394" s="217"/>
      <c r="O394" s="217"/>
      <c r="P394" s="217"/>
      <c r="Q394" s="217"/>
      <c r="R394" s="217"/>
      <c r="S394" s="217"/>
      <c r="T394" s="218"/>
      <c r="AT394" s="219" t="s">
        <v>157</v>
      </c>
      <c r="AU394" s="219" t="s">
        <v>82</v>
      </c>
      <c r="AV394" s="14" t="s">
        <v>82</v>
      </c>
      <c r="AW394" s="14" t="s">
        <v>33</v>
      </c>
      <c r="AX394" s="14" t="s">
        <v>72</v>
      </c>
      <c r="AY394" s="219" t="s">
        <v>146</v>
      </c>
    </row>
    <row r="395" spans="1:65" s="14" customFormat="1">
      <c r="B395" s="209"/>
      <c r="C395" s="210"/>
      <c r="D395" s="200" t="s">
        <v>157</v>
      </c>
      <c r="E395" s="211" t="s">
        <v>19</v>
      </c>
      <c r="F395" s="212" t="s">
        <v>1488</v>
      </c>
      <c r="G395" s="210"/>
      <c r="H395" s="213">
        <v>15.75</v>
      </c>
      <c r="I395" s="214"/>
      <c r="J395" s="210"/>
      <c r="K395" s="210"/>
      <c r="L395" s="215"/>
      <c r="M395" s="216"/>
      <c r="N395" s="217"/>
      <c r="O395" s="217"/>
      <c r="P395" s="217"/>
      <c r="Q395" s="217"/>
      <c r="R395" s="217"/>
      <c r="S395" s="217"/>
      <c r="T395" s="218"/>
      <c r="AT395" s="219" t="s">
        <v>157</v>
      </c>
      <c r="AU395" s="219" t="s">
        <v>82</v>
      </c>
      <c r="AV395" s="14" t="s">
        <v>82</v>
      </c>
      <c r="AW395" s="14" t="s">
        <v>33</v>
      </c>
      <c r="AX395" s="14" t="s">
        <v>72</v>
      </c>
      <c r="AY395" s="219" t="s">
        <v>146</v>
      </c>
    </row>
    <row r="396" spans="1:65" s="14" customFormat="1">
      <c r="B396" s="209"/>
      <c r="C396" s="210"/>
      <c r="D396" s="200" t="s">
        <v>157</v>
      </c>
      <c r="E396" s="211" t="s">
        <v>19</v>
      </c>
      <c r="F396" s="212" t="s">
        <v>1489</v>
      </c>
      <c r="G396" s="210"/>
      <c r="H396" s="213">
        <v>20.2</v>
      </c>
      <c r="I396" s="214"/>
      <c r="J396" s="210"/>
      <c r="K396" s="210"/>
      <c r="L396" s="215"/>
      <c r="M396" s="216"/>
      <c r="N396" s="217"/>
      <c r="O396" s="217"/>
      <c r="P396" s="217"/>
      <c r="Q396" s="217"/>
      <c r="R396" s="217"/>
      <c r="S396" s="217"/>
      <c r="T396" s="218"/>
      <c r="AT396" s="219" t="s">
        <v>157</v>
      </c>
      <c r="AU396" s="219" t="s">
        <v>82</v>
      </c>
      <c r="AV396" s="14" t="s">
        <v>82</v>
      </c>
      <c r="AW396" s="14" t="s">
        <v>33</v>
      </c>
      <c r="AX396" s="14" t="s">
        <v>72</v>
      </c>
      <c r="AY396" s="219" t="s">
        <v>146</v>
      </c>
    </row>
    <row r="397" spans="1:65" s="15" customFormat="1">
      <c r="B397" s="220"/>
      <c r="C397" s="221"/>
      <c r="D397" s="200" t="s">
        <v>157</v>
      </c>
      <c r="E397" s="222" t="s">
        <v>19</v>
      </c>
      <c r="F397" s="223" t="s">
        <v>161</v>
      </c>
      <c r="G397" s="221"/>
      <c r="H397" s="224">
        <v>193.12</v>
      </c>
      <c r="I397" s="225"/>
      <c r="J397" s="221"/>
      <c r="K397" s="221"/>
      <c r="L397" s="226"/>
      <c r="M397" s="227"/>
      <c r="N397" s="228"/>
      <c r="O397" s="228"/>
      <c r="P397" s="228"/>
      <c r="Q397" s="228"/>
      <c r="R397" s="228"/>
      <c r="S397" s="228"/>
      <c r="T397" s="229"/>
      <c r="AT397" s="230" t="s">
        <v>157</v>
      </c>
      <c r="AU397" s="230" t="s">
        <v>82</v>
      </c>
      <c r="AV397" s="15" t="s">
        <v>147</v>
      </c>
      <c r="AW397" s="15" t="s">
        <v>33</v>
      </c>
      <c r="AX397" s="15" t="s">
        <v>80</v>
      </c>
      <c r="AY397" s="230" t="s">
        <v>146</v>
      </c>
    </row>
    <row r="398" spans="1:65" s="2" customFormat="1" ht="16.5" customHeight="1">
      <c r="A398" s="36"/>
      <c r="B398" s="37"/>
      <c r="C398" s="236" t="s">
        <v>1320</v>
      </c>
      <c r="D398" s="236" t="s">
        <v>392</v>
      </c>
      <c r="E398" s="237" t="s">
        <v>2867</v>
      </c>
      <c r="F398" s="238" t="s">
        <v>2868</v>
      </c>
      <c r="G398" s="239" t="s">
        <v>152</v>
      </c>
      <c r="H398" s="240">
        <v>208.57</v>
      </c>
      <c r="I398" s="241"/>
      <c r="J398" s="242">
        <f>ROUND(I398*H398,2)</f>
        <v>0</v>
      </c>
      <c r="K398" s="238" t="s">
        <v>19</v>
      </c>
      <c r="L398" s="243"/>
      <c r="M398" s="244" t="s">
        <v>19</v>
      </c>
      <c r="N398" s="245" t="s">
        <v>43</v>
      </c>
      <c r="O398" s="66"/>
      <c r="P398" s="189">
        <f>O398*H398</f>
        <v>0</v>
      </c>
      <c r="Q398" s="189">
        <v>1.4999999999999999E-2</v>
      </c>
      <c r="R398" s="189">
        <f>Q398*H398</f>
        <v>3.1285499999999997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335</v>
      </c>
      <c r="AT398" s="191" t="s">
        <v>392</v>
      </c>
      <c r="AU398" s="191" t="s">
        <v>82</v>
      </c>
      <c r="AY398" s="19" t="s">
        <v>146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80</v>
      </c>
      <c r="BK398" s="192">
        <f>ROUND(I398*H398,2)</f>
        <v>0</v>
      </c>
      <c r="BL398" s="19" t="s">
        <v>241</v>
      </c>
      <c r="BM398" s="191" t="s">
        <v>2869</v>
      </c>
    </row>
    <row r="399" spans="1:65" s="14" customFormat="1">
      <c r="B399" s="209"/>
      <c r="C399" s="210"/>
      <c r="D399" s="200" t="s">
        <v>157</v>
      </c>
      <c r="E399" s="210"/>
      <c r="F399" s="212" t="s">
        <v>2870</v>
      </c>
      <c r="G399" s="210"/>
      <c r="H399" s="213">
        <v>208.57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157</v>
      </c>
      <c r="AU399" s="219" t="s">
        <v>82</v>
      </c>
      <c r="AV399" s="14" t="s">
        <v>82</v>
      </c>
      <c r="AW399" s="14" t="s">
        <v>4</v>
      </c>
      <c r="AX399" s="14" t="s">
        <v>80</v>
      </c>
      <c r="AY399" s="219" t="s">
        <v>146</v>
      </c>
    </row>
    <row r="400" spans="1:65" s="2" customFormat="1" ht="24.2" customHeight="1">
      <c r="A400" s="36"/>
      <c r="B400" s="37"/>
      <c r="C400" s="180" t="s">
        <v>159</v>
      </c>
      <c r="D400" s="180" t="s">
        <v>149</v>
      </c>
      <c r="E400" s="181" t="s">
        <v>1730</v>
      </c>
      <c r="F400" s="182" t="s">
        <v>1731</v>
      </c>
      <c r="G400" s="183" t="s">
        <v>213</v>
      </c>
      <c r="H400" s="184">
        <v>3</v>
      </c>
      <c r="I400" s="185"/>
      <c r="J400" s="186">
        <f>ROUND(I400*H400,2)</f>
        <v>0</v>
      </c>
      <c r="K400" s="182" t="s">
        <v>362</v>
      </c>
      <c r="L400" s="41"/>
      <c r="M400" s="187" t="s">
        <v>19</v>
      </c>
      <c r="N400" s="188" t="s">
        <v>43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241</v>
      </c>
      <c r="AT400" s="191" t="s">
        <v>149</v>
      </c>
      <c r="AU400" s="191" t="s">
        <v>82</v>
      </c>
      <c r="AY400" s="19" t="s">
        <v>146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241</v>
      </c>
      <c r="BM400" s="191" t="s">
        <v>2871</v>
      </c>
    </row>
    <row r="401" spans="1:65" s="2" customFormat="1">
      <c r="A401" s="36"/>
      <c r="B401" s="37"/>
      <c r="C401" s="38"/>
      <c r="D401" s="193" t="s">
        <v>155</v>
      </c>
      <c r="E401" s="38"/>
      <c r="F401" s="194" t="s">
        <v>1733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155</v>
      </c>
      <c r="AU401" s="19" t="s">
        <v>82</v>
      </c>
    </row>
    <row r="402" spans="1:65" s="12" customFormat="1" ht="22.9" customHeight="1">
      <c r="B402" s="164"/>
      <c r="C402" s="165"/>
      <c r="D402" s="166" t="s">
        <v>71</v>
      </c>
      <c r="E402" s="178" t="s">
        <v>1939</v>
      </c>
      <c r="F402" s="178" t="s">
        <v>1940</v>
      </c>
      <c r="G402" s="165"/>
      <c r="H402" s="165"/>
      <c r="I402" s="168"/>
      <c r="J402" s="179">
        <f>BK402</f>
        <v>0</v>
      </c>
      <c r="K402" s="165"/>
      <c r="L402" s="170"/>
      <c r="M402" s="171"/>
      <c r="N402" s="172"/>
      <c r="O402" s="172"/>
      <c r="P402" s="173">
        <f>SUM(P403:P432)</f>
        <v>0</v>
      </c>
      <c r="Q402" s="172"/>
      <c r="R402" s="173">
        <f>SUM(R403:R432)</f>
        <v>0.38020448000000001</v>
      </c>
      <c r="S402" s="172"/>
      <c r="T402" s="174">
        <f>SUM(T403:T432)</f>
        <v>0</v>
      </c>
      <c r="AR402" s="175" t="s">
        <v>82</v>
      </c>
      <c r="AT402" s="176" t="s">
        <v>71</v>
      </c>
      <c r="AU402" s="176" t="s">
        <v>80</v>
      </c>
      <c r="AY402" s="175" t="s">
        <v>146</v>
      </c>
      <c r="BK402" s="177">
        <f>SUM(BK403:BK432)</f>
        <v>0</v>
      </c>
    </row>
    <row r="403" spans="1:65" s="2" customFormat="1" ht="16.5" customHeight="1">
      <c r="A403" s="36"/>
      <c r="B403" s="37"/>
      <c r="C403" s="180" t="s">
        <v>1329</v>
      </c>
      <c r="D403" s="180" t="s">
        <v>149</v>
      </c>
      <c r="E403" s="181" t="s">
        <v>2872</v>
      </c>
      <c r="F403" s="182" t="s">
        <v>2873</v>
      </c>
      <c r="G403" s="183" t="s">
        <v>152</v>
      </c>
      <c r="H403" s="184">
        <v>1008.556</v>
      </c>
      <c r="I403" s="185"/>
      <c r="J403" s="186">
        <f>ROUND(I403*H403,2)</f>
        <v>0</v>
      </c>
      <c r="K403" s="182" t="s">
        <v>362</v>
      </c>
      <c r="L403" s="41"/>
      <c r="M403" s="187" t="s">
        <v>19</v>
      </c>
      <c r="N403" s="188" t="s">
        <v>43</v>
      </c>
      <c r="O403" s="66"/>
      <c r="P403" s="189">
        <f>O403*H403</f>
        <v>0</v>
      </c>
      <c r="Q403" s="189">
        <v>8.0000000000000007E-5</v>
      </c>
      <c r="R403" s="189">
        <f>Q403*H403</f>
        <v>8.0684480000000003E-2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241</v>
      </c>
      <c r="AT403" s="191" t="s">
        <v>149</v>
      </c>
      <c r="AU403" s="191" t="s">
        <v>82</v>
      </c>
      <c r="AY403" s="19" t="s">
        <v>146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9" t="s">
        <v>80</v>
      </c>
      <c r="BK403" s="192">
        <f>ROUND(I403*H403,2)</f>
        <v>0</v>
      </c>
      <c r="BL403" s="19" t="s">
        <v>241</v>
      </c>
      <c r="BM403" s="191" t="s">
        <v>2874</v>
      </c>
    </row>
    <row r="404" spans="1:65" s="2" customFormat="1">
      <c r="A404" s="36"/>
      <c r="B404" s="37"/>
      <c r="C404" s="38"/>
      <c r="D404" s="193" t="s">
        <v>155</v>
      </c>
      <c r="E404" s="38"/>
      <c r="F404" s="194" t="s">
        <v>2875</v>
      </c>
      <c r="G404" s="38"/>
      <c r="H404" s="38"/>
      <c r="I404" s="195"/>
      <c r="J404" s="38"/>
      <c r="K404" s="38"/>
      <c r="L404" s="41"/>
      <c r="M404" s="196"/>
      <c r="N404" s="197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155</v>
      </c>
      <c r="AU404" s="19" t="s">
        <v>82</v>
      </c>
    </row>
    <row r="405" spans="1:65" s="13" customFormat="1">
      <c r="B405" s="198"/>
      <c r="C405" s="199"/>
      <c r="D405" s="200" t="s">
        <v>157</v>
      </c>
      <c r="E405" s="201" t="s">
        <v>19</v>
      </c>
      <c r="F405" s="202" t="s">
        <v>2696</v>
      </c>
      <c r="G405" s="199"/>
      <c r="H405" s="201" t="s">
        <v>19</v>
      </c>
      <c r="I405" s="203"/>
      <c r="J405" s="199"/>
      <c r="K405" s="199"/>
      <c r="L405" s="204"/>
      <c r="M405" s="205"/>
      <c r="N405" s="206"/>
      <c r="O405" s="206"/>
      <c r="P405" s="206"/>
      <c r="Q405" s="206"/>
      <c r="R405" s="206"/>
      <c r="S405" s="206"/>
      <c r="T405" s="207"/>
      <c r="AT405" s="208" t="s">
        <v>157</v>
      </c>
      <c r="AU405" s="208" t="s">
        <v>82</v>
      </c>
      <c r="AV405" s="13" t="s">
        <v>80</v>
      </c>
      <c r="AW405" s="13" t="s">
        <v>33</v>
      </c>
      <c r="AX405" s="13" t="s">
        <v>72</v>
      </c>
      <c r="AY405" s="208" t="s">
        <v>146</v>
      </c>
    </row>
    <row r="406" spans="1:65" s="14" customFormat="1">
      <c r="B406" s="209"/>
      <c r="C406" s="210"/>
      <c r="D406" s="200" t="s">
        <v>157</v>
      </c>
      <c r="E406" s="211" t="s">
        <v>19</v>
      </c>
      <c r="F406" s="212" t="s">
        <v>2876</v>
      </c>
      <c r="G406" s="210"/>
      <c r="H406" s="213">
        <v>185.34</v>
      </c>
      <c r="I406" s="214"/>
      <c r="J406" s="210"/>
      <c r="K406" s="210"/>
      <c r="L406" s="215"/>
      <c r="M406" s="216"/>
      <c r="N406" s="217"/>
      <c r="O406" s="217"/>
      <c r="P406" s="217"/>
      <c r="Q406" s="217"/>
      <c r="R406" s="217"/>
      <c r="S406" s="217"/>
      <c r="T406" s="218"/>
      <c r="AT406" s="219" t="s">
        <v>157</v>
      </c>
      <c r="AU406" s="219" t="s">
        <v>82</v>
      </c>
      <c r="AV406" s="14" t="s">
        <v>82</v>
      </c>
      <c r="AW406" s="14" t="s">
        <v>33</v>
      </c>
      <c r="AX406" s="14" t="s">
        <v>72</v>
      </c>
      <c r="AY406" s="219" t="s">
        <v>146</v>
      </c>
    </row>
    <row r="407" spans="1:65" s="13" customFormat="1">
      <c r="B407" s="198"/>
      <c r="C407" s="199"/>
      <c r="D407" s="200" t="s">
        <v>157</v>
      </c>
      <c r="E407" s="201" t="s">
        <v>19</v>
      </c>
      <c r="F407" s="202" t="s">
        <v>2825</v>
      </c>
      <c r="G407" s="199"/>
      <c r="H407" s="201" t="s">
        <v>19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157</v>
      </c>
      <c r="AU407" s="208" t="s">
        <v>82</v>
      </c>
      <c r="AV407" s="13" t="s">
        <v>80</v>
      </c>
      <c r="AW407" s="13" t="s">
        <v>33</v>
      </c>
      <c r="AX407" s="13" t="s">
        <v>72</v>
      </c>
      <c r="AY407" s="208" t="s">
        <v>146</v>
      </c>
    </row>
    <row r="408" spans="1:65" s="14" customFormat="1">
      <c r="B408" s="209"/>
      <c r="C408" s="210"/>
      <c r="D408" s="200" t="s">
        <v>157</v>
      </c>
      <c r="E408" s="211" t="s">
        <v>19</v>
      </c>
      <c r="F408" s="212" t="s">
        <v>592</v>
      </c>
      <c r="G408" s="210"/>
      <c r="H408" s="213">
        <v>200.9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157</v>
      </c>
      <c r="AU408" s="219" t="s">
        <v>82</v>
      </c>
      <c r="AV408" s="14" t="s">
        <v>82</v>
      </c>
      <c r="AW408" s="14" t="s">
        <v>33</v>
      </c>
      <c r="AX408" s="14" t="s">
        <v>72</v>
      </c>
      <c r="AY408" s="219" t="s">
        <v>146</v>
      </c>
    </row>
    <row r="409" spans="1:65" s="13" customFormat="1">
      <c r="B409" s="198"/>
      <c r="C409" s="199"/>
      <c r="D409" s="200" t="s">
        <v>157</v>
      </c>
      <c r="E409" s="201" t="s">
        <v>19</v>
      </c>
      <c r="F409" s="202" t="s">
        <v>2697</v>
      </c>
      <c r="G409" s="199"/>
      <c r="H409" s="201" t="s">
        <v>19</v>
      </c>
      <c r="I409" s="203"/>
      <c r="J409" s="199"/>
      <c r="K409" s="199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157</v>
      </c>
      <c r="AU409" s="208" t="s">
        <v>82</v>
      </c>
      <c r="AV409" s="13" t="s">
        <v>80</v>
      </c>
      <c r="AW409" s="13" t="s">
        <v>33</v>
      </c>
      <c r="AX409" s="13" t="s">
        <v>72</v>
      </c>
      <c r="AY409" s="208" t="s">
        <v>146</v>
      </c>
    </row>
    <row r="410" spans="1:65" s="14" customFormat="1">
      <c r="B410" s="209"/>
      <c r="C410" s="210"/>
      <c r="D410" s="200" t="s">
        <v>157</v>
      </c>
      <c r="E410" s="211" t="s">
        <v>19</v>
      </c>
      <c r="F410" s="212" t="s">
        <v>2877</v>
      </c>
      <c r="G410" s="210"/>
      <c r="H410" s="213">
        <v>622.31600000000003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157</v>
      </c>
      <c r="AU410" s="219" t="s">
        <v>82</v>
      </c>
      <c r="AV410" s="14" t="s">
        <v>82</v>
      </c>
      <c r="AW410" s="14" t="s">
        <v>33</v>
      </c>
      <c r="AX410" s="14" t="s">
        <v>72</v>
      </c>
      <c r="AY410" s="219" t="s">
        <v>146</v>
      </c>
    </row>
    <row r="411" spans="1:65" s="15" customFormat="1">
      <c r="B411" s="220"/>
      <c r="C411" s="221"/>
      <c r="D411" s="200" t="s">
        <v>157</v>
      </c>
      <c r="E411" s="222" t="s">
        <v>19</v>
      </c>
      <c r="F411" s="223" t="s">
        <v>161</v>
      </c>
      <c r="G411" s="221"/>
      <c r="H411" s="224">
        <v>1008.556</v>
      </c>
      <c r="I411" s="225"/>
      <c r="J411" s="221"/>
      <c r="K411" s="221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157</v>
      </c>
      <c r="AU411" s="230" t="s">
        <v>82</v>
      </c>
      <c r="AV411" s="15" t="s">
        <v>147</v>
      </c>
      <c r="AW411" s="15" t="s">
        <v>33</v>
      </c>
      <c r="AX411" s="15" t="s">
        <v>80</v>
      </c>
      <c r="AY411" s="230" t="s">
        <v>146</v>
      </c>
    </row>
    <row r="412" spans="1:65" s="2" customFormat="1" ht="21.75" customHeight="1">
      <c r="A412" s="36"/>
      <c r="B412" s="37"/>
      <c r="C412" s="180" t="s">
        <v>1336</v>
      </c>
      <c r="D412" s="180" t="s">
        <v>149</v>
      </c>
      <c r="E412" s="181" t="s">
        <v>1942</v>
      </c>
      <c r="F412" s="182" t="s">
        <v>1943</v>
      </c>
      <c r="G412" s="183" t="s">
        <v>152</v>
      </c>
      <c r="H412" s="184">
        <v>576</v>
      </c>
      <c r="I412" s="185"/>
      <c r="J412" s="186">
        <f>ROUND(I412*H412,2)</f>
        <v>0</v>
      </c>
      <c r="K412" s="182" t="s">
        <v>362</v>
      </c>
      <c r="L412" s="41"/>
      <c r="M412" s="187" t="s">
        <v>19</v>
      </c>
      <c r="N412" s="188" t="s">
        <v>43</v>
      </c>
      <c r="O412" s="66"/>
      <c r="P412" s="189">
        <f>O412*H412</f>
        <v>0</v>
      </c>
      <c r="Q412" s="189">
        <v>6.9999999999999994E-5</v>
      </c>
      <c r="R412" s="189">
        <f>Q412*H412</f>
        <v>4.0319999999999995E-2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241</v>
      </c>
      <c r="AT412" s="191" t="s">
        <v>149</v>
      </c>
      <c r="AU412" s="191" t="s">
        <v>82</v>
      </c>
      <c r="AY412" s="19" t="s">
        <v>146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9" t="s">
        <v>80</v>
      </c>
      <c r="BK412" s="192">
        <f>ROUND(I412*H412,2)</f>
        <v>0</v>
      </c>
      <c r="BL412" s="19" t="s">
        <v>241</v>
      </c>
      <c r="BM412" s="191" t="s">
        <v>2878</v>
      </c>
    </row>
    <row r="413" spans="1:65" s="2" customFormat="1">
      <c r="A413" s="36"/>
      <c r="B413" s="37"/>
      <c r="C413" s="38"/>
      <c r="D413" s="193" t="s">
        <v>155</v>
      </c>
      <c r="E413" s="38"/>
      <c r="F413" s="194" t="s">
        <v>1945</v>
      </c>
      <c r="G413" s="38"/>
      <c r="H413" s="38"/>
      <c r="I413" s="195"/>
      <c r="J413" s="38"/>
      <c r="K413" s="38"/>
      <c r="L413" s="41"/>
      <c r="M413" s="196"/>
      <c r="N413" s="197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155</v>
      </c>
      <c r="AU413" s="19" t="s">
        <v>82</v>
      </c>
    </row>
    <row r="414" spans="1:65" s="13" customFormat="1">
      <c r="B414" s="198"/>
      <c r="C414" s="199"/>
      <c r="D414" s="200" t="s">
        <v>157</v>
      </c>
      <c r="E414" s="201" t="s">
        <v>19</v>
      </c>
      <c r="F414" s="202" t="s">
        <v>2879</v>
      </c>
      <c r="G414" s="199"/>
      <c r="H414" s="201" t="s">
        <v>19</v>
      </c>
      <c r="I414" s="203"/>
      <c r="J414" s="199"/>
      <c r="K414" s="199"/>
      <c r="L414" s="204"/>
      <c r="M414" s="205"/>
      <c r="N414" s="206"/>
      <c r="O414" s="206"/>
      <c r="P414" s="206"/>
      <c r="Q414" s="206"/>
      <c r="R414" s="206"/>
      <c r="S414" s="206"/>
      <c r="T414" s="207"/>
      <c r="AT414" s="208" t="s">
        <v>157</v>
      </c>
      <c r="AU414" s="208" t="s">
        <v>82</v>
      </c>
      <c r="AV414" s="13" t="s">
        <v>80</v>
      </c>
      <c r="AW414" s="13" t="s">
        <v>33</v>
      </c>
      <c r="AX414" s="13" t="s">
        <v>72</v>
      </c>
      <c r="AY414" s="208" t="s">
        <v>146</v>
      </c>
    </row>
    <row r="415" spans="1:65" s="14" customFormat="1">
      <c r="B415" s="209"/>
      <c r="C415" s="210"/>
      <c r="D415" s="200" t="s">
        <v>157</v>
      </c>
      <c r="E415" s="211" t="s">
        <v>19</v>
      </c>
      <c r="F415" s="212" t="s">
        <v>2880</v>
      </c>
      <c r="G415" s="210"/>
      <c r="H415" s="213">
        <v>576</v>
      </c>
      <c r="I415" s="214"/>
      <c r="J415" s="210"/>
      <c r="K415" s="210"/>
      <c r="L415" s="215"/>
      <c r="M415" s="216"/>
      <c r="N415" s="217"/>
      <c r="O415" s="217"/>
      <c r="P415" s="217"/>
      <c r="Q415" s="217"/>
      <c r="R415" s="217"/>
      <c r="S415" s="217"/>
      <c r="T415" s="218"/>
      <c r="AT415" s="219" t="s">
        <v>157</v>
      </c>
      <c r="AU415" s="219" t="s">
        <v>82</v>
      </c>
      <c r="AV415" s="14" t="s">
        <v>82</v>
      </c>
      <c r="AW415" s="14" t="s">
        <v>33</v>
      </c>
      <c r="AX415" s="14" t="s">
        <v>72</v>
      </c>
      <c r="AY415" s="219" t="s">
        <v>146</v>
      </c>
    </row>
    <row r="416" spans="1:65" s="15" customFormat="1">
      <c r="B416" s="220"/>
      <c r="C416" s="221"/>
      <c r="D416" s="200" t="s">
        <v>157</v>
      </c>
      <c r="E416" s="222" t="s">
        <v>19</v>
      </c>
      <c r="F416" s="223" t="s">
        <v>161</v>
      </c>
      <c r="G416" s="221"/>
      <c r="H416" s="224">
        <v>576</v>
      </c>
      <c r="I416" s="225"/>
      <c r="J416" s="221"/>
      <c r="K416" s="221"/>
      <c r="L416" s="226"/>
      <c r="M416" s="227"/>
      <c r="N416" s="228"/>
      <c r="O416" s="228"/>
      <c r="P416" s="228"/>
      <c r="Q416" s="228"/>
      <c r="R416" s="228"/>
      <c r="S416" s="228"/>
      <c r="T416" s="229"/>
      <c r="AT416" s="230" t="s">
        <v>157</v>
      </c>
      <c r="AU416" s="230" t="s">
        <v>82</v>
      </c>
      <c r="AV416" s="15" t="s">
        <v>147</v>
      </c>
      <c r="AW416" s="15" t="s">
        <v>33</v>
      </c>
      <c r="AX416" s="15" t="s">
        <v>80</v>
      </c>
      <c r="AY416" s="230" t="s">
        <v>146</v>
      </c>
    </row>
    <row r="417" spans="1:65" s="2" customFormat="1" ht="21.75" customHeight="1">
      <c r="A417" s="36"/>
      <c r="B417" s="37"/>
      <c r="C417" s="180" t="s">
        <v>1342</v>
      </c>
      <c r="D417" s="180" t="s">
        <v>149</v>
      </c>
      <c r="E417" s="181" t="s">
        <v>1948</v>
      </c>
      <c r="F417" s="182" t="s">
        <v>1949</v>
      </c>
      <c r="G417" s="183" t="s">
        <v>152</v>
      </c>
      <c r="H417" s="184">
        <v>576</v>
      </c>
      <c r="I417" s="185"/>
      <c r="J417" s="186">
        <f>ROUND(I417*H417,2)</f>
        <v>0</v>
      </c>
      <c r="K417" s="182" t="s">
        <v>362</v>
      </c>
      <c r="L417" s="41"/>
      <c r="M417" s="187" t="s">
        <v>19</v>
      </c>
      <c r="N417" s="188" t="s">
        <v>43</v>
      </c>
      <c r="O417" s="66"/>
      <c r="P417" s="189">
        <f>O417*H417</f>
        <v>0</v>
      </c>
      <c r="Q417" s="189">
        <v>6.9999999999999994E-5</v>
      </c>
      <c r="R417" s="189">
        <f>Q417*H417</f>
        <v>4.0319999999999995E-2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241</v>
      </c>
      <c r="AT417" s="191" t="s">
        <v>149</v>
      </c>
      <c r="AU417" s="191" t="s">
        <v>82</v>
      </c>
      <c r="AY417" s="19" t="s">
        <v>146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9" t="s">
        <v>80</v>
      </c>
      <c r="BK417" s="192">
        <f>ROUND(I417*H417,2)</f>
        <v>0</v>
      </c>
      <c r="BL417" s="19" t="s">
        <v>241</v>
      </c>
      <c r="BM417" s="191" t="s">
        <v>2881</v>
      </c>
    </row>
    <row r="418" spans="1:65" s="2" customFormat="1">
      <c r="A418" s="36"/>
      <c r="B418" s="37"/>
      <c r="C418" s="38"/>
      <c r="D418" s="193" t="s">
        <v>155</v>
      </c>
      <c r="E418" s="38"/>
      <c r="F418" s="194" t="s">
        <v>1951</v>
      </c>
      <c r="G418" s="38"/>
      <c r="H418" s="38"/>
      <c r="I418" s="195"/>
      <c r="J418" s="38"/>
      <c r="K418" s="38"/>
      <c r="L418" s="41"/>
      <c r="M418" s="196"/>
      <c r="N418" s="197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155</v>
      </c>
      <c r="AU418" s="19" t="s">
        <v>82</v>
      </c>
    </row>
    <row r="419" spans="1:65" s="13" customFormat="1">
      <c r="B419" s="198"/>
      <c r="C419" s="199"/>
      <c r="D419" s="200" t="s">
        <v>157</v>
      </c>
      <c r="E419" s="201" t="s">
        <v>19</v>
      </c>
      <c r="F419" s="202" t="s">
        <v>2879</v>
      </c>
      <c r="G419" s="199"/>
      <c r="H419" s="201" t="s">
        <v>19</v>
      </c>
      <c r="I419" s="203"/>
      <c r="J419" s="199"/>
      <c r="K419" s="199"/>
      <c r="L419" s="204"/>
      <c r="M419" s="205"/>
      <c r="N419" s="206"/>
      <c r="O419" s="206"/>
      <c r="P419" s="206"/>
      <c r="Q419" s="206"/>
      <c r="R419" s="206"/>
      <c r="S419" s="206"/>
      <c r="T419" s="207"/>
      <c r="AT419" s="208" t="s">
        <v>157</v>
      </c>
      <c r="AU419" s="208" t="s">
        <v>82</v>
      </c>
      <c r="AV419" s="13" t="s">
        <v>80</v>
      </c>
      <c r="AW419" s="13" t="s">
        <v>33</v>
      </c>
      <c r="AX419" s="13" t="s">
        <v>72</v>
      </c>
      <c r="AY419" s="208" t="s">
        <v>146</v>
      </c>
    </row>
    <row r="420" spans="1:65" s="14" customFormat="1">
      <c r="B420" s="209"/>
      <c r="C420" s="210"/>
      <c r="D420" s="200" t="s">
        <v>157</v>
      </c>
      <c r="E420" s="211" t="s">
        <v>19</v>
      </c>
      <c r="F420" s="212" t="s">
        <v>2880</v>
      </c>
      <c r="G420" s="210"/>
      <c r="H420" s="213">
        <v>576</v>
      </c>
      <c r="I420" s="214"/>
      <c r="J420" s="210"/>
      <c r="K420" s="210"/>
      <c r="L420" s="215"/>
      <c r="M420" s="216"/>
      <c r="N420" s="217"/>
      <c r="O420" s="217"/>
      <c r="P420" s="217"/>
      <c r="Q420" s="217"/>
      <c r="R420" s="217"/>
      <c r="S420" s="217"/>
      <c r="T420" s="218"/>
      <c r="AT420" s="219" t="s">
        <v>157</v>
      </c>
      <c r="AU420" s="219" t="s">
        <v>82</v>
      </c>
      <c r="AV420" s="14" t="s">
        <v>82</v>
      </c>
      <c r="AW420" s="14" t="s">
        <v>33</v>
      </c>
      <c r="AX420" s="14" t="s">
        <v>80</v>
      </c>
      <c r="AY420" s="219" t="s">
        <v>146</v>
      </c>
    </row>
    <row r="421" spans="1:65" s="2" customFormat="1" ht="16.5" customHeight="1">
      <c r="A421" s="36"/>
      <c r="B421" s="37"/>
      <c r="C421" s="180" t="s">
        <v>1364</v>
      </c>
      <c r="D421" s="180" t="s">
        <v>149</v>
      </c>
      <c r="E421" s="181" t="s">
        <v>1953</v>
      </c>
      <c r="F421" s="182" t="s">
        <v>1954</v>
      </c>
      <c r="G421" s="183" t="s">
        <v>152</v>
      </c>
      <c r="H421" s="184">
        <v>576</v>
      </c>
      <c r="I421" s="185"/>
      <c r="J421" s="186">
        <f>ROUND(I421*H421,2)</f>
        <v>0</v>
      </c>
      <c r="K421" s="182" t="s">
        <v>362</v>
      </c>
      <c r="L421" s="41"/>
      <c r="M421" s="187" t="s">
        <v>19</v>
      </c>
      <c r="N421" s="188" t="s">
        <v>43</v>
      </c>
      <c r="O421" s="66"/>
      <c r="P421" s="189">
        <f>O421*H421</f>
        <v>0</v>
      </c>
      <c r="Q421" s="189">
        <v>1.3999999999999999E-4</v>
      </c>
      <c r="R421" s="189">
        <f>Q421*H421</f>
        <v>8.0639999999999989E-2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241</v>
      </c>
      <c r="AT421" s="191" t="s">
        <v>149</v>
      </c>
      <c r="AU421" s="191" t="s">
        <v>82</v>
      </c>
      <c r="AY421" s="19" t="s">
        <v>146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241</v>
      </c>
      <c r="BM421" s="191" t="s">
        <v>2882</v>
      </c>
    </row>
    <row r="422" spans="1:65" s="2" customFormat="1">
      <c r="A422" s="36"/>
      <c r="B422" s="37"/>
      <c r="C422" s="38"/>
      <c r="D422" s="193" t="s">
        <v>155</v>
      </c>
      <c r="E422" s="38"/>
      <c r="F422" s="194" t="s">
        <v>1956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155</v>
      </c>
      <c r="AU422" s="19" t="s">
        <v>82</v>
      </c>
    </row>
    <row r="423" spans="1:65" s="13" customFormat="1">
      <c r="B423" s="198"/>
      <c r="C423" s="199"/>
      <c r="D423" s="200" t="s">
        <v>157</v>
      </c>
      <c r="E423" s="201" t="s">
        <v>19</v>
      </c>
      <c r="F423" s="202" t="s">
        <v>2879</v>
      </c>
      <c r="G423" s="199"/>
      <c r="H423" s="201" t="s">
        <v>19</v>
      </c>
      <c r="I423" s="203"/>
      <c r="J423" s="199"/>
      <c r="K423" s="199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157</v>
      </c>
      <c r="AU423" s="208" t="s">
        <v>82</v>
      </c>
      <c r="AV423" s="13" t="s">
        <v>80</v>
      </c>
      <c r="AW423" s="13" t="s">
        <v>33</v>
      </c>
      <c r="AX423" s="13" t="s">
        <v>72</v>
      </c>
      <c r="AY423" s="208" t="s">
        <v>146</v>
      </c>
    </row>
    <row r="424" spans="1:65" s="14" customFormat="1">
      <c r="B424" s="209"/>
      <c r="C424" s="210"/>
      <c r="D424" s="200" t="s">
        <v>157</v>
      </c>
      <c r="E424" s="211" t="s">
        <v>19</v>
      </c>
      <c r="F424" s="212" t="s">
        <v>2880</v>
      </c>
      <c r="G424" s="210"/>
      <c r="H424" s="213">
        <v>576</v>
      </c>
      <c r="I424" s="214"/>
      <c r="J424" s="210"/>
      <c r="K424" s="210"/>
      <c r="L424" s="215"/>
      <c r="M424" s="216"/>
      <c r="N424" s="217"/>
      <c r="O424" s="217"/>
      <c r="P424" s="217"/>
      <c r="Q424" s="217"/>
      <c r="R424" s="217"/>
      <c r="S424" s="217"/>
      <c r="T424" s="218"/>
      <c r="AT424" s="219" t="s">
        <v>157</v>
      </c>
      <c r="AU424" s="219" t="s">
        <v>82</v>
      </c>
      <c r="AV424" s="14" t="s">
        <v>82</v>
      </c>
      <c r="AW424" s="14" t="s">
        <v>33</v>
      </c>
      <c r="AX424" s="14" t="s">
        <v>80</v>
      </c>
      <c r="AY424" s="219" t="s">
        <v>146</v>
      </c>
    </row>
    <row r="425" spans="1:65" s="2" customFormat="1" ht="16.5" customHeight="1">
      <c r="A425" s="36"/>
      <c r="B425" s="37"/>
      <c r="C425" s="180" t="s">
        <v>1385</v>
      </c>
      <c r="D425" s="180" t="s">
        <v>149</v>
      </c>
      <c r="E425" s="181" t="s">
        <v>1958</v>
      </c>
      <c r="F425" s="182" t="s">
        <v>1959</v>
      </c>
      <c r="G425" s="183" t="s">
        <v>152</v>
      </c>
      <c r="H425" s="184">
        <v>576</v>
      </c>
      <c r="I425" s="185"/>
      <c r="J425" s="186">
        <f>ROUND(I425*H425,2)</f>
        <v>0</v>
      </c>
      <c r="K425" s="182" t="s">
        <v>362</v>
      </c>
      <c r="L425" s="41"/>
      <c r="M425" s="187" t="s">
        <v>19</v>
      </c>
      <c r="N425" s="188" t="s">
        <v>43</v>
      </c>
      <c r="O425" s="66"/>
      <c r="P425" s="189">
        <f>O425*H425</f>
        <v>0</v>
      </c>
      <c r="Q425" s="189">
        <v>1.2E-4</v>
      </c>
      <c r="R425" s="189">
        <f>Q425*H425</f>
        <v>6.9120000000000001E-2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241</v>
      </c>
      <c r="AT425" s="191" t="s">
        <v>149</v>
      </c>
      <c r="AU425" s="191" t="s">
        <v>82</v>
      </c>
      <c r="AY425" s="19" t="s">
        <v>146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9" t="s">
        <v>80</v>
      </c>
      <c r="BK425" s="192">
        <f>ROUND(I425*H425,2)</f>
        <v>0</v>
      </c>
      <c r="BL425" s="19" t="s">
        <v>241</v>
      </c>
      <c r="BM425" s="191" t="s">
        <v>2883</v>
      </c>
    </row>
    <row r="426" spans="1:65" s="2" customFormat="1">
      <c r="A426" s="36"/>
      <c r="B426" s="37"/>
      <c r="C426" s="38"/>
      <c r="D426" s="193" t="s">
        <v>155</v>
      </c>
      <c r="E426" s="38"/>
      <c r="F426" s="194" t="s">
        <v>1961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155</v>
      </c>
      <c r="AU426" s="19" t="s">
        <v>82</v>
      </c>
    </row>
    <row r="427" spans="1:65" s="13" customFormat="1">
      <c r="B427" s="198"/>
      <c r="C427" s="199"/>
      <c r="D427" s="200" t="s">
        <v>157</v>
      </c>
      <c r="E427" s="201" t="s">
        <v>19</v>
      </c>
      <c r="F427" s="202" t="s">
        <v>2879</v>
      </c>
      <c r="G427" s="199"/>
      <c r="H427" s="201" t="s">
        <v>19</v>
      </c>
      <c r="I427" s="203"/>
      <c r="J427" s="199"/>
      <c r="K427" s="199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157</v>
      </c>
      <c r="AU427" s="208" t="s">
        <v>82</v>
      </c>
      <c r="AV427" s="13" t="s">
        <v>80</v>
      </c>
      <c r="AW427" s="13" t="s">
        <v>33</v>
      </c>
      <c r="AX427" s="13" t="s">
        <v>72</v>
      </c>
      <c r="AY427" s="208" t="s">
        <v>146</v>
      </c>
    </row>
    <row r="428" spans="1:65" s="14" customFormat="1">
      <c r="B428" s="209"/>
      <c r="C428" s="210"/>
      <c r="D428" s="200" t="s">
        <v>157</v>
      </c>
      <c r="E428" s="211" t="s">
        <v>19</v>
      </c>
      <c r="F428" s="212" t="s">
        <v>2880</v>
      </c>
      <c r="G428" s="210"/>
      <c r="H428" s="213">
        <v>576</v>
      </c>
      <c r="I428" s="214"/>
      <c r="J428" s="210"/>
      <c r="K428" s="210"/>
      <c r="L428" s="215"/>
      <c r="M428" s="216"/>
      <c r="N428" s="217"/>
      <c r="O428" s="217"/>
      <c r="P428" s="217"/>
      <c r="Q428" s="217"/>
      <c r="R428" s="217"/>
      <c r="S428" s="217"/>
      <c r="T428" s="218"/>
      <c r="AT428" s="219" t="s">
        <v>157</v>
      </c>
      <c r="AU428" s="219" t="s">
        <v>82</v>
      </c>
      <c r="AV428" s="14" t="s">
        <v>82</v>
      </c>
      <c r="AW428" s="14" t="s">
        <v>33</v>
      </c>
      <c r="AX428" s="14" t="s">
        <v>80</v>
      </c>
      <c r="AY428" s="219" t="s">
        <v>146</v>
      </c>
    </row>
    <row r="429" spans="1:65" s="2" customFormat="1" ht="16.5" customHeight="1">
      <c r="A429" s="36"/>
      <c r="B429" s="37"/>
      <c r="C429" s="180" t="s">
        <v>1394</v>
      </c>
      <c r="D429" s="180" t="s">
        <v>149</v>
      </c>
      <c r="E429" s="181" t="s">
        <v>1963</v>
      </c>
      <c r="F429" s="182" t="s">
        <v>1964</v>
      </c>
      <c r="G429" s="183" t="s">
        <v>152</v>
      </c>
      <c r="H429" s="184">
        <v>576</v>
      </c>
      <c r="I429" s="185"/>
      <c r="J429" s="186">
        <f>ROUND(I429*H429,2)</f>
        <v>0</v>
      </c>
      <c r="K429" s="182" t="s">
        <v>362</v>
      </c>
      <c r="L429" s="41"/>
      <c r="M429" s="187" t="s">
        <v>19</v>
      </c>
      <c r="N429" s="188" t="s">
        <v>43</v>
      </c>
      <c r="O429" s="66"/>
      <c r="P429" s="189">
        <f>O429*H429</f>
        <v>0</v>
      </c>
      <c r="Q429" s="189">
        <v>1.2E-4</v>
      </c>
      <c r="R429" s="189">
        <f>Q429*H429</f>
        <v>6.9120000000000001E-2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241</v>
      </c>
      <c r="AT429" s="191" t="s">
        <v>149</v>
      </c>
      <c r="AU429" s="191" t="s">
        <v>82</v>
      </c>
      <c r="AY429" s="19" t="s">
        <v>146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80</v>
      </c>
      <c r="BK429" s="192">
        <f>ROUND(I429*H429,2)</f>
        <v>0</v>
      </c>
      <c r="BL429" s="19" t="s">
        <v>241</v>
      </c>
      <c r="BM429" s="191" t="s">
        <v>2884</v>
      </c>
    </row>
    <row r="430" spans="1:65" s="2" customFormat="1">
      <c r="A430" s="36"/>
      <c r="B430" s="37"/>
      <c r="C430" s="38"/>
      <c r="D430" s="193" t="s">
        <v>155</v>
      </c>
      <c r="E430" s="38"/>
      <c r="F430" s="194" t="s">
        <v>1966</v>
      </c>
      <c r="G430" s="38"/>
      <c r="H430" s="38"/>
      <c r="I430" s="195"/>
      <c r="J430" s="38"/>
      <c r="K430" s="38"/>
      <c r="L430" s="41"/>
      <c r="M430" s="196"/>
      <c r="N430" s="19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155</v>
      </c>
      <c r="AU430" s="19" t="s">
        <v>82</v>
      </c>
    </row>
    <row r="431" spans="1:65" s="13" customFormat="1">
      <c r="B431" s="198"/>
      <c r="C431" s="199"/>
      <c r="D431" s="200" t="s">
        <v>157</v>
      </c>
      <c r="E431" s="201" t="s">
        <v>19</v>
      </c>
      <c r="F431" s="202" t="s">
        <v>2879</v>
      </c>
      <c r="G431" s="199"/>
      <c r="H431" s="201" t="s">
        <v>19</v>
      </c>
      <c r="I431" s="203"/>
      <c r="J431" s="199"/>
      <c r="K431" s="199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157</v>
      </c>
      <c r="AU431" s="208" t="s">
        <v>82</v>
      </c>
      <c r="AV431" s="13" t="s">
        <v>80</v>
      </c>
      <c r="AW431" s="13" t="s">
        <v>33</v>
      </c>
      <c r="AX431" s="13" t="s">
        <v>72</v>
      </c>
      <c r="AY431" s="208" t="s">
        <v>146</v>
      </c>
    </row>
    <row r="432" spans="1:65" s="14" customFormat="1">
      <c r="B432" s="209"/>
      <c r="C432" s="210"/>
      <c r="D432" s="200" t="s">
        <v>157</v>
      </c>
      <c r="E432" s="211" t="s">
        <v>19</v>
      </c>
      <c r="F432" s="212" t="s">
        <v>2880</v>
      </c>
      <c r="G432" s="210"/>
      <c r="H432" s="213">
        <v>576</v>
      </c>
      <c r="I432" s="214"/>
      <c r="J432" s="210"/>
      <c r="K432" s="210"/>
      <c r="L432" s="215"/>
      <c r="M432" s="249"/>
      <c r="N432" s="250"/>
      <c r="O432" s="250"/>
      <c r="P432" s="250"/>
      <c r="Q432" s="250"/>
      <c r="R432" s="250"/>
      <c r="S432" s="250"/>
      <c r="T432" s="251"/>
      <c r="AT432" s="219" t="s">
        <v>157</v>
      </c>
      <c r="AU432" s="219" t="s">
        <v>82</v>
      </c>
      <c r="AV432" s="14" t="s">
        <v>82</v>
      </c>
      <c r="AW432" s="14" t="s">
        <v>33</v>
      </c>
      <c r="AX432" s="14" t="s">
        <v>80</v>
      </c>
      <c r="AY432" s="219" t="s">
        <v>146</v>
      </c>
    </row>
    <row r="433" spans="1:31" s="2" customFormat="1" ht="6.95" customHeight="1">
      <c r="A433" s="36"/>
      <c r="B433" s="49"/>
      <c r="C433" s="50"/>
      <c r="D433" s="50"/>
      <c r="E433" s="50"/>
      <c r="F433" s="50"/>
      <c r="G433" s="50"/>
      <c r="H433" s="50"/>
      <c r="I433" s="50"/>
      <c r="J433" s="50"/>
      <c r="K433" s="50"/>
      <c r="L433" s="41"/>
      <c r="M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</row>
  </sheetData>
  <sheetProtection algorithmName="SHA-512" hashValue="zYTJjCQkuMEtScOwgVPmLeP2QpzJMs/OvE86bM3RQa8VP9zlH7VqV/K1V/bZu8QBr1bNASF4mWQdnr+JDREYaA==" saltValue="hYwfJ8IqUwmtZoNJkwIbi89ZabdfDKPPCgXlWA8kc174wnGv3B/m3D85UaucL+Rl3NQ/wmtZAS7/Hyo3zXonpA==" spinCount="100000" sheet="1" objects="1" scenarios="1" formatColumns="0" formatRows="0" autoFilter="0"/>
  <autoFilter ref="C90:K432" xr:uid="{00000000-0009-0000-0000-000009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900-000000000000}"/>
    <hyperlink ref="F105" r:id="rId2" xr:uid="{00000000-0004-0000-0900-000001000000}"/>
    <hyperlink ref="F108" r:id="rId3" xr:uid="{00000000-0004-0000-0900-000002000000}"/>
    <hyperlink ref="F121" r:id="rId4" xr:uid="{00000000-0004-0000-0900-000003000000}"/>
    <hyperlink ref="F130" r:id="rId5" xr:uid="{00000000-0004-0000-0900-000004000000}"/>
    <hyperlink ref="F132" r:id="rId6" xr:uid="{00000000-0004-0000-0900-000005000000}"/>
    <hyperlink ref="F136" r:id="rId7" xr:uid="{00000000-0004-0000-0900-000006000000}"/>
    <hyperlink ref="F185" r:id="rId8" xr:uid="{00000000-0004-0000-0900-000007000000}"/>
    <hyperlink ref="F209" r:id="rId9" xr:uid="{00000000-0004-0000-0900-000008000000}"/>
    <hyperlink ref="F218" r:id="rId10" xr:uid="{00000000-0004-0000-0900-000009000000}"/>
    <hyperlink ref="F223" r:id="rId11" xr:uid="{00000000-0004-0000-0900-00000A000000}"/>
    <hyperlink ref="F227" r:id="rId12" xr:uid="{00000000-0004-0000-0900-00000B000000}"/>
    <hyperlink ref="F242" r:id="rId13" xr:uid="{00000000-0004-0000-0900-00000C000000}"/>
    <hyperlink ref="F268" r:id="rId14" xr:uid="{00000000-0004-0000-0900-00000D000000}"/>
    <hyperlink ref="F286" r:id="rId15" xr:uid="{00000000-0004-0000-0900-00000E000000}"/>
    <hyperlink ref="F292" r:id="rId16" xr:uid="{00000000-0004-0000-0900-00000F000000}"/>
    <hyperlink ref="F299" r:id="rId17" xr:uid="{00000000-0004-0000-0900-000010000000}"/>
    <hyperlink ref="F302" r:id="rId18" xr:uid="{00000000-0004-0000-0900-000011000000}"/>
    <hyperlink ref="F306" r:id="rId19" xr:uid="{00000000-0004-0000-0900-000012000000}"/>
    <hyperlink ref="F313" r:id="rId20" xr:uid="{00000000-0004-0000-0900-000013000000}"/>
    <hyperlink ref="F317" r:id="rId21" xr:uid="{00000000-0004-0000-0900-000014000000}"/>
    <hyperlink ref="F321" r:id="rId22" xr:uid="{00000000-0004-0000-0900-000015000000}"/>
    <hyperlink ref="F330" r:id="rId23" xr:uid="{00000000-0004-0000-0900-000016000000}"/>
    <hyperlink ref="F333" r:id="rId24" xr:uid="{00000000-0004-0000-0900-000017000000}"/>
    <hyperlink ref="F354" r:id="rId25" xr:uid="{00000000-0004-0000-0900-000018000000}"/>
    <hyperlink ref="F356" r:id="rId26" xr:uid="{00000000-0004-0000-0900-000019000000}"/>
    <hyperlink ref="F359" r:id="rId27" xr:uid="{00000000-0004-0000-0900-00001A000000}"/>
    <hyperlink ref="F365" r:id="rId28" xr:uid="{00000000-0004-0000-0900-00001B000000}"/>
    <hyperlink ref="F370" r:id="rId29" xr:uid="{00000000-0004-0000-0900-00001C000000}"/>
    <hyperlink ref="F375" r:id="rId30" xr:uid="{00000000-0004-0000-0900-00001D000000}"/>
    <hyperlink ref="F378" r:id="rId31" xr:uid="{00000000-0004-0000-0900-00001E000000}"/>
    <hyperlink ref="F401" r:id="rId32" xr:uid="{00000000-0004-0000-0900-00001F000000}"/>
    <hyperlink ref="F404" r:id="rId33" xr:uid="{00000000-0004-0000-0900-000020000000}"/>
    <hyperlink ref="F413" r:id="rId34" xr:uid="{00000000-0004-0000-0900-000021000000}"/>
    <hyperlink ref="F418" r:id="rId35" xr:uid="{00000000-0004-0000-0900-000022000000}"/>
    <hyperlink ref="F422" r:id="rId36" xr:uid="{00000000-0004-0000-0900-000023000000}"/>
    <hyperlink ref="F426" r:id="rId37" xr:uid="{00000000-0004-0000-0900-000024000000}"/>
    <hyperlink ref="F430" r:id="rId38" xr:uid="{00000000-0004-0000-09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>
      <c r="B3" s="256"/>
      <c r="C3" s="395" t="s">
        <v>2885</v>
      </c>
      <c r="D3" s="395"/>
      <c r="E3" s="395"/>
      <c r="F3" s="395"/>
      <c r="G3" s="395"/>
      <c r="H3" s="395"/>
      <c r="I3" s="395"/>
      <c r="J3" s="395"/>
      <c r="K3" s="257"/>
    </row>
    <row r="4" spans="2:11" s="1" customFormat="1" ht="25.5" customHeight="1">
      <c r="B4" s="258"/>
      <c r="C4" s="400" t="s">
        <v>2886</v>
      </c>
      <c r="D4" s="400"/>
      <c r="E4" s="400"/>
      <c r="F4" s="400"/>
      <c r="G4" s="400"/>
      <c r="H4" s="400"/>
      <c r="I4" s="400"/>
      <c r="J4" s="400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99" t="s">
        <v>2887</v>
      </c>
      <c r="D6" s="399"/>
      <c r="E6" s="399"/>
      <c r="F6" s="399"/>
      <c r="G6" s="399"/>
      <c r="H6" s="399"/>
      <c r="I6" s="399"/>
      <c r="J6" s="399"/>
      <c r="K6" s="259"/>
    </row>
    <row r="7" spans="2:11" s="1" customFormat="1" ht="15" customHeight="1">
      <c r="B7" s="262"/>
      <c r="C7" s="399" t="s">
        <v>2888</v>
      </c>
      <c r="D7" s="399"/>
      <c r="E7" s="399"/>
      <c r="F7" s="399"/>
      <c r="G7" s="399"/>
      <c r="H7" s="399"/>
      <c r="I7" s="399"/>
      <c r="J7" s="399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99" t="s">
        <v>2889</v>
      </c>
      <c r="D9" s="399"/>
      <c r="E9" s="399"/>
      <c r="F9" s="399"/>
      <c r="G9" s="399"/>
      <c r="H9" s="399"/>
      <c r="I9" s="399"/>
      <c r="J9" s="399"/>
      <c r="K9" s="259"/>
    </row>
    <row r="10" spans="2:11" s="1" customFormat="1" ht="15" customHeight="1">
      <c r="B10" s="262"/>
      <c r="C10" s="261"/>
      <c r="D10" s="399" t="s">
        <v>2890</v>
      </c>
      <c r="E10" s="399"/>
      <c r="F10" s="399"/>
      <c r="G10" s="399"/>
      <c r="H10" s="399"/>
      <c r="I10" s="399"/>
      <c r="J10" s="399"/>
      <c r="K10" s="259"/>
    </row>
    <row r="11" spans="2:11" s="1" customFormat="1" ht="15" customHeight="1">
      <c r="B11" s="262"/>
      <c r="C11" s="263"/>
      <c r="D11" s="399" t="s">
        <v>2891</v>
      </c>
      <c r="E11" s="399"/>
      <c r="F11" s="399"/>
      <c r="G11" s="399"/>
      <c r="H11" s="399"/>
      <c r="I11" s="399"/>
      <c r="J11" s="399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2892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99" t="s">
        <v>2893</v>
      </c>
      <c r="E15" s="399"/>
      <c r="F15" s="399"/>
      <c r="G15" s="399"/>
      <c r="H15" s="399"/>
      <c r="I15" s="399"/>
      <c r="J15" s="399"/>
      <c r="K15" s="259"/>
    </row>
    <row r="16" spans="2:11" s="1" customFormat="1" ht="15" customHeight="1">
      <c r="B16" s="262"/>
      <c r="C16" s="263"/>
      <c r="D16" s="399" t="s">
        <v>2894</v>
      </c>
      <c r="E16" s="399"/>
      <c r="F16" s="399"/>
      <c r="G16" s="399"/>
      <c r="H16" s="399"/>
      <c r="I16" s="399"/>
      <c r="J16" s="399"/>
      <c r="K16" s="259"/>
    </row>
    <row r="17" spans="2:11" s="1" customFormat="1" ht="15" customHeight="1">
      <c r="B17" s="262"/>
      <c r="C17" s="263"/>
      <c r="D17" s="399" t="s">
        <v>2895</v>
      </c>
      <c r="E17" s="399"/>
      <c r="F17" s="399"/>
      <c r="G17" s="399"/>
      <c r="H17" s="399"/>
      <c r="I17" s="399"/>
      <c r="J17" s="399"/>
      <c r="K17" s="259"/>
    </row>
    <row r="18" spans="2:11" s="1" customFormat="1" ht="15" customHeight="1">
      <c r="B18" s="262"/>
      <c r="C18" s="263"/>
      <c r="D18" s="263"/>
      <c r="E18" s="265" t="s">
        <v>79</v>
      </c>
      <c r="F18" s="399" t="s">
        <v>2896</v>
      </c>
      <c r="G18" s="399"/>
      <c r="H18" s="399"/>
      <c r="I18" s="399"/>
      <c r="J18" s="399"/>
      <c r="K18" s="259"/>
    </row>
    <row r="19" spans="2:11" s="1" customFormat="1" ht="15" customHeight="1">
      <c r="B19" s="262"/>
      <c r="C19" s="263"/>
      <c r="D19" s="263"/>
      <c r="E19" s="265" t="s">
        <v>2897</v>
      </c>
      <c r="F19" s="399" t="s">
        <v>2898</v>
      </c>
      <c r="G19" s="399"/>
      <c r="H19" s="399"/>
      <c r="I19" s="399"/>
      <c r="J19" s="399"/>
      <c r="K19" s="259"/>
    </row>
    <row r="20" spans="2:11" s="1" customFormat="1" ht="15" customHeight="1">
      <c r="B20" s="262"/>
      <c r="C20" s="263"/>
      <c r="D20" s="263"/>
      <c r="E20" s="265" t="s">
        <v>2899</v>
      </c>
      <c r="F20" s="399" t="s">
        <v>2900</v>
      </c>
      <c r="G20" s="399"/>
      <c r="H20" s="399"/>
      <c r="I20" s="399"/>
      <c r="J20" s="399"/>
      <c r="K20" s="259"/>
    </row>
    <row r="21" spans="2:11" s="1" customFormat="1" ht="15" customHeight="1">
      <c r="B21" s="262"/>
      <c r="C21" s="263"/>
      <c r="D21" s="263"/>
      <c r="E21" s="265" t="s">
        <v>2901</v>
      </c>
      <c r="F21" s="399" t="s">
        <v>2902</v>
      </c>
      <c r="G21" s="399"/>
      <c r="H21" s="399"/>
      <c r="I21" s="399"/>
      <c r="J21" s="399"/>
      <c r="K21" s="259"/>
    </row>
    <row r="22" spans="2:11" s="1" customFormat="1" ht="15" customHeight="1">
      <c r="B22" s="262"/>
      <c r="C22" s="263"/>
      <c r="D22" s="263"/>
      <c r="E22" s="265" t="s">
        <v>2903</v>
      </c>
      <c r="F22" s="399" t="s">
        <v>2904</v>
      </c>
      <c r="G22" s="399"/>
      <c r="H22" s="399"/>
      <c r="I22" s="399"/>
      <c r="J22" s="399"/>
      <c r="K22" s="259"/>
    </row>
    <row r="23" spans="2:11" s="1" customFormat="1" ht="15" customHeight="1">
      <c r="B23" s="262"/>
      <c r="C23" s="263"/>
      <c r="D23" s="263"/>
      <c r="E23" s="265" t="s">
        <v>94</v>
      </c>
      <c r="F23" s="399" t="s">
        <v>2905</v>
      </c>
      <c r="G23" s="399"/>
      <c r="H23" s="399"/>
      <c r="I23" s="399"/>
      <c r="J23" s="399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99" t="s">
        <v>2906</v>
      </c>
      <c r="D25" s="399"/>
      <c r="E25" s="399"/>
      <c r="F25" s="399"/>
      <c r="G25" s="399"/>
      <c r="H25" s="399"/>
      <c r="I25" s="399"/>
      <c r="J25" s="399"/>
      <c r="K25" s="259"/>
    </row>
    <row r="26" spans="2:11" s="1" customFormat="1" ht="15" customHeight="1">
      <c r="B26" s="262"/>
      <c r="C26" s="399" t="s">
        <v>2907</v>
      </c>
      <c r="D26" s="399"/>
      <c r="E26" s="399"/>
      <c r="F26" s="399"/>
      <c r="G26" s="399"/>
      <c r="H26" s="399"/>
      <c r="I26" s="399"/>
      <c r="J26" s="399"/>
      <c r="K26" s="259"/>
    </row>
    <row r="27" spans="2:11" s="1" customFormat="1" ht="15" customHeight="1">
      <c r="B27" s="262"/>
      <c r="C27" s="261"/>
      <c r="D27" s="399" t="s">
        <v>2908</v>
      </c>
      <c r="E27" s="399"/>
      <c r="F27" s="399"/>
      <c r="G27" s="399"/>
      <c r="H27" s="399"/>
      <c r="I27" s="399"/>
      <c r="J27" s="399"/>
      <c r="K27" s="259"/>
    </row>
    <row r="28" spans="2:11" s="1" customFormat="1" ht="15" customHeight="1">
      <c r="B28" s="262"/>
      <c r="C28" s="263"/>
      <c r="D28" s="399" t="s">
        <v>2909</v>
      </c>
      <c r="E28" s="399"/>
      <c r="F28" s="399"/>
      <c r="G28" s="399"/>
      <c r="H28" s="399"/>
      <c r="I28" s="399"/>
      <c r="J28" s="399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99" t="s">
        <v>2910</v>
      </c>
      <c r="E30" s="399"/>
      <c r="F30" s="399"/>
      <c r="G30" s="399"/>
      <c r="H30" s="399"/>
      <c r="I30" s="399"/>
      <c r="J30" s="399"/>
      <c r="K30" s="259"/>
    </row>
    <row r="31" spans="2:11" s="1" customFormat="1" ht="15" customHeight="1">
      <c r="B31" s="262"/>
      <c r="C31" s="263"/>
      <c r="D31" s="399" t="s">
        <v>2911</v>
      </c>
      <c r="E31" s="399"/>
      <c r="F31" s="399"/>
      <c r="G31" s="399"/>
      <c r="H31" s="399"/>
      <c r="I31" s="399"/>
      <c r="J31" s="399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99" t="s">
        <v>2912</v>
      </c>
      <c r="E33" s="399"/>
      <c r="F33" s="399"/>
      <c r="G33" s="399"/>
      <c r="H33" s="399"/>
      <c r="I33" s="399"/>
      <c r="J33" s="399"/>
      <c r="K33" s="259"/>
    </row>
    <row r="34" spans="2:11" s="1" customFormat="1" ht="15" customHeight="1">
      <c r="B34" s="262"/>
      <c r="C34" s="263"/>
      <c r="D34" s="399" t="s">
        <v>2913</v>
      </c>
      <c r="E34" s="399"/>
      <c r="F34" s="399"/>
      <c r="G34" s="399"/>
      <c r="H34" s="399"/>
      <c r="I34" s="399"/>
      <c r="J34" s="399"/>
      <c r="K34" s="259"/>
    </row>
    <row r="35" spans="2:11" s="1" customFormat="1" ht="15" customHeight="1">
      <c r="B35" s="262"/>
      <c r="C35" s="263"/>
      <c r="D35" s="399" t="s">
        <v>2914</v>
      </c>
      <c r="E35" s="399"/>
      <c r="F35" s="399"/>
      <c r="G35" s="399"/>
      <c r="H35" s="399"/>
      <c r="I35" s="399"/>
      <c r="J35" s="399"/>
      <c r="K35" s="259"/>
    </row>
    <row r="36" spans="2:11" s="1" customFormat="1" ht="15" customHeight="1">
      <c r="B36" s="262"/>
      <c r="C36" s="263"/>
      <c r="D36" s="261"/>
      <c r="E36" s="264" t="s">
        <v>132</v>
      </c>
      <c r="F36" s="261"/>
      <c r="G36" s="399" t="s">
        <v>2915</v>
      </c>
      <c r="H36" s="399"/>
      <c r="I36" s="399"/>
      <c r="J36" s="399"/>
      <c r="K36" s="259"/>
    </row>
    <row r="37" spans="2:11" s="1" customFormat="1" ht="30.75" customHeight="1">
      <c r="B37" s="262"/>
      <c r="C37" s="263"/>
      <c r="D37" s="261"/>
      <c r="E37" s="264" t="s">
        <v>2916</v>
      </c>
      <c r="F37" s="261"/>
      <c r="G37" s="399" t="s">
        <v>2917</v>
      </c>
      <c r="H37" s="399"/>
      <c r="I37" s="399"/>
      <c r="J37" s="399"/>
      <c r="K37" s="259"/>
    </row>
    <row r="38" spans="2:11" s="1" customFormat="1" ht="15" customHeight="1">
      <c r="B38" s="262"/>
      <c r="C38" s="263"/>
      <c r="D38" s="261"/>
      <c r="E38" s="264" t="s">
        <v>53</v>
      </c>
      <c r="F38" s="261"/>
      <c r="G38" s="399" t="s">
        <v>2918</v>
      </c>
      <c r="H38" s="399"/>
      <c r="I38" s="399"/>
      <c r="J38" s="399"/>
      <c r="K38" s="259"/>
    </row>
    <row r="39" spans="2:11" s="1" customFormat="1" ht="15" customHeight="1">
      <c r="B39" s="262"/>
      <c r="C39" s="263"/>
      <c r="D39" s="261"/>
      <c r="E39" s="264" t="s">
        <v>54</v>
      </c>
      <c r="F39" s="261"/>
      <c r="G39" s="399" t="s">
        <v>2919</v>
      </c>
      <c r="H39" s="399"/>
      <c r="I39" s="399"/>
      <c r="J39" s="399"/>
      <c r="K39" s="259"/>
    </row>
    <row r="40" spans="2:11" s="1" customFormat="1" ht="15" customHeight="1">
      <c r="B40" s="262"/>
      <c r="C40" s="263"/>
      <c r="D40" s="261"/>
      <c r="E40" s="264" t="s">
        <v>133</v>
      </c>
      <c r="F40" s="261"/>
      <c r="G40" s="399" t="s">
        <v>2920</v>
      </c>
      <c r="H40" s="399"/>
      <c r="I40" s="399"/>
      <c r="J40" s="399"/>
      <c r="K40" s="259"/>
    </row>
    <row r="41" spans="2:11" s="1" customFormat="1" ht="15" customHeight="1">
      <c r="B41" s="262"/>
      <c r="C41" s="263"/>
      <c r="D41" s="261"/>
      <c r="E41" s="264" t="s">
        <v>134</v>
      </c>
      <c r="F41" s="261"/>
      <c r="G41" s="399" t="s">
        <v>2921</v>
      </c>
      <c r="H41" s="399"/>
      <c r="I41" s="399"/>
      <c r="J41" s="399"/>
      <c r="K41" s="259"/>
    </row>
    <row r="42" spans="2:11" s="1" customFormat="1" ht="15" customHeight="1">
      <c r="B42" s="262"/>
      <c r="C42" s="263"/>
      <c r="D42" s="261"/>
      <c r="E42" s="264" t="s">
        <v>2922</v>
      </c>
      <c r="F42" s="261"/>
      <c r="G42" s="399" t="s">
        <v>2923</v>
      </c>
      <c r="H42" s="399"/>
      <c r="I42" s="399"/>
      <c r="J42" s="399"/>
      <c r="K42" s="259"/>
    </row>
    <row r="43" spans="2:11" s="1" customFormat="1" ht="15" customHeight="1">
      <c r="B43" s="262"/>
      <c r="C43" s="263"/>
      <c r="D43" s="261"/>
      <c r="E43" s="264"/>
      <c r="F43" s="261"/>
      <c r="G43" s="399" t="s">
        <v>2924</v>
      </c>
      <c r="H43" s="399"/>
      <c r="I43" s="399"/>
      <c r="J43" s="399"/>
      <c r="K43" s="259"/>
    </row>
    <row r="44" spans="2:11" s="1" customFormat="1" ht="15" customHeight="1">
      <c r="B44" s="262"/>
      <c r="C44" s="263"/>
      <c r="D44" s="261"/>
      <c r="E44" s="264" t="s">
        <v>2925</v>
      </c>
      <c r="F44" s="261"/>
      <c r="G44" s="399" t="s">
        <v>2926</v>
      </c>
      <c r="H44" s="399"/>
      <c r="I44" s="399"/>
      <c r="J44" s="399"/>
      <c r="K44" s="259"/>
    </row>
    <row r="45" spans="2:11" s="1" customFormat="1" ht="15" customHeight="1">
      <c r="B45" s="262"/>
      <c r="C45" s="263"/>
      <c r="D45" s="261"/>
      <c r="E45" s="264" t="s">
        <v>136</v>
      </c>
      <c r="F45" s="261"/>
      <c r="G45" s="399" t="s">
        <v>2927</v>
      </c>
      <c r="H45" s="399"/>
      <c r="I45" s="399"/>
      <c r="J45" s="399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99" t="s">
        <v>2928</v>
      </c>
      <c r="E47" s="399"/>
      <c r="F47" s="399"/>
      <c r="G47" s="399"/>
      <c r="H47" s="399"/>
      <c r="I47" s="399"/>
      <c r="J47" s="399"/>
      <c r="K47" s="259"/>
    </row>
    <row r="48" spans="2:11" s="1" customFormat="1" ht="15" customHeight="1">
      <c r="B48" s="262"/>
      <c r="C48" s="263"/>
      <c r="D48" s="263"/>
      <c r="E48" s="399" t="s">
        <v>2929</v>
      </c>
      <c r="F48" s="399"/>
      <c r="G48" s="399"/>
      <c r="H48" s="399"/>
      <c r="I48" s="399"/>
      <c r="J48" s="399"/>
      <c r="K48" s="259"/>
    </row>
    <row r="49" spans="2:11" s="1" customFormat="1" ht="15" customHeight="1">
      <c r="B49" s="262"/>
      <c r="C49" s="263"/>
      <c r="D49" s="263"/>
      <c r="E49" s="399" t="s">
        <v>2930</v>
      </c>
      <c r="F49" s="399"/>
      <c r="G49" s="399"/>
      <c r="H49" s="399"/>
      <c r="I49" s="399"/>
      <c r="J49" s="399"/>
      <c r="K49" s="259"/>
    </row>
    <row r="50" spans="2:11" s="1" customFormat="1" ht="15" customHeight="1">
      <c r="B50" s="262"/>
      <c r="C50" s="263"/>
      <c r="D50" s="263"/>
      <c r="E50" s="399" t="s">
        <v>2931</v>
      </c>
      <c r="F50" s="399"/>
      <c r="G50" s="399"/>
      <c r="H50" s="399"/>
      <c r="I50" s="399"/>
      <c r="J50" s="399"/>
      <c r="K50" s="259"/>
    </row>
    <row r="51" spans="2:11" s="1" customFormat="1" ht="15" customHeight="1">
      <c r="B51" s="262"/>
      <c r="C51" s="263"/>
      <c r="D51" s="399" t="s">
        <v>2932</v>
      </c>
      <c r="E51" s="399"/>
      <c r="F51" s="399"/>
      <c r="G51" s="399"/>
      <c r="H51" s="399"/>
      <c r="I51" s="399"/>
      <c r="J51" s="399"/>
      <c r="K51" s="259"/>
    </row>
    <row r="52" spans="2:11" s="1" customFormat="1" ht="25.5" customHeight="1">
      <c r="B52" s="258"/>
      <c r="C52" s="400" t="s">
        <v>2933</v>
      </c>
      <c r="D52" s="400"/>
      <c r="E52" s="400"/>
      <c r="F52" s="400"/>
      <c r="G52" s="400"/>
      <c r="H52" s="400"/>
      <c r="I52" s="400"/>
      <c r="J52" s="400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99" t="s">
        <v>2934</v>
      </c>
      <c r="D54" s="399"/>
      <c r="E54" s="399"/>
      <c r="F54" s="399"/>
      <c r="G54" s="399"/>
      <c r="H54" s="399"/>
      <c r="I54" s="399"/>
      <c r="J54" s="399"/>
      <c r="K54" s="259"/>
    </row>
    <row r="55" spans="2:11" s="1" customFormat="1" ht="15" customHeight="1">
      <c r="B55" s="258"/>
      <c r="C55" s="399" t="s">
        <v>2935</v>
      </c>
      <c r="D55" s="399"/>
      <c r="E55" s="399"/>
      <c r="F55" s="399"/>
      <c r="G55" s="399"/>
      <c r="H55" s="399"/>
      <c r="I55" s="399"/>
      <c r="J55" s="399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99" t="s">
        <v>2936</v>
      </c>
      <c r="D57" s="399"/>
      <c r="E57" s="399"/>
      <c r="F57" s="399"/>
      <c r="G57" s="399"/>
      <c r="H57" s="399"/>
      <c r="I57" s="399"/>
      <c r="J57" s="399"/>
      <c r="K57" s="259"/>
    </row>
    <row r="58" spans="2:11" s="1" customFormat="1" ht="15" customHeight="1">
      <c r="B58" s="258"/>
      <c r="C58" s="263"/>
      <c r="D58" s="399" t="s">
        <v>2937</v>
      </c>
      <c r="E58" s="399"/>
      <c r="F58" s="399"/>
      <c r="G58" s="399"/>
      <c r="H58" s="399"/>
      <c r="I58" s="399"/>
      <c r="J58" s="399"/>
      <c r="K58" s="259"/>
    </row>
    <row r="59" spans="2:11" s="1" customFormat="1" ht="15" customHeight="1">
      <c r="B59" s="258"/>
      <c r="C59" s="263"/>
      <c r="D59" s="399" t="s">
        <v>2938</v>
      </c>
      <c r="E59" s="399"/>
      <c r="F59" s="399"/>
      <c r="G59" s="399"/>
      <c r="H59" s="399"/>
      <c r="I59" s="399"/>
      <c r="J59" s="399"/>
      <c r="K59" s="259"/>
    </row>
    <row r="60" spans="2:11" s="1" customFormat="1" ht="15" customHeight="1">
      <c r="B60" s="258"/>
      <c r="C60" s="263"/>
      <c r="D60" s="399" t="s">
        <v>2939</v>
      </c>
      <c r="E60" s="399"/>
      <c r="F60" s="399"/>
      <c r="G60" s="399"/>
      <c r="H60" s="399"/>
      <c r="I60" s="399"/>
      <c r="J60" s="399"/>
      <c r="K60" s="259"/>
    </row>
    <row r="61" spans="2:11" s="1" customFormat="1" ht="15" customHeight="1">
      <c r="B61" s="258"/>
      <c r="C61" s="263"/>
      <c r="D61" s="399" t="s">
        <v>2940</v>
      </c>
      <c r="E61" s="399"/>
      <c r="F61" s="399"/>
      <c r="G61" s="399"/>
      <c r="H61" s="399"/>
      <c r="I61" s="399"/>
      <c r="J61" s="399"/>
      <c r="K61" s="259"/>
    </row>
    <row r="62" spans="2:11" s="1" customFormat="1" ht="15" customHeight="1">
      <c r="B62" s="258"/>
      <c r="C62" s="263"/>
      <c r="D62" s="398" t="s">
        <v>2941</v>
      </c>
      <c r="E62" s="398"/>
      <c r="F62" s="398"/>
      <c r="G62" s="398"/>
      <c r="H62" s="398"/>
      <c r="I62" s="398"/>
      <c r="J62" s="398"/>
      <c r="K62" s="259"/>
    </row>
    <row r="63" spans="2:11" s="1" customFormat="1" ht="15" customHeight="1">
      <c r="B63" s="258"/>
      <c r="C63" s="263"/>
      <c r="D63" s="399" t="s">
        <v>2942</v>
      </c>
      <c r="E63" s="399"/>
      <c r="F63" s="399"/>
      <c r="G63" s="399"/>
      <c r="H63" s="399"/>
      <c r="I63" s="399"/>
      <c r="J63" s="399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99" t="s">
        <v>2943</v>
      </c>
      <c r="E65" s="399"/>
      <c r="F65" s="399"/>
      <c r="G65" s="399"/>
      <c r="H65" s="399"/>
      <c r="I65" s="399"/>
      <c r="J65" s="399"/>
      <c r="K65" s="259"/>
    </row>
    <row r="66" spans="2:11" s="1" customFormat="1" ht="15" customHeight="1">
      <c r="B66" s="258"/>
      <c r="C66" s="263"/>
      <c r="D66" s="398" t="s">
        <v>2944</v>
      </c>
      <c r="E66" s="398"/>
      <c r="F66" s="398"/>
      <c r="G66" s="398"/>
      <c r="H66" s="398"/>
      <c r="I66" s="398"/>
      <c r="J66" s="398"/>
      <c r="K66" s="259"/>
    </row>
    <row r="67" spans="2:11" s="1" customFormat="1" ht="15" customHeight="1">
      <c r="B67" s="258"/>
      <c r="C67" s="263"/>
      <c r="D67" s="399" t="s">
        <v>2945</v>
      </c>
      <c r="E67" s="399"/>
      <c r="F67" s="399"/>
      <c r="G67" s="399"/>
      <c r="H67" s="399"/>
      <c r="I67" s="399"/>
      <c r="J67" s="399"/>
      <c r="K67" s="259"/>
    </row>
    <row r="68" spans="2:11" s="1" customFormat="1" ht="15" customHeight="1">
      <c r="B68" s="258"/>
      <c r="C68" s="263"/>
      <c r="D68" s="399" t="s">
        <v>2946</v>
      </c>
      <c r="E68" s="399"/>
      <c r="F68" s="399"/>
      <c r="G68" s="399"/>
      <c r="H68" s="399"/>
      <c r="I68" s="399"/>
      <c r="J68" s="399"/>
      <c r="K68" s="259"/>
    </row>
    <row r="69" spans="2:11" s="1" customFormat="1" ht="15" customHeight="1">
      <c r="B69" s="258"/>
      <c r="C69" s="263"/>
      <c r="D69" s="399" t="s">
        <v>2947</v>
      </c>
      <c r="E69" s="399"/>
      <c r="F69" s="399"/>
      <c r="G69" s="399"/>
      <c r="H69" s="399"/>
      <c r="I69" s="399"/>
      <c r="J69" s="399"/>
      <c r="K69" s="259"/>
    </row>
    <row r="70" spans="2:11" s="1" customFormat="1" ht="15" customHeight="1">
      <c r="B70" s="258"/>
      <c r="C70" s="263"/>
      <c r="D70" s="399" t="s">
        <v>2948</v>
      </c>
      <c r="E70" s="399"/>
      <c r="F70" s="399"/>
      <c r="G70" s="399"/>
      <c r="H70" s="399"/>
      <c r="I70" s="399"/>
      <c r="J70" s="399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97" t="s">
        <v>2949</v>
      </c>
      <c r="D75" s="397"/>
      <c r="E75" s="397"/>
      <c r="F75" s="397"/>
      <c r="G75" s="397"/>
      <c r="H75" s="397"/>
      <c r="I75" s="397"/>
      <c r="J75" s="397"/>
      <c r="K75" s="276"/>
    </row>
    <row r="76" spans="2:11" s="1" customFormat="1" ht="17.25" customHeight="1">
      <c r="B76" s="275"/>
      <c r="C76" s="277" t="s">
        <v>2950</v>
      </c>
      <c r="D76" s="277"/>
      <c r="E76" s="277"/>
      <c r="F76" s="277" t="s">
        <v>2951</v>
      </c>
      <c r="G76" s="278"/>
      <c r="H76" s="277" t="s">
        <v>54</v>
      </c>
      <c r="I76" s="277" t="s">
        <v>57</v>
      </c>
      <c r="J76" s="277" t="s">
        <v>2952</v>
      </c>
      <c r="K76" s="276"/>
    </row>
    <row r="77" spans="2:11" s="1" customFormat="1" ht="17.25" customHeight="1">
      <c r="B77" s="275"/>
      <c r="C77" s="279" t="s">
        <v>2953</v>
      </c>
      <c r="D77" s="279"/>
      <c r="E77" s="279"/>
      <c r="F77" s="280" t="s">
        <v>2954</v>
      </c>
      <c r="G77" s="281"/>
      <c r="H77" s="279"/>
      <c r="I77" s="279"/>
      <c r="J77" s="279" t="s">
        <v>2955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53</v>
      </c>
      <c r="D79" s="284"/>
      <c r="E79" s="284"/>
      <c r="F79" s="285" t="s">
        <v>2956</v>
      </c>
      <c r="G79" s="286"/>
      <c r="H79" s="264" t="s">
        <v>2957</v>
      </c>
      <c r="I79" s="264" t="s">
        <v>2958</v>
      </c>
      <c r="J79" s="264">
        <v>20</v>
      </c>
      <c r="K79" s="276"/>
    </row>
    <row r="80" spans="2:11" s="1" customFormat="1" ht="15" customHeight="1">
      <c r="B80" s="275"/>
      <c r="C80" s="264" t="s">
        <v>2959</v>
      </c>
      <c r="D80" s="264"/>
      <c r="E80" s="264"/>
      <c r="F80" s="285" t="s">
        <v>2956</v>
      </c>
      <c r="G80" s="286"/>
      <c r="H80" s="264" t="s">
        <v>2960</v>
      </c>
      <c r="I80" s="264" t="s">
        <v>2958</v>
      </c>
      <c r="J80" s="264">
        <v>120</v>
      </c>
      <c r="K80" s="276"/>
    </row>
    <row r="81" spans="2:11" s="1" customFormat="1" ht="15" customHeight="1">
      <c r="B81" s="287"/>
      <c r="C81" s="264" t="s">
        <v>2961</v>
      </c>
      <c r="D81" s="264"/>
      <c r="E81" s="264"/>
      <c r="F81" s="285" t="s">
        <v>2962</v>
      </c>
      <c r="G81" s="286"/>
      <c r="H81" s="264" t="s">
        <v>2963</v>
      </c>
      <c r="I81" s="264" t="s">
        <v>2958</v>
      </c>
      <c r="J81" s="264">
        <v>50</v>
      </c>
      <c r="K81" s="276"/>
    </row>
    <row r="82" spans="2:11" s="1" customFormat="1" ht="15" customHeight="1">
      <c r="B82" s="287"/>
      <c r="C82" s="264" t="s">
        <v>2964</v>
      </c>
      <c r="D82" s="264"/>
      <c r="E82" s="264"/>
      <c r="F82" s="285" t="s">
        <v>2956</v>
      </c>
      <c r="G82" s="286"/>
      <c r="H82" s="264" t="s">
        <v>2965</v>
      </c>
      <c r="I82" s="264" t="s">
        <v>2966</v>
      </c>
      <c r="J82" s="264"/>
      <c r="K82" s="276"/>
    </row>
    <row r="83" spans="2:11" s="1" customFormat="1" ht="15" customHeight="1">
      <c r="B83" s="287"/>
      <c r="C83" s="288" t="s">
        <v>2967</v>
      </c>
      <c r="D83" s="288"/>
      <c r="E83" s="288"/>
      <c r="F83" s="289" t="s">
        <v>2962</v>
      </c>
      <c r="G83" s="288"/>
      <c r="H83" s="288" t="s">
        <v>2968</v>
      </c>
      <c r="I83" s="288" t="s">
        <v>2958</v>
      </c>
      <c r="J83" s="288">
        <v>15</v>
      </c>
      <c r="K83" s="276"/>
    </row>
    <row r="84" spans="2:11" s="1" customFormat="1" ht="15" customHeight="1">
      <c r="B84" s="287"/>
      <c r="C84" s="288" t="s">
        <v>2969</v>
      </c>
      <c r="D84" s="288"/>
      <c r="E84" s="288"/>
      <c r="F84" s="289" t="s">
        <v>2962</v>
      </c>
      <c r="G84" s="288"/>
      <c r="H84" s="288" t="s">
        <v>2970</v>
      </c>
      <c r="I84" s="288" t="s">
        <v>2958</v>
      </c>
      <c r="J84" s="288">
        <v>15</v>
      </c>
      <c r="K84" s="276"/>
    </row>
    <row r="85" spans="2:11" s="1" customFormat="1" ht="15" customHeight="1">
      <c r="B85" s="287"/>
      <c r="C85" s="288" t="s">
        <v>2971</v>
      </c>
      <c r="D85" s="288"/>
      <c r="E85" s="288"/>
      <c r="F85" s="289" t="s">
        <v>2962</v>
      </c>
      <c r="G85" s="288"/>
      <c r="H85" s="288" t="s">
        <v>2972</v>
      </c>
      <c r="I85" s="288" t="s">
        <v>2958</v>
      </c>
      <c r="J85" s="288">
        <v>20</v>
      </c>
      <c r="K85" s="276"/>
    </row>
    <row r="86" spans="2:11" s="1" customFormat="1" ht="15" customHeight="1">
      <c r="B86" s="287"/>
      <c r="C86" s="288" t="s">
        <v>2973</v>
      </c>
      <c r="D86" s="288"/>
      <c r="E86" s="288"/>
      <c r="F86" s="289" t="s">
        <v>2962</v>
      </c>
      <c r="G86" s="288"/>
      <c r="H86" s="288" t="s">
        <v>2974</v>
      </c>
      <c r="I86" s="288" t="s">
        <v>2958</v>
      </c>
      <c r="J86" s="288">
        <v>20</v>
      </c>
      <c r="K86" s="276"/>
    </row>
    <row r="87" spans="2:11" s="1" customFormat="1" ht="15" customHeight="1">
      <c r="B87" s="287"/>
      <c r="C87" s="264" t="s">
        <v>2975</v>
      </c>
      <c r="D87" s="264"/>
      <c r="E87" s="264"/>
      <c r="F87" s="285" t="s">
        <v>2962</v>
      </c>
      <c r="G87" s="286"/>
      <c r="H87" s="264" t="s">
        <v>2976</v>
      </c>
      <c r="I87" s="264" t="s">
        <v>2958</v>
      </c>
      <c r="J87" s="264">
        <v>50</v>
      </c>
      <c r="K87" s="276"/>
    </row>
    <row r="88" spans="2:11" s="1" customFormat="1" ht="15" customHeight="1">
      <c r="B88" s="287"/>
      <c r="C88" s="264" t="s">
        <v>2977</v>
      </c>
      <c r="D88" s="264"/>
      <c r="E88" s="264"/>
      <c r="F88" s="285" t="s">
        <v>2962</v>
      </c>
      <c r="G88" s="286"/>
      <c r="H88" s="264" t="s">
        <v>2978</v>
      </c>
      <c r="I88" s="264" t="s">
        <v>2958</v>
      </c>
      <c r="J88" s="264">
        <v>20</v>
      </c>
      <c r="K88" s="276"/>
    </row>
    <row r="89" spans="2:11" s="1" customFormat="1" ht="15" customHeight="1">
      <c r="B89" s="287"/>
      <c r="C89" s="264" t="s">
        <v>2979</v>
      </c>
      <c r="D89" s="264"/>
      <c r="E89" s="264"/>
      <c r="F89" s="285" t="s">
        <v>2962</v>
      </c>
      <c r="G89" s="286"/>
      <c r="H89" s="264" t="s">
        <v>2980</v>
      </c>
      <c r="I89" s="264" t="s">
        <v>2958</v>
      </c>
      <c r="J89" s="264">
        <v>20</v>
      </c>
      <c r="K89" s="276"/>
    </row>
    <row r="90" spans="2:11" s="1" customFormat="1" ht="15" customHeight="1">
      <c r="B90" s="287"/>
      <c r="C90" s="264" t="s">
        <v>2981</v>
      </c>
      <c r="D90" s="264"/>
      <c r="E90" s="264"/>
      <c r="F90" s="285" t="s">
        <v>2962</v>
      </c>
      <c r="G90" s="286"/>
      <c r="H90" s="264" t="s">
        <v>2982</v>
      </c>
      <c r="I90" s="264" t="s">
        <v>2958</v>
      </c>
      <c r="J90" s="264">
        <v>50</v>
      </c>
      <c r="K90" s="276"/>
    </row>
    <row r="91" spans="2:11" s="1" customFormat="1" ht="15" customHeight="1">
      <c r="B91" s="287"/>
      <c r="C91" s="264" t="s">
        <v>2983</v>
      </c>
      <c r="D91" s="264"/>
      <c r="E91" s="264"/>
      <c r="F91" s="285" t="s">
        <v>2962</v>
      </c>
      <c r="G91" s="286"/>
      <c r="H91" s="264" t="s">
        <v>2983</v>
      </c>
      <c r="I91" s="264" t="s">
        <v>2958</v>
      </c>
      <c r="J91" s="264">
        <v>50</v>
      </c>
      <c r="K91" s="276"/>
    </row>
    <row r="92" spans="2:11" s="1" customFormat="1" ht="15" customHeight="1">
      <c r="B92" s="287"/>
      <c r="C92" s="264" t="s">
        <v>2984</v>
      </c>
      <c r="D92" s="264"/>
      <c r="E92" s="264"/>
      <c r="F92" s="285" t="s">
        <v>2962</v>
      </c>
      <c r="G92" s="286"/>
      <c r="H92" s="264" t="s">
        <v>2985</v>
      </c>
      <c r="I92" s="264" t="s">
        <v>2958</v>
      </c>
      <c r="J92" s="264">
        <v>255</v>
      </c>
      <c r="K92" s="276"/>
    </row>
    <row r="93" spans="2:11" s="1" customFormat="1" ht="15" customHeight="1">
      <c r="B93" s="287"/>
      <c r="C93" s="264" t="s">
        <v>2986</v>
      </c>
      <c r="D93" s="264"/>
      <c r="E93" s="264"/>
      <c r="F93" s="285" t="s">
        <v>2956</v>
      </c>
      <c r="G93" s="286"/>
      <c r="H93" s="264" t="s">
        <v>2987</v>
      </c>
      <c r="I93" s="264" t="s">
        <v>2988</v>
      </c>
      <c r="J93" s="264"/>
      <c r="K93" s="276"/>
    </row>
    <row r="94" spans="2:11" s="1" customFormat="1" ht="15" customHeight="1">
      <c r="B94" s="287"/>
      <c r="C94" s="264" t="s">
        <v>2989</v>
      </c>
      <c r="D94" s="264"/>
      <c r="E94" s="264"/>
      <c r="F94" s="285" t="s">
        <v>2956</v>
      </c>
      <c r="G94" s="286"/>
      <c r="H94" s="264" t="s">
        <v>2990</v>
      </c>
      <c r="I94" s="264" t="s">
        <v>2991</v>
      </c>
      <c r="J94" s="264"/>
      <c r="K94" s="276"/>
    </row>
    <row r="95" spans="2:11" s="1" customFormat="1" ht="15" customHeight="1">
      <c r="B95" s="287"/>
      <c r="C95" s="264" t="s">
        <v>2992</v>
      </c>
      <c r="D95" s="264"/>
      <c r="E95" s="264"/>
      <c r="F95" s="285" t="s">
        <v>2956</v>
      </c>
      <c r="G95" s="286"/>
      <c r="H95" s="264" t="s">
        <v>2992</v>
      </c>
      <c r="I95" s="264" t="s">
        <v>2991</v>
      </c>
      <c r="J95" s="264"/>
      <c r="K95" s="276"/>
    </row>
    <row r="96" spans="2:11" s="1" customFormat="1" ht="15" customHeight="1">
      <c r="B96" s="287"/>
      <c r="C96" s="264" t="s">
        <v>38</v>
      </c>
      <c r="D96" s="264"/>
      <c r="E96" s="264"/>
      <c r="F96" s="285" t="s">
        <v>2956</v>
      </c>
      <c r="G96" s="286"/>
      <c r="H96" s="264" t="s">
        <v>2993</v>
      </c>
      <c r="I96" s="264" t="s">
        <v>2991</v>
      </c>
      <c r="J96" s="264"/>
      <c r="K96" s="276"/>
    </row>
    <row r="97" spans="2:11" s="1" customFormat="1" ht="15" customHeight="1">
      <c r="B97" s="287"/>
      <c r="C97" s="264" t="s">
        <v>48</v>
      </c>
      <c r="D97" s="264"/>
      <c r="E97" s="264"/>
      <c r="F97" s="285" t="s">
        <v>2956</v>
      </c>
      <c r="G97" s="286"/>
      <c r="H97" s="264" t="s">
        <v>2994</v>
      </c>
      <c r="I97" s="264" t="s">
        <v>2991</v>
      </c>
      <c r="J97" s="264"/>
      <c r="K97" s="276"/>
    </row>
    <row r="98" spans="2:11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pans="2:11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97" t="s">
        <v>2995</v>
      </c>
      <c r="D102" s="397"/>
      <c r="E102" s="397"/>
      <c r="F102" s="397"/>
      <c r="G102" s="397"/>
      <c r="H102" s="397"/>
      <c r="I102" s="397"/>
      <c r="J102" s="397"/>
      <c r="K102" s="276"/>
    </row>
    <row r="103" spans="2:11" s="1" customFormat="1" ht="17.25" customHeight="1">
      <c r="B103" s="275"/>
      <c r="C103" s="277" t="s">
        <v>2950</v>
      </c>
      <c r="D103" s="277"/>
      <c r="E103" s="277"/>
      <c r="F103" s="277" t="s">
        <v>2951</v>
      </c>
      <c r="G103" s="278"/>
      <c r="H103" s="277" t="s">
        <v>54</v>
      </c>
      <c r="I103" s="277" t="s">
        <v>57</v>
      </c>
      <c r="J103" s="277" t="s">
        <v>2952</v>
      </c>
      <c r="K103" s="276"/>
    </row>
    <row r="104" spans="2:11" s="1" customFormat="1" ht="17.25" customHeight="1">
      <c r="B104" s="275"/>
      <c r="C104" s="279" t="s">
        <v>2953</v>
      </c>
      <c r="D104" s="279"/>
      <c r="E104" s="279"/>
      <c r="F104" s="280" t="s">
        <v>2954</v>
      </c>
      <c r="G104" s="281"/>
      <c r="H104" s="279"/>
      <c r="I104" s="279"/>
      <c r="J104" s="279" t="s">
        <v>2955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pans="2:11" s="1" customFormat="1" ht="15" customHeight="1">
      <c r="B106" s="275"/>
      <c r="C106" s="264" t="s">
        <v>53</v>
      </c>
      <c r="D106" s="284"/>
      <c r="E106" s="284"/>
      <c r="F106" s="285" t="s">
        <v>2956</v>
      </c>
      <c r="G106" s="264"/>
      <c r="H106" s="264" t="s">
        <v>2996</v>
      </c>
      <c r="I106" s="264" t="s">
        <v>2958</v>
      </c>
      <c r="J106" s="264">
        <v>20</v>
      </c>
      <c r="K106" s="276"/>
    </row>
    <row r="107" spans="2:11" s="1" customFormat="1" ht="15" customHeight="1">
      <c r="B107" s="275"/>
      <c r="C107" s="264" t="s">
        <v>2959</v>
      </c>
      <c r="D107" s="264"/>
      <c r="E107" s="264"/>
      <c r="F107" s="285" t="s">
        <v>2956</v>
      </c>
      <c r="G107" s="264"/>
      <c r="H107" s="264" t="s">
        <v>2996</v>
      </c>
      <c r="I107" s="264" t="s">
        <v>2958</v>
      </c>
      <c r="J107" s="264">
        <v>120</v>
      </c>
      <c r="K107" s="276"/>
    </row>
    <row r="108" spans="2:11" s="1" customFormat="1" ht="15" customHeight="1">
      <c r="B108" s="287"/>
      <c r="C108" s="264" t="s">
        <v>2961</v>
      </c>
      <c r="D108" s="264"/>
      <c r="E108" s="264"/>
      <c r="F108" s="285" t="s">
        <v>2962</v>
      </c>
      <c r="G108" s="264"/>
      <c r="H108" s="264" t="s">
        <v>2996</v>
      </c>
      <c r="I108" s="264" t="s">
        <v>2958</v>
      </c>
      <c r="J108" s="264">
        <v>50</v>
      </c>
      <c r="K108" s="276"/>
    </row>
    <row r="109" spans="2:11" s="1" customFormat="1" ht="15" customHeight="1">
      <c r="B109" s="287"/>
      <c r="C109" s="264" t="s">
        <v>2964</v>
      </c>
      <c r="D109" s="264"/>
      <c r="E109" s="264"/>
      <c r="F109" s="285" t="s">
        <v>2956</v>
      </c>
      <c r="G109" s="264"/>
      <c r="H109" s="264" t="s">
        <v>2996</v>
      </c>
      <c r="I109" s="264" t="s">
        <v>2966</v>
      </c>
      <c r="J109" s="264"/>
      <c r="K109" s="276"/>
    </row>
    <row r="110" spans="2:11" s="1" customFormat="1" ht="15" customHeight="1">
      <c r="B110" s="287"/>
      <c r="C110" s="264" t="s">
        <v>2975</v>
      </c>
      <c r="D110" s="264"/>
      <c r="E110" s="264"/>
      <c r="F110" s="285" t="s">
        <v>2962</v>
      </c>
      <c r="G110" s="264"/>
      <c r="H110" s="264" t="s">
        <v>2996</v>
      </c>
      <c r="I110" s="264" t="s">
        <v>2958</v>
      </c>
      <c r="J110" s="264">
        <v>50</v>
      </c>
      <c r="K110" s="276"/>
    </row>
    <row r="111" spans="2:11" s="1" customFormat="1" ht="15" customHeight="1">
      <c r="B111" s="287"/>
      <c r="C111" s="264" t="s">
        <v>2983</v>
      </c>
      <c r="D111" s="264"/>
      <c r="E111" s="264"/>
      <c r="F111" s="285" t="s">
        <v>2962</v>
      </c>
      <c r="G111" s="264"/>
      <c r="H111" s="264" t="s">
        <v>2996</v>
      </c>
      <c r="I111" s="264" t="s">
        <v>2958</v>
      </c>
      <c r="J111" s="264">
        <v>50</v>
      </c>
      <c r="K111" s="276"/>
    </row>
    <row r="112" spans="2:11" s="1" customFormat="1" ht="15" customHeight="1">
      <c r="B112" s="287"/>
      <c r="C112" s="264" t="s">
        <v>2981</v>
      </c>
      <c r="D112" s="264"/>
      <c r="E112" s="264"/>
      <c r="F112" s="285" t="s">
        <v>2962</v>
      </c>
      <c r="G112" s="264"/>
      <c r="H112" s="264" t="s">
        <v>2996</v>
      </c>
      <c r="I112" s="264" t="s">
        <v>2958</v>
      </c>
      <c r="J112" s="264">
        <v>50</v>
      </c>
      <c r="K112" s="276"/>
    </row>
    <row r="113" spans="2:11" s="1" customFormat="1" ht="15" customHeight="1">
      <c r="B113" s="287"/>
      <c r="C113" s="264" t="s">
        <v>53</v>
      </c>
      <c r="D113" s="264"/>
      <c r="E113" s="264"/>
      <c r="F113" s="285" t="s">
        <v>2956</v>
      </c>
      <c r="G113" s="264"/>
      <c r="H113" s="264" t="s">
        <v>2997</v>
      </c>
      <c r="I113" s="264" t="s">
        <v>2958</v>
      </c>
      <c r="J113" s="264">
        <v>20</v>
      </c>
      <c r="K113" s="276"/>
    </row>
    <row r="114" spans="2:11" s="1" customFormat="1" ht="15" customHeight="1">
      <c r="B114" s="287"/>
      <c r="C114" s="264" t="s">
        <v>2998</v>
      </c>
      <c r="D114" s="264"/>
      <c r="E114" s="264"/>
      <c r="F114" s="285" t="s">
        <v>2956</v>
      </c>
      <c r="G114" s="264"/>
      <c r="H114" s="264" t="s">
        <v>2999</v>
      </c>
      <c r="I114" s="264" t="s">
        <v>2958</v>
      </c>
      <c r="J114" s="264">
        <v>120</v>
      </c>
      <c r="K114" s="276"/>
    </row>
    <row r="115" spans="2:11" s="1" customFormat="1" ht="15" customHeight="1">
      <c r="B115" s="287"/>
      <c r="C115" s="264" t="s">
        <v>38</v>
      </c>
      <c r="D115" s="264"/>
      <c r="E115" s="264"/>
      <c r="F115" s="285" t="s">
        <v>2956</v>
      </c>
      <c r="G115" s="264"/>
      <c r="H115" s="264" t="s">
        <v>3000</v>
      </c>
      <c r="I115" s="264" t="s">
        <v>2991</v>
      </c>
      <c r="J115" s="264"/>
      <c r="K115" s="276"/>
    </row>
    <row r="116" spans="2:11" s="1" customFormat="1" ht="15" customHeight="1">
      <c r="B116" s="287"/>
      <c r="C116" s="264" t="s">
        <v>48</v>
      </c>
      <c r="D116" s="264"/>
      <c r="E116" s="264"/>
      <c r="F116" s="285" t="s">
        <v>2956</v>
      </c>
      <c r="G116" s="264"/>
      <c r="H116" s="264" t="s">
        <v>3001</v>
      </c>
      <c r="I116" s="264" t="s">
        <v>2991</v>
      </c>
      <c r="J116" s="264"/>
      <c r="K116" s="276"/>
    </row>
    <row r="117" spans="2:11" s="1" customFormat="1" ht="15" customHeight="1">
      <c r="B117" s="287"/>
      <c r="C117" s="264" t="s">
        <v>57</v>
      </c>
      <c r="D117" s="264"/>
      <c r="E117" s="264"/>
      <c r="F117" s="285" t="s">
        <v>2956</v>
      </c>
      <c r="G117" s="264"/>
      <c r="H117" s="264" t="s">
        <v>3002</v>
      </c>
      <c r="I117" s="264" t="s">
        <v>3003</v>
      </c>
      <c r="J117" s="264"/>
      <c r="K117" s="276"/>
    </row>
    <row r="118" spans="2:11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pans="2:11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>
      <c r="B122" s="303"/>
      <c r="C122" s="395" t="s">
        <v>3004</v>
      </c>
      <c r="D122" s="395"/>
      <c r="E122" s="395"/>
      <c r="F122" s="395"/>
      <c r="G122" s="395"/>
      <c r="H122" s="395"/>
      <c r="I122" s="395"/>
      <c r="J122" s="395"/>
      <c r="K122" s="304"/>
    </row>
    <row r="123" spans="2:11" s="1" customFormat="1" ht="17.25" customHeight="1">
      <c r="B123" s="305"/>
      <c r="C123" s="277" t="s">
        <v>2950</v>
      </c>
      <c r="D123" s="277"/>
      <c r="E123" s="277"/>
      <c r="F123" s="277" t="s">
        <v>2951</v>
      </c>
      <c r="G123" s="278"/>
      <c r="H123" s="277" t="s">
        <v>54</v>
      </c>
      <c r="I123" s="277" t="s">
        <v>57</v>
      </c>
      <c r="J123" s="277" t="s">
        <v>2952</v>
      </c>
      <c r="K123" s="306"/>
    </row>
    <row r="124" spans="2:11" s="1" customFormat="1" ht="17.25" customHeight="1">
      <c r="B124" s="305"/>
      <c r="C124" s="279" t="s">
        <v>2953</v>
      </c>
      <c r="D124" s="279"/>
      <c r="E124" s="279"/>
      <c r="F124" s="280" t="s">
        <v>2954</v>
      </c>
      <c r="G124" s="281"/>
      <c r="H124" s="279"/>
      <c r="I124" s="279"/>
      <c r="J124" s="279" t="s">
        <v>2955</v>
      </c>
      <c r="K124" s="306"/>
    </row>
    <row r="125" spans="2:11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pans="2:11" s="1" customFormat="1" ht="15" customHeight="1">
      <c r="B126" s="307"/>
      <c r="C126" s="264" t="s">
        <v>2959</v>
      </c>
      <c r="D126" s="284"/>
      <c r="E126" s="284"/>
      <c r="F126" s="285" t="s">
        <v>2956</v>
      </c>
      <c r="G126" s="264"/>
      <c r="H126" s="264" t="s">
        <v>2996</v>
      </c>
      <c r="I126" s="264" t="s">
        <v>2958</v>
      </c>
      <c r="J126" s="264">
        <v>120</v>
      </c>
      <c r="K126" s="310"/>
    </row>
    <row r="127" spans="2:11" s="1" customFormat="1" ht="15" customHeight="1">
      <c r="B127" s="307"/>
      <c r="C127" s="264" t="s">
        <v>3005</v>
      </c>
      <c r="D127" s="264"/>
      <c r="E127" s="264"/>
      <c r="F127" s="285" t="s">
        <v>2956</v>
      </c>
      <c r="G127" s="264"/>
      <c r="H127" s="264" t="s">
        <v>3006</v>
      </c>
      <c r="I127" s="264" t="s">
        <v>2958</v>
      </c>
      <c r="J127" s="264" t="s">
        <v>3007</v>
      </c>
      <c r="K127" s="310"/>
    </row>
    <row r="128" spans="2:11" s="1" customFormat="1" ht="15" customHeight="1">
      <c r="B128" s="307"/>
      <c r="C128" s="264" t="s">
        <v>94</v>
      </c>
      <c r="D128" s="264"/>
      <c r="E128" s="264"/>
      <c r="F128" s="285" t="s">
        <v>2956</v>
      </c>
      <c r="G128" s="264"/>
      <c r="H128" s="264" t="s">
        <v>3008</v>
      </c>
      <c r="I128" s="264" t="s">
        <v>2958</v>
      </c>
      <c r="J128" s="264" t="s">
        <v>3007</v>
      </c>
      <c r="K128" s="310"/>
    </row>
    <row r="129" spans="2:11" s="1" customFormat="1" ht="15" customHeight="1">
      <c r="B129" s="307"/>
      <c r="C129" s="264" t="s">
        <v>2967</v>
      </c>
      <c r="D129" s="264"/>
      <c r="E129" s="264"/>
      <c r="F129" s="285" t="s">
        <v>2962</v>
      </c>
      <c r="G129" s="264"/>
      <c r="H129" s="264" t="s">
        <v>2968</v>
      </c>
      <c r="I129" s="264" t="s">
        <v>2958</v>
      </c>
      <c r="J129" s="264">
        <v>15</v>
      </c>
      <c r="K129" s="310"/>
    </row>
    <row r="130" spans="2:11" s="1" customFormat="1" ht="15" customHeight="1">
      <c r="B130" s="307"/>
      <c r="C130" s="288" t="s">
        <v>2969</v>
      </c>
      <c r="D130" s="288"/>
      <c r="E130" s="288"/>
      <c r="F130" s="289" t="s">
        <v>2962</v>
      </c>
      <c r="G130" s="288"/>
      <c r="H130" s="288" t="s">
        <v>2970</v>
      </c>
      <c r="I130" s="288" t="s">
        <v>2958</v>
      </c>
      <c r="J130" s="288">
        <v>15</v>
      </c>
      <c r="K130" s="310"/>
    </row>
    <row r="131" spans="2:11" s="1" customFormat="1" ht="15" customHeight="1">
      <c r="B131" s="307"/>
      <c r="C131" s="288" t="s">
        <v>2971</v>
      </c>
      <c r="D131" s="288"/>
      <c r="E131" s="288"/>
      <c r="F131" s="289" t="s">
        <v>2962</v>
      </c>
      <c r="G131" s="288"/>
      <c r="H131" s="288" t="s">
        <v>2972</v>
      </c>
      <c r="I131" s="288" t="s">
        <v>2958</v>
      </c>
      <c r="J131" s="288">
        <v>20</v>
      </c>
      <c r="K131" s="310"/>
    </row>
    <row r="132" spans="2:11" s="1" customFormat="1" ht="15" customHeight="1">
      <c r="B132" s="307"/>
      <c r="C132" s="288" t="s">
        <v>2973</v>
      </c>
      <c r="D132" s="288"/>
      <c r="E132" s="288"/>
      <c r="F132" s="289" t="s">
        <v>2962</v>
      </c>
      <c r="G132" s="288"/>
      <c r="H132" s="288" t="s">
        <v>2974</v>
      </c>
      <c r="I132" s="288" t="s">
        <v>2958</v>
      </c>
      <c r="J132" s="288">
        <v>20</v>
      </c>
      <c r="K132" s="310"/>
    </row>
    <row r="133" spans="2:11" s="1" customFormat="1" ht="15" customHeight="1">
      <c r="B133" s="307"/>
      <c r="C133" s="264" t="s">
        <v>2961</v>
      </c>
      <c r="D133" s="264"/>
      <c r="E133" s="264"/>
      <c r="F133" s="285" t="s">
        <v>2962</v>
      </c>
      <c r="G133" s="264"/>
      <c r="H133" s="264" t="s">
        <v>2996</v>
      </c>
      <c r="I133" s="264" t="s">
        <v>2958</v>
      </c>
      <c r="J133" s="264">
        <v>50</v>
      </c>
      <c r="K133" s="310"/>
    </row>
    <row r="134" spans="2:11" s="1" customFormat="1" ht="15" customHeight="1">
      <c r="B134" s="307"/>
      <c r="C134" s="264" t="s">
        <v>2975</v>
      </c>
      <c r="D134" s="264"/>
      <c r="E134" s="264"/>
      <c r="F134" s="285" t="s">
        <v>2962</v>
      </c>
      <c r="G134" s="264"/>
      <c r="H134" s="264" t="s">
        <v>2996</v>
      </c>
      <c r="I134" s="264" t="s">
        <v>2958</v>
      </c>
      <c r="J134" s="264">
        <v>50</v>
      </c>
      <c r="K134" s="310"/>
    </row>
    <row r="135" spans="2:11" s="1" customFormat="1" ht="15" customHeight="1">
      <c r="B135" s="307"/>
      <c r="C135" s="264" t="s">
        <v>2981</v>
      </c>
      <c r="D135" s="264"/>
      <c r="E135" s="264"/>
      <c r="F135" s="285" t="s">
        <v>2962</v>
      </c>
      <c r="G135" s="264"/>
      <c r="H135" s="264" t="s">
        <v>2996</v>
      </c>
      <c r="I135" s="264" t="s">
        <v>2958</v>
      </c>
      <c r="J135" s="264">
        <v>50</v>
      </c>
      <c r="K135" s="310"/>
    </row>
    <row r="136" spans="2:11" s="1" customFormat="1" ht="15" customHeight="1">
      <c r="B136" s="307"/>
      <c r="C136" s="264" t="s">
        <v>2983</v>
      </c>
      <c r="D136" s="264"/>
      <c r="E136" s="264"/>
      <c r="F136" s="285" t="s">
        <v>2962</v>
      </c>
      <c r="G136" s="264"/>
      <c r="H136" s="264" t="s">
        <v>2996</v>
      </c>
      <c r="I136" s="264" t="s">
        <v>2958</v>
      </c>
      <c r="J136" s="264">
        <v>50</v>
      </c>
      <c r="K136" s="310"/>
    </row>
    <row r="137" spans="2:11" s="1" customFormat="1" ht="15" customHeight="1">
      <c r="B137" s="307"/>
      <c r="C137" s="264" t="s">
        <v>2984</v>
      </c>
      <c r="D137" s="264"/>
      <c r="E137" s="264"/>
      <c r="F137" s="285" t="s">
        <v>2962</v>
      </c>
      <c r="G137" s="264"/>
      <c r="H137" s="264" t="s">
        <v>3009</v>
      </c>
      <c r="I137" s="264" t="s">
        <v>2958</v>
      </c>
      <c r="J137" s="264">
        <v>255</v>
      </c>
      <c r="K137" s="310"/>
    </row>
    <row r="138" spans="2:11" s="1" customFormat="1" ht="15" customHeight="1">
      <c r="B138" s="307"/>
      <c r="C138" s="264" t="s">
        <v>2986</v>
      </c>
      <c r="D138" s="264"/>
      <c r="E138" s="264"/>
      <c r="F138" s="285" t="s">
        <v>2956</v>
      </c>
      <c r="G138" s="264"/>
      <c r="H138" s="264" t="s">
        <v>3010</v>
      </c>
      <c r="I138" s="264" t="s">
        <v>2988</v>
      </c>
      <c r="J138" s="264"/>
      <c r="K138" s="310"/>
    </row>
    <row r="139" spans="2:11" s="1" customFormat="1" ht="15" customHeight="1">
      <c r="B139" s="307"/>
      <c r="C139" s="264" t="s">
        <v>2989</v>
      </c>
      <c r="D139" s="264"/>
      <c r="E139" s="264"/>
      <c r="F139" s="285" t="s">
        <v>2956</v>
      </c>
      <c r="G139" s="264"/>
      <c r="H139" s="264" t="s">
        <v>3011</v>
      </c>
      <c r="I139" s="264" t="s">
        <v>2991</v>
      </c>
      <c r="J139" s="264"/>
      <c r="K139" s="310"/>
    </row>
    <row r="140" spans="2:11" s="1" customFormat="1" ht="15" customHeight="1">
      <c r="B140" s="307"/>
      <c r="C140" s="264" t="s">
        <v>2992</v>
      </c>
      <c r="D140" s="264"/>
      <c r="E140" s="264"/>
      <c r="F140" s="285" t="s">
        <v>2956</v>
      </c>
      <c r="G140" s="264"/>
      <c r="H140" s="264" t="s">
        <v>2992</v>
      </c>
      <c r="I140" s="264" t="s">
        <v>2991</v>
      </c>
      <c r="J140" s="264"/>
      <c r="K140" s="310"/>
    </row>
    <row r="141" spans="2:11" s="1" customFormat="1" ht="15" customHeight="1">
      <c r="B141" s="307"/>
      <c r="C141" s="264" t="s">
        <v>38</v>
      </c>
      <c r="D141" s="264"/>
      <c r="E141" s="264"/>
      <c r="F141" s="285" t="s">
        <v>2956</v>
      </c>
      <c r="G141" s="264"/>
      <c r="H141" s="264" t="s">
        <v>3012</v>
      </c>
      <c r="I141" s="264" t="s">
        <v>2991</v>
      </c>
      <c r="J141" s="264"/>
      <c r="K141" s="310"/>
    </row>
    <row r="142" spans="2:11" s="1" customFormat="1" ht="15" customHeight="1">
      <c r="B142" s="307"/>
      <c r="C142" s="264" t="s">
        <v>3013</v>
      </c>
      <c r="D142" s="264"/>
      <c r="E142" s="264"/>
      <c r="F142" s="285" t="s">
        <v>2956</v>
      </c>
      <c r="G142" s="264"/>
      <c r="H142" s="264" t="s">
        <v>3014</v>
      </c>
      <c r="I142" s="264" t="s">
        <v>2991</v>
      </c>
      <c r="J142" s="264"/>
      <c r="K142" s="310"/>
    </row>
    <row r="143" spans="2:11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97" t="s">
        <v>3015</v>
      </c>
      <c r="D147" s="397"/>
      <c r="E147" s="397"/>
      <c r="F147" s="397"/>
      <c r="G147" s="397"/>
      <c r="H147" s="397"/>
      <c r="I147" s="397"/>
      <c r="J147" s="397"/>
      <c r="K147" s="276"/>
    </row>
    <row r="148" spans="2:11" s="1" customFormat="1" ht="17.25" customHeight="1">
      <c r="B148" s="275"/>
      <c r="C148" s="277" t="s">
        <v>2950</v>
      </c>
      <c r="D148" s="277"/>
      <c r="E148" s="277"/>
      <c r="F148" s="277" t="s">
        <v>2951</v>
      </c>
      <c r="G148" s="278"/>
      <c r="H148" s="277" t="s">
        <v>54</v>
      </c>
      <c r="I148" s="277" t="s">
        <v>57</v>
      </c>
      <c r="J148" s="277" t="s">
        <v>2952</v>
      </c>
      <c r="K148" s="276"/>
    </row>
    <row r="149" spans="2:11" s="1" customFormat="1" ht="17.25" customHeight="1">
      <c r="B149" s="275"/>
      <c r="C149" s="279" t="s">
        <v>2953</v>
      </c>
      <c r="D149" s="279"/>
      <c r="E149" s="279"/>
      <c r="F149" s="280" t="s">
        <v>2954</v>
      </c>
      <c r="G149" s="281"/>
      <c r="H149" s="279"/>
      <c r="I149" s="279"/>
      <c r="J149" s="279" t="s">
        <v>2955</v>
      </c>
      <c r="K149" s="276"/>
    </row>
    <row r="150" spans="2:11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pans="2:11" s="1" customFormat="1" ht="15" customHeight="1">
      <c r="B151" s="287"/>
      <c r="C151" s="314" t="s">
        <v>2959</v>
      </c>
      <c r="D151" s="264"/>
      <c r="E151" s="264"/>
      <c r="F151" s="315" t="s">
        <v>2956</v>
      </c>
      <c r="G151" s="264"/>
      <c r="H151" s="314" t="s">
        <v>2996</v>
      </c>
      <c r="I151" s="314" t="s">
        <v>2958</v>
      </c>
      <c r="J151" s="314">
        <v>120</v>
      </c>
      <c r="K151" s="310"/>
    </row>
    <row r="152" spans="2:11" s="1" customFormat="1" ht="15" customHeight="1">
      <c r="B152" s="287"/>
      <c r="C152" s="314" t="s">
        <v>3005</v>
      </c>
      <c r="D152" s="264"/>
      <c r="E152" s="264"/>
      <c r="F152" s="315" t="s">
        <v>2956</v>
      </c>
      <c r="G152" s="264"/>
      <c r="H152" s="314" t="s">
        <v>3016</v>
      </c>
      <c r="I152" s="314" t="s">
        <v>2958</v>
      </c>
      <c r="J152" s="314" t="s">
        <v>3007</v>
      </c>
      <c r="K152" s="310"/>
    </row>
    <row r="153" spans="2:11" s="1" customFormat="1" ht="15" customHeight="1">
      <c r="B153" s="287"/>
      <c r="C153" s="314" t="s">
        <v>94</v>
      </c>
      <c r="D153" s="264"/>
      <c r="E153" s="264"/>
      <c r="F153" s="315" t="s">
        <v>2956</v>
      </c>
      <c r="G153" s="264"/>
      <c r="H153" s="314" t="s">
        <v>3017</v>
      </c>
      <c r="I153" s="314" t="s">
        <v>2958</v>
      </c>
      <c r="J153" s="314" t="s">
        <v>3007</v>
      </c>
      <c r="K153" s="310"/>
    </row>
    <row r="154" spans="2:11" s="1" customFormat="1" ht="15" customHeight="1">
      <c r="B154" s="287"/>
      <c r="C154" s="314" t="s">
        <v>2961</v>
      </c>
      <c r="D154" s="264"/>
      <c r="E154" s="264"/>
      <c r="F154" s="315" t="s">
        <v>2962</v>
      </c>
      <c r="G154" s="264"/>
      <c r="H154" s="314" t="s">
        <v>2996</v>
      </c>
      <c r="I154" s="314" t="s">
        <v>2958</v>
      </c>
      <c r="J154" s="314">
        <v>50</v>
      </c>
      <c r="K154" s="310"/>
    </row>
    <row r="155" spans="2:11" s="1" customFormat="1" ht="15" customHeight="1">
      <c r="B155" s="287"/>
      <c r="C155" s="314" t="s">
        <v>2964</v>
      </c>
      <c r="D155" s="264"/>
      <c r="E155" s="264"/>
      <c r="F155" s="315" t="s">
        <v>2956</v>
      </c>
      <c r="G155" s="264"/>
      <c r="H155" s="314" t="s">
        <v>2996</v>
      </c>
      <c r="I155" s="314" t="s">
        <v>2966</v>
      </c>
      <c r="J155" s="314"/>
      <c r="K155" s="310"/>
    </row>
    <row r="156" spans="2:11" s="1" customFormat="1" ht="15" customHeight="1">
      <c r="B156" s="287"/>
      <c r="C156" s="314" t="s">
        <v>2975</v>
      </c>
      <c r="D156" s="264"/>
      <c r="E156" s="264"/>
      <c r="F156" s="315" t="s">
        <v>2962</v>
      </c>
      <c r="G156" s="264"/>
      <c r="H156" s="314" t="s">
        <v>2996</v>
      </c>
      <c r="I156" s="314" t="s">
        <v>2958</v>
      </c>
      <c r="J156" s="314">
        <v>50</v>
      </c>
      <c r="K156" s="310"/>
    </row>
    <row r="157" spans="2:11" s="1" customFormat="1" ht="15" customHeight="1">
      <c r="B157" s="287"/>
      <c r="C157" s="314" t="s">
        <v>2983</v>
      </c>
      <c r="D157" s="264"/>
      <c r="E157" s="264"/>
      <c r="F157" s="315" t="s">
        <v>2962</v>
      </c>
      <c r="G157" s="264"/>
      <c r="H157" s="314" t="s">
        <v>2996</v>
      </c>
      <c r="I157" s="314" t="s">
        <v>2958</v>
      </c>
      <c r="J157" s="314">
        <v>50</v>
      </c>
      <c r="K157" s="310"/>
    </row>
    <row r="158" spans="2:11" s="1" customFormat="1" ht="15" customHeight="1">
      <c r="B158" s="287"/>
      <c r="C158" s="314" t="s">
        <v>2981</v>
      </c>
      <c r="D158" s="264"/>
      <c r="E158" s="264"/>
      <c r="F158" s="315" t="s">
        <v>2962</v>
      </c>
      <c r="G158" s="264"/>
      <c r="H158" s="314" t="s">
        <v>2996</v>
      </c>
      <c r="I158" s="314" t="s">
        <v>2958</v>
      </c>
      <c r="J158" s="314">
        <v>50</v>
      </c>
      <c r="K158" s="310"/>
    </row>
    <row r="159" spans="2:11" s="1" customFormat="1" ht="15" customHeight="1">
      <c r="B159" s="287"/>
      <c r="C159" s="314" t="s">
        <v>115</v>
      </c>
      <c r="D159" s="264"/>
      <c r="E159" s="264"/>
      <c r="F159" s="315" t="s">
        <v>2956</v>
      </c>
      <c r="G159" s="264"/>
      <c r="H159" s="314" t="s">
        <v>3018</v>
      </c>
      <c r="I159" s="314" t="s">
        <v>2958</v>
      </c>
      <c r="J159" s="314" t="s">
        <v>3019</v>
      </c>
      <c r="K159" s="310"/>
    </row>
    <row r="160" spans="2:11" s="1" customFormat="1" ht="15" customHeight="1">
      <c r="B160" s="287"/>
      <c r="C160" s="314" t="s">
        <v>3020</v>
      </c>
      <c r="D160" s="264"/>
      <c r="E160" s="264"/>
      <c r="F160" s="315" t="s">
        <v>2956</v>
      </c>
      <c r="G160" s="264"/>
      <c r="H160" s="314" t="s">
        <v>3021</v>
      </c>
      <c r="I160" s="314" t="s">
        <v>2991</v>
      </c>
      <c r="J160" s="314"/>
      <c r="K160" s="310"/>
    </row>
    <row r="161" spans="2:1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pans="2:11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pans="2:11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pans="2:11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pans="2:11" s="1" customFormat="1" ht="45" customHeight="1">
      <c r="B165" s="256"/>
      <c r="C165" s="395" t="s">
        <v>3022</v>
      </c>
      <c r="D165" s="395"/>
      <c r="E165" s="395"/>
      <c r="F165" s="395"/>
      <c r="G165" s="395"/>
      <c r="H165" s="395"/>
      <c r="I165" s="395"/>
      <c r="J165" s="395"/>
      <c r="K165" s="257"/>
    </row>
    <row r="166" spans="2:11" s="1" customFormat="1" ht="17.25" customHeight="1">
      <c r="B166" s="256"/>
      <c r="C166" s="277" t="s">
        <v>2950</v>
      </c>
      <c r="D166" s="277"/>
      <c r="E166" s="277"/>
      <c r="F166" s="277" t="s">
        <v>2951</v>
      </c>
      <c r="G166" s="319"/>
      <c r="H166" s="320" t="s">
        <v>54</v>
      </c>
      <c r="I166" s="320" t="s">
        <v>57</v>
      </c>
      <c r="J166" s="277" t="s">
        <v>2952</v>
      </c>
      <c r="K166" s="257"/>
    </row>
    <row r="167" spans="2:11" s="1" customFormat="1" ht="17.25" customHeight="1">
      <c r="B167" s="258"/>
      <c r="C167" s="279" t="s">
        <v>2953</v>
      </c>
      <c r="D167" s="279"/>
      <c r="E167" s="279"/>
      <c r="F167" s="280" t="s">
        <v>2954</v>
      </c>
      <c r="G167" s="321"/>
      <c r="H167" s="322"/>
      <c r="I167" s="322"/>
      <c r="J167" s="279" t="s">
        <v>2955</v>
      </c>
      <c r="K167" s="259"/>
    </row>
    <row r="168" spans="2:11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pans="2:11" s="1" customFormat="1" ht="15" customHeight="1">
      <c r="B169" s="287"/>
      <c r="C169" s="264" t="s">
        <v>2959</v>
      </c>
      <c r="D169" s="264"/>
      <c r="E169" s="264"/>
      <c r="F169" s="285" t="s">
        <v>2956</v>
      </c>
      <c r="G169" s="264"/>
      <c r="H169" s="264" t="s">
        <v>2996</v>
      </c>
      <c r="I169" s="264" t="s">
        <v>2958</v>
      </c>
      <c r="J169" s="264">
        <v>120</v>
      </c>
      <c r="K169" s="310"/>
    </row>
    <row r="170" spans="2:11" s="1" customFormat="1" ht="15" customHeight="1">
      <c r="B170" s="287"/>
      <c r="C170" s="264" t="s">
        <v>3005</v>
      </c>
      <c r="D170" s="264"/>
      <c r="E170" s="264"/>
      <c r="F170" s="285" t="s">
        <v>2956</v>
      </c>
      <c r="G170" s="264"/>
      <c r="H170" s="264" t="s">
        <v>3006</v>
      </c>
      <c r="I170" s="264" t="s">
        <v>2958</v>
      </c>
      <c r="J170" s="264" t="s">
        <v>3007</v>
      </c>
      <c r="K170" s="310"/>
    </row>
    <row r="171" spans="2:11" s="1" customFormat="1" ht="15" customHeight="1">
      <c r="B171" s="287"/>
      <c r="C171" s="264" t="s">
        <v>94</v>
      </c>
      <c r="D171" s="264"/>
      <c r="E171" s="264"/>
      <c r="F171" s="285" t="s">
        <v>2956</v>
      </c>
      <c r="G171" s="264"/>
      <c r="H171" s="264" t="s">
        <v>3023</v>
      </c>
      <c r="I171" s="264" t="s">
        <v>2958</v>
      </c>
      <c r="J171" s="264" t="s">
        <v>3007</v>
      </c>
      <c r="K171" s="310"/>
    </row>
    <row r="172" spans="2:11" s="1" customFormat="1" ht="15" customHeight="1">
      <c r="B172" s="287"/>
      <c r="C172" s="264" t="s">
        <v>2961</v>
      </c>
      <c r="D172" s="264"/>
      <c r="E172" s="264"/>
      <c r="F172" s="285" t="s">
        <v>2962</v>
      </c>
      <c r="G172" s="264"/>
      <c r="H172" s="264" t="s">
        <v>3023</v>
      </c>
      <c r="I172" s="264" t="s">
        <v>2958</v>
      </c>
      <c r="J172" s="264">
        <v>50</v>
      </c>
      <c r="K172" s="310"/>
    </row>
    <row r="173" spans="2:11" s="1" customFormat="1" ht="15" customHeight="1">
      <c r="B173" s="287"/>
      <c r="C173" s="264" t="s">
        <v>2964</v>
      </c>
      <c r="D173" s="264"/>
      <c r="E173" s="264"/>
      <c r="F173" s="285" t="s">
        <v>2956</v>
      </c>
      <c r="G173" s="264"/>
      <c r="H173" s="264" t="s">
        <v>3023</v>
      </c>
      <c r="I173" s="264" t="s">
        <v>2966</v>
      </c>
      <c r="J173" s="264"/>
      <c r="K173" s="310"/>
    </row>
    <row r="174" spans="2:11" s="1" customFormat="1" ht="15" customHeight="1">
      <c r="B174" s="287"/>
      <c r="C174" s="264" t="s">
        <v>2975</v>
      </c>
      <c r="D174" s="264"/>
      <c r="E174" s="264"/>
      <c r="F174" s="285" t="s">
        <v>2962</v>
      </c>
      <c r="G174" s="264"/>
      <c r="H174" s="264" t="s">
        <v>3023</v>
      </c>
      <c r="I174" s="264" t="s">
        <v>2958</v>
      </c>
      <c r="J174" s="264">
        <v>50</v>
      </c>
      <c r="K174" s="310"/>
    </row>
    <row r="175" spans="2:11" s="1" customFormat="1" ht="15" customHeight="1">
      <c r="B175" s="287"/>
      <c r="C175" s="264" t="s">
        <v>2983</v>
      </c>
      <c r="D175" s="264"/>
      <c r="E175" s="264"/>
      <c r="F175" s="285" t="s">
        <v>2962</v>
      </c>
      <c r="G175" s="264"/>
      <c r="H175" s="264" t="s">
        <v>3023</v>
      </c>
      <c r="I175" s="264" t="s">
        <v>2958</v>
      </c>
      <c r="J175" s="264">
        <v>50</v>
      </c>
      <c r="K175" s="310"/>
    </row>
    <row r="176" spans="2:11" s="1" customFormat="1" ht="15" customHeight="1">
      <c r="B176" s="287"/>
      <c r="C176" s="264" t="s">
        <v>2981</v>
      </c>
      <c r="D176" s="264"/>
      <c r="E176" s="264"/>
      <c r="F176" s="285" t="s">
        <v>2962</v>
      </c>
      <c r="G176" s="264"/>
      <c r="H176" s="264" t="s">
        <v>3023</v>
      </c>
      <c r="I176" s="264" t="s">
        <v>2958</v>
      </c>
      <c r="J176" s="264">
        <v>50</v>
      </c>
      <c r="K176" s="310"/>
    </row>
    <row r="177" spans="2:11" s="1" customFormat="1" ht="15" customHeight="1">
      <c r="B177" s="287"/>
      <c r="C177" s="264" t="s">
        <v>132</v>
      </c>
      <c r="D177" s="264"/>
      <c r="E177" s="264"/>
      <c r="F177" s="285" t="s">
        <v>2956</v>
      </c>
      <c r="G177" s="264"/>
      <c r="H177" s="264" t="s">
        <v>3024</v>
      </c>
      <c r="I177" s="264" t="s">
        <v>3025</v>
      </c>
      <c r="J177" s="264"/>
      <c r="K177" s="310"/>
    </row>
    <row r="178" spans="2:11" s="1" customFormat="1" ht="15" customHeight="1">
      <c r="B178" s="287"/>
      <c r="C178" s="264" t="s">
        <v>57</v>
      </c>
      <c r="D178" s="264"/>
      <c r="E178" s="264"/>
      <c r="F178" s="285" t="s">
        <v>2956</v>
      </c>
      <c r="G178" s="264"/>
      <c r="H178" s="264" t="s">
        <v>3026</v>
      </c>
      <c r="I178" s="264" t="s">
        <v>3027</v>
      </c>
      <c r="J178" s="264">
        <v>1</v>
      </c>
      <c r="K178" s="310"/>
    </row>
    <row r="179" spans="2:11" s="1" customFormat="1" ht="15" customHeight="1">
      <c r="B179" s="287"/>
      <c r="C179" s="264" t="s">
        <v>53</v>
      </c>
      <c r="D179" s="264"/>
      <c r="E179" s="264"/>
      <c r="F179" s="285" t="s">
        <v>2956</v>
      </c>
      <c r="G179" s="264"/>
      <c r="H179" s="264" t="s">
        <v>3028</v>
      </c>
      <c r="I179" s="264" t="s">
        <v>2958</v>
      </c>
      <c r="J179" s="264">
        <v>20</v>
      </c>
      <c r="K179" s="310"/>
    </row>
    <row r="180" spans="2:11" s="1" customFormat="1" ht="15" customHeight="1">
      <c r="B180" s="287"/>
      <c r="C180" s="264" t="s">
        <v>54</v>
      </c>
      <c r="D180" s="264"/>
      <c r="E180" s="264"/>
      <c r="F180" s="285" t="s">
        <v>2956</v>
      </c>
      <c r="G180" s="264"/>
      <c r="H180" s="264" t="s">
        <v>3029</v>
      </c>
      <c r="I180" s="264" t="s">
        <v>2958</v>
      </c>
      <c r="J180" s="264">
        <v>255</v>
      </c>
      <c r="K180" s="310"/>
    </row>
    <row r="181" spans="2:11" s="1" customFormat="1" ht="15" customHeight="1">
      <c r="B181" s="287"/>
      <c r="C181" s="264" t="s">
        <v>133</v>
      </c>
      <c r="D181" s="264"/>
      <c r="E181" s="264"/>
      <c r="F181" s="285" t="s">
        <v>2956</v>
      </c>
      <c r="G181" s="264"/>
      <c r="H181" s="264" t="s">
        <v>2920</v>
      </c>
      <c r="I181" s="264" t="s">
        <v>2958</v>
      </c>
      <c r="J181" s="264">
        <v>10</v>
      </c>
      <c r="K181" s="310"/>
    </row>
    <row r="182" spans="2:11" s="1" customFormat="1" ht="15" customHeight="1">
      <c r="B182" s="287"/>
      <c r="C182" s="264" t="s">
        <v>134</v>
      </c>
      <c r="D182" s="264"/>
      <c r="E182" s="264"/>
      <c r="F182" s="285" t="s">
        <v>2956</v>
      </c>
      <c r="G182" s="264"/>
      <c r="H182" s="264" t="s">
        <v>3030</v>
      </c>
      <c r="I182" s="264" t="s">
        <v>2991</v>
      </c>
      <c r="J182" s="264"/>
      <c r="K182" s="310"/>
    </row>
    <row r="183" spans="2:11" s="1" customFormat="1" ht="15" customHeight="1">
      <c r="B183" s="287"/>
      <c r="C183" s="264" t="s">
        <v>3031</v>
      </c>
      <c r="D183" s="264"/>
      <c r="E183" s="264"/>
      <c r="F183" s="285" t="s">
        <v>2956</v>
      </c>
      <c r="G183" s="264"/>
      <c r="H183" s="264" t="s">
        <v>3032</v>
      </c>
      <c r="I183" s="264" t="s">
        <v>2991</v>
      </c>
      <c r="J183" s="264"/>
      <c r="K183" s="310"/>
    </row>
    <row r="184" spans="2:11" s="1" customFormat="1" ht="15" customHeight="1">
      <c r="B184" s="287"/>
      <c r="C184" s="264" t="s">
        <v>3020</v>
      </c>
      <c r="D184" s="264"/>
      <c r="E184" s="264"/>
      <c r="F184" s="285" t="s">
        <v>2956</v>
      </c>
      <c r="G184" s="264"/>
      <c r="H184" s="264" t="s">
        <v>3033</v>
      </c>
      <c r="I184" s="264" t="s">
        <v>2991</v>
      </c>
      <c r="J184" s="264"/>
      <c r="K184" s="310"/>
    </row>
    <row r="185" spans="2:11" s="1" customFormat="1" ht="15" customHeight="1">
      <c r="B185" s="287"/>
      <c r="C185" s="264" t="s">
        <v>136</v>
      </c>
      <c r="D185" s="264"/>
      <c r="E185" s="264"/>
      <c r="F185" s="285" t="s">
        <v>2962</v>
      </c>
      <c r="G185" s="264"/>
      <c r="H185" s="264" t="s">
        <v>3034</v>
      </c>
      <c r="I185" s="264" t="s">
        <v>2958</v>
      </c>
      <c r="J185" s="264">
        <v>50</v>
      </c>
      <c r="K185" s="310"/>
    </row>
    <row r="186" spans="2:11" s="1" customFormat="1" ht="15" customHeight="1">
      <c r="B186" s="287"/>
      <c r="C186" s="264" t="s">
        <v>3035</v>
      </c>
      <c r="D186" s="264"/>
      <c r="E186" s="264"/>
      <c r="F186" s="285" t="s">
        <v>2962</v>
      </c>
      <c r="G186" s="264"/>
      <c r="H186" s="264" t="s">
        <v>3036</v>
      </c>
      <c r="I186" s="264" t="s">
        <v>3037</v>
      </c>
      <c r="J186" s="264"/>
      <c r="K186" s="310"/>
    </row>
    <row r="187" spans="2:11" s="1" customFormat="1" ht="15" customHeight="1">
      <c r="B187" s="287"/>
      <c r="C187" s="264" t="s">
        <v>3038</v>
      </c>
      <c r="D187" s="264"/>
      <c r="E187" s="264"/>
      <c r="F187" s="285" t="s">
        <v>2962</v>
      </c>
      <c r="G187" s="264"/>
      <c r="H187" s="264" t="s">
        <v>3039</v>
      </c>
      <c r="I187" s="264" t="s">
        <v>3037</v>
      </c>
      <c r="J187" s="264"/>
      <c r="K187" s="310"/>
    </row>
    <row r="188" spans="2:11" s="1" customFormat="1" ht="15" customHeight="1">
      <c r="B188" s="287"/>
      <c r="C188" s="264" t="s">
        <v>3040</v>
      </c>
      <c r="D188" s="264"/>
      <c r="E188" s="264"/>
      <c r="F188" s="285" t="s">
        <v>2962</v>
      </c>
      <c r="G188" s="264"/>
      <c r="H188" s="264" t="s">
        <v>3041</v>
      </c>
      <c r="I188" s="264" t="s">
        <v>3037</v>
      </c>
      <c r="J188" s="264"/>
      <c r="K188" s="310"/>
    </row>
    <row r="189" spans="2:11" s="1" customFormat="1" ht="15" customHeight="1">
      <c r="B189" s="287"/>
      <c r="C189" s="323" t="s">
        <v>3042</v>
      </c>
      <c r="D189" s="264"/>
      <c r="E189" s="264"/>
      <c r="F189" s="285" t="s">
        <v>2962</v>
      </c>
      <c r="G189" s="264"/>
      <c r="H189" s="264" t="s">
        <v>3043</v>
      </c>
      <c r="I189" s="264" t="s">
        <v>3044</v>
      </c>
      <c r="J189" s="324" t="s">
        <v>3045</v>
      </c>
      <c r="K189" s="310"/>
    </row>
    <row r="190" spans="2:11" s="17" customFormat="1" ht="15" customHeight="1">
      <c r="B190" s="325"/>
      <c r="C190" s="326" t="s">
        <v>3046</v>
      </c>
      <c r="D190" s="327"/>
      <c r="E190" s="327"/>
      <c r="F190" s="328" t="s">
        <v>2962</v>
      </c>
      <c r="G190" s="327"/>
      <c r="H190" s="327" t="s">
        <v>3047</v>
      </c>
      <c r="I190" s="327" t="s">
        <v>3044</v>
      </c>
      <c r="J190" s="329" t="s">
        <v>3045</v>
      </c>
      <c r="K190" s="330"/>
    </row>
    <row r="191" spans="2:11" s="1" customFormat="1" ht="15" customHeight="1">
      <c r="B191" s="287"/>
      <c r="C191" s="323" t="s">
        <v>42</v>
      </c>
      <c r="D191" s="264"/>
      <c r="E191" s="264"/>
      <c r="F191" s="285" t="s">
        <v>2956</v>
      </c>
      <c r="G191" s="264"/>
      <c r="H191" s="261" t="s">
        <v>3048</v>
      </c>
      <c r="I191" s="264" t="s">
        <v>3049</v>
      </c>
      <c r="J191" s="264"/>
      <c r="K191" s="310"/>
    </row>
    <row r="192" spans="2:11" s="1" customFormat="1" ht="15" customHeight="1">
      <c r="B192" s="287"/>
      <c r="C192" s="323" t="s">
        <v>3050</v>
      </c>
      <c r="D192" s="264"/>
      <c r="E192" s="264"/>
      <c r="F192" s="285" t="s">
        <v>2956</v>
      </c>
      <c r="G192" s="264"/>
      <c r="H192" s="264" t="s">
        <v>3051</v>
      </c>
      <c r="I192" s="264" t="s">
        <v>2991</v>
      </c>
      <c r="J192" s="264"/>
      <c r="K192" s="310"/>
    </row>
    <row r="193" spans="2:11" s="1" customFormat="1" ht="15" customHeight="1">
      <c r="B193" s="287"/>
      <c r="C193" s="323" t="s">
        <v>3052</v>
      </c>
      <c r="D193" s="264"/>
      <c r="E193" s="264"/>
      <c r="F193" s="285" t="s">
        <v>2956</v>
      </c>
      <c r="G193" s="264"/>
      <c r="H193" s="264" t="s">
        <v>3053</v>
      </c>
      <c r="I193" s="264" t="s">
        <v>2991</v>
      </c>
      <c r="J193" s="264"/>
      <c r="K193" s="310"/>
    </row>
    <row r="194" spans="2:11" s="1" customFormat="1" ht="15" customHeight="1">
      <c r="B194" s="287"/>
      <c r="C194" s="323" t="s">
        <v>3054</v>
      </c>
      <c r="D194" s="264"/>
      <c r="E194" s="264"/>
      <c r="F194" s="285" t="s">
        <v>2962</v>
      </c>
      <c r="G194" s="264"/>
      <c r="H194" s="264" t="s">
        <v>3055</v>
      </c>
      <c r="I194" s="264" t="s">
        <v>2991</v>
      </c>
      <c r="J194" s="264"/>
      <c r="K194" s="310"/>
    </row>
    <row r="195" spans="2:11" s="1" customFormat="1" ht="15" customHeight="1">
      <c r="B195" s="316"/>
      <c r="C195" s="331"/>
      <c r="D195" s="296"/>
      <c r="E195" s="296"/>
      <c r="F195" s="296"/>
      <c r="G195" s="296"/>
      <c r="H195" s="296"/>
      <c r="I195" s="296"/>
      <c r="J195" s="296"/>
      <c r="K195" s="317"/>
    </row>
    <row r="196" spans="2:11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pans="2:11" s="1" customFormat="1" ht="18.75" customHeight="1">
      <c r="B197" s="298"/>
      <c r="C197" s="308"/>
      <c r="D197" s="308"/>
      <c r="E197" s="308"/>
      <c r="F197" s="318"/>
      <c r="G197" s="308"/>
      <c r="H197" s="308"/>
      <c r="I197" s="308"/>
      <c r="J197" s="308"/>
      <c r="K197" s="298"/>
    </row>
    <row r="198" spans="2:11" s="1" customFormat="1" ht="18.75" customHeight="1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</row>
    <row r="199" spans="2:11" s="1" customFormat="1" ht="13.5">
      <c r="B199" s="253"/>
      <c r="C199" s="254"/>
      <c r="D199" s="254"/>
      <c r="E199" s="254"/>
      <c r="F199" s="254"/>
      <c r="G199" s="254"/>
      <c r="H199" s="254"/>
      <c r="I199" s="254"/>
      <c r="J199" s="254"/>
      <c r="K199" s="255"/>
    </row>
    <row r="200" spans="2:11" s="1" customFormat="1" ht="21">
      <c r="B200" s="256"/>
      <c r="C200" s="395" t="s">
        <v>3056</v>
      </c>
      <c r="D200" s="395"/>
      <c r="E200" s="395"/>
      <c r="F200" s="395"/>
      <c r="G200" s="395"/>
      <c r="H200" s="395"/>
      <c r="I200" s="395"/>
      <c r="J200" s="395"/>
      <c r="K200" s="257"/>
    </row>
    <row r="201" spans="2:11" s="1" customFormat="1" ht="25.5" customHeight="1">
      <c r="B201" s="256"/>
      <c r="C201" s="332" t="s">
        <v>3057</v>
      </c>
      <c r="D201" s="332"/>
      <c r="E201" s="332"/>
      <c r="F201" s="332" t="s">
        <v>3058</v>
      </c>
      <c r="G201" s="333"/>
      <c r="H201" s="396" t="s">
        <v>3059</v>
      </c>
      <c r="I201" s="396"/>
      <c r="J201" s="396"/>
      <c r="K201" s="257"/>
    </row>
    <row r="202" spans="2:11" s="1" customFormat="1" ht="5.25" customHeight="1">
      <c r="B202" s="287"/>
      <c r="C202" s="282"/>
      <c r="D202" s="282"/>
      <c r="E202" s="282"/>
      <c r="F202" s="282"/>
      <c r="G202" s="308"/>
      <c r="H202" s="282"/>
      <c r="I202" s="282"/>
      <c r="J202" s="282"/>
      <c r="K202" s="310"/>
    </row>
    <row r="203" spans="2:11" s="1" customFormat="1" ht="15" customHeight="1">
      <c r="B203" s="287"/>
      <c r="C203" s="264" t="s">
        <v>3049</v>
      </c>
      <c r="D203" s="264"/>
      <c r="E203" s="264"/>
      <c r="F203" s="285" t="s">
        <v>43</v>
      </c>
      <c r="G203" s="264"/>
      <c r="H203" s="394" t="s">
        <v>3060</v>
      </c>
      <c r="I203" s="394"/>
      <c r="J203" s="394"/>
      <c r="K203" s="310"/>
    </row>
    <row r="204" spans="2:11" s="1" customFormat="1" ht="15" customHeight="1">
      <c r="B204" s="287"/>
      <c r="C204" s="264"/>
      <c r="D204" s="264"/>
      <c r="E204" s="264"/>
      <c r="F204" s="285" t="s">
        <v>44</v>
      </c>
      <c r="G204" s="264"/>
      <c r="H204" s="394" t="s">
        <v>3061</v>
      </c>
      <c r="I204" s="394"/>
      <c r="J204" s="394"/>
      <c r="K204" s="310"/>
    </row>
    <row r="205" spans="2:11" s="1" customFormat="1" ht="15" customHeight="1">
      <c r="B205" s="287"/>
      <c r="C205" s="264"/>
      <c r="D205" s="264"/>
      <c r="E205" s="264"/>
      <c r="F205" s="285" t="s">
        <v>47</v>
      </c>
      <c r="G205" s="264"/>
      <c r="H205" s="394" t="s">
        <v>3062</v>
      </c>
      <c r="I205" s="394"/>
      <c r="J205" s="394"/>
      <c r="K205" s="310"/>
    </row>
    <row r="206" spans="2:11" s="1" customFormat="1" ht="15" customHeight="1">
      <c r="B206" s="287"/>
      <c r="C206" s="264"/>
      <c r="D206" s="264"/>
      <c r="E206" s="264"/>
      <c r="F206" s="285" t="s">
        <v>45</v>
      </c>
      <c r="G206" s="264"/>
      <c r="H206" s="394" t="s">
        <v>3063</v>
      </c>
      <c r="I206" s="394"/>
      <c r="J206" s="394"/>
      <c r="K206" s="310"/>
    </row>
    <row r="207" spans="2:11" s="1" customFormat="1" ht="15" customHeight="1">
      <c r="B207" s="287"/>
      <c r="C207" s="264"/>
      <c r="D207" s="264"/>
      <c r="E207" s="264"/>
      <c r="F207" s="285" t="s">
        <v>46</v>
      </c>
      <c r="G207" s="264"/>
      <c r="H207" s="394" t="s">
        <v>3064</v>
      </c>
      <c r="I207" s="394"/>
      <c r="J207" s="394"/>
      <c r="K207" s="310"/>
    </row>
    <row r="208" spans="2:11" s="1" customFormat="1" ht="15" customHeight="1">
      <c r="B208" s="287"/>
      <c r="C208" s="264"/>
      <c r="D208" s="264"/>
      <c r="E208" s="264"/>
      <c r="F208" s="285"/>
      <c r="G208" s="264"/>
      <c r="H208" s="264"/>
      <c r="I208" s="264"/>
      <c r="J208" s="264"/>
      <c r="K208" s="310"/>
    </row>
    <row r="209" spans="2:11" s="1" customFormat="1" ht="15" customHeight="1">
      <c r="B209" s="287"/>
      <c r="C209" s="264" t="s">
        <v>3003</v>
      </c>
      <c r="D209" s="264"/>
      <c r="E209" s="264"/>
      <c r="F209" s="285" t="s">
        <v>79</v>
      </c>
      <c r="G209" s="264"/>
      <c r="H209" s="394" t="s">
        <v>3065</v>
      </c>
      <c r="I209" s="394"/>
      <c r="J209" s="394"/>
      <c r="K209" s="310"/>
    </row>
    <row r="210" spans="2:11" s="1" customFormat="1" ht="15" customHeight="1">
      <c r="B210" s="287"/>
      <c r="C210" s="264"/>
      <c r="D210" s="264"/>
      <c r="E210" s="264"/>
      <c r="F210" s="285" t="s">
        <v>2899</v>
      </c>
      <c r="G210" s="264"/>
      <c r="H210" s="394" t="s">
        <v>2900</v>
      </c>
      <c r="I210" s="394"/>
      <c r="J210" s="394"/>
      <c r="K210" s="310"/>
    </row>
    <row r="211" spans="2:11" s="1" customFormat="1" ht="15" customHeight="1">
      <c r="B211" s="287"/>
      <c r="C211" s="264"/>
      <c r="D211" s="264"/>
      <c r="E211" s="264"/>
      <c r="F211" s="285" t="s">
        <v>2897</v>
      </c>
      <c r="G211" s="264"/>
      <c r="H211" s="394" t="s">
        <v>3066</v>
      </c>
      <c r="I211" s="394"/>
      <c r="J211" s="394"/>
      <c r="K211" s="310"/>
    </row>
    <row r="212" spans="2:11" s="1" customFormat="1" ht="15" customHeight="1">
      <c r="B212" s="334"/>
      <c r="C212" s="264"/>
      <c r="D212" s="264"/>
      <c r="E212" s="264"/>
      <c r="F212" s="285" t="s">
        <v>2901</v>
      </c>
      <c r="G212" s="323"/>
      <c r="H212" s="393" t="s">
        <v>2902</v>
      </c>
      <c r="I212" s="393"/>
      <c r="J212" s="393"/>
      <c r="K212" s="335"/>
    </row>
    <row r="213" spans="2:11" s="1" customFormat="1" ht="15" customHeight="1">
      <c r="B213" s="334"/>
      <c r="C213" s="264"/>
      <c r="D213" s="264"/>
      <c r="E213" s="264"/>
      <c r="F213" s="285" t="s">
        <v>2903</v>
      </c>
      <c r="G213" s="323"/>
      <c r="H213" s="393" t="s">
        <v>2038</v>
      </c>
      <c r="I213" s="393"/>
      <c r="J213" s="393"/>
      <c r="K213" s="335"/>
    </row>
    <row r="214" spans="2:11" s="1" customFormat="1" ht="15" customHeight="1">
      <c r="B214" s="334"/>
      <c r="C214" s="264"/>
      <c r="D214" s="264"/>
      <c r="E214" s="264"/>
      <c r="F214" s="285"/>
      <c r="G214" s="323"/>
      <c r="H214" s="314"/>
      <c r="I214" s="314"/>
      <c r="J214" s="314"/>
      <c r="K214" s="335"/>
    </row>
    <row r="215" spans="2:11" s="1" customFormat="1" ht="15" customHeight="1">
      <c r="B215" s="334"/>
      <c r="C215" s="264" t="s">
        <v>3027</v>
      </c>
      <c r="D215" s="264"/>
      <c r="E215" s="264"/>
      <c r="F215" s="285">
        <v>1</v>
      </c>
      <c r="G215" s="323"/>
      <c r="H215" s="393" t="s">
        <v>3067</v>
      </c>
      <c r="I215" s="393"/>
      <c r="J215" s="393"/>
      <c r="K215" s="335"/>
    </row>
    <row r="216" spans="2:11" s="1" customFormat="1" ht="15" customHeight="1">
      <c r="B216" s="334"/>
      <c r="C216" s="264"/>
      <c r="D216" s="264"/>
      <c r="E216" s="264"/>
      <c r="F216" s="285">
        <v>2</v>
      </c>
      <c r="G216" s="323"/>
      <c r="H216" s="393" t="s">
        <v>3068</v>
      </c>
      <c r="I216" s="393"/>
      <c r="J216" s="393"/>
      <c r="K216" s="335"/>
    </row>
    <row r="217" spans="2:11" s="1" customFormat="1" ht="15" customHeight="1">
      <c r="B217" s="334"/>
      <c r="C217" s="264"/>
      <c r="D217" s="264"/>
      <c r="E217" s="264"/>
      <c r="F217" s="285">
        <v>3</v>
      </c>
      <c r="G217" s="323"/>
      <c r="H217" s="393" t="s">
        <v>3069</v>
      </c>
      <c r="I217" s="393"/>
      <c r="J217" s="393"/>
      <c r="K217" s="335"/>
    </row>
    <row r="218" spans="2:11" s="1" customFormat="1" ht="15" customHeight="1">
      <c r="B218" s="334"/>
      <c r="C218" s="264"/>
      <c r="D218" s="264"/>
      <c r="E218" s="264"/>
      <c r="F218" s="285">
        <v>4</v>
      </c>
      <c r="G218" s="323"/>
      <c r="H218" s="393" t="s">
        <v>3070</v>
      </c>
      <c r="I218" s="393"/>
      <c r="J218" s="393"/>
      <c r="K218" s="335"/>
    </row>
    <row r="219" spans="2:11" s="1" customFormat="1" ht="12.75" customHeight="1">
      <c r="B219" s="336"/>
      <c r="C219" s="337"/>
      <c r="D219" s="337"/>
      <c r="E219" s="337"/>
      <c r="F219" s="337"/>
      <c r="G219" s="337"/>
      <c r="H219" s="337"/>
      <c r="I219" s="337"/>
      <c r="J219" s="337"/>
      <c r="K219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SO 01 - Demolice</vt:lpstr>
      <vt:lpstr>SO 02 - Opatření ke sníže...</vt:lpstr>
      <vt:lpstr>SO 03 - Venkovní úpravy</vt:lpstr>
      <vt:lpstr>SO 01.a - Stavební část</vt:lpstr>
      <vt:lpstr>SO 01.b - Elektro</vt:lpstr>
      <vt:lpstr>SO 01.c - ZTI</vt:lpstr>
      <vt:lpstr>SO 01.d - Vytápění</vt:lpstr>
      <vt:lpstr>SO 01.e - VZT</vt:lpstr>
      <vt:lpstr>SO 05 - Střecha</vt:lpstr>
      <vt:lpstr>Pokyny pro vyplnění</vt:lpstr>
      <vt:lpstr>'Rekapitulace stavby'!Názvy_tisku</vt:lpstr>
      <vt:lpstr>'SO 01 - Demolice'!Názvy_tisku</vt:lpstr>
      <vt:lpstr>'SO 01.a - Stavební část'!Názvy_tisku</vt:lpstr>
      <vt:lpstr>'SO 01.b - Elektro'!Názvy_tisku</vt:lpstr>
      <vt:lpstr>'SO 01.c - ZTI'!Názvy_tisku</vt:lpstr>
      <vt:lpstr>'SO 01.d - Vytápění'!Názvy_tisku</vt:lpstr>
      <vt:lpstr>'SO 01.e - VZT'!Názvy_tisku</vt:lpstr>
      <vt:lpstr>'SO 02 - Opatření ke sníže...'!Názvy_tisku</vt:lpstr>
      <vt:lpstr>'SO 03 - Venkovní úpravy'!Názvy_tisku</vt:lpstr>
      <vt:lpstr>'SO 05 - Střecha'!Názvy_tisku</vt:lpstr>
      <vt:lpstr>'Pokyny pro vyplnění'!Oblast_tisku</vt:lpstr>
      <vt:lpstr>'Rekapitulace stavby'!Oblast_tisku</vt:lpstr>
      <vt:lpstr>'SO 01 - Demolice'!Oblast_tisku</vt:lpstr>
      <vt:lpstr>'SO 01.a - Stavební část'!Oblast_tisku</vt:lpstr>
      <vt:lpstr>'SO 01.b - Elektro'!Oblast_tisku</vt:lpstr>
      <vt:lpstr>'SO 01.c - ZTI'!Oblast_tisku</vt:lpstr>
      <vt:lpstr>'SO 01.d - Vytápění'!Oblast_tisku</vt:lpstr>
      <vt:lpstr>'SO 01.e - VZT'!Oblast_tisku</vt:lpstr>
      <vt:lpstr>'SO 02 - Opatření ke sníže...'!Oblast_tisku</vt:lpstr>
      <vt:lpstr>'SO 03 - Venkovní úpravy'!Oblast_tisku</vt:lpstr>
      <vt:lpstr>'SO 05 - Střecha'!Oblast_tisku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Kukiová Marcela</cp:lastModifiedBy>
  <dcterms:created xsi:type="dcterms:W3CDTF">2024-02-15T08:25:23Z</dcterms:created>
  <dcterms:modified xsi:type="dcterms:W3CDTF">2024-03-21T14:53:02Z</dcterms:modified>
</cp:coreProperties>
</file>