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Z:\AKCE\AKCE BORÁKOVÁ\2024\VN Pohraniční úprava\"/>
    </mc:Choice>
  </mc:AlternateContent>
  <xr:revisionPtr revIDLastSave="0" documentId="13_ncr:1_{ED4A7D61-3CEB-4E02-AB4C-DD29D1C9703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290850C4_052B_4FF6_A0B3_6D189B03D21D_FIGURE__">#REF!</definedName>
    <definedName name="__290850C4_052B_4FF6_A0B3_6D189B03D21D_ITEM__">Zakázka!$A$9:$T$13</definedName>
    <definedName name="__290850C4_052B_4FF6_A0B3_6D189B03D21D_ITEM_GROUP1__">Zakázka!$A$6:$T$536</definedName>
    <definedName name="__290850C4_052B_4FF6_A0B3_6D189B03D21D_ITEM_GROUP1_RECAP__">Rekapitulace!$A$6:$G$8</definedName>
    <definedName name="__290850C4_052B_4FF6_A0B3_6D189B03D21D_ITEM_GROUP2__">Zakázka!$A$7:$T$89</definedName>
    <definedName name="__290850C4_052B_4FF6_A0B3_6D189B03D21D_ITEM_GROUP2_RECAP__">Rekapitulace!$A$7:$G$8</definedName>
    <definedName name="__290850C4_052B_4FF6_A0B3_6D189B03D21D_ITEM_GROUP3__X">Zakázka!$A$8:$T$60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#REF!</definedName>
    <definedName name="__290850C4_052B_4FF6_A0B3_6D189B03D21D_QINDEX__">Zakázka!#REF!</definedName>
    <definedName name="GROUP_ID">Zakázka!$B$6:$B$537</definedName>
    <definedName name="ITEM_COUNTS">Zakázka!$T$6:$T$537</definedName>
    <definedName name="ITEM_FULLDESCR2">Zakázka!$X$10</definedName>
    <definedName name="ITEM_PRICES">Zakázka!$J$6:$J$537</definedName>
    <definedName name="_xlnm.Print_Titles" localSheetId="1">Rekapitulace!$4:$5</definedName>
    <definedName name="_xlnm.Print_Titles" localSheetId="2">Zakázka!$4:$5</definedName>
    <definedName name="_xlnm.Print_Area" localSheetId="0">'Krycí List'!$C$2:$F$38</definedName>
    <definedName name="_xlnm.Print_Area" localSheetId="1">Rekapitulace!$B$1:$G$35</definedName>
    <definedName name="_xlnm.Print_Area" localSheetId="2">Zakázka!$C$1:$T$537</definedName>
    <definedName name="VAT_RATES">Zakázka!$O$6:$O$537</definedName>
  </definedNames>
  <calcPr calcId="191029"/>
</workbook>
</file>

<file path=xl/calcChain.xml><?xml version="1.0" encoding="utf-8"?>
<calcChain xmlns="http://schemas.openxmlformats.org/spreadsheetml/2006/main">
  <c r="X533" i="4" l="1"/>
  <c r="N532" i="4"/>
  <c r="L532" i="4"/>
  <c r="J532" i="4"/>
  <c r="X530" i="4"/>
  <c r="Q529" i="4"/>
  <c r="P529" i="4"/>
  <c r="N529" i="4"/>
  <c r="L529" i="4"/>
  <c r="J529" i="4"/>
  <c r="T528" i="4"/>
  <c r="N528" i="4"/>
  <c r="L528" i="4"/>
  <c r="X525" i="4"/>
  <c r="N524" i="4"/>
  <c r="N523" i="4" s="1"/>
  <c r="L524" i="4"/>
  <c r="L523" i="4" s="1"/>
  <c r="D27" i="3" s="1"/>
  <c r="J524" i="4"/>
  <c r="T523" i="4"/>
  <c r="X520" i="4"/>
  <c r="Q519" i="4"/>
  <c r="P519" i="4"/>
  <c r="N519" i="4"/>
  <c r="L519" i="4"/>
  <c r="J519" i="4"/>
  <c r="X517" i="4"/>
  <c r="P516" i="4"/>
  <c r="Q516" i="4" s="1"/>
  <c r="Q515" i="4" s="1"/>
  <c r="N516" i="4"/>
  <c r="N515" i="4" s="1"/>
  <c r="L516" i="4"/>
  <c r="L515" i="4" s="1"/>
  <c r="J516" i="4"/>
  <c r="T515" i="4"/>
  <c r="T514" i="4" s="1"/>
  <c r="G25" i="3" s="1"/>
  <c r="J515" i="4"/>
  <c r="X511" i="4"/>
  <c r="Q510" i="4"/>
  <c r="P510" i="4"/>
  <c r="N510" i="4"/>
  <c r="L510" i="4"/>
  <c r="J510" i="4"/>
  <c r="X508" i="4"/>
  <c r="Q507" i="4"/>
  <c r="P507" i="4"/>
  <c r="N507" i="4"/>
  <c r="L507" i="4"/>
  <c r="J507" i="4"/>
  <c r="X505" i="4"/>
  <c r="N504" i="4"/>
  <c r="L504" i="4"/>
  <c r="L497" i="4" s="1"/>
  <c r="D24" i="3" s="1"/>
  <c r="J504" i="4"/>
  <c r="X502" i="4"/>
  <c r="N501" i="4"/>
  <c r="L501" i="4"/>
  <c r="J501" i="4"/>
  <c r="X499" i="4"/>
  <c r="N498" i="4"/>
  <c r="L498" i="4"/>
  <c r="J498" i="4"/>
  <c r="P498" i="4" s="1"/>
  <c r="T497" i="4"/>
  <c r="N497" i="4"/>
  <c r="X494" i="4"/>
  <c r="P493" i="4"/>
  <c r="N493" i="4"/>
  <c r="L493" i="4"/>
  <c r="J493" i="4"/>
  <c r="Q493" i="4" s="1"/>
  <c r="X491" i="4"/>
  <c r="N490" i="4"/>
  <c r="L490" i="4"/>
  <c r="J490" i="4"/>
  <c r="X488" i="4"/>
  <c r="Q487" i="4"/>
  <c r="P487" i="4"/>
  <c r="N487" i="4"/>
  <c r="L487" i="4"/>
  <c r="J487" i="4"/>
  <c r="X483" i="4"/>
  <c r="Q482" i="4"/>
  <c r="P482" i="4"/>
  <c r="N482" i="4"/>
  <c r="L482" i="4"/>
  <c r="J482" i="4"/>
  <c r="T481" i="4"/>
  <c r="N481" i="4"/>
  <c r="L481" i="4"/>
  <c r="J481" i="4"/>
  <c r="X476" i="4"/>
  <c r="N475" i="4"/>
  <c r="L475" i="4"/>
  <c r="J475" i="4"/>
  <c r="X471" i="4"/>
  <c r="P470" i="4"/>
  <c r="Q470" i="4" s="1"/>
  <c r="N470" i="4"/>
  <c r="L470" i="4"/>
  <c r="J470" i="4"/>
  <c r="X463" i="4"/>
  <c r="P462" i="4"/>
  <c r="Q462" i="4" s="1"/>
  <c r="N462" i="4"/>
  <c r="N461" i="4" s="1"/>
  <c r="L462" i="4"/>
  <c r="L461" i="4" s="1"/>
  <c r="D22" i="3" s="1"/>
  <c r="J462" i="4"/>
  <c r="T461" i="4"/>
  <c r="X458" i="4"/>
  <c r="N457" i="4"/>
  <c r="L457" i="4"/>
  <c r="J457" i="4"/>
  <c r="X455" i="4"/>
  <c r="Q454" i="4"/>
  <c r="P454" i="4"/>
  <c r="N454" i="4"/>
  <c r="L454" i="4"/>
  <c r="J454" i="4"/>
  <c r="X452" i="4"/>
  <c r="P451" i="4"/>
  <c r="Q451" i="4" s="1"/>
  <c r="N451" i="4"/>
  <c r="L451" i="4"/>
  <c r="J451" i="4"/>
  <c r="X449" i="4"/>
  <c r="N448" i="4"/>
  <c r="L448" i="4"/>
  <c r="J448" i="4"/>
  <c r="X446" i="4"/>
  <c r="N445" i="4"/>
  <c r="L445" i="4"/>
  <c r="J445" i="4"/>
  <c r="X438" i="4"/>
  <c r="P437" i="4"/>
  <c r="Q437" i="4" s="1"/>
  <c r="N437" i="4"/>
  <c r="L437" i="4"/>
  <c r="J437" i="4"/>
  <c r="X433" i="4"/>
  <c r="P432" i="4"/>
  <c r="Q432" i="4" s="1"/>
  <c r="N432" i="4"/>
  <c r="L432" i="4"/>
  <c r="J432" i="4"/>
  <c r="X426" i="4"/>
  <c r="P425" i="4"/>
  <c r="N425" i="4"/>
  <c r="N412" i="4" s="1"/>
  <c r="L425" i="4"/>
  <c r="J425" i="4"/>
  <c r="Q425" i="4" s="1"/>
  <c r="X421" i="4"/>
  <c r="N420" i="4"/>
  <c r="L420" i="4"/>
  <c r="L412" i="4" s="1"/>
  <c r="D21" i="3" s="1"/>
  <c r="J420" i="4"/>
  <c r="X414" i="4"/>
  <c r="Q413" i="4"/>
  <c r="P413" i="4"/>
  <c r="N413" i="4"/>
  <c r="L413" i="4"/>
  <c r="J413" i="4"/>
  <c r="T412" i="4"/>
  <c r="X409" i="4"/>
  <c r="N408" i="4"/>
  <c r="L408" i="4"/>
  <c r="J408" i="4"/>
  <c r="X406" i="4"/>
  <c r="P405" i="4"/>
  <c r="N405" i="4"/>
  <c r="L405" i="4"/>
  <c r="J405" i="4"/>
  <c r="Q405" i="4" s="1"/>
  <c r="X401" i="4"/>
  <c r="P400" i="4"/>
  <c r="Q400" i="4" s="1"/>
  <c r="N400" i="4"/>
  <c r="L400" i="4"/>
  <c r="J400" i="4"/>
  <c r="X398" i="4"/>
  <c r="P397" i="4"/>
  <c r="Q397" i="4" s="1"/>
  <c r="N397" i="4"/>
  <c r="L397" i="4"/>
  <c r="J397" i="4"/>
  <c r="X393" i="4"/>
  <c r="P392" i="4"/>
  <c r="N392" i="4"/>
  <c r="L392" i="4"/>
  <c r="J392" i="4"/>
  <c r="Q392" i="4" s="1"/>
  <c r="X388" i="4"/>
  <c r="N387" i="4"/>
  <c r="L387" i="4"/>
  <c r="J387" i="4"/>
  <c r="X379" i="4"/>
  <c r="Q378" i="4"/>
  <c r="P378" i="4"/>
  <c r="N378" i="4"/>
  <c r="L378" i="4"/>
  <c r="J378" i="4"/>
  <c r="X374" i="4"/>
  <c r="P373" i="4"/>
  <c r="Q373" i="4" s="1"/>
  <c r="N373" i="4"/>
  <c r="L373" i="4"/>
  <c r="J373" i="4"/>
  <c r="X369" i="4"/>
  <c r="N368" i="4"/>
  <c r="L368" i="4"/>
  <c r="J368" i="4"/>
  <c r="X364" i="4"/>
  <c r="P363" i="4"/>
  <c r="N363" i="4"/>
  <c r="L363" i="4"/>
  <c r="J363" i="4"/>
  <c r="Q363" i="4" s="1"/>
  <c r="X361" i="4"/>
  <c r="P360" i="4"/>
  <c r="Q360" i="4" s="1"/>
  <c r="N360" i="4"/>
  <c r="L360" i="4"/>
  <c r="J360" i="4"/>
  <c r="X358" i="4"/>
  <c r="P357" i="4"/>
  <c r="Q357" i="4" s="1"/>
  <c r="N357" i="4"/>
  <c r="L357" i="4"/>
  <c r="J357" i="4"/>
  <c r="X355" i="4"/>
  <c r="P354" i="4"/>
  <c r="N354" i="4"/>
  <c r="L354" i="4"/>
  <c r="J354" i="4"/>
  <c r="Q354" i="4" s="1"/>
  <c r="X352" i="4"/>
  <c r="P351" i="4"/>
  <c r="N351" i="4"/>
  <c r="L351" i="4"/>
  <c r="J351" i="4"/>
  <c r="Q351" i="4" s="1"/>
  <c r="X349" i="4"/>
  <c r="Q348" i="4"/>
  <c r="P348" i="4"/>
  <c r="N348" i="4"/>
  <c r="L348" i="4"/>
  <c r="J348" i="4"/>
  <c r="X346" i="4"/>
  <c r="P345" i="4"/>
  <c r="Q345" i="4" s="1"/>
  <c r="N345" i="4"/>
  <c r="L345" i="4"/>
  <c r="J345" i="4"/>
  <c r="X341" i="4"/>
  <c r="N340" i="4"/>
  <c r="N334" i="4" s="1"/>
  <c r="L340" i="4"/>
  <c r="J340" i="4"/>
  <c r="X336" i="4"/>
  <c r="P335" i="4"/>
  <c r="N335" i="4"/>
  <c r="L335" i="4"/>
  <c r="L334" i="4" s="1"/>
  <c r="J335" i="4"/>
  <c r="J334" i="4" s="1"/>
  <c r="T334" i="4"/>
  <c r="T333" i="4"/>
  <c r="X330" i="4"/>
  <c r="P329" i="4"/>
  <c r="N329" i="4"/>
  <c r="L329" i="4"/>
  <c r="J329" i="4"/>
  <c r="Q329" i="4" s="1"/>
  <c r="X327" i="4"/>
  <c r="P326" i="4"/>
  <c r="N326" i="4"/>
  <c r="L326" i="4"/>
  <c r="J326" i="4"/>
  <c r="Q326" i="4" s="1"/>
  <c r="X324" i="4"/>
  <c r="Q323" i="4"/>
  <c r="P323" i="4"/>
  <c r="N323" i="4"/>
  <c r="L323" i="4"/>
  <c r="J323" i="4"/>
  <c r="X321" i="4"/>
  <c r="P320" i="4"/>
  <c r="Q320" i="4" s="1"/>
  <c r="N320" i="4"/>
  <c r="L320" i="4"/>
  <c r="J320" i="4"/>
  <c r="X318" i="4"/>
  <c r="P317" i="4"/>
  <c r="P316" i="4" s="1"/>
  <c r="E18" i="3" s="1"/>
  <c r="N317" i="4"/>
  <c r="N316" i="4" s="1"/>
  <c r="L317" i="4"/>
  <c r="L316" i="4" s="1"/>
  <c r="D18" i="3" s="1"/>
  <c r="J317" i="4"/>
  <c r="Q317" i="4" s="1"/>
  <c r="T316" i="4"/>
  <c r="X313" i="4"/>
  <c r="P312" i="4"/>
  <c r="N312" i="4"/>
  <c r="L312" i="4"/>
  <c r="J312" i="4"/>
  <c r="Q312" i="4" s="1"/>
  <c r="X310" i="4"/>
  <c r="P309" i="4"/>
  <c r="Q309" i="4" s="1"/>
  <c r="N309" i="4"/>
  <c r="L309" i="4"/>
  <c r="J309" i="4"/>
  <c r="X307" i="4"/>
  <c r="P306" i="4"/>
  <c r="N306" i="4"/>
  <c r="N299" i="4" s="1"/>
  <c r="L306" i="4"/>
  <c r="J306" i="4"/>
  <c r="Q306" i="4" s="1"/>
  <c r="X304" i="4"/>
  <c r="P303" i="4"/>
  <c r="N303" i="4"/>
  <c r="L303" i="4"/>
  <c r="J303" i="4"/>
  <c r="Q303" i="4" s="1"/>
  <c r="X301" i="4"/>
  <c r="Q300" i="4"/>
  <c r="P300" i="4"/>
  <c r="P299" i="4" s="1"/>
  <c r="E17" i="3" s="1"/>
  <c r="N300" i="4"/>
  <c r="L300" i="4"/>
  <c r="L299" i="4" s="1"/>
  <c r="D17" i="3" s="1"/>
  <c r="J300" i="4"/>
  <c r="T299" i="4"/>
  <c r="X296" i="4"/>
  <c r="P295" i="4"/>
  <c r="N295" i="4"/>
  <c r="L295" i="4"/>
  <c r="J295" i="4"/>
  <c r="Q295" i="4" s="1"/>
  <c r="X291" i="4"/>
  <c r="P290" i="4"/>
  <c r="N290" i="4"/>
  <c r="L290" i="4"/>
  <c r="J290" i="4"/>
  <c r="Q290" i="4" s="1"/>
  <c r="X286" i="4"/>
  <c r="P285" i="4"/>
  <c r="N285" i="4"/>
  <c r="L285" i="4"/>
  <c r="J285" i="4"/>
  <c r="Q285" i="4" s="1"/>
  <c r="X283" i="4"/>
  <c r="P282" i="4"/>
  <c r="Q282" i="4" s="1"/>
  <c r="N282" i="4"/>
  <c r="N281" i="4" s="1"/>
  <c r="L282" i="4"/>
  <c r="L281" i="4" s="1"/>
  <c r="D16" i="3" s="1"/>
  <c r="J282" i="4"/>
  <c r="T281" i="4"/>
  <c r="X276" i="4"/>
  <c r="P275" i="4"/>
  <c r="N275" i="4"/>
  <c r="L275" i="4"/>
  <c r="J275" i="4"/>
  <c r="Q275" i="4" s="1"/>
  <c r="X271" i="4"/>
  <c r="Q270" i="4"/>
  <c r="P270" i="4"/>
  <c r="N270" i="4"/>
  <c r="L270" i="4"/>
  <c r="J270" i="4"/>
  <c r="X268" i="4"/>
  <c r="P267" i="4"/>
  <c r="Q267" i="4" s="1"/>
  <c r="N267" i="4"/>
  <c r="L267" i="4"/>
  <c r="J267" i="4"/>
  <c r="X265" i="4"/>
  <c r="P264" i="4"/>
  <c r="N264" i="4"/>
  <c r="L264" i="4"/>
  <c r="J264" i="4"/>
  <c r="Q264" i="4" s="1"/>
  <c r="X262" i="4"/>
  <c r="P261" i="4"/>
  <c r="N261" i="4"/>
  <c r="L261" i="4"/>
  <c r="L255" i="4" s="1"/>
  <c r="D15" i="3" s="1"/>
  <c r="J261" i="4"/>
  <c r="Q261" i="4" s="1"/>
  <c r="X257" i="4"/>
  <c r="P256" i="4"/>
  <c r="Q256" i="4" s="1"/>
  <c r="N256" i="4"/>
  <c r="L256" i="4"/>
  <c r="J256" i="4"/>
  <c r="J255" i="4" s="1"/>
  <c r="C15" i="3" s="1"/>
  <c r="T255" i="4"/>
  <c r="P255" i="4"/>
  <c r="N255" i="4"/>
  <c r="X250" i="4"/>
  <c r="P249" i="4"/>
  <c r="N249" i="4"/>
  <c r="L249" i="4"/>
  <c r="J249" i="4"/>
  <c r="Q249" i="4" s="1"/>
  <c r="X245" i="4"/>
  <c r="P244" i="4"/>
  <c r="N244" i="4"/>
  <c r="L244" i="4"/>
  <c r="J244" i="4"/>
  <c r="Q244" i="4" s="1"/>
  <c r="X240" i="4"/>
  <c r="Q239" i="4"/>
  <c r="P239" i="4"/>
  <c r="N239" i="4"/>
  <c r="L239" i="4"/>
  <c r="J239" i="4"/>
  <c r="X235" i="4"/>
  <c r="P234" i="4"/>
  <c r="N234" i="4"/>
  <c r="L234" i="4"/>
  <c r="J234" i="4"/>
  <c r="Q234" i="4" s="1"/>
  <c r="X230" i="4"/>
  <c r="P229" i="4"/>
  <c r="N229" i="4"/>
  <c r="L229" i="4"/>
  <c r="L202" i="4" s="1"/>
  <c r="D14" i="3" s="1"/>
  <c r="J229" i="4"/>
  <c r="Q229" i="4" s="1"/>
  <c r="X225" i="4"/>
  <c r="P224" i="4"/>
  <c r="N224" i="4"/>
  <c r="L224" i="4"/>
  <c r="J224" i="4"/>
  <c r="Q224" i="4" s="1"/>
  <c r="X217" i="4"/>
  <c r="P216" i="4"/>
  <c r="N216" i="4"/>
  <c r="L216" i="4"/>
  <c r="J216" i="4"/>
  <c r="Q216" i="4" s="1"/>
  <c r="X209" i="4"/>
  <c r="P208" i="4"/>
  <c r="N208" i="4"/>
  <c r="N202" i="4" s="1"/>
  <c r="L208" i="4"/>
  <c r="J208" i="4"/>
  <c r="Q208" i="4" s="1"/>
  <c r="X204" i="4"/>
  <c r="P203" i="4"/>
  <c r="P202" i="4" s="1"/>
  <c r="E14" i="3" s="1"/>
  <c r="N203" i="4"/>
  <c r="L203" i="4"/>
  <c r="J203" i="4"/>
  <c r="Q203" i="4" s="1"/>
  <c r="T202" i="4"/>
  <c r="X199" i="4"/>
  <c r="Q198" i="4"/>
  <c r="P198" i="4"/>
  <c r="N198" i="4"/>
  <c r="L198" i="4"/>
  <c r="J198" i="4"/>
  <c r="X193" i="4"/>
  <c r="P192" i="4"/>
  <c r="N192" i="4"/>
  <c r="L192" i="4"/>
  <c r="J192" i="4"/>
  <c r="Q192" i="4" s="1"/>
  <c r="X190" i="4"/>
  <c r="P189" i="4"/>
  <c r="N189" i="4"/>
  <c r="L189" i="4"/>
  <c r="L164" i="4" s="1"/>
  <c r="D13" i="3" s="1"/>
  <c r="J189" i="4"/>
  <c r="Q189" i="4" s="1"/>
  <c r="X184" i="4"/>
  <c r="P183" i="4"/>
  <c r="N183" i="4"/>
  <c r="L183" i="4"/>
  <c r="J183" i="4"/>
  <c r="Q183" i="4" s="1"/>
  <c r="X177" i="4"/>
  <c r="P176" i="4"/>
  <c r="N176" i="4"/>
  <c r="L176" i="4"/>
  <c r="J176" i="4"/>
  <c r="Q176" i="4" s="1"/>
  <c r="X172" i="4"/>
  <c r="P171" i="4"/>
  <c r="Q171" i="4" s="1"/>
  <c r="N171" i="4"/>
  <c r="N164" i="4" s="1"/>
  <c r="L171" i="4"/>
  <c r="J171" i="4"/>
  <c r="X166" i="4"/>
  <c r="P165" i="4"/>
  <c r="P164" i="4" s="1"/>
  <c r="E13" i="3" s="1"/>
  <c r="N165" i="4"/>
  <c r="L165" i="4"/>
  <c r="J165" i="4"/>
  <c r="Q165" i="4" s="1"/>
  <c r="T164" i="4"/>
  <c r="X161" i="4"/>
  <c r="Q160" i="4"/>
  <c r="P160" i="4"/>
  <c r="N160" i="4"/>
  <c r="L160" i="4"/>
  <c r="J160" i="4"/>
  <c r="X158" i="4"/>
  <c r="P157" i="4"/>
  <c r="N157" i="4"/>
  <c r="L157" i="4"/>
  <c r="J157" i="4"/>
  <c r="Q157" i="4" s="1"/>
  <c r="X153" i="4"/>
  <c r="P152" i="4"/>
  <c r="N152" i="4"/>
  <c r="L152" i="4"/>
  <c r="J152" i="4"/>
  <c r="Q152" i="4" s="1"/>
  <c r="X150" i="4"/>
  <c r="P149" i="4"/>
  <c r="N149" i="4"/>
  <c r="L149" i="4"/>
  <c r="J149" i="4"/>
  <c r="Q149" i="4" s="1"/>
  <c r="X145" i="4"/>
  <c r="P144" i="4"/>
  <c r="N144" i="4"/>
  <c r="L144" i="4"/>
  <c r="J144" i="4"/>
  <c r="Q144" i="4" s="1"/>
  <c r="X140" i="4"/>
  <c r="P139" i="4"/>
  <c r="Q139" i="4" s="1"/>
  <c r="N139" i="4"/>
  <c r="L139" i="4"/>
  <c r="J139" i="4"/>
  <c r="X129" i="4"/>
  <c r="P128" i="4"/>
  <c r="N128" i="4"/>
  <c r="L128" i="4"/>
  <c r="J128" i="4"/>
  <c r="Q128" i="4" s="1"/>
  <c r="X123" i="4"/>
  <c r="P122" i="4"/>
  <c r="N122" i="4"/>
  <c r="L122" i="4"/>
  <c r="J122" i="4"/>
  <c r="Q122" i="4" s="1"/>
  <c r="X118" i="4"/>
  <c r="P117" i="4"/>
  <c r="Q117" i="4" s="1"/>
  <c r="N117" i="4"/>
  <c r="L117" i="4"/>
  <c r="J117" i="4"/>
  <c r="X113" i="4"/>
  <c r="P112" i="4"/>
  <c r="N112" i="4"/>
  <c r="L112" i="4"/>
  <c r="J112" i="4"/>
  <c r="Q112" i="4" s="1"/>
  <c r="X110" i="4"/>
  <c r="P109" i="4"/>
  <c r="N109" i="4"/>
  <c r="L109" i="4"/>
  <c r="J109" i="4"/>
  <c r="Q109" i="4" s="1"/>
  <c r="X107" i="4"/>
  <c r="P106" i="4"/>
  <c r="N106" i="4"/>
  <c r="L106" i="4"/>
  <c r="J106" i="4"/>
  <c r="Q106" i="4" s="1"/>
  <c r="X104" i="4"/>
  <c r="P103" i="4"/>
  <c r="N103" i="4"/>
  <c r="L103" i="4"/>
  <c r="J103" i="4"/>
  <c r="Q103" i="4" s="1"/>
  <c r="X101" i="4"/>
  <c r="P100" i="4"/>
  <c r="Q100" i="4" s="1"/>
  <c r="N100" i="4"/>
  <c r="N91" i="4" s="1"/>
  <c r="L100" i="4"/>
  <c r="J100" i="4"/>
  <c r="X98" i="4"/>
  <c r="P97" i="4"/>
  <c r="P91" i="4" s="1"/>
  <c r="N97" i="4"/>
  <c r="L97" i="4"/>
  <c r="J97" i="4"/>
  <c r="Q97" i="4" s="1"/>
  <c r="X93" i="4"/>
  <c r="P92" i="4"/>
  <c r="N92" i="4"/>
  <c r="L92" i="4"/>
  <c r="L91" i="4" s="1"/>
  <c r="J92" i="4"/>
  <c r="Q92" i="4" s="1"/>
  <c r="T91" i="4"/>
  <c r="T90" i="4" s="1"/>
  <c r="G11" i="3" s="1"/>
  <c r="X87" i="4"/>
  <c r="P86" i="4"/>
  <c r="N86" i="4"/>
  <c r="L86" i="4"/>
  <c r="J86" i="4"/>
  <c r="Q86" i="4" s="1"/>
  <c r="X84" i="4"/>
  <c r="P83" i="4"/>
  <c r="Q83" i="4" s="1"/>
  <c r="N83" i="4"/>
  <c r="L83" i="4"/>
  <c r="J83" i="4"/>
  <c r="X81" i="4"/>
  <c r="P80" i="4"/>
  <c r="N80" i="4"/>
  <c r="L80" i="4"/>
  <c r="J80" i="4"/>
  <c r="Q80" i="4" s="1"/>
  <c r="X78" i="4"/>
  <c r="P77" i="4"/>
  <c r="N77" i="4"/>
  <c r="N76" i="4" s="1"/>
  <c r="L77" i="4"/>
  <c r="L76" i="4" s="1"/>
  <c r="D10" i="3" s="1"/>
  <c r="J77" i="4"/>
  <c r="Q77" i="4" s="1"/>
  <c r="T76" i="4"/>
  <c r="P76" i="4"/>
  <c r="X73" i="4"/>
  <c r="P72" i="4"/>
  <c r="N72" i="4"/>
  <c r="L72" i="4"/>
  <c r="J72" i="4"/>
  <c r="Q72" i="4" s="1"/>
  <c r="X68" i="4"/>
  <c r="P67" i="4"/>
  <c r="Q67" i="4" s="1"/>
  <c r="N67" i="4"/>
  <c r="L67" i="4"/>
  <c r="J67" i="4"/>
  <c r="X63" i="4"/>
  <c r="P62" i="4"/>
  <c r="N62" i="4"/>
  <c r="L62" i="4"/>
  <c r="J62" i="4"/>
  <c r="Q62" i="4" s="1"/>
  <c r="T61" i="4"/>
  <c r="P61" i="4"/>
  <c r="N61" i="4"/>
  <c r="L61" i="4"/>
  <c r="J61" i="4"/>
  <c r="X58" i="4"/>
  <c r="P57" i="4"/>
  <c r="N57" i="4"/>
  <c r="L57" i="4"/>
  <c r="J57" i="4"/>
  <c r="Q57" i="4" s="1"/>
  <c r="X55" i="4"/>
  <c r="P54" i="4"/>
  <c r="N54" i="4"/>
  <c r="L54" i="4"/>
  <c r="J54" i="4"/>
  <c r="Q54" i="4" s="1"/>
  <c r="X52" i="4"/>
  <c r="P51" i="4"/>
  <c r="Q51" i="4" s="1"/>
  <c r="N51" i="4"/>
  <c r="L51" i="4"/>
  <c r="J51" i="4"/>
  <c r="X49" i="4"/>
  <c r="P48" i="4"/>
  <c r="N48" i="4"/>
  <c r="L48" i="4"/>
  <c r="J48" i="4"/>
  <c r="Q48" i="4" s="1"/>
  <c r="X44" i="4"/>
  <c r="P43" i="4"/>
  <c r="N43" i="4"/>
  <c r="L43" i="4"/>
  <c r="J43" i="4"/>
  <c r="Q43" i="4" s="1"/>
  <c r="X41" i="4"/>
  <c r="P40" i="4"/>
  <c r="Q40" i="4" s="1"/>
  <c r="N40" i="4"/>
  <c r="L40" i="4"/>
  <c r="J40" i="4"/>
  <c r="X38" i="4"/>
  <c r="P37" i="4"/>
  <c r="N37" i="4"/>
  <c r="L37" i="4"/>
  <c r="J37" i="4"/>
  <c r="Q37" i="4" s="1"/>
  <c r="X33" i="4"/>
  <c r="P32" i="4"/>
  <c r="N32" i="4"/>
  <c r="L32" i="4"/>
  <c r="J32" i="4"/>
  <c r="Q32" i="4" s="1"/>
  <c r="X30" i="4"/>
  <c r="P29" i="4"/>
  <c r="N29" i="4"/>
  <c r="L29" i="4"/>
  <c r="J29" i="4"/>
  <c r="Q29" i="4" s="1"/>
  <c r="X25" i="4"/>
  <c r="P24" i="4"/>
  <c r="N24" i="4"/>
  <c r="L24" i="4"/>
  <c r="J24" i="4"/>
  <c r="Q24" i="4" s="1"/>
  <c r="X20" i="4"/>
  <c r="P19" i="4"/>
  <c r="N19" i="4"/>
  <c r="N8" i="4" s="1"/>
  <c r="N7" i="4" s="1"/>
  <c r="L19" i="4"/>
  <c r="J19" i="4"/>
  <c r="Q19" i="4" s="1"/>
  <c r="X15" i="4"/>
  <c r="P14" i="4"/>
  <c r="P8" i="4" s="1"/>
  <c r="N14" i="4"/>
  <c r="L14" i="4"/>
  <c r="J14" i="4"/>
  <c r="Q14" i="4" s="1"/>
  <c r="X10" i="4"/>
  <c r="P9" i="4"/>
  <c r="N9" i="4"/>
  <c r="L9" i="4"/>
  <c r="L8" i="4" s="1"/>
  <c r="J9" i="4"/>
  <c r="Q9" i="4" s="1"/>
  <c r="T8" i="4"/>
  <c r="T7" i="4" s="1"/>
  <c r="X4" i="4"/>
  <c r="C30" i="3"/>
  <c r="G28" i="3"/>
  <c r="D28" i="3"/>
  <c r="G27" i="3"/>
  <c r="G26" i="3"/>
  <c r="C26" i="3"/>
  <c r="G24" i="3"/>
  <c r="G23" i="3"/>
  <c r="D23" i="3"/>
  <c r="C23" i="3"/>
  <c r="G22" i="3"/>
  <c r="G21" i="3"/>
  <c r="G20" i="3"/>
  <c r="G19" i="3"/>
  <c r="G18" i="3"/>
  <c r="G17" i="3"/>
  <c r="G16" i="3"/>
  <c r="G15" i="3"/>
  <c r="E15" i="3"/>
  <c r="G14" i="3"/>
  <c r="G13" i="3"/>
  <c r="G12" i="3"/>
  <c r="G10" i="3"/>
  <c r="E10" i="3"/>
  <c r="G9" i="3"/>
  <c r="E9" i="3"/>
  <c r="D9" i="3"/>
  <c r="C9" i="3"/>
  <c r="G8" i="3"/>
  <c r="F31" i="1"/>
  <c r="F28" i="1"/>
  <c r="J10" i="1"/>
  <c r="J9" i="1"/>
  <c r="J8" i="1"/>
  <c r="J7" i="1"/>
  <c r="A7" i="1"/>
  <c r="J4" i="1"/>
  <c r="A4" i="1" a="1"/>
  <c r="A4" i="1" s="1"/>
  <c r="E27" i="1"/>
  <c r="Q299" i="4" l="1"/>
  <c r="F17" i="3" s="1"/>
  <c r="T6" i="4"/>
  <c r="G6" i="3" s="1"/>
  <c r="G7" i="3"/>
  <c r="N514" i="4"/>
  <c r="F26" i="3"/>
  <c r="L90" i="4"/>
  <c r="D11" i="3" s="1"/>
  <c r="D12" i="3"/>
  <c r="Q8" i="4"/>
  <c r="C20" i="3"/>
  <c r="L7" i="4"/>
  <c r="D8" i="3"/>
  <c r="L333" i="4"/>
  <c r="D19" i="3" s="1"/>
  <c r="D20" i="3"/>
  <c r="Q202" i="4"/>
  <c r="F14" i="3" s="1"/>
  <c r="Q498" i="4"/>
  <c r="P528" i="4"/>
  <c r="E28" i="3" s="1"/>
  <c r="L514" i="4"/>
  <c r="D25" i="3" s="1"/>
  <c r="D26" i="3"/>
  <c r="E12" i="3"/>
  <c r="Q316" i="4"/>
  <c r="F18" i="3" s="1"/>
  <c r="Q475" i="4"/>
  <c r="Q461" i="4" s="1"/>
  <c r="F22" i="3" s="1"/>
  <c r="Q91" i="4"/>
  <c r="Q164" i="4"/>
  <c r="F13" i="3" s="1"/>
  <c r="Q61" i="4"/>
  <c r="F9" i="3" s="1"/>
  <c r="Q532" i="4"/>
  <c r="Q528" i="4" s="1"/>
  <c r="F28" i="3" s="1"/>
  <c r="N333" i="4"/>
  <c r="Q501" i="4"/>
  <c r="Q281" i="4"/>
  <c r="F16" i="3" s="1"/>
  <c r="A8" i="1"/>
  <c r="A5" i="1" a="1"/>
  <c r="A5" i="1" s="1"/>
  <c r="A9" i="1" s="1"/>
  <c r="E8" i="3"/>
  <c r="P7" i="4"/>
  <c r="Q76" i="4"/>
  <c r="F10" i="3" s="1"/>
  <c r="Q255" i="4"/>
  <c r="F15" i="3" s="1"/>
  <c r="N90" i="4"/>
  <c r="N6" i="4" s="1"/>
  <c r="J76" i="4"/>
  <c r="C10" i="3" s="1"/>
  <c r="J281" i="4"/>
  <c r="C16" i="3" s="1"/>
  <c r="J461" i="4"/>
  <c r="C22" i="3" s="1"/>
  <c r="J316" i="4"/>
  <c r="C18" i="3" s="1"/>
  <c r="J523" i="4"/>
  <c r="P281" i="4"/>
  <c r="E16" i="3" s="1"/>
  <c r="P461" i="4"/>
  <c r="E22" i="3" s="1"/>
  <c r="P515" i="4"/>
  <c r="J8" i="4"/>
  <c r="J91" i="4"/>
  <c r="P445" i="4"/>
  <c r="Q445" i="4" s="1"/>
  <c r="P475" i="4"/>
  <c r="P501" i="4"/>
  <c r="P497" i="4" s="1"/>
  <c r="E24" i="3" s="1"/>
  <c r="Q335" i="4"/>
  <c r="J497" i="4"/>
  <c r="C24" i="3" s="1"/>
  <c r="J164" i="4"/>
  <c r="C13" i="3" s="1"/>
  <c r="J202" i="4"/>
  <c r="C14" i="3" s="1"/>
  <c r="P340" i="4"/>
  <c r="Q340" i="4" s="1"/>
  <c r="P368" i="4"/>
  <c r="Q368" i="4" s="1"/>
  <c r="P408" i="4"/>
  <c r="Q408" i="4" s="1"/>
  <c r="P448" i="4"/>
  <c r="Q448" i="4" s="1"/>
  <c r="P504" i="4"/>
  <c r="Q504" i="4" s="1"/>
  <c r="P524" i="4"/>
  <c r="P523" i="4" s="1"/>
  <c r="E27" i="3" s="1"/>
  <c r="P387" i="4"/>
  <c r="Q387" i="4" s="1"/>
  <c r="P420" i="4"/>
  <c r="Q420" i="4" s="1"/>
  <c r="P457" i="4"/>
  <c r="Q457" i="4" s="1"/>
  <c r="P490" i="4"/>
  <c r="Q490" i="4" s="1"/>
  <c r="Q481" i="4" s="1"/>
  <c r="F23" i="3" s="1"/>
  <c r="P532" i="4"/>
  <c r="J299" i="4"/>
  <c r="C17" i="3" s="1"/>
  <c r="J412" i="4"/>
  <c r="C21" i="3" s="1"/>
  <c r="J528" i="4"/>
  <c r="C28" i="3" s="1"/>
  <c r="Q412" i="4" l="1"/>
  <c r="F21" i="3" s="1"/>
  <c r="F8" i="3"/>
  <c r="Q7" i="4"/>
  <c r="Q524" i="4"/>
  <c r="Q523" i="4" s="1"/>
  <c r="Q497" i="4"/>
  <c r="F24" i="3" s="1"/>
  <c r="Q334" i="4"/>
  <c r="P334" i="4"/>
  <c r="P514" i="4"/>
  <c r="E25" i="3" s="1"/>
  <c r="E26" i="3"/>
  <c r="F12" i="3"/>
  <c r="Q90" i="4"/>
  <c r="F11" i="3" s="1"/>
  <c r="P412" i="4"/>
  <c r="E21" i="3" s="1"/>
  <c r="P481" i="4"/>
  <c r="E23" i="3" s="1"/>
  <c r="J90" i="4"/>
  <c r="C11" i="3" s="1"/>
  <c r="C12" i="3"/>
  <c r="J7" i="4"/>
  <c r="C8" i="3"/>
  <c r="E7" i="3"/>
  <c r="A12" i="1"/>
  <c r="A15" i="1"/>
  <c r="A6" i="1" a="1"/>
  <c r="A6" i="1" s="1"/>
  <c r="A10" i="1" s="1"/>
  <c r="L6" i="4"/>
  <c r="D6" i="3" s="1"/>
  <c r="D7" i="3"/>
  <c r="A14" i="1"/>
  <c r="A11" i="1"/>
  <c r="P90" i="4"/>
  <c r="E11" i="3" s="1"/>
  <c r="J514" i="4"/>
  <c r="C25" i="3" s="1"/>
  <c r="C27" i="3"/>
  <c r="J333" i="4"/>
  <c r="C19" i="3" s="1"/>
  <c r="C33" i="3"/>
  <c r="E30" i="1"/>
  <c r="C32" i="3"/>
  <c r="E29" i="1"/>
  <c r="B33" i="3"/>
  <c r="D30" i="1"/>
  <c r="B32" i="3"/>
  <c r="D29" i="1"/>
  <c r="F29" i="1" l="1"/>
  <c r="F30" i="1"/>
  <c r="E28" i="1"/>
  <c r="E31" i="1" s="1"/>
  <c r="C31" i="3"/>
  <c r="C34" i="3" s="1"/>
  <c r="J6" i="4"/>
  <c r="C6" i="3" s="1"/>
  <c r="C7" i="3"/>
  <c r="P333" i="4"/>
  <c r="E19" i="3" s="1"/>
  <c r="E20" i="3"/>
  <c r="A13" i="1"/>
  <c r="A16" i="1"/>
  <c r="Q333" i="4"/>
  <c r="F19" i="3" s="1"/>
  <c r="F20" i="3"/>
  <c r="F27" i="3"/>
  <c r="Q514" i="4"/>
  <c r="F25" i="3" s="1"/>
  <c r="Q6" i="4"/>
  <c r="F6" i="3" s="1"/>
  <c r="F7" i="3"/>
  <c r="P6" i="4"/>
  <c r="E6" i="3" s="1"/>
</calcChain>
</file>

<file path=xl/sharedStrings.xml><?xml version="1.0" encoding="utf-8"?>
<sst xmlns="http://schemas.openxmlformats.org/spreadsheetml/2006/main" count="1041" uniqueCount="416">
  <si>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</si>
  <si>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</si>
  <si>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</si>
  <si>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</si>
  <si>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</si>
  <si>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</si>
  <si>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</si>
  <si>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</si>
  <si>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</si>
  <si>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</si>
  <si>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</si>
  <si>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</si>
  <si>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</si>
  <si>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</si>
  <si>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</si>
  <si>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</si>
  <si>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</si>
  <si>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</si>
  <si>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</si>
  <si>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</si>
  <si>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</si>
  <si>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</si>
  <si>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</si>
  <si>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</si>
  <si>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CENOVÁ NABÍDKA</t>
  </si>
  <si>
    <t>Set Column width to</t>
  </si>
  <si>
    <t>ZAKÁZKA</t>
  </si>
  <si>
    <t>Číslo:</t>
  </si>
  <si>
    <t>23/001</t>
  </si>
  <si>
    <t>Zakázka:</t>
  </si>
  <si>
    <t>Vodní nádrž Pohraniční - rekonstrukce</t>
  </si>
  <si>
    <t>Komentář:</t>
  </si>
  <si>
    <t>Verze:</t>
  </si>
  <si>
    <t>Komentář verze:</t>
  </si>
  <si>
    <t>není realizační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</si>
  <si>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</si>
  <si>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</si>
  <si>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</si>
  <si>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</si>
  <si>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</si>
  <si>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</si>
  <si>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</si>
  <si>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</si>
  <si>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</si>
  <si>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</si>
  <si>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</si>
  <si>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</si>
  <si>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</si>
  <si>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</si>
  <si>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</si>
  <si>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</si>
  <si>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01</t>
  </si>
  <si>
    <t>Úpravy ve zdrži nádrže</t>
  </si>
  <si>
    <t>SO 02</t>
  </si>
  <si>
    <t>Výpustní objekt</t>
  </si>
  <si>
    <t>SO 03</t>
  </si>
  <si>
    <t>Bezpečnostní přeliv + rámová propusť</t>
  </si>
  <si>
    <t>VON</t>
  </si>
  <si>
    <t>Vedlejší a ostatní náklady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</si>
  <si>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</si>
  <si>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</si>
  <si>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</si>
  <si>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</si>
  <si>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</si>
  <si>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</si>
  <si>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</si>
  <si>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</si>
  <si>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</si>
  <si>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</si>
  <si>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</si>
  <si>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</si>
  <si>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</si>
  <si>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</si>
  <si>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Úpravy ve zdrži nádrže</t>
  </si>
  <si>
    <t>S/SO 01/001</t>
  </si>
  <si>
    <t>001: Zemní práce</t>
  </si>
  <si>
    <t>S/SO 01/002</t>
  </si>
  <si>
    <t>002: Základy</t>
  </si>
  <si>
    <t>S/SO 01/099</t>
  </si>
  <si>
    <t>099: Přesun hmot HSV</t>
  </si>
  <si>
    <t>S/SO 02</t>
  </si>
  <si>
    <t>SO 02: Výpustní objekt</t>
  </si>
  <si>
    <t>S/SO 02/001</t>
  </si>
  <si>
    <t>S/SO 02/003</t>
  </si>
  <si>
    <t>003: Svislé konstrukce</t>
  </si>
  <si>
    <t>S/SO 02/004</t>
  </si>
  <si>
    <t>004: Vodorovné konstrukce</t>
  </si>
  <si>
    <t>S/SO 02/005</t>
  </si>
  <si>
    <t>005: Komunikace</t>
  </si>
  <si>
    <t>S/SO 02/008</t>
  </si>
  <si>
    <t>008: Trubní vedení</t>
  </si>
  <si>
    <t>S/SO 02/099</t>
  </si>
  <si>
    <t>S/SO 02/767</t>
  </si>
  <si>
    <t>767: Konstrukce zámečnické</t>
  </si>
  <si>
    <t>S/SO 03</t>
  </si>
  <si>
    <t>SO 03: Bezpečnostní přeliv + rámová propusť</t>
  </si>
  <si>
    <t>S/SO 03/001</t>
  </si>
  <si>
    <t>S/SO 03/003</t>
  </si>
  <si>
    <t>S/SO 03/004</t>
  </si>
  <si>
    <t>S/SO 03/005</t>
  </si>
  <si>
    <t>S/SO 03/099</t>
  </si>
  <si>
    <t>S/VON</t>
  </si>
  <si>
    <t>VON: Vedlejší a ostatní náklady</t>
  </si>
  <si>
    <t>S/VON/V01</t>
  </si>
  <si>
    <t>V01: Průzkumné, geodetické a projektové práce</t>
  </si>
  <si>
    <t>S/VON/V03</t>
  </si>
  <si>
    <t>V03: Zařízení staveniště</t>
  </si>
  <si>
    <t>S/VON/V04</t>
  </si>
  <si>
    <t>V04: Inženýrská činnost</t>
  </si>
  <si>
    <t>Vodní nádrž Pohraniční - rekonstrukce - Orientační rozpočet</t>
  </si>
  <si>
    <t xml:space="preserve"> </t>
  </si>
  <si>
    <t>Stavba</t>
  </si>
  <si>
    <t>Objekt</t>
  </si>
  <si>
    <t>Oddíl</t>
  </si>
  <si>
    <t>SP</t>
  </si>
  <si>
    <t>111212355</t>
  </si>
  <si>
    <t>Odstranění nevhodných dřevin přes 100 do 500 m2 v přes 1 m s odstraněním pařezů v rovině nebo svahu do 1:5</t>
  </si>
  <si>
    <t>m2</t>
  </si>
  <si>
    <t>odhad;400</t>
  </si>
  <si>
    <t>181911112</t>
  </si>
  <si>
    <t>Odstranění naplaveného bahna tl vrstvy přes 100 mm s vodorovným přemístěním do 10 m</t>
  </si>
  <si>
    <t>m3</t>
  </si>
  <si>
    <t>Čištění terénu po zatopení nebo záplavách 
  odstranění naplaveného bahna 
    s vodorovným přemístěním do 10 m a s naložením na dopravní prostředek nebo se složením na 
    hromady 
    tloušťka vrstvy 
      přes 100 mm</t>
  </si>
  <si>
    <t>dle PD;1105,3</t>
  </si>
  <si>
    <t>181911119</t>
  </si>
  <si>
    <t>Příplatek k cenám odstranění bahna ZKD dalších 10 m vodorovného přemístění</t>
  </si>
  <si>
    <t>Čištění terénu po zatopení nebo záplavách 
  Příplatek k cenám za vodorovné přemístění 
    za každých dalších i započatých 10 m</t>
  </si>
  <si>
    <t>1105,3*5</t>
  </si>
  <si>
    <t>162253102*</t>
  </si>
  <si>
    <t>Vodorovné přemístění nánosu z nádrží - odvoz do 7km</t>
  </si>
  <si>
    <t>Vodorovné přemístění nánosu z vodních nádrží nebo rybníků s vyklopením a hrubým urovnáním skládky při únosnosti dna přes 15 do 40 kPa, na vzdálenost přes 20 do 40 m</t>
  </si>
  <si>
    <t>171203111*</t>
  </si>
  <si>
    <t>Uložení a hrubé rozhrnutí nánosu v terénu, ne na skládku</t>
  </si>
  <si>
    <t>Uložení výkopku bez zhutnění  
  s hrubým rozhrnutím 
    v rovině nebo na svahu do 1:5</t>
  </si>
  <si>
    <t>124253101</t>
  </si>
  <si>
    <t>Vykopávky pro koryta vodotečí v hornině třídy těžitelnosti I skupiny 3 objem do 1000 m3 strojně</t>
  </si>
  <si>
    <t>Vykopávky pro koryta vodotečí strojně 
  v hornině třídy těžitelnosti I 
    skupiny 3 
      přes 100 do 1 000 m3</t>
  </si>
  <si>
    <t>dle PD;274,05</t>
  </si>
  <si>
    <t>162751117</t>
  </si>
  <si>
    <t>Vodorovné přemístění přes 9 000 do 10000 m výkopku/sypaniny z horniny třídy těžitelnosti I skupiny 1 až 3</t>
  </si>
  <si>
    <t>Vodorovné přemístění výkopku nebo sypaniny po suchu 
  na obvyklém dopravním prostředku, bez naložení výkopku, avšak se složením bez rozhrnutí 
    z horniny třídy těžitelnosti I 
    skupiny 1 až 3 na vzdálenost 
      přes 20 do 50 m</t>
  </si>
  <si>
    <t>171251201</t>
  </si>
  <si>
    <t>Uložení sypaniny na skládky nebo meziskládky</t>
  </si>
  <si>
    <t>Uložení sypanin do násypů strojně 
  s rozprostřením sypaniny ve vrstvách a s hrubým urovnáním 
    zhutněných 
    z hornin soudržných 
      jakékoliv třídy těžitelnosti</t>
  </si>
  <si>
    <t>171201231</t>
  </si>
  <si>
    <t>Poplatek za uložení zeminy a kamení na recyklační skládce (skládkovné) kód odpadu 17 05 04</t>
  </si>
  <si>
    <t>t</t>
  </si>
  <si>
    <t>Poplatek za uložení stavebního odpadu na recyklační skládce (skládkovné) zeminy a kamení zatříděného do Katalogu odpadů pod kódem 17 05 04</t>
  </si>
  <si>
    <t>274,05*1,8</t>
  </si>
  <si>
    <t>115101201</t>
  </si>
  <si>
    <t>Čerpání vody na dopravní výšku do 10 m průměrný přítok do 500 l/min</t>
  </si>
  <si>
    <t>hod</t>
  </si>
  <si>
    <t>Čerpání vody 
  na dopravní výšku do 10 m 
    s uvažovaným průměrným přítokem 
      do 500 l/min</t>
  </si>
  <si>
    <t>115101301</t>
  </si>
  <si>
    <t>Pohotovost čerpací soupravy pro dopravní výšku do 10 m přítok do 500 l/min</t>
  </si>
  <si>
    <t>den</t>
  </si>
  <si>
    <t>Pohotovost záložní čerpací soupravy 
  pro dopravní výšku do 10 m 
    s uvažovaným průměrným přítokem 
      do 500 l/min</t>
  </si>
  <si>
    <t>113151111</t>
  </si>
  <si>
    <t>Rozebrání zpevněných ploch ze silničních dílců (provizorní sjezd do koryta) vč. odvozu</t>
  </si>
  <si>
    <t>Rozebírání zpevněných ploch  
  s přemístěním na skládku na vzdálenost do 20 m nebo s naložením na dopravní prostředek 
    ze silničních panelů</t>
  </si>
  <si>
    <t>113152112</t>
  </si>
  <si>
    <t>Odstranění podkladů zpevněných ploch z kameniva drceného</t>
  </si>
  <si>
    <t>Odstranění podkladů zpevněných ploch  
  s přemístěním na skládku na vzdálenost do 20 m nebo s naložením na dopravní prostředek 
    z kameniva drceného</t>
  </si>
  <si>
    <t>291111111</t>
  </si>
  <si>
    <t>Podklad pro zpevněné plochy z kameniva drceného 0 až 63 mm</t>
  </si>
  <si>
    <t>Podklad pro zpevněné plochy  
  s rozprostřením a s hutněním 
    z kameniva drceného frakce 0 - 63 mm</t>
  </si>
  <si>
    <t>42*0,25</t>
  </si>
  <si>
    <t>291211111</t>
  </si>
  <si>
    <t>Zřízení plochy ze silničních panelů do lože tl 50 mm z kameniva (sjezd do koryta)</t>
  </si>
  <si>
    <t>Zřízení zpevněné plochy ze silničních panelů  
  osazených do lože 
    tl. 50 mm z kameniva</t>
  </si>
  <si>
    <t>předpokládaný sjezd do nádrže;7*3*2</t>
  </si>
  <si>
    <t>H</t>
  </si>
  <si>
    <t>59381009</t>
  </si>
  <si>
    <t>panel silniční 3,00x1,00x0,15m</t>
  </si>
  <si>
    <t>kus</t>
  </si>
  <si>
    <t>997221551</t>
  </si>
  <si>
    <t>Vodorovná doprava suti ze sypkých materiálů do 1 km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</si>
  <si>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</si>
  <si>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</si>
  <si>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</si>
  <si>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Vodorovná doprava suti bez naložení, ale se složením a s hrubým urovnáním Příplatek k ceně za každý další i započatý 1 km přes 1 km</t>
  </si>
  <si>
    <t>997221873</t>
  </si>
  <si>
    <t>998331011</t>
  </si>
  <si>
    <t>Přesun hmot pro nádrže</t>
  </si>
  <si>
    <t>Přesun hmot pro nádrže  
  dopravní vzdálenost do 500 m</t>
  </si>
  <si>
    <t>Odstranění nevhodných dřevin průměru kmene do 100 mm výšky přes 1 m s odstraněním pařezu přes 100 do 500 m2 v rovině nebo na svahu do 1:5</t>
  </si>
  <si>
    <t>odhad;200</t>
  </si>
  <si>
    <t>113107323</t>
  </si>
  <si>
    <t>Odstranění podkladu z kameniva drceného tl přes 200 do 300 mm strojně pl do 50 m2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</si>
  <si>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</si>
  <si>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113107343</t>
  </si>
  <si>
    <t>Odstranění podkladu živičného tl přes 100 do 150 mm strojně pl do 50 m2</t>
  </si>
  <si>
    <t>Odstranění podkladů nebo krytů strojně plochy jednotlivě do 50 m2 s přemístěním hmot na skládku na vzdálenost do 3 m nebo s naložením na dopravní prostředek živičných, o tl. vrstvy přes 100 do 150 mm</t>
  </si>
  <si>
    <t>115001105</t>
  </si>
  <si>
    <t>Převedení vody potrubím DN přes 300 do 600 vč. zřízení a odstranění hrázky proti protékání</t>
  </si>
  <si>
    <t>m</t>
  </si>
  <si>
    <t>Převedení vody potrubím 
  průměru 
    DN přes 300 do 600</t>
  </si>
  <si>
    <t>131251704</t>
  </si>
  <si>
    <t>Hloubení jam v hornině třídy těžitelnosti I skupiny 3 objem přes 100 m3 strojně pro LTM</t>
  </si>
  <si>
    <t>Hloubení jam a zářezů pro lesnicko-technické meliorace strojně 
  zapažených i nezapažených s urovnáním dna do předepsaného profilu a spádu 
    v hornině třídy těžitelnosti I 
    skupiny 3 
      přes 100 m3</t>
  </si>
  <si>
    <t>(6+21)/2*3,5*6+(5+6,5)/2*1,4*5,5+4*4*1,3</t>
  </si>
  <si>
    <t>131251791</t>
  </si>
  <si>
    <t>Příplatek za hloubení jam v tekoucí vodě pro LTM v hornině třídy těžitelnosti I skupiny 3</t>
  </si>
  <si>
    <t>Hloubení jam a zářezů pro lesnicko-technické meliorace strojně 
  zapažených i nezapažených s urovnáním dna do předepsaného profilu a spádu 
    Příplatek k cenám 
    za hloubení jam v tekoucí vodě při lesnicko-technických melioracích (LTM) pro jakékoliv 
    množství vykopávky 
    v hornině třídy těžitelnosti I 
      skupiny 3</t>
  </si>
  <si>
    <t>1199,075/2</t>
  </si>
  <si>
    <t>181111121</t>
  </si>
  <si>
    <t>Plošná úprava terénu do 500 m2 zemina skupiny 1 až 4 nerovnosti přes 100 do 150 mm v rovinně a svahu do 1:5</t>
  </si>
  <si>
    <t>Plošná úprava terénu v zemině skupiny 1 až 4 s urovnáním povrchu bez doplnění ornice souvislé plochy do 500 m2 při nerovnostech terénu přes 100 do 150 mm v rovině nebo na svahu do 1:5</t>
  </si>
  <si>
    <t>vývar a nátok;3*5</t>
  </si>
  <si>
    <t>komunikace;30</t>
  </si>
  <si>
    <t>171152501</t>
  </si>
  <si>
    <t>Zhutnění podloží z hornin soudržných nebo nesoudržných pod násypy</t>
  </si>
  <si>
    <t>Zhutnění podloží pod násypy 
  z rostlé horniny třídy těžitelnosti I a II, skupiny 1 až 4 
    z hornin soudružných a nesoudržných</t>
  </si>
  <si>
    <t>požerák; 2,3*2,13</t>
  </si>
  <si>
    <t>čelo výpusti;3,4*1,4</t>
  </si>
  <si>
    <t>uzávěrový práh;1,2*0,7</t>
  </si>
  <si>
    <t>potrubí;1,1*20,5</t>
  </si>
  <si>
    <t>opěrný blok;1,6*0,8</t>
  </si>
  <si>
    <t>174151101</t>
  </si>
  <si>
    <t>Zásyp jam, šachet rýh nebo kolem objektů sypaninou se zhutněním</t>
  </si>
  <si>
    <t>Zásyp sypaninou z jakékoliv horniny strojně 
  s uložením výkopku ve vrstvách 
    se zhutněním 
      jam, šachet, rýh nebo kolem objektů v těchto vykopávkách</t>
  </si>
  <si>
    <t>348,575-(4+6+3+11)</t>
  </si>
  <si>
    <t>1199,075-1175,075</t>
  </si>
  <si>
    <t>24*1,8</t>
  </si>
  <si>
    <t>181411121</t>
  </si>
  <si>
    <t>Založení lučního trávníku výsevem pl do 1000 m2 v rovině a ve svahu do 1:5</t>
  </si>
  <si>
    <t>Založení trávníku na půdě předem připravené plochy do 1000 m2 výsevem včetně utažení lučního v rovině nebo na svahu do 1:5</t>
  </si>
  <si>
    <t>00572470</t>
  </si>
  <si>
    <t>osivo směs travní univerzál</t>
  </si>
  <si>
    <t>kg</t>
  </si>
  <si>
    <t>321321116</t>
  </si>
  <si>
    <t>Konstrukce vodních staveb ze ŽB mrazuvzdorného tř. C 30/37</t>
  </si>
  <si>
    <t>Konstrukce vodních staveb z betonu 
  přehrad, jezů a plavebních komor, spodní stavby vodních elektráren, jader přehrad, odběrných věží 
  a výpustných zařízení, opěrných zdí, šachet, šachtic a ostatních konstrukcí 
    železového 
    pro prostředí s mrazovými cykly 
      tř. C 30/37</t>
  </si>
  <si>
    <t>spodek pod požerák; 1,73*1,9*0,25</t>
  </si>
  <si>
    <t>čelo výpusti;3*2,2*0,8-(3,14*0,2*0,2*0,61)</t>
  </si>
  <si>
    <t>321366111</t>
  </si>
  <si>
    <t>Výztuž železobetonových konstrukcí vodních staveb z oceli 10 505 D do 12 mm</t>
  </si>
  <si>
    <t>Výztuž železobetonových konstrukcí vodních staveb  
  přehrad, jezů a plavebních komor, spodní stavby vodních elektráren, jader přehrad, odběrných věží 
  a výpustných zařízení, opěrných zdí, šachet, šachtic a ostatních konstrukcí 
    svařované sítě z ocelových tažených drátů jakéhokoliv druhu oceli 
      jakéhokoliv průměru a roztečí</t>
  </si>
  <si>
    <t>při realizaci nutné dopracování statikem;6,025*0,12</t>
  </si>
  <si>
    <t>321311116</t>
  </si>
  <si>
    <t>Konstrukce vodních staveb z betonu prostého mrazuvzdorného tř. C 30/37</t>
  </si>
  <si>
    <t>Konstrukce vodních staveb z betonu 
  přehrad, jezů a plavebních komor, spodní stavby vodních elektráren, jader přehrad, odběrných věží 
  a výpustných zařízení, opěrných zdí, šachet, šachtic a ostatních konstrukcí 
    prostého 
    pro prostředí s mrazovými cykly 
      tř. C 30/37</t>
  </si>
  <si>
    <t>základ požeráku.9;1,9*1,73*0,6</t>
  </si>
  <si>
    <t>opěrný blok lávky;1,6*(0,8*0,30+0,4*0,15)</t>
  </si>
  <si>
    <t>uzávěrový práh;1*1,2*0,5</t>
  </si>
  <si>
    <t>321351010</t>
  </si>
  <si>
    <t>Bednění konstrukcí vodních staveb rovinné - zřízení</t>
  </si>
  <si>
    <t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zřízení 
      ploch rovinných</t>
  </si>
  <si>
    <t>požerák; (2,3+2,13)*0,15*2+(1,73+1,9)*0,85*2</t>
  </si>
  <si>
    <t xml:space="preserve">uzávěrový práh;(1,2+0,7)*2*0,15+(1*2+0,5*2)*1,2 
</t>
  </si>
  <si>
    <t>321352010</t>
  </si>
  <si>
    <t>Bednění konstrukcí vodních staveb rovinné - odstranění</t>
  </si>
  <si>
    <t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odstranění 
      ploch rovinných</t>
  </si>
  <si>
    <t>321351030</t>
  </si>
  <si>
    <t>Bednění konstrukcí vodních staveb jinak zakřivené - zřízení</t>
  </si>
  <si>
    <t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zřízení 
      ploch jinak zakřivených než válcově</t>
  </si>
  <si>
    <t>čelo výpusti;3*2,2*2+1*2*2,2</t>
  </si>
  <si>
    <t>opěrný blok lávky;1,6*0,45*2+0,8*0,45*2</t>
  </si>
  <si>
    <t>321352030</t>
  </si>
  <si>
    <t>Bednění konstrukcí vodních staveb jinak zakřivené - odstranění</t>
  </si>
  <si>
    <t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odstranění 
      ploch jinak zakřivených než válcově</t>
  </si>
  <si>
    <t>452384131</t>
  </si>
  <si>
    <t>Podkladní pražce z betonu prostého tř. C 12/15 otevřený výkop pl přes 50000 mm2 (prefabrikát)</t>
  </si>
  <si>
    <t>Podkladní a vyrovnávací konstrukce z betonu 
  pražce z prostého betonu tř. C 12/15 pod potrubí 
    v otevřeném výkopu, průřezové plochy 
      přes 50000 mm2</t>
  </si>
  <si>
    <t>8*0,6</t>
  </si>
  <si>
    <t>452311141</t>
  </si>
  <si>
    <t>Podkladní desky z betonu prostého bez zvýšených nároků na prostředí tř. C 16/20 otevřený výkop</t>
  </si>
  <si>
    <t>Podkladní a zajišťovací konstrukce z betonu 
  prostého 
    v otevřeném výkopu 
    desky pod potrubí, stoky a drobné objekty z betonu 
      tř. C 16/20</t>
  </si>
  <si>
    <t>podkladní beton pod požerák ; 2,3*2,13*0,15</t>
  </si>
  <si>
    <t>podkladní beton pod čelo výpusti dle výkresu;3,4*1,36*0,15</t>
  </si>
  <si>
    <t>podkladní beton pod uzávěrový práh;1,2*0,7*0,15</t>
  </si>
  <si>
    <t>pod potrubí;20,5*1,1*0,1</t>
  </si>
  <si>
    <t>452351101</t>
  </si>
  <si>
    <t>Bednění podkladních desek nebo bloků nebo sedlového lože otevřený výkop</t>
  </si>
  <si>
    <t>Bednění podkladních a zajišťovacích konstrukcí v otevřeném výkopu desek nebo sedlových loží pod potrubí, stoky a drobné objekty</t>
  </si>
  <si>
    <t>podkladní beton pod požerák ; (2,3+2,13)*2*0,15</t>
  </si>
  <si>
    <t>podkladní beton pod čelo výpusti dle výkresu;(3,4+1,36)*2*0,15</t>
  </si>
  <si>
    <t>podkladní beton pod uzávěrový práh;(1,2+0,7)*2*0,15</t>
  </si>
  <si>
    <t>pod potrubí;20,5*2*0,1</t>
  </si>
  <si>
    <t>452368211</t>
  </si>
  <si>
    <t>Výztuž podkladních desek nebo bloků nebo pražců otevřený výkop ze svařovaných sítí Kari</t>
  </si>
  <si>
    <t>Výztuž podkladních desek, bloků nebo pražců 
  v otevřeném výkopu 
    ze svařovaných sítí 
      typu Kari</t>
  </si>
  <si>
    <t>pod potrubí;22,55*2*4,44*0,001</t>
  </si>
  <si>
    <t>451561112</t>
  </si>
  <si>
    <t>Lože pod dlažby z kameniva drceného drobného vrstva tl přes 100 do 150 mm</t>
  </si>
  <si>
    <t>Lože pod dlažby  
  z kameniva drceného drobného, tl. vrstvy 
    přes 100 do 150 mm</t>
  </si>
  <si>
    <t>1,2*2*0,5+3,4*3+3,37*2</t>
  </si>
  <si>
    <t>451316123</t>
  </si>
  <si>
    <t>Podklad pod dlažbu z betonu prostého se zvýšenými nároky na prostředí C 30/37 tl přes 150 do 200 mm</t>
  </si>
  <si>
    <t>Podklad pod dlažbu z betonu prostého  
  se zvýšenými nároky na prostředí 
    tř. C 30/37 
      tl. přes 150 do 200 mm</t>
  </si>
  <si>
    <t>1*2,5</t>
  </si>
  <si>
    <t>465511311</t>
  </si>
  <si>
    <t>Dlažba z lomového kamene na sucho se zalitím spár maltou cementovou pl do 20 m2 tl 200 mm</t>
  </si>
  <si>
    <t>Dlažba z lomového kamene upraveného vodorovná nebo plocha ve sklonu do 1:2 s dodáním hmot 
  na sucho, se zalitím spár cementovou maltou 
    v ploše do 20 m2, tl. 
      200 mm</t>
  </si>
  <si>
    <t>výkres č. D.9; 2,5*1</t>
  </si>
  <si>
    <t>463212111</t>
  </si>
  <si>
    <t>Rovnanina z lomového kamene upraveného s vyklínováním spár úlomky kamene</t>
  </si>
  <si>
    <t>Rovnanina z lomového kamene upraveného, tříděného  
  jakékoliv tloušťky rovnaniny 
    s vyplněním spár a dutin těženým kamenivem</t>
  </si>
  <si>
    <t>(1,2*2*0,5+1,2*2*3+3,37*2)*0,5</t>
  </si>
  <si>
    <t>463212191</t>
  </si>
  <si>
    <t>Příplatek za vypracováni líce rovnaniny</t>
  </si>
  <si>
    <t>Rovnanina z lomového kamene upraveného, tříděného  
  Příplatek k cenám 
    za vypracování líce</t>
  </si>
  <si>
    <t>1,2*2*0,5+1,2*2*3+3,37*2</t>
  </si>
  <si>
    <t>564851011</t>
  </si>
  <si>
    <t>Podklad ze štěrkodrtě ŠD plochy do 100 m2 tl 150 mm</t>
  </si>
  <si>
    <t>Podklad ze štěrkodrti ŠD s rozprostřením a zhutněním plochy jednotlivě do 100 m2, po zhutnění tl. 150 mm</t>
  </si>
  <si>
    <t>dle PD 2 vrstvy;30*2</t>
  </si>
  <si>
    <t>577134111</t>
  </si>
  <si>
    <t>Asfaltový beton vrstva obrusná ACO 11 (ABS) tř. I tl 40 mm š do 3 m z nemodifikovaného asfaltu</t>
  </si>
  <si>
    <t>Asfaltový beton vrstva obrusná ACO 11 (ABS) s rozprostřením a se zhutněním z nemodifikovaného asfaltu v pruhu šířky do 3 m tř. I, po zhutnění tl. 40 mm</t>
  </si>
  <si>
    <t>565155111</t>
  </si>
  <si>
    <t>Asfaltový beton vrstva podkladní ACP 16 (obalované kamenivo OKS) tl 70 mm š do 3 m</t>
  </si>
  <si>
    <t>Asfaltový beton vrstva podkladní ACP 16 (obalované kamenivo střednězrnné - OKS) s rozprostřením a zhutněním v pruhu šířky přes 1,5 do 3 m, po zhutnění tl. 70 mm</t>
  </si>
  <si>
    <t>573231111</t>
  </si>
  <si>
    <t>Postřik živičný spojovací ze silniční emulze v množství 0,70 kg/m2</t>
  </si>
  <si>
    <t>Postřik spojovací PS bez posypu kamenivem ze silniční emulze, v množství 0,70 kg/m2</t>
  </si>
  <si>
    <t>591141111</t>
  </si>
  <si>
    <t>Kladení dlažby z kostek velkých z kamene na MC tl 50 mm</t>
  </si>
  <si>
    <t>Kladení dlažby z kostek  
  s provedením lože do tl. 50 mm, s vyplněním spár, s dvojím beraněním a se smetením přebytečného 
  materiálu na krajnici 
    velkých z kamene, do lože 
      z cementové malty</t>
  </si>
  <si>
    <t>dno v požeráku;0,62*0,8</t>
  </si>
  <si>
    <t>58381008</t>
  </si>
  <si>
    <t>kostka štípaná dlažební žula velká 15/17</t>
  </si>
  <si>
    <t>0,747*1,02</t>
  </si>
  <si>
    <t>871395221</t>
  </si>
  <si>
    <t>Kanalizační potrubí z tvrdého PVC jednovrstvé tuhost třídy SN8 DN 400</t>
  </si>
  <si>
    <t>Kanalizační potrubí z tvrdého PVC 
  v otevřeném výkopu ve sklonu do 20 %, 
    hladkého plnostěnného 
    jednovrstvého, tuhost 
    třídy SN 8 
      DN 400</t>
  </si>
  <si>
    <t>899623181</t>
  </si>
  <si>
    <t>Obetonování potrubí nebo zdiva stok betonem prostým tř. C 30/37 v otevřeném výkopu</t>
  </si>
  <si>
    <t>Obetonování potrubí nebo zdiva stok betonem prostým 
  v otevřeném výkopu, beton 
    tř. C 30/37</t>
  </si>
  <si>
    <t>potrubí;20,8*0,75*0,7-(3,14*0,2*0,2*20,8)</t>
  </si>
  <si>
    <t>899643111</t>
  </si>
  <si>
    <t>Bednění pro obetonování potrubí otevřený výkop</t>
  </si>
  <si>
    <t>Bednění pro obetonování potrubí 
  v otevřeném výkopu</t>
  </si>
  <si>
    <t>výkres D.9. - potrubí;8,1*2*0,7</t>
  </si>
  <si>
    <t>POŽERÁK</t>
  </si>
  <si>
    <t xml:space="preserve">Požerák vč. uzam. roštu a vybavení (česle, úchyt, žebřík, vodočetná lať a dluže) dodávka vč. osazení </t>
  </si>
  <si>
    <t>soubor</t>
  </si>
  <si>
    <t>997221875</t>
  </si>
  <si>
    <t>Poplatek za uložení stavebního odpadu na recyklační skládce (skládkovné) asfaltového bez obsahu dehtu zatříděného do Katalogu odpadů pod kódem 17 03 02</t>
  </si>
  <si>
    <t>767995113</t>
  </si>
  <si>
    <t>Montáž atypických zámečnických konstrukcí hm přes 10 do 20 kg</t>
  </si>
  <si>
    <t>Montáž ostatních atypických zámečnických konstrukcí  
  hmotnosti 
    přes 10 do 20 kg</t>
  </si>
  <si>
    <t>31686150</t>
  </si>
  <si>
    <t>jeden díl lávky 1500x1000mm vč. pozinkování (bude upřesněno dílenskou dokumentací)</t>
  </si>
  <si>
    <t>767163111</t>
  </si>
  <si>
    <t>Montáž přímého kovového zábradlí z dílců do ocelové konstrukce v rovině</t>
  </si>
  <si>
    <t>Montáž výrobků z kompozitů 
  zábradlí, kotveného 
    na ocelovou konstrukci</t>
  </si>
  <si>
    <t>63126088</t>
  </si>
  <si>
    <t>zábradlí pozinkované - madlo, vodorovná výplň (vč. otevíravé části) výška do 1,1m</t>
  </si>
  <si>
    <t>998767101</t>
  </si>
  <si>
    <t>Přesun hmot tonážní pro zámečnické konstrukce v objektech v do 6 m</t>
  </si>
  <si>
    <t>Přesun hmot pro zámečnické konstrukce  
  stanovený z hmotnosti přesunovaného materiálu 
    vodorovná dopravní vzdálenost do 50 m 
    v objektech výšky 
      do 6 m</t>
  </si>
  <si>
    <t>112151314*</t>
  </si>
  <si>
    <t>Kácení stromu bez postupného spouštění koruny a kmene D přes 0,4 do 0,5 m (likvidace lesy ČR)</t>
  </si>
  <si>
    <t>Pokácení stromu postupné bez spouštění částí kmene a koruny o průměru na řezné ploše pařezu přes 400 do 500 mm</t>
  </si>
  <si>
    <t>odhad;10</t>
  </si>
  <si>
    <t>112251103</t>
  </si>
  <si>
    <t>Odstranění pařezů průměru přes 500 do 700 mm</t>
  </si>
  <si>
    <t>Odstranění pařezů strojně s jejich vykopáním nebo vytrháním průměru přes 500 do 700 mm</t>
  </si>
  <si>
    <t>139951113</t>
  </si>
  <si>
    <t>Bourání kcí v hloubených vykopávkách ze zdiva kamenného na MC strojně (stávající kamenný propustek) - bude využito na stavbě</t>
  </si>
  <si>
    <t>Bourání konstrukcí v hloubených vykopávkách strojně s přemístěním suti na hromady na vzdálenost do 20 m nebo s naložením na dopravní prostředek ze zdiva kamenného, pro jakýkoliv druh kamene na maltu cementovou</t>
  </si>
  <si>
    <t>(4,5+11)/2*3,5*4+10*4,5*2,5</t>
  </si>
  <si>
    <t>221/2</t>
  </si>
  <si>
    <t>dno a břehy koryta;13*3</t>
  </si>
  <si>
    <t>dno a břehy koryta; 7*3,4+5,5*2,4</t>
  </si>
  <si>
    <t>odtokové koryto;2,5*2,5</t>
  </si>
  <si>
    <t>propusť;9*1,9</t>
  </si>
  <si>
    <t>bezpečnostní přeliv;9,8*2,5</t>
  </si>
  <si>
    <t>komunikace;15</t>
  </si>
  <si>
    <t>221-(25+12+44)</t>
  </si>
  <si>
    <t>221-140</t>
  </si>
  <si>
    <t>81*1,8</t>
  </si>
  <si>
    <t>odtokové koryto;5,2*0,5+(2,4+1+1,5)*1*0,5</t>
  </si>
  <si>
    <t>římsy;1,6*2*0,5*0,25</t>
  </si>
  <si>
    <t>bezpečnostní přeliv;22*0,5+(9,5*0,55+1,2*1+9,9*1,7)*0,5</t>
  </si>
  <si>
    <t>28,078*0,12</t>
  </si>
  <si>
    <t>odtokové koryto;2,5*2,1*0,15</t>
  </si>
  <si>
    <t>propusť;9*1,9*0,15</t>
  </si>
  <si>
    <t>bezpečnostní přeliv;9,8*2,5*0,15</t>
  </si>
  <si>
    <t>321368211</t>
  </si>
  <si>
    <t>Výztuž železobetonových konstrukcí vodních staveb ze svařovaných sítí</t>
  </si>
  <si>
    <t>47,85*2*4,44*0,001</t>
  </si>
  <si>
    <t>odtokové koryto;(2,5*2+3,8+1,8)*0,15+(2,2*2)*0,5+(3,5+1,5)*1,5+(2,8+1,8+0,5*4)*1</t>
  </si>
  <si>
    <t>římsy;(1,6+0,5)*2*0,25*2</t>
  </si>
  <si>
    <t>propusť;(9+1,9)*2*0,15</t>
  </si>
  <si>
    <t>bezpečnostní přeliv;(10+2,5*2+9,7)*0,15+2,2*0,5+2,2*1,5+9,9*2,2+9,5*1,05+9,2*1,7+1,2*1+9*0,55</t>
  </si>
  <si>
    <t>389121111</t>
  </si>
  <si>
    <t>Osazení dílců rámové konstrukce propustků a podchodů hmotnosti do 5 t</t>
  </si>
  <si>
    <t>Osazení dílců rámové konstrukce propustků a podchodů hmotnosti jednotlivě do 5 t</t>
  </si>
  <si>
    <t>59383452</t>
  </si>
  <si>
    <t>propust rámová 1,2x1,0x1,00m vč. těsnění</t>
  </si>
  <si>
    <t>389121112</t>
  </si>
  <si>
    <t>Osazení dílců rámové konstrukce propustků a podchodů hmotnosti do 10 t</t>
  </si>
  <si>
    <t>Osazení dílců rámové konstrukce propustků a podchodů hmotnosti jednotlivě přes 5 do 10 t</t>
  </si>
  <si>
    <t>59383451</t>
  </si>
  <si>
    <t>propust rámová 1,2x1,0x2,00m vč. těsnění</t>
  </si>
  <si>
    <t>dno a břehy koryta; (7*3,4+5,5*2,4)*0,3</t>
  </si>
  <si>
    <t>dvě vrstvy dle PD;15*2</t>
  </si>
  <si>
    <t>ON</t>
  </si>
  <si>
    <t>012203000</t>
  </si>
  <si>
    <t>Geodetické práce při provádění stavby</t>
  </si>
  <si>
    <t>kpl</t>
  </si>
  <si>
    <t>Průzkumné, geodetické a projektové práce 
  geodetické práce 
    při provádění stavby</t>
  </si>
  <si>
    <t>013254000</t>
  </si>
  <si>
    <t>Dokumentace skutečného provedení stavby (provozní a manipulační řád)</t>
  </si>
  <si>
    <t>Dokumentace skutečného provedení stavby</t>
  </si>
  <si>
    <t>030001000</t>
  </si>
  <si>
    <t>Zařízení staveniště (zřízení a odstranění)</t>
  </si>
  <si>
    <t>Základní rozdělení průvodních činností a nákladů 
  zařízení staveniště</t>
  </si>
  <si>
    <t>045002000</t>
  </si>
  <si>
    <t>Kompletační a koordinační činnost</t>
  </si>
  <si>
    <t>049103000</t>
  </si>
  <si>
    <t>Náklady vzniklé v souvislosti s realizací stavby (dílenská dokumentace, statické posouzení, zkoušky...)</t>
  </si>
  <si>
    <t>Náklady vzniklé v souvislosti s realizací stavby</t>
  </si>
  <si>
    <t>Orientační slepý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</si>
</sst>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  <numFmt numFmtId="170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70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2"/>
  <sheetViews>
    <sheetView showGridLines="0" tabSelected="1" topLeftCell="B1" zoomScaleNormal="100" workbookViewId="0">
      <selection activeCell="D9" sqref="D9:F9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47" t="s">
        <v>24</v>
      </c>
      <c r="D2" s="147"/>
      <c r="E2" s="147"/>
      <c r="F2" s="147"/>
      <c r="J2" s="16" t="s">
        <v>25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51" t="s">
        <v>26</v>
      </c>
      <c r="E4" s="151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27</v>
      </c>
      <c r="D6" s="149" t="s">
        <v>28</v>
      </c>
      <c r="E6" s="150"/>
      <c r="F6" s="150"/>
      <c r="H6" s="24"/>
    </row>
    <row r="7" spans="1:10" s="13" customFormat="1" ht="12" x14ac:dyDescent="0.2">
      <c r="A7" s="13">
        <f>SUMIF(GROUP_ID,"",ITEM_PRICES)</f>
        <v>0</v>
      </c>
      <c r="C7" s="25" t="s">
        <v>29</v>
      </c>
      <c r="D7" s="148" t="s">
        <v>30</v>
      </c>
      <c r="E7" s="148"/>
      <c r="F7" s="148"/>
      <c r="H7" s="24"/>
      <c r="J7" s="27" t="str">
        <f>D7</f>
        <v>Vodní nádrž Pohraniční - rekonstrukce</v>
      </c>
    </row>
    <row r="8" spans="1:10" s="13" customFormat="1" ht="12" x14ac:dyDescent="0.2">
      <c r="A8" s="13">
        <f>IF(ISNUMBER($A$4),SUMIF(VAT_RATES,$A$4,ITEM_PRICES),0)</f>
        <v>0</v>
      </c>
      <c r="C8" s="28" t="s">
        <v>31</v>
      </c>
      <c r="D8" s="148"/>
      <c r="E8" s="148"/>
      <c r="F8" s="148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32</v>
      </c>
      <c r="D9" s="148" t="s">
        <v>415</v>
      </c>
      <c r="E9" s="148"/>
      <c r="F9" s="148"/>
      <c r="H9" s="24"/>
      <c r="J9" s="27" t="str">
        <f>D9</f>
        <v>Orientační slepý rozpočet</v>
      </c>
    </row>
    <row r="10" spans="1:10" s="13" customFormat="1" ht="12" x14ac:dyDescent="0.2">
      <c r="A10" s="13">
        <f>IF(ISNUMBER($A$6),SUMIF(VAT_RATES,$A$6,ITEM_PRICES),0)</f>
        <v>0</v>
      </c>
      <c r="C10" s="28" t="s">
        <v>33</v>
      </c>
      <c r="D10" s="148" t="s">
        <v>34</v>
      </c>
      <c r="E10" s="148"/>
      <c r="F10" s="148"/>
      <c r="H10" s="24"/>
      <c r="J10" s="27" t="str">
        <f>D10</f>
        <v>není realizační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35</v>
      </c>
      <c r="D11" s="26"/>
      <c r="E11" s="28" t="s">
        <v>36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37</v>
      </c>
      <c r="D12" s="30">
        <v>44991.316884097221</v>
      </c>
      <c r="E12" s="28" t="s">
        <v>38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39</v>
      </c>
      <c r="D14" s="34" t="s">
        <v>40</v>
      </c>
      <c r="E14" s="34" t="s">
        <v>41</v>
      </c>
      <c r="F14" s="34" t="s">
        <v>42</v>
      </c>
      <c r="H14" s="6"/>
    </row>
    <row r="15" spans="1:10" s="13" customFormat="1" ht="12" x14ac:dyDescent="0.2">
      <c r="A15" s="13" t="str">
        <f>IF($A9=0,"",$A9*$A5/100)</f>
        <v/>
      </c>
      <c r="C15" s="35" t="s">
        <v>43</v>
      </c>
      <c r="D15" s="36" t="s">
        <v>43</v>
      </c>
      <c r="E15" s="36" t="s">
        <v>43</v>
      </c>
      <c r="F15" s="37" t="s">
        <v>43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8" ht="11.25" x14ac:dyDescent="0.2">
      <c r="A17" s="6"/>
      <c r="B17" s="6"/>
      <c r="C17" s="34" t="s">
        <v>44</v>
      </c>
      <c r="D17" s="152" t="s">
        <v>45</v>
      </c>
      <c r="E17" s="152"/>
      <c r="F17" s="152"/>
      <c r="H17" s="6"/>
    </row>
    <row r="18" spans="1:8" s="13" customFormat="1" ht="12" x14ac:dyDescent="0.2">
      <c r="C18" s="35" t="s">
        <v>43</v>
      </c>
      <c r="D18" s="153" t="s">
        <v>43</v>
      </c>
      <c r="E18" s="153"/>
      <c r="F18" s="154"/>
      <c r="H18" s="24"/>
    </row>
    <row r="19" spans="1:8" x14ac:dyDescent="0.15">
      <c r="C19" s="39"/>
      <c r="D19" s="39"/>
      <c r="E19" s="39"/>
      <c r="F19" s="39"/>
      <c r="H19" s="6"/>
    </row>
    <row r="20" spans="1:8" s="1" customFormat="1" ht="15.75" x14ac:dyDescent="0.25">
      <c r="C20" s="155" t="s">
        <v>46</v>
      </c>
      <c r="D20" s="155"/>
      <c r="E20" s="155"/>
      <c r="F20" s="155"/>
    </row>
    <row r="21" spans="1:8" ht="11.25" x14ac:dyDescent="0.2">
      <c r="C21" s="34" t="s">
        <v>47</v>
      </c>
      <c r="D21" s="34" t="s">
        <v>48</v>
      </c>
      <c r="E21" s="34" t="s">
        <v>49</v>
      </c>
      <c r="F21" s="34" t="s">
        <v>50</v>
      </c>
      <c r="H21" s="6"/>
    </row>
    <row r="22" spans="1:8" s="13" customFormat="1" ht="12" x14ac:dyDescent="0.2">
      <c r="C22" s="40" t="s">
        <v>51</v>
      </c>
      <c r="D22" s="41" t="s">
        <v>52</v>
      </c>
      <c r="E22" s="41"/>
      <c r="F22" s="42"/>
      <c r="H22" s="24"/>
    </row>
    <row r="23" spans="1:8" s="13" customFormat="1" ht="12" x14ac:dyDescent="0.2">
      <c r="C23" s="40" t="s">
        <v>53</v>
      </c>
      <c r="D23" s="41" t="s">
        <v>54</v>
      </c>
      <c r="E23" s="41"/>
      <c r="F23" s="42"/>
      <c r="H23" s="24"/>
    </row>
    <row r="24" spans="1:8" s="13" customFormat="1" ht="12" x14ac:dyDescent="0.2">
      <c r="C24" s="40" t="s">
        <v>55</v>
      </c>
      <c r="D24" s="41" t="s">
        <v>56</v>
      </c>
      <c r="E24" s="41"/>
      <c r="F24" s="42"/>
      <c r="H24" s="24"/>
    </row>
    <row r="25" spans="1:8" s="13" customFormat="1" ht="12" x14ac:dyDescent="0.2">
      <c r="C25" s="40" t="s">
        <v>57</v>
      </c>
      <c r="D25" s="41" t="s">
        <v>58</v>
      </c>
      <c r="E25" s="41"/>
      <c r="F25" s="42"/>
      <c r="H25" s="24"/>
    </row>
    <row r="26" spans="1:8" x14ac:dyDescent="0.15">
      <c r="C26" s="38"/>
      <c r="D26" s="38"/>
      <c r="E26" s="38"/>
      <c r="F26" s="38"/>
      <c r="H26" s="6"/>
    </row>
    <row r="27" spans="1:8" s="13" customFormat="1" ht="12" x14ac:dyDescent="0.2">
      <c r="C27" s="28"/>
      <c r="D27" s="28" t="s">
        <v>59</v>
      </c>
      <c r="E27" s="43">
        <f ca="1">INDIRECT("A7")</f>
        <v>0</v>
      </c>
      <c r="F27" s="44" t="s">
        <v>60</v>
      </c>
      <c r="G27" s="45"/>
      <c r="H27" s="24"/>
    </row>
    <row r="28" spans="1:8" s="13" customFormat="1" ht="12" x14ac:dyDescent="0.2">
      <c r="C28" s="28"/>
      <c r="D28" s="28" t="s">
        <v>61</v>
      </c>
      <c r="E28" s="46">
        <f ca="1">SUM(E29:E30)</f>
        <v>0</v>
      </c>
      <c r="F28" s="47" t="str">
        <f>F27</f>
        <v>Kč</v>
      </c>
      <c r="G28" s="45"/>
      <c r="H28" s="24"/>
    </row>
    <row r="29" spans="1:8" s="14" customFormat="1" ht="11.25" x14ac:dyDescent="0.2">
      <c r="C29" s="48"/>
      <c r="D29" s="48" t="str">
        <f ca="1">INDIRECT("A11")</f>
        <v/>
      </c>
      <c r="E29" s="49" t="str">
        <f ca="1">INDIRECT("A14")</f>
        <v/>
      </c>
      <c r="F29" s="50" t="str">
        <f ca="1">IF(D29="","",F27)</f>
        <v/>
      </c>
      <c r="G29" s="51"/>
      <c r="H29" s="52"/>
    </row>
    <row r="30" spans="1:8" s="14" customFormat="1" ht="11.25" x14ac:dyDescent="0.2">
      <c r="C30" s="48"/>
      <c r="D30" s="48" t="str">
        <f ca="1">INDIRECT("A12")</f>
        <v/>
      </c>
      <c r="E30" s="49" t="str">
        <f ca="1">INDIRECT("A15")</f>
        <v/>
      </c>
      <c r="F30" s="50" t="str">
        <f ca="1">IF(D30="","",F27)</f>
        <v/>
      </c>
      <c r="G30" s="51"/>
      <c r="H30" s="52"/>
    </row>
    <row r="31" spans="1:8" s="13" customFormat="1" ht="12" x14ac:dyDescent="0.2">
      <c r="C31" s="53"/>
      <c r="D31" s="53" t="s">
        <v>62</v>
      </c>
      <c r="E31" s="54">
        <f ca="1">E27+E28</f>
        <v>0</v>
      </c>
      <c r="F31" s="55" t="str">
        <f>F27</f>
        <v>Kč</v>
      </c>
      <c r="G31" s="45"/>
      <c r="H31" s="24"/>
    </row>
    <row r="32" spans="1:8" s="15" customFormat="1" ht="11.25" x14ac:dyDescent="0.2">
      <c r="C32" s="56" t="s">
        <v>63</v>
      </c>
      <c r="D32" s="57"/>
      <c r="E32" s="56" t="s">
        <v>64</v>
      </c>
      <c r="F32" s="57"/>
    </row>
    <row r="33" spans="3:10" s="13" customFormat="1" ht="12" x14ac:dyDescent="0.2">
      <c r="C33" s="58" t="s">
        <v>65</v>
      </c>
      <c r="D33" s="59"/>
      <c r="E33" s="58" t="s">
        <v>65</v>
      </c>
      <c r="F33" s="59"/>
      <c r="H33" s="24"/>
    </row>
    <row r="34" spans="3:10" s="13" customFormat="1" ht="12" x14ac:dyDescent="0.2">
      <c r="C34" s="58" t="s">
        <v>66</v>
      </c>
      <c r="D34" s="59"/>
      <c r="E34" s="58" t="s">
        <v>66</v>
      </c>
      <c r="F34" s="59"/>
      <c r="H34" s="24"/>
    </row>
    <row r="35" spans="3:10" s="13" customFormat="1" ht="12" x14ac:dyDescent="0.2">
      <c r="C35" s="47" t="s">
        <v>67</v>
      </c>
      <c r="D35" s="59"/>
      <c r="E35" s="47" t="s">
        <v>68</v>
      </c>
      <c r="F35" s="59"/>
      <c r="H35" s="24"/>
    </row>
    <row r="36" spans="3:10" s="13" customFormat="1" ht="12" x14ac:dyDescent="0.2">
      <c r="C36" s="60"/>
      <c r="D36" s="60"/>
      <c r="E36" s="60"/>
      <c r="F36" s="60"/>
      <c r="H36" s="24"/>
    </row>
    <row r="37" spans="3:10" s="15" customFormat="1" ht="11.25" x14ac:dyDescent="0.2">
      <c r="C37" s="56" t="s">
        <v>69</v>
      </c>
      <c r="D37" s="57"/>
      <c r="E37" s="57"/>
      <c r="F37" s="57"/>
    </row>
    <row r="38" spans="3:10" ht="12" x14ac:dyDescent="0.2">
      <c r="C38" s="156"/>
      <c r="D38" s="156"/>
      <c r="E38" s="156"/>
      <c r="F38" s="156"/>
      <c r="H38" s="24"/>
      <c r="J38" s="24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  <row r="51" spans="3:3" x14ac:dyDescent="0.15">
      <c r="C51" s="9"/>
    </row>
    <row r="52" spans="3:3" x14ac:dyDescent="0.15">
      <c r="C52" s="9"/>
    </row>
  </sheetData>
  <mergeCells count="11">
    <mergeCell ref="D17:F17"/>
    <mergeCell ref="D18:F18"/>
    <mergeCell ref="C20:F20"/>
    <mergeCell ref="C38:F38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4&amp;C&amp;P/&amp;N&amp;R&amp;8&amp;[24.4.2024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3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3" t="s">
        <v>109</v>
      </c>
    </row>
    <row r="2" spans="1:9" ht="15.75" x14ac:dyDescent="0.15">
      <c r="B2" s="103" t="s">
        <v>110</v>
      </c>
      <c r="C2" s="65"/>
      <c r="D2" s="67"/>
      <c r="E2" s="65"/>
      <c r="F2" s="65"/>
      <c r="G2" s="71"/>
    </row>
    <row r="3" spans="1:9" ht="7.5" customHeight="1" x14ac:dyDescent="0.15">
      <c r="A3" s="6"/>
      <c r="B3" s="62"/>
      <c r="C3" s="65"/>
      <c r="D3" s="68"/>
      <c r="E3" s="70"/>
      <c r="F3" s="70"/>
      <c r="G3" s="72"/>
      <c r="H3" s="8"/>
    </row>
    <row r="4" spans="1:9" ht="11.25" x14ac:dyDescent="0.2">
      <c r="A4" s="3"/>
      <c r="B4" s="74" t="s">
        <v>5</v>
      </c>
      <c r="C4" s="75" t="s">
        <v>12</v>
      </c>
      <c r="D4" s="76" t="s">
        <v>14</v>
      </c>
      <c r="E4" s="75" t="s">
        <v>4</v>
      </c>
      <c r="F4" s="75" t="s">
        <v>18</v>
      </c>
      <c r="G4" s="77" t="s">
        <v>22</v>
      </c>
      <c r="H4" s="6"/>
      <c r="I4" s="8"/>
    </row>
    <row r="5" spans="1:9" ht="7.5" customHeight="1" x14ac:dyDescent="0.15">
      <c r="B5" s="62"/>
      <c r="C5" s="65"/>
      <c r="D5" s="67"/>
      <c r="E5" s="65"/>
      <c r="F5" s="65"/>
      <c r="G5" s="71"/>
      <c r="H5" s="8"/>
    </row>
    <row r="6" spans="1:9" ht="12" x14ac:dyDescent="0.15">
      <c r="A6" s="28" t="s">
        <v>70</v>
      </c>
      <c r="B6" s="94" t="s">
        <v>71</v>
      </c>
      <c r="C6" s="43">
        <f>VLOOKUP($A6,Zakázka!$A:$T,10,FALSE)</f>
        <v>0</v>
      </c>
      <c r="D6" s="95">
        <f>VLOOKUP($A6,Zakázka!$A:$T,12,FALSE)</f>
        <v>157.71807166807997</v>
      </c>
      <c r="E6" s="43">
        <f>VLOOKUP($A6,Zakázka!$A:$T,16,FALSE)</f>
        <v>0</v>
      </c>
      <c r="F6" s="43">
        <f>VLOOKUP($A6,Zakázka!$A:$T,17,FALSE)</f>
        <v>0</v>
      </c>
      <c r="G6" s="96">
        <f>VLOOKUP($A6,Zakázka!$A:$T,20,FALSE)</f>
        <v>117</v>
      </c>
      <c r="H6" s="6"/>
      <c r="I6" s="8"/>
    </row>
    <row r="7" spans="1:9" ht="12" outlineLevel="1" x14ac:dyDescent="0.15">
      <c r="A7" s="28" t="s">
        <v>72</v>
      </c>
      <c r="B7" s="97" t="s">
        <v>73</v>
      </c>
      <c r="C7" s="43">
        <f>VLOOKUP($A7,Zakázka!$A:$T,10,FALSE)</f>
        <v>0</v>
      </c>
      <c r="D7" s="95">
        <f>VLOOKUP($A7,Zakázka!$A:$T,12,FALSE)</f>
        <v>40.507925</v>
      </c>
      <c r="E7" s="43">
        <f>VLOOKUP($A7,Zakázka!$A:$T,16,FALSE)</f>
        <v>0</v>
      </c>
      <c r="F7" s="43">
        <f>VLOOKUP($A7,Zakázka!$A:$T,17,FALSE)</f>
        <v>0</v>
      </c>
      <c r="G7" s="96">
        <f>VLOOKUP($A7,Zakázka!$A:$T,20,FALSE)</f>
        <v>20</v>
      </c>
      <c r="H7" s="6"/>
      <c r="I7" s="8"/>
    </row>
    <row r="8" spans="1:9" ht="11.25" outlineLevel="2" x14ac:dyDescent="0.15">
      <c r="A8" s="98" t="s">
        <v>74</v>
      </c>
      <c r="B8" s="99" t="s">
        <v>75</v>
      </c>
      <c r="C8" s="100">
        <f>VLOOKUP($A8,Zakázka!$A:$T,10,FALSE)</f>
        <v>0</v>
      </c>
      <c r="D8" s="101">
        <f>VLOOKUP($A8,Zakázka!$A:$T,12,FALSE)</f>
        <v>1.38E-2</v>
      </c>
      <c r="E8" s="100">
        <f>VLOOKUP($A8,Zakázka!$A:$T,16,FALSE)</f>
        <v>0</v>
      </c>
      <c r="F8" s="100">
        <f>VLOOKUP($A8,Zakázka!$A:$T,17,FALSE)</f>
        <v>0</v>
      </c>
      <c r="G8" s="102">
        <f>VLOOKUP($A8,Zakázka!$A:$T,20,FALSE)</f>
        <v>13</v>
      </c>
      <c r="H8" s="6"/>
      <c r="I8" s="8"/>
    </row>
    <row r="9" spans="1:9" ht="11.25" outlineLevel="2" x14ac:dyDescent="0.15">
      <c r="A9" s="98" t="s">
        <v>76</v>
      </c>
      <c r="B9" s="99" t="s">
        <v>77</v>
      </c>
      <c r="C9" s="100">
        <f>VLOOKUP($A9,Zakázka!$A:$T,10,FALSE)</f>
        <v>0</v>
      </c>
      <c r="D9" s="101">
        <f>VLOOKUP($A9,Zakázka!$A:$T,12,FALSE)</f>
        <v>40.494124999999997</v>
      </c>
      <c r="E9" s="100">
        <f>VLOOKUP($A9,Zakázka!$A:$T,16,FALSE)</f>
        <v>0</v>
      </c>
      <c r="F9" s="100">
        <f>VLOOKUP($A9,Zakázka!$A:$T,17,FALSE)</f>
        <v>0</v>
      </c>
      <c r="G9" s="102">
        <f>VLOOKUP($A9,Zakázka!$A:$T,20,FALSE)</f>
        <v>3</v>
      </c>
      <c r="H9" s="6"/>
      <c r="I9" s="8"/>
    </row>
    <row r="10" spans="1:9" ht="11.25" outlineLevel="2" x14ac:dyDescent="0.15">
      <c r="A10" s="98" t="s">
        <v>78</v>
      </c>
      <c r="B10" s="99" t="s">
        <v>79</v>
      </c>
      <c r="C10" s="100">
        <f>VLOOKUP($A10,Zakázka!$A:$T,10,FALSE)</f>
        <v>0</v>
      </c>
      <c r="D10" s="101">
        <f>VLOOKUP($A10,Zakázka!$A:$T,12,FALSE)</f>
        <v>0</v>
      </c>
      <c r="E10" s="100">
        <f>VLOOKUP($A10,Zakázka!$A:$T,16,FALSE)</f>
        <v>0</v>
      </c>
      <c r="F10" s="100">
        <f>VLOOKUP($A10,Zakázka!$A:$T,17,FALSE)</f>
        <v>0</v>
      </c>
      <c r="G10" s="102">
        <f>VLOOKUP($A10,Zakázka!$A:$T,20,FALSE)</f>
        <v>4</v>
      </c>
      <c r="H10" s="6"/>
      <c r="I10" s="8"/>
    </row>
    <row r="11" spans="1:9" ht="12" outlineLevel="1" x14ac:dyDescent="0.15">
      <c r="A11" s="28" t="s">
        <v>80</v>
      </c>
      <c r="B11" s="97" t="s">
        <v>81</v>
      </c>
      <c r="C11" s="43">
        <f>VLOOKUP($A11,Zakázka!$A:$T,10,FALSE)</f>
        <v>0</v>
      </c>
      <c r="D11" s="95">
        <f>VLOOKUP($A11,Zakázka!$A:$T,12,FALSE)</f>
        <v>34.883640735879993</v>
      </c>
      <c r="E11" s="43">
        <f>VLOOKUP($A11,Zakázka!$A:$T,16,FALSE)</f>
        <v>0</v>
      </c>
      <c r="F11" s="43">
        <f>VLOOKUP($A11,Zakázka!$A:$T,17,FALSE)</f>
        <v>0</v>
      </c>
      <c r="G11" s="96">
        <f>VLOOKUP($A11,Zakázka!$A:$T,20,FALSE)</f>
        <v>52</v>
      </c>
      <c r="H11" s="6"/>
      <c r="I11" s="8"/>
    </row>
    <row r="12" spans="1:9" ht="11.25" outlineLevel="2" x14ac:dyDescent="0.15">
      <c r="A12" s="98" t="s">
        <v>82</v>
      </c>
      <c r="B12" s="99" t="s">
        <v>75</v>
      </c>
      <c r="C12" s="100">
        <f>VLOOKUP($A12,Zakázka!$A:$T,10,FALSE)</f>
        <v>0</v>
      </c>
      <c r="D12" s="101">
        <f>VLOOKUP($A12,Zakázka!$A:$T,12,FALSE)</f>
        <v>0.68488000000000004</v>
      </c>
      <c r="E12" s="100">
        <f>VLOOKUP($A12,Zakázka!$A:$T,16,FALSE)</f>
        <v>0</v>
      </c>
      <c r="F12" s="100">
        <f>VLOOKUP($A12,Zakázka!$A:$T,17,FALSE)</f>
        <v>0</v>
      </c>
      <c r="G12" s="102">
        <f>VLOOKUP($A12,Zakázka!$A:$T,20,FALSE)</f>
        <v>16</v>
      </c>
      <c r="H12" s="6"/>
      <c r="I12" s="8"/>
    </row>
    <row r="13" spans="1:9" ht="11.25" outlineLevel="2" x14ac:dyDescent="0.15">
      <c r="A13" s="98" t="s">
        <v>83</v>
      </c>
      <c r="B13" s="99" t="s">
        <v>84</v>
      </c>
      <c r="C13" s="100">
        <f>VLOOKUP($A13,Zakázka!$A:$T,10,FALSE)</f>
        <v>0</v>
      </c>
      <c r="D13" s="101">
        <f>VLOOKUP($A13,Zakázka!$A:$T,12,FALSE)</f>
        <v>2.6061630400000002</v>
      </c>
      <c r="E13" s="100">
        <f>VLOOKUP($A13,Zakázka!$A:$T,16,FALSE)</f>
        <v>0</v>
      </c>
      <c r="F13" s="100">
        <f>VLOOKUP($A13,Zakázka!$A:$T,17,FALSE)</f>
        <v>0</v>
      </c>
      <c r="G13" s="102">
        <f>VLOOKUP($A13,Zakázka!$A:$T,20,FALSE)</f>
        <v>7</v>
      </c>
      <c r="H13" s="6"/>
      <c r="I13" s="8"/>
    </row>
    <row r="14" spans="1:9" ht="11.25" outlineLevel="2" x14ac:dyDescent="0.15">
      <c r="A14" s="98" t="s">
        <v>85</v>
      </c>
      <c r="B14" s="99" t="s">
        <v>86</v>
      </c>
      <c r="C14" s="100">
        <f>VLOOKUP($A14,Zakázka!$A:$T,10,FALSE)</f>
        <v>0</v>
      </c>
      <c r="D14" s="101">
        <f>VLOOKUP($A14,Zakázka!$A:$T,12,FALSE)</f>
        <v>22.880703355880001</v>
      </c>
      <c r="E14" s="100">
        <f>VLOOKUP($A14,Zakázka!$A:$T,16,FALSE)</f>
        <v>0</v>
      </c>
      <c r="F14" s="100">
        <f>VLOOKUP($A14,Zakázka!$A:$T,17,FALSE)</f>
        <v>0</v>
      </c>
      <c r="G14" s="102">
        <f>VLOOKUP($A14,Zakázka!$A:$T,20,FALSE)</f>
        <v>9</v>
      </c>
      <c r="H14" s="6"/>
      <c r="I14" s="8"/>
    </row>
    <row r="15" spans="1:9" ht="11.25" outlineLevel="2" x14ac:dyDescent="0.15">
      <c r="A15" s="98" t="s">
        <v>87</v>
      </c>
      <c r="B15" s="99" t="s">
        <v>88</v>
      </c>
      <c r="C15" s="100">
        <f>VLOOKUP($A15,Zakázka!$A:$T,10,FALSE)</f>
        <v>0</v>
      </c>
      <c r="D15" s="101">
        <f>VLOOKUP($A15,Zakázka!$A:$T,12,FALSE)</f>
        <v>0.41462753999999996</v>
      </c>
      <c r="E15" s="100">
        <f>VLOOKUP($A15,Zakázka!$A:$T,16,FALSE)</f>
        <v>0</v>
      </c>
      <c r="F15" s="100">
        <f>VLOOKUP($A15,Zakázka!$A:$T,17,FALSE)</f>
        <v>0</v>
      </c>
      <c r="G15" s="102">
        <f>VLOOKUP($A15,Zakázka!$A:$T,20,FALSE)</f>
        <v>6</v>
      </c>
      <c r="H15" s="6"/>
      <c r="I15" s="8"/>
    </row>
    <row r="16" spans="1:9" ht="11.25" outlineLevel="2" x14ac:dyDescent="0.15">
      <c r="A16" s="98" t="s">
        <v>89</v>
      </c>
      <c r="B16" s="99" t="s">
        <v>90</v>
      </c>
      <c r="C16" s="100">
        <f>VLOOKUP($A16,Zakázka!$A:$T,10,FALSE)</f>
        <v>0</v>
      </c>
      <c r="D16" s="101">
        <f>VLOOKUP($A16,Zakázka!$A:$T,12,FALSE)</f>
        <v>7.7381868000000003</v>
      </c>
      <c r="E16" s="100">
        <f>VLOOKUP($A16,Zakázka!$A:$T,16,FALSE)</f>
        <v>0</v>
      </c>
      <c r="F16" s="100">
        <f>VLOOKUP($A16,Zakázka!$A:$T,17,FALSE)</f>
        <v>0</v>
      </c>
      <c r="G16" s="102">
        <f>VLOOKUP($A16,Zakázka!$A:$T,20,FALSE)</f>
        <v>4</v>
      </c>
      <c r="H16" s="6"/>
      <c r="I16" s="8"/>
    </row>
    <row r="17" spans="1:9" ht="11.25" outlineLevel="2" x14ac:dyDescent="0.15">
      <c r="A17" s="98" t="s">
        <v>91</v>
      </c>
      <c r="B17" s="99" t="s">
        <v>79</v>
      </c>
      <c r="C17" s="100">
        <f>VLOOKUP($A17,Zakázka!$A:$T,10,FALSE)</f>
        <v>0</v>
      </c>
      <c r="D17" s="101">
        <f>VLOOKUP($A17,Zakázka!$A:$T,12,FALSE)</f>
        <v>0</v>
      </c>
      <c r="E17" s="100">
        <f>VLOOKUP($A17,Zakázka!$A:$T,16,FALSE)</f>
        <v>0</v>
      </c>
      <c r="F17" s="100">
        <f>VLOOKUP($A17,Zakázka!$A:$T,17,FALSE)</f>
        <v>0</v>
      </c>
      <c r="G17" s="102">
        <f>VLOOKUP($A17,Zakázka!$A:$T,20,FALSE)</f>
        <v>5</v>
      </c>
      <c r="H17" s="6"/>
      <c r="I17" s="8"/>
    </row>
    <row r="18" spans="1:9" ht="11.25" outlineLevel="2" x14ac:dyDescent="0.15">
      <c r="A18" s="98" t="s">
        <v>92</v>
      </c>
      <c r="B18" s="99" t="s">
        <v>93</v>
      </c>
      <c r="C18" s="100">
        <f>VLOOKUP($A18,Zakázka!$A:$T,10,FALSE)</f>
        <v>0</v>
      </c>
      <c r="D18" s="101">
        <f>VLOOKUP($A18,Zakázka!$A:$T,12,FALSE)</f>
        <v>0.55908000000000002</v>
      </c>
      <c r="E18" s="100">
        <f>VLOOKUP($A18,Zakázka!$A:$T,16,FALSE)</f>
        <v>0</v>
      </c>
      <c r="F18" s="100">
        <f>VLOOKUP($A18,Zakázka!$A:$T,17,FALSE)</f>
        <v>0</v>
      </c>
      <c r="G18" s="102">
        <f>VLOOKUP($A18,Zakázka!$A:$T,20,FALSE)</f>
        <v>5</v>
      </c>
      <c r="H18" s="6"/>
      <c r="I18" s="8"/>
    </row>
    <row r="19" spans="1:9" ht="12" outlineLevel="1" x14ac:dyDescent="0.15">
      <c r="A19" s="28" t="s">
        <v>94</v>
      </c>
      <c r="B19" s="97" t="s">
        <v>95</v>
      </c>
      <c r="C19" s="43">
        <f>VLOOKUP($A19,Zakázka!$A:$T,10,FALSE)</f>
        <v>0</v>
      </c>
      <c r="D19" s="95">
        <f>VLOOKUP($A19,Zakázka!$A:$T,12,FALSE)</f>
        <v>82.326505932199993</v>
      </c>
      <c r="E19" s="43">
        <f>VLOOKUP($A19,Zakázka!$A:$T,16,FALSE)</f>
        <v>0</v>
      </c>
      <c r="F19" s="43">
        <f>VLOOKUP($A19,Zakázka!$A:$T,17,FALSE)</f>
        <v>0</v>
      </c>
      <c r="G19" s="96">
        <f>VLOOKUP($A19,Zakázka!$A:$T,20,FALSE)</f>
        <v>40</v>
      </c>
      <c r="H19" s="6"/>
      <c r="I19" s="8"/>
    </row>
    <row r="20" spans="1:9" ht="11.25" outlineLevel="2" x14ac:dyDescent="0.15">
      <c r="A20" s="98" t="s">
        <v>96</v>
      </c>
      <c r="B20" s="99" t="s">
        <v>75</v>
      </c>
      <c r="C20" s="100">
        <f>VLOOKUP($A20,Zakázka!$A:$T,10,FALSE)</f>
        <v>0</v>
      </c>
      <c r="D20" s="101">
        <f>VLOOKUP($A20,Zakázka!$A:$T,12,FALSE)</f>
        <v>5.7099999999999998E-3</v>
      </c>
      <c r="E20" s="100">
        <f>VLOOKUP($A20,Zakázka!$A:$T,16,FALSE)</f>
        <v>0</v>
      </c>
      <c r="F20" s="100">
        <f>VLOOKUP($A20,Zakázka!$A:$T,17,FALSE)</f>
        <v>0</v>
      </c>
      <c r="G20" s="102">
        <f>VLOOKUP($A20,Zakázka!$A:$T,20,FALSE)</f>
        <v>18</v>
      </c>
      <c r="H20" s="6"/>
      <c r="I20" s="8"/>
    </row>
    <row r="21" spans="1:9" ht="11.25" outlineLevel="2" x14ac:dyDescent="0.15">
      <c r="A21" s="98" t="s">
        <v>97</v>
      </c>
      <c r="B21" s="99" t="s">
        <v>84</v>
      </c>
      <c r="C21" s="100">
        <f>VLOOKUP($A21,Zakázka!$A:$T,10,FALSE)</f>
        <v>0</v>
      </c>
      <c r="D21" s="101">
        <f>VLOOKUP($A21,Zakázka!$A:$T,12,FALSE)</f>
        <v>34.696224932199996</v>
      </c>
      <c r="E21" s="100">
        <f>VLOOKUP($A21,Zakázka!$A:$T,16,FALSE)</f>
        <v>0</v>
      </c>
      <c r="F21" s="100">
        <f>VLOOKUP($A21,Zakázka!$A:$T,17,FALSE)</f>
        <v>0</v>
      </c>
      <c r="G21" s="102">
        <f>VLOOKUP($A21,Zakázka!$A:$T,20,FALSE)</f>
        <v>10</v>
      </c>
      <c r="H21" s="6"/>
      <c r="I21" s="8"/>
    </row>
    <row r="22" spans="1:9" ht="11.25" outlineLevel="2" x14ac:dyDescent="0.15">
      <c r="A22" s="98" t="s">
        <v>98</v>
      </c>
      <c r="B22" s="99" t="s">
        <v>86</v>
      </c>
      <c r="C22" s="100">
        <f>VLOOKUP($A22,Zakázka!$A:$T,10,FALSE)</f>
        <v>0</v>
      </c>
      <c r="D22" s="101">
        <f>VLOOKUP($A22,Zakázka!$A:$T,12,FALSE)</f>
        <v>47.624570999999996</v>
      </c>
      <c r="E22" s="100">
        <f>VLOOKUP($A22,Zakázka!$A:$T,16,FALSE)</f>
        <v>0</v>
      </c>
      <c r="F22" s="100">
        <f>VLOOKUP($A22,Zakázka!$A:$T,17,FALSE)</f>
        <v>0</v>
      </c>
      <c r="G22" s="102">
        <f>VLOOKUP($A22,Zakázka!$A:$T,20,FALSE)</f>
        <v>3</v>
      </c>
      <c r="H22" s="6"/>
      <c r="I22" s="8"/>
    </row>
    <row r="23" spans="1:9" ht="11.25" outlineLevel="2" x14ac:dyDescent="0.15">
      <c r="A23" s="98" t="s">
        <v>99</v>
      </c>
      <c r="B23" s="99" t="s">
        <v>88</v>
      </c>
      <c r="C23" s="100">
        <f>VLOOKUP($A23,Zakázka!$A:$T,10,FALSE)</f>
        <v>0</v>
      </c>
      <c r="D23" s="101">
        <f>VLOOKUP($A23,Zakázka!$A:$T,12,FALSE)</f>
        <v>0</v>
      </c>
      <c r="E23" s="100">
        <f>VLOOKUP($A23,Zakázka!$A:$T,16,FALSE)</f>
        <v>0</v>
      </c>
      <c r="F23" s="100">
        <f>VLOOKUP($A23,Zakázka!$A:$T,17,FALSE)</f>
        <v>0</v>
      </c>
      <c r="G23" s="102">
        <f>VLOOKUP($A23,Zakázka!$A:$T,20,FALSE)</f>
        <v>4</v>
      </c>
      <c r="H23" s="6"/>
      <c r="I23" s="8"/>
    </row>
    <row r="24" spans="1:9" ht="11.25" outlineLevel="2" x14ac:dyDescent="0.15">
      <c r="A24" s="98" t="s">
        <v>100</v>
      </c>
      <c r="B24" s="99" t="s">
        <v>79</v>
      </c>
      <c r="C24" s="100">
        <f>VLOOKUP($A24,Zakázka!$A:$T,10,FALSE)</f>
        <v>0</v>
      </c>
      <c r="D24" s="101">
        <f>VLOOKUP($A24,Zakázka!$A:$T,12,FALSE)</f>
        <v>0</v>
      </c>
      <c r="E24" s="100">
        <f>VLOOKUP($A24,Zakázka!$A:$T,16,FALSE)</f>
        <v>0</v>
      </c>
      <c r="F24" s="100">
        <f>VLOOKUP($A24,Zakázka!$A:$T,17,FALSE)</f>
        <v>0</v>
      </c>
      <c r="G24" s="102">
        <f>VLOOKUP($A24,Zakázka!$A:$T,20,FALSE)</f>
        <v>5</v>
      </c>
      <c r="H24" s="6"/>
      <c r="I24" s="8"/>
    </row>
    <row r="25" spans="1:9" ht="12" outlineLevel="1" x14ac:dyDescent="0.15">
      <c r="A25" s="28" t="s">
        <v>101</v>
      </c>
      <c r="B25" s="97" t="s">
        <v>102</v>
      </c>
      <c r="C25" s="43">
        <f>VLOOKUP($A25,Zakázka!$A:$T,10,FALSE)</f>
        <v>0</v>
      </c>
      <c r="D25" s="95">
        <f>VLOOKUP($A25,Zakázka!$A:$T,12,FALSE)</f>
        <v>0</v>
      </c>
      <c r="E25" s="43">
        <f>VLOOKUP($A25,Zakázka!$A:$T,16,FALSE)</f>
        <v>0</v>
      </c>
      <c r="F25" s="43">
        <f>VLOOKUP($A25,Zakázka!$A:$T,17,FALSE)</f>
        <v>0</v>
      </c>
      <c r="G25" s="96">
        <f>VLOOKUP($A25,Zakázka!$A:$T,20,FALSE)</f>
        <v>5</v>
      </c>
      <c r="H25" s="6"/>
      <c r="I25" s="8"/>
    </row>
    <row r="26" spans="1:9" ht="11.25" outlineLevel="2" x14ac:dyDescent="0.15">
      <c r="A26" s="98" t="s">
        <v>103</v>
      </c>
      <c r="B26" s="99" t="s">
        <v>104</v>
      </c>
      <c r="C26" s="100">
        <f>VLOOKUP($A26,Zakázka!$A:$T,10,FALSE)</f>
        <v>0</v>
      </c>
      <c r="D26" s="101">
        <f>VLOOKUP($A26,Zakázka!$A:$T,12,FALSE)</f>
        <v>0</v>
      </c>
      <c r="E26" s="100">
        <f>VLOOKUP($A26,Zakázka!$A:$T,16,FALSE)</f>
        <v>0</v>
      </c>
      <c r="F26" s="100">
        <f>VLOOKUP($A26,Zakázka!$A:$T,17,FALSE)</f>
        <v>0</v>
      </c>
      <c r="G26" s="102">
        <f>VLOOKUP($A26,Zakázka!$A:$T,20,FALSE)</f>
        <v>2</v>
      </c>
      <c r="H26" s="6"/>
      <c r="I26" s="8"/>
    </row>
    <row r="27" spans="1:9" ht="11.25" outlineLevel="2" x14ac:dyDescent="0.15">
      <c r="A27" s="98" t="s">
        <v>105</v>
      </c>
      <c r="B27" s="99" t="s">
        <v>106</v>
      </c>
      <c r="C27" s="100">
        <f>VLOOKUP($A27,Zakázka!$A:$T,10,FALSE)</f>
        <v>0</v>
      </c>
      <c r="D27" s="101">
        <f>VLOOKUP($A27,Zakázka!$A:$T,12,FALSE)</f>
        <v>0</v>
      </c>
      <c r="E27" s="100">
        <f>VLOOKUP($A27,Zakázka!$A:$T,16,FALSE)</f>
        <v>0</v>
      </c>
      <c r="F27" s="100">
        <f>VLOOKUP($A27,Zakázka!$A:$T,17,FALSE)</f>
        <v>0</v>
      </c>
      <c r="G27" s="102">
        <f>VLOOKUP($A27,Zakázka!$A:$T,20,FALSE)</f>
        <v>1</v>
      </c>
      <c r="H27" s="6"/>
      <c r="I27" s="8"/>
    </row>
    <row r="28" spans="1:9" ht="11.25" outlineLevel="2" x14ac:dyDescent="0.15">
      <c r="A28" s="98" t="s">
        <v>107</v>
      </c>
      <c r="B28" s="99" t="s">
        <v>108</v>
      </c>
      <c r="C28" s="100">
        <f>VLOOKUP($A28,Zakázka!$A:$T,10,FALSE)</f>
        <v>0</v>
      </c>
      <c r="D28" s="101">
        <f>VLOOKUP($A28,Zakázka!$A:$T,12,FALSE)</f>
        <v>0</v>
      </c>
      <c r="E28" s="100">
        <f>VLOOKUP($A28,Zakázka!$A:$T,16,FALSE)</f>
        <v>0</v>
      </c>
      <c r="F28" s="100">
        <f>VLOOKUP($A28,Zakázka!$A:$T,17,FALSE)</f>
        <v>0</v>
      </c>
      <c r="G28" s="102">
        <f>VLOOKUP($A28,Zakázka!$A:$T,20,FALSE)</f>
        <v>2</v>
      </c>
      <c r="H28" s="6"/>
      <c r="I28" s="8"/>
    </row>
    <row r="29" spans="1:9" ht="7.5" customHeight="1" x14ac:dyDescent="0.15">
      <c r="B29" s="64"/>
      <c r="C29" s="66"/>
      <c r="D29" s="69"/>
      <c r="E29" s="66"/>
      <c r="F29" s="66"/>
      <c r="G29" s="73"/>
      <c r="H29" s="8"/>
    </row>
    <row r="30" spans="1:9" ht="12.75" x14ac:dyDescent="0.2">
      <c r="A30" s="5"/>
      <c r="B30" s="78" t="s">
        <v>3</v>
      </c>
      <c r="C30" s="79">
        <f>SUMIF(GROUP_ID,"",ITEM_PRICES)</f>
        <v>0</v>
      </c>
      <c r="D30" s="80"/>
      <c r="E30" s="81"/>
      <c r="F30" s="81"/>
      <c r="G30" s="82"/>
      <c r="H30" s="6"/>
      <c r="I30" s="8"/>
    </row>
    <row r="31" spans="1:9" ht="12.75" x14ac:dyDescent="0.2">
      <c r="A31" s="5"/>
      <c r="B31" s="83" t="s">
        <v>4</v>
      </c>
      <c r="C31" s="79">
        <f ca="1">SUM(C32:C33)</f>
        <v>0</v>
      </c>
      <c r="D31" s="80"/>
      <c r="E31" s="81"/>
      <c r="F31" s="81"/>
      <c r="G31" s="82"/>
      <c r="H31" s="6"/>
      <c r="I31" s="8"/>
    </row>
    <row r="32" spans="1:9" ht="12.75" x14ac:dyDescent="0.2">
      <c r="A32" s="2"/>
      <c r="B32" s="84" t="str">
        <f ca="1">INDIRECT(ADDRESS(11,1,,,"Krycí List"))</f>
        <v/>
      </c>
      <c r="C32" s="85" t="str">
        <f ca="1">INDIRECT(ADDRESS(14,1,,,"Krycí List"))</f>
        <v/>
      </c>
      <c r="D32" s="86"/>
      <c r="E32" s="87"/>
      <c r="F32" s="87"/>
      <c r="G32" s="88"/>
      <c r="H32" s="6"/>
      <c r="I32" s="8"/>
    </row>
    <row r="33" spans="1:9" ht="12.75" x14ac:dyDescent="0.2">
      <c r="A33" s="2"/>
      <c r="B33" s="89" t="str">
        <f ca="1">INDIRECT(ADDRESS(12,1,,,"Krycí List"))</f>
        <v/>
      </c>
      <c r="C33" s="90" t="str">
        <f ca="1">INDIRECT(ADDRESS(15,1,,,"Krycí List"))</f>
        <v/>
      </c>
      <c r="D33" s="91"/>
      <c r="E33" s="92"/>
      <c r="F33" s="92"/>
      <c r="G33" s="93"/>
      <c r="H33" s="6"/>
      <c r="I33" s="8"/>
    </row>
    <row r="34" spans="1:9" ht="12.75" x14ac:dyDescent="0.2">
      <c r="A34" s="5"/>
      <c r="B34" s="78" t="s">
        <v>2</v>
      </c>
      <c r="C34" s="79">
        <f ca="1">C30+C31</f>
        <v>0</v>
      </c>
      <c r="D34" s="80"/>
      <c r="E34" s="81"/>
      <c r="F34" s="81"/>
      <c r="G34" s="82"/>
      <c r="H34" s="6"/>
      <c r="I34" s="8"/>
    </row>
    <row r="35" spans="1:9" x14ac:dyDescent="0.15">
      <c r="B35" s="62"/>
      <c r="C35" s="65"/>
      <c r="D35" s="67"/>
      <c r="E35" s="65"/>
      <c r="F35" s="65"/>
      <c r="G35" s="71"/>
    </row>
    <row r="36" spans="1:9" x14ac:dyDescent="0.15">
      <c r="B36" s="6"/>
      <c r="C36" s="8"/>
      <c r="D36" s="6"/>
      <c r="E36" s="8"/>
      <c r="F36" s="8"/>
      <c r="G36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&amp;L&amp;8SINGS projekční ateliér, s.r.o.&amp;C&amp;8</oddHeader>
    <oddFooter>&amp;L&amp;8Vytvořeno systémem euroCALC 4&amp;C&amp;P/&amp;N&amp;R&amp;8&amp;[24.4.2024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536"/>
  <sheetViews>
    <sheetView workbookViewId="0">
      <pane ySplit="4" topLeftCell="A5" activePane="bottomLeft" state="frozen"/>
      <selection pane="bottomLeft" activeCell="S20" sqref="S20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3" t="s">
        <v>109</v>
      </c>
    </row>
    <row r="2" spans="1:27" ht="15.75" x14ac:dyDescent="0.15">
      <c r="B2" s="71"/>
      <c r="C2" s="71"/>
      <c r="D2" s="62"/>
      <c r="E2" s="62"/>
      <c r="F2" s="103" t="s">
        <v>110</v>
      </c>
      <c r="G2" s="62"/>
      <c r="H2" s="67"/>
      <c r="I2" s="106"/>
      <c r="J2" s="65"/>
      <c r="K2" s="67"/>
      <c r="L2" s="67"/>
      <c r="M2" s="67"/>
      <c r="N2" s="67"/>
      <c r="O2" s="65"/>
      <c r="P2" s="65"/>
      <c r="Q2" s="65"/>
      <c r="R2" s="62"/>
      <c r="S2" s="62"/>
      <c r="T2" s="71"/>
      <c r="V2" s="9"/>
      <c r="X2" s="107" t="s">
        <v>23</v>
      </c>
      <c r="Y2" s="9"/>
    </row>
    <row r="3" spans="1:27" ht="7.5" customHeight="1" x14ac:dyDescent="0.15">
      <c r="A3" s="6"/>
      <c r="B3" s="104"/>
      <c r="C3" s="71"/>
      <c r="D3" s="62"/>
      <c r="E3" s="62"/>
      <c r="F3" s="62"/>
      <c r="G3" s="62"/>
      <c r="H3" s="67"/>
      <c r="I3" s="106"/>
      <c r="J3" s="65"/>
      <c r="K3" s="68"/>
      <c r="L3" s="68"/>
      <c r="M3" s="68"/>
      <c r="N3" s="68"/>
      <c r="O3" s="70"/>
      <c r="P3" s="70"/>
      <c r="Q3" s="70"/>
      <c r="R3" s="105"/>
      <c r="S3" s="62"/>
      <c r="T3" s="72"/>
      <c r="U3" s="8"/>
      <c r="X3" s="108"/>
      <c r="Y3" s="9"/>
    </row>
    <row r="4" spans="1:27" ht="11.25" x14ac:dyDescent="0.2">
      <c r="A4" s="3"/>
      <c r="B4" s="77"/>
      <c r="C4" s="77" t="s">
        <v>6</v>
      </c>
      <c r="D4" s="74" t="s">
        <v>7</v>
      </c>
      <c r="E4" s="74" t="s">
        <v>8</v>
      </c>
      <c r="F4" s="74" t="s">
        <v>5</v>
      </c>
      <c r="G4" s="74" t="s">
        <v>9</v>
      </c>
      <c r="H4" s="76" t="s">
        <v>10</v>
      </c>
      <c r="I4" s="109" t="s">
        <v>11</v>
      </c>
      <c r="J4" s="75" t="s">
        <v>12</v>
      </c>
      <c r="K4" s="76" t="s">
        <v>13</v>
      </c>
      <c r="L4" s="76" t="s">
        <v>14</v>
      </c>
      <c r="M4" s="76" t="s">
        <v>15</v>
      </c>
      <c r="N4" s="76" t="s">
        <v>16</v>
      </c>
      <c r="O4" s="75" t="s">
        <v>17</v>
      </c>
      <c r="P4" s="75" t="s">
        <v>4</v>
      </c>
      <c r="Q4" s="75" t="s">
        <v>18</v>
      </c>
      <c r="R4" s="74" t="s">
        <v>19</v>
      </c>
      <c r="S4" s="74" t="s">
        <v>20</v>
      </c>
      <c r="T4" s="77" t="s">
        <v>21</v>
      </c>
      <c r="U4" s="6"/>
      <c r="V4" s="8"/>
      <c r="W4" s="8"/>
      <c r="X4" s="107">
        <f ca="1">CELL("width",F4)+CELL("width",G4)+CELL("width",H4)+CELL("width",I4)+CELL("width",J4)</f>
        <v>117</v>
      </c>
      <c r="Y4" s="9"/>
    </row>
    <row r="5" spans="1:27" ht="7.5" customHeight="1" x14ac:dyDescent="0.15">
      <c r="B5" s="71"/>
      <c r="C5" s="71"/>
      <c r="D5" s="62"/>
      <c r="E5" s="62"/>
      <c r="F5" s="62"/>
      <c r="G5" s="62"/>
      <c r="H5" s="67"/>
      <c r="I5" s="106"/>
      <c r="J5" s="65"/>
      <c r="K5" s="67"/>
      <c r="L5" s="67"/>
      <c r="M5" s="67"/>
      <c r="N5" s="67"/>
      <c r="O5" s="65"/>
      <c r="P5" s="65"/>
      <c r="Q5" s="65"/>
      <c r="R5" s="62"/>
      <c r="S5" s="62"/>
      <c r="T5" s="71"/>
      <c r="U5" s="8"/>
      <c r="X5" s="61"/>
    </row>
    <row r="6" spans="1:27" ht="12" x14ac:dyDescent="0.2">
      <c r="A6" s="28" t="s">
        <v>70</v>
      </c>
      <c r="B6" s="96">
        <v>1</v>
      </c>
      <c r="C6" s="110"/>
      <c r="D6" s="111" t="s">
        <v>111</v>
      </c>
      <c r="E6" s="111"/>
      <c r="F6" s="94" t="s">
        <v>71</v>
      </c>
      <c r="G6" s="111"/>
      <c r="H6" s="112"/>
      <c r="I6" s="113"/>
      <c r="J6" s="43">
        <f>SUBTOTAL(9,J7:J536)</f>
        <v>0</v>
      </c>
      <c r="K6" s="112"/>
      <c r="L6" s="95">
        <f>SUBTOTAL(9,L7:L536)</f>
        <v>157.71807166807997</v>
      </c>
      <c r="M6" s="112"/>
      <c r="N6" s="95">
        <f>SUBTOTAL(9,N7:N536)</f>
        <v>2058.42</v>
      </c>
      <c r="O6" s="114"/>
      <c r="P6" s="43">
        <f>SUBTOTAL(9,P7:P536)</f>
        <v>0</v>
      </c>
      <c r="Q6" s="43">
        <f>SUBTOTAL(9,Q7:Q536)</f>
        <v>0</v>
      </c>
      <c r="R6" s="111"/>
      <c r="S6" s="111"/>
      <c r="T6" s="96">
        <f>SUBTOTAL(9,T7:T536)</f>
        <v>117</v>
      </c>
      <c r="U6" s="6"/>
      <c r="V6" s="8"/>
      <c r="W6" s="8"/>
      <c r="X6" s="62"/>
    </row>
    <row r="7" spans="1:27" ht="12" outlineLevel="1" x14ac:dyDescent="0.2">
      <c r="A7" s="28" t="s">
        <v>72</v>
      </c>
      <c r="B7" s="96">
        <v>2</v>
      </c>
      <c r="C7" s="110"/>
      <c r="D7" s="111" t="s">
        <v>112</v>
      </c>
      <c r="E7" s="111"/>
      <c r="F7" s="94" t="s">
        <v>73</v>
      </c>
      <c r="G7" s="111"/>
      <c r="H7" s="112"/>
      <c r="I7" s="113"/>
      <c r="J7" s="43">
        <f>SUBTOTAL(9,J8:J89)</f>
        <v>0</v>
      </c>
      <c r="K7" s="112"/>
      <c r="L7" s="95">
        <f>SUBTOTAL(9,L8:L89)</f>
        <v>40.507925</v>
      </c>
      <c r="M7" s="112"/>
      <c r="N7" s="95">
        <f>SUBTOTAL(9,N8:N89)</f>
        <v>2024.4</v>
      </c>
      <c r="O7" s="114"/>
      <c r="P7" s="43">
        <f>SUBTOTAL(9,P8:P89)</f>
        <v>0</v>
      </c>
      <c r="Q7" s="43">
        <f>SUBTOTAL(9,Q8:Q89)</f>
        <v>0</v>
      </c>
      <c r="R7" s="111"/>
      <c r="S7" s="111"/>
      <c r="T7" s="96">
        <f>SUBTOTAL(9,T8:T89)</f>
        <v>20</v>
      </c>
      <c r="U7" s="6"/>
      <c r="V7" s="8"/>
      <c r="W7" s="8"/>
      <c r="X7" s="62"/>
    </row>
    <row r="8" spans="1:27" ht="11.25" outlineLevel="2" x14ac:dyDescent="0.2">
      <c r="A8" s="98" t="s">
        <v>74</v>
      </c>
      <c r="B8" s="102">
        <v>3</v>
      </c>
      <c r="C8" s="115"/>
      <c r="D8" s="116" t="s">
        <v>113</v>
      </c>
      <c r="E8" s="116"/>
      <c r="F8" s="117" t="s">
        <v>75</v>
      </c>
      <c r="G8" s="116"/>
      <c r="H8" s="118"/>
      <c r="I8" s="119"/>
      <c r="J8" s="100">
        <f>SUBTOTAL(9,J9:J60)</f>
        <v>0</v>
      </c>
      <c r="K8" s="118"/>
      <c r="L8" s="101">
        <f>SUBTOTAL(9,L9:L60)</f>
        <v>1.38E-2</v>
      </c>
      <c r="M8" s="118"/>
      <c r="N8" s="101">
        <f>SUBTOTAL(9,N9:N60)</f>
        <v>2024.4</v>
      </c>
      <c r="O8" s="120"/>
      <c r="P8" s="100">
        <f>SUBTOTAL(9,P9:P60)</f>
        <v>0</v>
      </c>
      <c r="Q8" s="100">
        <f>SUBTOTAL(9,Q9:Q60)</f>
        <v>0</v>
      </c>
      <c r="R8" s="116"/>
      <c r="S8" s="116"/>
      <c r="T8" s="102">
        <f>SUBTOTAL(9,T9:T60)</f>
        <v>13</v>
      </c>
      <c r="U8" s="6"/>
      <c r="V8" s="8"/>
      <c r="W8" s="8"/>
      <c r="X8" s="62"/>
    </row>
    <row r="9" spans="1:27" ht="22.5" outlineLevel="3" x14ac:dyDescent="0.2">
      <c r="A9" s="4"/>
      <c r="B9" s="121"/>
      <c r="C9" s="122">
        <v>1</v>
      </c>
      <c r="D9" s="123" t="s">
        <v>114</v>
      </c>
      <c r="E9" s="124" t="s">
        <v>115</v>
      </c>
      <c r="F9" s="125" t="s">
        <v>116</v>
      </c>
      <c r="G9" s="123" t="s">
        <v>117</v>
      </c>
      <c r="H9" s="126">
        <v>400</v>
      </c>
      <c r="I9" s="127">
        <v>0</v>
      </c>
      <c r="J9" s="128">
        <f>H9*I9</f>
        <v>0</v>
      </c>
      <c r="K9" s="126"/>
      <c r="L9" s="126">
        <f>H9*K9</f>
        <v>0</v>
      </c>
      <c r="M9" s="126"/>
      <c r="N9" s="126">
        <f>H9*M9</f>
        <v>0</v>
      </c>
      <c r="O9" s="128">
        <v>21</v>
      </c>
      <c r="P9" s="128">
        <f>J9*(O9/100)</f>
        <v>0</v>
      </c>
      <c r="Q9" s="128">
        <f>J9+P9</f>
        <v>0</v>
      </c>
      <c r="R9" s="129"/>
      <c r="S9" s="129"/>
      <c r="T9" s="130">
        <v>1</v>
      </c>
      <c r="U9" s="8"/>
      <c r="V9" s="8"/>
      <c r="W9" s="8"/>
      <c r="X9" s="62"/>
    </row>
    <row r="10" spans="1:27" ht="14.25" customHeight="1" outlineLevel="4" x14ac:dyDescent="0.2">
      <c r="A10" s="131"/>
      <c r="B10" s="132"/>
      <c r="C10" s="132"/>
      <c r="D10" s="133"/>
      <c r="E10" s="137" t="s">
        <v>0</v>
      </c>
      <c r="F10" s="157" t="s">
        <v>185</v>
      </c>
      <c r="G10" s="157"/>
      <c r="H10" s="158"/>
      <c r="I10" s="159"/>
      <c r="J10" s="160"/>
      <c r="K10" s="135"/>
      <c r="L10" s="135"/>
      <c r="M10" s="135"/>
      <c r="N10" s="135"/>
      <c r="O10" s="136"/>
      <c r="P10" s="136"/>
      <c r="Q10" s="136"/>
      <c r="R10" s="133"/>
      <c r="S10" s="133"/>
      <c r="T10" s="132"/>
      <c r="U10" s="6"/>
      <c r="V10" s="8"/>
      <c r="W10" s="8"/>
      <c r="X10" s="134" t="str">
        <f>F10</f>
        <v>Odstranění nevhodných dřevin průměru kmene do 100 mm výšky přes 1 m s odstraněním pařezu přes 100 do 500 m2 v rovině nebo na svahu do 1:5</v>
      </c>
      <c r="Y10" s="9"/>
      <c r="AA10" s="11"/>
    </row>
    <row r="11" spans="1:27" ht="7.5" customHeight="1" outlineLevel="4" x14ac:dyDescent="0.15">
      <c r="B11" s="71"/>
      <c r="C11" s="71"/>
      <c r="D11" s="62"/>
      <c r="E11" s="62"/>
      <c r="F11" s="63"/>
      <c r="G11" s="62"/>
      <c r="H11" s="67"/>
      <c r="I11" s="106"/>
      <c r="J11" s="65"/>
      <c r="K11" s="67"/>
      <c r="L11" s="67"/>
      <c r="M11" s="67"/>
      <c r="N11" s="67"/>
      <c r="O11" s="65"/>
      <c r="P11" s="65"/>
      <c r="Q11" s="65"/>
      <c r="R11" s="62"/>
      <c r="S11" s="62"/>
      <c r="T11" s="71"/>
      <c r="U11" s="8"/>
      <c r="X11" s="62"/>
    </row>
    <row r="12" spans="1:27" ht="11.25" outlineLevel="4" x14ac:dyDescent="0.2">
      <c r="A12" s="138"/>
      <c r="B12" s="139"/>
      <c r="C12" s="139"/>
      <c r="D12" s="140"/>
      <c r="E12" s="146" t="s">
        <v>1</v>
      </c>
      <c r="F12" s="141" t="s">
        <v>118</v>
      </c>
      <c r="G12" s="140"/>
      <c r="H12" s="142">
        <v>400</v>
      </c>
      <c r="I12" s="143"/>
      <c r="J12" s="144"/>
      <c r="K12" s="145"/>
      <c r="L12" s="145"/>
      <c r="M12" s="145"/>
      <c r="N12" s="145"/>
      <c r="O12" s="144"/>
      <c r="P12" s="144"/>
      <c r="Q12" s="144"/>
      <c r="R12" s="140"/>
      <c r="S12" s="140"/>
      <c r="T12" s="139"/>
      <c r="U12" s="6"/>
      <c r="V12" s="8"/>
      <c r="W12" s="8"/>
      <c r="X12" s="62"/>
    </row>
    <row r="13" spans="1:27" ht="7.5" customHeight="1" outlineLevel="4" x14ac:dyDescent="0.15">
      <c r="A13" s="8"/>
      <c r="B13" s="71"/>
      <c r="C13" s="71"/>
      <c r="D13" s="62"/>
      <c r="E13" s="62"/>
      <c r="F13" s="105"/>
      <c r="G13" s="62"/>
      <c r="H13" s="67"/>
      <c r="I13" s="106"/>
      <c r="J13" s="65"/>
      <c r="K13" s="67"/>
      <c r="L13" s="67"/>
      <c r="M13" s="67"/>
      <c r="N13" s="67"/>
      <c r="O13" s="65"/>
      <c r="P13" s="65"/>
      <c r="Q13" s="65"/>
      <c r="R13" s="62"/>
      <c r="S13" s="62"/>
      <c r="T13" s="71"/>
      <c r="U13" s="8"/>
      <c r="X13" s="62"/>
    </row>
    <row r="14" spans="1:27" ht="11.25" outlineLevel="3" x14ac:dyDescent="0.2">
      <c r="A14" s="4"/>
      <c r="B14" s="121"/>
      <c r="C14" s="122">
        <v>2</v>
      </c>
      <c r="D14" s="123" t="s">
        <v>114</v>
      </c>
      <c r="E14" s="124" t="s">
        <v>119</v>
      </c>
      <c r="F14" s="125" t="s">
        <v>120</v>
      </c>
      <c r="G14" s="123" t="s">
        <v>121</v>
      </c>
      <c r="H14" s="126">
        <v>1105.3</v>
      </c>
      <c r="I14" s="127">
        <v>0</v>
      </c>
      <c r="J14" s="128">
        <f>H14*I14</f>
        <v>0</v>
      </c>
      <c r="K14" s="126"/>
      <c r="L14" s="126">
        <f>H14*K14</f>
        <v>0</v>
      </c>
      <c r="M14" s="126">
        <v>1.8</v>
      </c>
      <c r="N14" s="126">
        <f>H14*M14</f>
        <v>1989.54</v>
      </c>
      <c r="O14" s="128">
        <v>21</v>
      </c>
      <c r="P14" s="128">
        <f>J14*(O14/100)</f>
        <v>0</v>
      </c>
      <c r="Q14" s="128">
        <f>J14+P14</f>
        <v>0</v>
      </c>
      <c r="R14" s="129"/>
      <c r="S14" s="129"/>
      <c r="T14" s="130">
        <v>1</v>
      </c>
      <c r="U14" s="8"/>
      <c r="V14" s="8"/>
      <c r="W14" s="8"/>
      <c r="X14" s="62"/>
    </row>
    <row r="15" spans="1:27" ht="58.5" outlineLevel="4" x14ac:dyDescent="0.2">
      <c r="A15" s="131"/>
      <c r="B15" s="132"/>
      <c r="C15" s="132"/>
      <c r="D15" s="133"/>
      <c r="E15" s="137" t="s">
        <v>0</v>
      </c>
      <c r="F15" s="157" t="s">
        <v>122</v>
      </c>
      <c r="G15" s="157"/>
      <c r="H15" s="158"/>
      <c r="I15" s="159"/>
      <c r="J15" s="160"/>
      <c r="K15" s="135"/>
      <c r="L15" s="135"/>
      <c r="M15" s="135"/>
      <c r="N15" s="135"/>
      <c r="O15" s="136"/>
      <c r="P15" s="136"/>
      <c r="Q15" s="136"/>
      <c r="R15" s="133"/>
      <c r="S15" s="133"/>
      <c r="T15" s="132"/>
      <c r="U15" s="6"/>
      <c r="V15" s="8"/>
      <c r="W15" s="8"/>
      <c r="X15" s="134" t="str">
        <f>F15</f>
        <v>Čištění terénu po zatopení nebo záplavách 
  odstranění naplaveného bahna 
    s vodorovným přemístěním do 10 m a s naložením na dopravní prostředek nebo se složením na 
    hromady 
    tloušťka vrstvy 
      přes 100 mm</v>
      </c>
      <c r="Y15" s="9"/>
      <c r="AA15" s="11"/>
    </row>
    <row r="16" spans="1:27" ht="7.5" customHeight="1" outlineLevel="4" x14ac:dyDescent="0.15">
      <c r="B16" s="71"/>
      <c r="C16" s="71"/>
      <c r="D16" s="62"/>
      <c r="E16" s="62"/>
      <c r="F16" s="63"/>
      <c r="G16" s="62"/>
      <c r="H16" s="67"/>
      <c r="I16" s="106"/>
      <c r="J16" s="65"/>
      <c r="K16" s="67"/>
      <c r="L16" s="67"/>
      <c r="M16" s="67"/>
      <c r="N16" s="67"/>
      <c r="O16" s="65"/>
      <c r="P16" s="65"/>
      <c r="Q16" s="65"/>
      <c r="R16" s="62"/>
      <c r="S16" s="62"/>
      <c r="T16" s="71"/>
      <c r="U16" s="8"/>
      <c r="X16" s="62"/>
    </row>
    <row r="17" spans="1:27" ht="11.25" outlineLevel="4" x14ac:dyDescent="0.2">
      <c r="A17" s="138"/>
      <c r="B17" s="139"/>
      <c r="C17" s="139"/>
      <c r="D17" s="140"/>
      <c r="E17" s="146" t="s">
        <v>1</v>
      </c>
      <c r="F17" s="141" t="s">
        <v>123</v>
      </c>
      <c r="G17" s="140"/>
      <c r="H17" s="142">
        <v>1105.3</v>
      </c>
      <c r="I17" s="143"/>
      <c r="J17" s="144"/>
      <c r="K17" s="145"/>
      <c r="L17" s="145"/>
      <c r="M17" s="145"/>
      <c r="N17" s="145"/>
      <c r="O17" s="144"/>
      <c r="P17" s="144"/>
      <c r="Q17" s="144"/>
      <c r="R17" s="140"/>
      <c r="S17" s="140"/>
      <c r="T17" s="139"/>
      <c r="U17" s="6"/>
      <c r="V17" s="8"/>
      <c r="W17" s="8"/>
      <c r="X17" s="62"/>
    </row>
    <row r="18" spans="1:27" ht="7.5" customHeight="1" outlineLevel="4" x14ac:dyDescent="0.15">
      <c r="A18" s="8"/>
      <c r="B18" s="71"/>
      <c r="C18" s="71"/>
      <c r="D18" s="62"/>
      <c r="E18" s="62"/>
      <c r="F18" s="105"/>
      <c r="G18" s="62"/>
      <c r="H18" s="67"/>
      <c r="I18" s="106"/>
      <c r="J18" s="65"/>
      <c r="K18" s="67"/>
      <c r="L18" s="67"/>
      <c r="M18" s="67"/>
      <c r="N18" s="67"/>
      <c r="O18" s="65"/>
      <c r="P18" s="65"/>
      <c r="Q18" s="65"/>
      <c r="R18" s="62"/>
      <c r="S18" s="62"/>
      <c r="T18" s="71"/>
      <c r="U18" s="8"/>
      <c r="X18" s="62"/>
    </row>
    <row r="19" spans="1:27" ht="11.25" outlineLevel="3" x14ac:dyDescent="0.2">
      <c r="A19" s="4"/>
      <c r="B19" s="121"/>
      <c r="C19" s="122">
        <v>3</v>
      </c>
      <c r="D19" s="123" t="s">
        <v>114</v>
      </c>
      <c r="E19" s="124" t="s">
        <v>124</v>
      </c>
      <c r="F19" s="125" t="s">
        <v>125</v>
      </c>
      <c r="G19" s="123" t="s">
        <v>121</v>
      </c>
      <c r="H19" s="126">
        <v>5526.5</v>
      </c>
      <c r="I19" s="127">
        <v>0</v>
      </c>
      <c r="J19" s="128">
        <f>H19*I19</f>
        <v>0</v>
      </c>
      <c r="K19" s="126"/>
      <c r="L19" s="126">
        <f>H19*K19</f>
        <v>0</v>
      </c>
      <c r="M19" s="126"/>
      <c r="N19" s="126">
        <f>H19*M19</f>
        <v>0</v>
      </c>
      <c r="O19" s="128">
        <v>21</v>
      </c>
      <c r="P19" s="128">
        <f>J19*(O19/100)</f>
        <v>0</v>
      </c>
      <c r="Q19" s="128">
        <f>J19+P19</f>
        <v>0</v>
      </c>
      <c r="R19" s="129"/>
      <c r="S19" s="129"/>
      <c r="T19" s="130">
        <v>1</v>
      </c>
      <c r="U19" s="8"/>
      <c r="V19" s="8"/>
      <c r="W19" s="8"/>
      <c r="X19" s="62"/>
    </row>
    <row r="20" spans="1:27" ht="29.25" outlineLevel="4" x14ac:dyDescent="0.2">
      <c r="A20" s="131"/>
      <c r="B20" s="132"/>
      <c r="C20" s="132"/>
      <c r="D20" s="133"/>
      <c r="E20" s="137" t="s">
        <v>0</v>
      </c>
      <c r="F20" s="157" t="s">
        <v>126</v>
      </c>
      <c r="G20" s="157"/>
      <c r="H20" s="158"/>
      <c r="I20" s="159"/>
      <c r="J20" s="160"/>
      <c r="K20" s="135"/>
      <c r="L20" s="135"/>
      <c r="M20" s="135"/>
      <c r="N20" s="135"/>
      <c r="O20" s="136"/>
      <c r="P20" s="136"/>
      <c r="Q20" s="136"/>
      <c r="R20" s="133"/>
      <c r="S20" s="133"/>
      <c r="T20" s="132"/>
      <c r="U20" s="6"/>
      <c r="V20" s="8"/>
      <c r="W20" s="8"/>
      <c r="X20" s="134" t="str">
        <f>F20</f>
        <v>Čištění terénu po zatopení nebo záplavách 
  Příplatek k cenám za vodorovné přemístění 
    za každých dalších i započatých 10 m</v>
      </c>
      <c r="Y20" s="9"/>
      <c r="AA20" s="11"/>
    </row>
    <row r="21" spans="1:27" ht="7.5" customHeight="1" outlineLevel="4" x14ac:dyDescent="0.15">
      <c r="B21" s="71"/>
      <c r="C21" s="71"/>
      <c r="D21" s="62"/>
      <c r="E21" s="62"/>
      <c r="F21" s="63"/>
      <c r="G21" s="62"/>
      <c r="H21" s="67"/>
      <c r="I21" s="106"/>
      <c r="J21" s="65"/>
      <c r="K21" s="67"/>
      <c r="L21" s="67"/>
      <c r="M21" s="67"/>
      <c r="N21" s="67"/>
      <c r="O21" s="65"/>
      <c r="P21" s="65"/>
      <c r="Q21" s="65"/>
      <c r="R21" s="62"/>
      <c r="S21" s="62"/>
      <c r="T21" s="71"/>
      <c r="U21" s="8"/>
      <c r="X21" s="62"/>
    </row>
    <row r="22" spans="1:27" ht="11.25" outlineLevel="4" x14ac:dyDescent="0.2">
      <c r="A22" s="138"/>
      <c r="B22" s="139"/>
      <c r="C22" s="139"/>
      <c r="D22" s="140"/>
      <c r="E22" s="146" t="s">
        <v>1</v>
      </c>
      <c r="F22" s="141" t="s">
        <v>127</v>
      </c>
      <c r="G22" s="140"/>
      <c r="H22" s="142">
        <v>5526.5</v>
      </c>
      <c r="I22" s="143"/>
      <c r="J22" s="144"/>
      <c r="K22" s="145"/>
      <c r="L22" s="145"/>
      <c r="M22" s="145"/>
      <c r="N22" s="145"/>
      <c r="O22" s="144"/>
      <c r="P22" s="144"/>
      <c r="Q22" s="144"/>
      <c r="R22" s="140"/>
      <c r="S22" s="140"/>
      <c r="T22" s="139"/>
      <c r="U22" s="6"/>
      <c r="V22" s="8"/>
      <c r="W22" s="8"/>
      <c r="X22" s="62"/>
    </row>
    <row r="23" spans="1:27" ht="7.5" customHeight="1" outlineLevel="4" x14ac:dyDescent="0.15">
      <c r="A23" s="8"/>
      <c r="B23" s="71"/>
      <c r="C23" s="71"/>
      <c r="D23" s="62"/>
      <c r="E23" s="62"/>
      <c r="F23" s="105"/>
      <c r="G23" s="62"/>
      <c r="H23" s="67"/>
      <c r="I23" s="106"/>
      <c r="J23" s="65"/>
      <c r="K23" s="67"/>
      <c r="L23" s="67"/>
      <c r="M23" s="67"/>
      <c r="N23" s="67"/>
      <c r="O23" s="65"/>
      <c r="P23" s="65"/>
      <c r="Q23" s="65"/>
      <c r="R23" s="62"/>
      <c r="S23" s="62"/>
      <c r="T23" s="71"/>
      <c r="U23" s="8"/>
      <c r="X23" s="62"/>
    </row>
    <row r="24" spans="1:27" ht="11.25" outlineLevel="3" x14ac:dyDescent="0.2">
      <c r="A24" s="4"/>
      <c r="B24" s="121"/>
      <c r="C24" s="122">
        <v>4</v>
      </c>
      <c r="D24" s="123" t="s">
        <v>114</v>
      </c>
      <c r="E24" s="124" t="s">
        <v>128</v>
      </c>
      <c r="F24" s="125" t="s">
        <v>129</v>
      </c>
      <c r="G24" s="123" t="s">
        <v>121</v>
      </c>
      <c r="H24" s="126">
        <v>1105.3</v>
      </c>
      <c r="I24" s="127">
        <v>0</v>
      </c>
      <c r="J24" s="128">
        <f>H24*I24</f>
        <v>0</v>
      </c>
      <c r="K24" s="126"/>
      <c r="L24" s="126">
        <f>H24*K24</f>
        <v>0</v>
      </c>
      <c r="M24" s="126"/>
      <c r="N24" s="126">
        <f>H24*M24</f>
        <v>0</v>
      </c>
      <c r="O24" s="128">
        <v>21</v>
      </c>
      <c r="P24" s="128">
        <f>J24*(O24/100)</f>
        <v>0</v>
      </c>
      <c r="Q24" s="128">
        <f>J24+P24</f>
        <v>0</v>
      </c>
      <c r="R24" s="129"/>
      <c r="S24" s="129"/>
      <c r="T24" s="130">
        <v>1</v>
      </c>
      <c r="U24" s="8"/>
      <c r="V24" s="8"/>
      <c r="W24" s="8"/>
      <c r="X24" s="62"/>
    </row>
    <row r="25" spans="1:27" ht="9.75" outlineLevel="4" x14ac:dyDescent="0.2">
      <c r="A25" s="131"/>
      <c r="B25" s="132"/>
      <c r="C25" s="132"/>
      <c r="D25" s="133"/>
      <c r="E25" s="137" t="s">
        <v>0</v>
      </c>
      <c r="F25" s="157" t="s">
        <v>130</v>
      </c>
      <c r="G25" s="157"/>
      <c r="H25" s="158"/>
      <c r="I25" s="159"/>
      <c r="J25" s="160"/>
      <c r="K25" s="135"/>
      <c r="L25" s="135"/>
      <c r="M25" s="135"/>
      <c r="N25" s="135"/>
      <c r="O25" s="136"/>
      <c r="P25" s="136"/>
      <c r="Q25" s="136"/>
      <c r="R25" s="133"/>
      <c r="S25" s="133"/>
      <c r="T25" s="132"/>
      <c r="U25" s="6"/>
      <c r="V25" s="8"/>
      <c r="W25" s="8"/>
      <c r="X25" s="134" t="str">
        <f>F25</f>
        <v>Vodorovné přemístění nánosu z vodních nádrží nebo rybníků s vyklopením a hrubým urovnáním skládky při únosnosti dna přes 15 do 40 kPa, na vzdálenost přes 20 do 40 m</v>
      </c>
      <c r="Y25" s="9"/>
      <c r="AA25" s="11"/>
    </row>
    <row r="26" spans="1:27" ht="7.5" customHeight="1" outlineLevel="4" x14ac:dyDescent="0.15">
      <c r="B26" s="71"/>
      <c r="C26" s="71"/>
      <c r="D26" s="62"/>
      <c r="E26" s="62"/>
      <c r="F26" s="63"/>
      <c r="G26" s="62"/>
      <c r="H26" s="67"/>
      <c r="I26" s="106"/>
      <c r="J26" s="65"/>
      <c r="K26" s="67"/>
      <c r="L26" s="67"/>
      <c r="M26" s="67"/>
      <c r="N26" s="67"/>
      <c r="O26" s="65"/>
      <c r="P26" s="65"/>
      <c r="Q26" s="65"/>
      <c r="R26" s="62"/>
      <c r="S26" s="62"/>
      <c r="T26" s="71"/>
      <c r="U26" s="8"/>
      <c r="X26" s="62"/>
    </row>
    <row r="27" spans="1:27" ht="11.25" outlineLevel="4" x14ac:dyDescent="0.2">
      <c r="A27" s="138"/>
      <c r="B27" s="139"/>
      <c r="C27" s="139"/>
      <c r="D27" s="140"/>
      <c r="E27" s="146" t="s">
        <v>1</v>
      </c>
      <c r="F27" s="141" t="s">
        <v>123</v>
      </c>
      <c r="G27" s="140"/>
      <c r="H27" s="142">
        <v>1105.3</v>
      </c>
      <c r="I27" s="143"/>
      <c r="J27" s="144"/>
      <c r="K27" s="145"/>
      <c r="L27" s="145"/>
      <c r="M27" s="145"/>
      <c r="N27" s="145"/>
      <c r="O27" s="144"/>
      <c r="P27" s="144"/>
      <c r="Q27" s="144"/>
      <c r="R27" s="140"/>
      <c r="S27" s="140"/>
      <c r="T27" s="139"/>
      <c r="U27" s="6"/>
      <c r="V27" s="8"/>
      <c r="W27" s="8"/>
      <c r="X27" s="62"/>
    </row>
    <row r="28" spans="1:27" ht="7.5" customHeight="1" outlineLevel="4" x14ac:dyDescent="0.15">
      <c r="A28" s="8"/>
      <c r="B28" s="71"/>
      <c r="C28" s="71"/>
      <c r="D28" s="62"/>
      <c r="E28" s="62"/>
      <c r="F28" s="105"/>
      <c r="G28" s="62"/>
      <c r="H28" s="67"/>
      <c r="I28" s="106"/>
      <c r="J28" s="65"/>
      <c r="K28" s="67"/>
      <c r="L28" s="67"/>
      <c r="M28" s="67"/>
      <c r="N28" s="67"/>
      <c r="O28" s="65"/>
      <c r="P28" s="65"/>
      <c r="Q28" s="65"/>
      <c r="R28" s="62"/>
      <c r="S28" s="62"/>
      <c r="T28" s="71"/>
      <c r="U28" s="8"/>
      <c r="X28" s="62"/>
    </row>
    <row r="29" spans="1:27" ht="11.25" outlineLevel="3" x14ac:dyDescent="0.2">
      <c r="A29" s="4"/>
      <c r="B29" s="121"/>
      <c r="C29" s="122">
        <v>5</v>
      </c>
      <c r="D29" s="123" t="s">
        <v>114</v>
      </c>
      <c r="E29" s="124" t="s">
        <v>131</v>
      </c>
      <c r="F29" s="125" t="s">
        <v>132</v>
      </c>
      <c r="G29" s="123" t="s">
        <v>121</v>
      </c>
      <c r="H29" s="126">
        <v>1105.3</v>
      </c>
      <c r="I29" s="127">
        <v>0</v>
      </c>
      <c r="J29" s="128">
        <f>H29*I29</f>
        <v>0</v>
      </c>
      <c r="K29" s="126"/>
      <c r="L29" s="126">
        <f>H29*K29</f>
        <v>0</v>
      </c>
      <c r="M29" s="126"/>
      <c r="N29" s="126">
        <f>H29*M29</f>
        <v>0</v>
      </c>
      <c r="O29" s="128">
        <v>21</v>
      </c>
      <c r="P29" s="128">
        <f>J29*(O29/100)</f>
        <v>0</v>
      </c>
      <c r="Q29" s="128">
        <f>J29+P29</f>
        <v>0</v>
      </c>
      <c r="R29" s="129"/>
      <c r="S29" s="129"/>
      <c r="T29" s="130">
        <v>1</v>
      </c>
      <c r="U29" s="8"/>
      <c r="V29" s="8"/>
      <c r="W29" s="8"/>
      <c r="X29" s="62"/>
    </row>
    <row r="30" spans="1:27" ht="29.25" outlineLevel="4" x14ac:dyDescent="0.2">
      <c r="A30" s="131"/>
      <c r="B30" s="132"/>
      <c r="C30" s="132"/>
      <c r="D30" s="133"/>
      <c r="E30" s="137" t="s">
        <v>0</v>
      </c>
      <c r="F30" s="157" t="s">
        <v>133</v>
      </c>
      <c r="G30" s="157"/>
      <c r="H30" s="158"/>
      <c r="I30" s="159"/>
      <c r="J30" s="160"/>
      <c r="K30" s="135"/>
      <c r="L30" s="135"/>
      <c r="M30" s="135"/>
      <c r="N30" s="135"/>
      <c r="O30" s="136"/>
      <c r="P30" s="136"/>
      <c r="Q30" s="136"/>
      <c r="R30" s="133"/>
      <c r="S30" s="133"/>
      <c r="T30" s="132"/>
      <c r="U30" s="6"/>
      <c r="V30" s="8"/>
      <c r="W30" s="8"/>
      <c r="X30" s="134" t="str">
        <f>F30</f>
        <v>Uložení výkopku bez zhutnění  
  s hrubým rozhrnutím 
    v rovině nebo na svahu do 1:5</v>
      </c>
      <c r="Y30" s="9"/>
      <c r="AA30" s="11"/>
    </row>
    <row r="31" spans="1:27" ht="7.5" customHeight="1" outlineLevel="4" x14ac:dyDescent="0.15">
      <c r="B31" s="71"/>
      <c r="C31" s="71"/>
      <c r="D31" s="62"/>
      <c r="E31" s="62"/>
      <c r="F31" s="63"/>
      <c r="G31" s="62"/>
      <c r="H31" s="67"/>
      <c r="I31" s="106"/>
      <c r="J31" s="65"/>
      <c r="K31" s="67"/>
      <c r="L31" s="67"/>
      <c r="M31" s="67"/>
      <c r="N31" s="67"/>
      <c r="O31" s="65"/>
      <c r="P31" s="65"/>
      <c r="Q31" s="65"/>
      <c r="R31" s="62"/>
      <c r="S31" s="62"/>
      <c r="T31" s="71"/>
      <c r="U31" s="8"/>
      <c r="X31" s="62"/>
    </row>
    <row r="32" spans="1:27" ht="11.25" outlineLevel="3" x14ac:dyDescent="0.2">
      <c r="A32" s="4"/>
      <c r="B32" s="121"/>
      <c r="C32" s="122">
        <v>6</v>
      </c>
      <c r="D32" s="123" t="s">
        <v>114</v>
      </c>
      <c r="E32" s="124" t="s">
        <v>134</v>
      </c>
      <c r="F32" s="125" t="s">
        <v>135</v>
      </c>
      <c r="G32" s="123" t="s">
        <v>121</v>
      </c>
      <c r="H32" s="126">
        <v>274.05</v>
      </c>
      <c r="I32" s="127">
        <v>0</v>
      </c>
      <c r="J32" s="128">
        <f>H32*I32</f>
        <v>0</v>
      </c>
      <c r="K32" s="126"/>
      <c r="L32" s="126">
        <f>H32*K32</f>
        <v>0</v>
      </c>
      <c r="M32" s="126"/>
      <c r="N32" s="126">
        <f>H32*M32</f>
        <v>0</v>
      </c>
      <c r="O32" s="128">
        <v>21</v>
      </c>
      <c r="P32" s="128">
        <f>J32*(O32/100)</f>
        <v>0</v>
      </c>
      <c r="Q32" s="128">
        <f>J32+P32</f>
        <v>0</v>
      </c>
      <c r="R32" s="129"/>
      <c r="S32" s="129"/>
      <c r="T32" s="130">
        <v>1</v>
      </c>
      <c r="U32" s="8"/>
      <c r="V32" s="8"/>
      <c r="W32" s="8"/>
      <c r="X32" s="62"/>
    </row>
    <row r="33" spans="1:27" ht="39" outlineLevel="4" x14ac:dyDescent="0.2">
      <c r="A33" s="131"/>
      <c r="B33" s="132"/>
      <c r="C33" s="132"/>
      <c r="D33" s="133"/>
      <c r="E33" s="137" t="s">
        <v>0</v>
      </c>
      <c r="F33" s="157" t="s">
        <v>136</v>
      </c>
      <c r="G33" s="157"/>
      <c r="H33" s="158"/>
      <c r="I33" s="159"/>
      <c r="J33" s="160"/>
      <c r="K33" s="135"/>
      <c r="L33" s="135"/>
      <c r="M33" s="135"/>
      <c r="N33" s="135"/>
      <c r="O33" s="136"/>
      <c r="P33" s="136"/>
      <c r="Q33" s="136"/>
      <c r="R33" s="133"/>
      <c r="S33" s="133"/>
      <c r="T33" s="132"/>
      <c r="U33" s="6"/>
      <c r="V33" s="8"/>
      <c r="W33" s="8"/>
      <c r="X33" s="134" t="str">
        <f>F33</f>
        <v>Vykopávky pro koryta vodotečí strojně 
  v hornině třídy těžitelnosti I 
    skupiny 3 
      přes 100 do 1 000 m3</v>
      </c>
      <c r="Y33" s="9"/>
      <c r="AA33" s="11"/>
    </row>
    <row r="34" spans="1:27" ht="7.5" customHeight="1" outlineLevel="4" x14ac:dyDescent="0.15">
      <c r="B34" s="71"/>
      <c r="C34" s="71"/>
      <c r="D34" s="62"/>
      <c r="E34" s="62"/>
      <c r="F34" s="63"/>
      <c r="G34" s="62"/>
      <c r="H34" s="67"/>
      <c r="I34" s="106"/>
      <c r="J34" s="65"/>
      <c r="K34" s="67"/>
      <c r="L34" s="67"/>
      <c r="M34" s="67"/>
      <c r="N34" s="67"/>
      <c r="O34" s="65"/>
      <c r="P34" s="65"/>
      <c r="Q34" s="65"/>
      <c r="R34" s="62"/>
      <c r="S34" s="62"/>
      <c r="T34" s="71"/>
      <c r="U34" s="8"/>
      <c r="X34" s="62"/>
    </row>
    <row r="35" spans="1:27" ht="11.25" outlineLevel="4" x14ac:dyDescent="0.2">
      <c r="A35" s="138"/>
      <c r="B35" s="139"/>
      <c r="C35" s="139"/>
      <c r="D35" s="140"/>
      <c r="E35" s="146" t="s">
        <v>1</v>
      </c>
      <c r="F35" s="141" t="s">
        <v>137</v>
      </c>
      <c r="G35" s="140"/>
      <c r="H35" s="142">
        <v>274.05</v>
      </c>
      <c r="I35" s="143"/>
      <c r="J35" s="144"/>
      <c r="K35" s="145"/>
      <c r="L35" s="145"/>
      <c r="M35" s="145"/>
      <c r="N35" s="145"/>
      <c r="O35" s="144"/>
      <c r="P35" s="144"/>
      <c r="Q35" s="144"/>
      <c r="R35" s="140"/>
      <c r="S35" s="140"/>
      <c r="T35" s="139"/>
      <c r="U35" s="6"/>
      <c r="V35" s="8"/>
      <c r="W35" s="8"/>
      <c r="X35" s="62"/>
    </row>
    <row r="36" spans="1:27" ht="7.5" customHeight="1" outlineLevel="4" x14ac:dyDescent="0.15">
      <c r="A36" s="8"/>
      <c r="B36" s="71"/>
      <c r="C36" s="71"/>
      <c r="D36" s="62"/>
      <c r="E36" s="62"/>
      <c r="F36" s="105"/>
      <c r="G36" s="62"/>
      <c r="H36" s="67"/>
      <c r="I36" s="106"/>
      <c r="J36" s="65"/>
      <c r="K36" s="67"/>
      <c r="L36" s="67"/>
      <c r="M36" s="67"/>
      <c r="N36" s="67"/>
      <c r="O36" s="65"/>
      <c r="P36" s="65"/>
      <c r="Q36" s="65"/>
      <c r="R36" s="62"/>
      <c r="S36" s="62"/>
      <c r="T36" s="71"/>
      <c r="U36" s="8"/>
      <c r="X36" s="62"/>
    </row>
    <row r="37" spans="1:27" ht="22.5" outlineLevel="3" x14ac:dyDescent="0.2">
      <c r="A37" s="4"/>
      <c r="B37" s="121"/>
      <c r="C37" s="122">
        <v>7</v>
      </c>
      <c r="D37" s="123" t="s">
        <v>114</v>
      </c>
      <c r="E37" s="124" t="s">
        <v>138</v>
      </c>
      <c r="F37" s="125" t="s">
        <v>139</v>
      </c>
      <c r="G37" s="123" t="s">
        <v>121</v>
      </c>
      <c r="H37" s="126">
        <v>274.05</v>
      </c>
      <c r="I37" s="127">
        <v>0</v>
      </c>
      <c r="J37" s="128">
        <f>H37*I37</f>
        <v>0</v>
      </c>
      <c r="K37" s="126"/>
      <c r="L37" s="126">
        <f>H37*K37</f>
        <v>0</v>
      </c>
      <c r="M37" s="126"/>
      <c r="N37" s="126">
        <f>H37*M37</f>
        <v>0</v>
      </c>
      <c r="O37" s="128">
        <v>21</v>
      </c>
      <c r="P37" s="128">
        <f>J37*(O37/100)</f>
        <v>0</v>
      </c>
      <c r="Q37" s="128">
        <f>J37+P37</f>
        <v>0</v>
      </c>
      <c r="R37" s="129"/>
      <c r="S37" s="129"/>
      <c r="T37" s="130">
        <v>1</v>
      </c>
      <c r="U37" s="8"/>
      <c r="V37" s="8"/>
      <c r="W37" s="8"/>
      <c r="X37" s="62"/>
    </row>
    <row r="38" spans="1:27" ht="48.75" outlineLevel="4" x14ac:dyDescent="0.2">
      <c r="A38" s="131"/>
      <c r="B38" s="132"/>
      <c r="C38" s="132"/>
      <c r="D38" s="133"/>
      <c r="E38" s="137" t="s">
        <v>0</v>
      </c>
      <c r="F38" s="157" t="s">
        <v>140</v>
      </c>
      <c r="G38" s="157"/>
      <c r="H38" s="158"/>
      <c r="I38" s="159"/>
      <c r="J38" s="160"/>
      <c r="K38" s="135"/>
      <c r="L38" s="135"/>
      <c r="M38" s="135"/>
      <c r="N38" s="135"/>
      <c r="O38" s="136"/>
      <c r="P38" s="136"/>
      <c r="Q38" s="136"/>
      <c r="R38" s="133"/>
      <c r="S38" s="133"/>
      <c r="T38" s="132"/>
      <c r="U38" s="6"/>
      <c r="V38" s="8"/>
      <c r="W38" s="8"/>
      <c r="X38" s="134" t="str">
        <f>F38</f>
        <v>Vodorovné přemístění výkopku nebo sypaniny po suchu 
  na obvyklém dopravním prostředku, bez naložení výkopku, avšak se složením bez rozhrnutí 
    z horniny třídy těžitelnosti I 
    skupiny 1 až 3 na vzdálenost 
      přes 20 do 50 m</v>
      </c>
      <c r="Y38" s="9"/>
      <c r="AA38" s="11"/>
    </row>
    <row r="39" spans="1:27" ht="7.5" customHeight="1" outlineLevel="4" x14ac:dyDescent="0.15">
      <c r="B39" s="71"/>
      <c r="C39" s="71"/>
      <c r="D39" s="62"/>
      <c r="E39" s="62"/>
      <c r="F39" s="63"/>
      <c r="G39" s="62"/>
      <c r="H39" s="67"/>
      <c r="I39" s="106"/>
      <c r="J39" s="65"/>
      <c r="K39" s="67"/>
      <c r="L39" s="67"/>
      <c r="M39" s="67"/>
      <c r="N39" s="67"/>
      <c r="O39" s="65"/>
      <c r="P39" s="65"/>
      <c r="Q39" s="65"/>
      <c r="R39" s="62"/>
      <c r="S39" s="62"/>
      <c r="T39" s="71"/>
      <c r="U39" s="8"/>
      <c r="X39" s="62"/>
    </row>
    <row r="40" spans="1:27" ht="11.25" outlineLevel="3" x14ac:dyDescent="0.2">
      <c r="A40" s="4"/>
      <c r="B40" s="121"/>
      <c r="C40" s="122">
        <v>8</v>
      </c>
      <c r="D40" s="123" t="s">
        <v>114</v>
      </c>
      <c r="E40" s="124" t="s">
        <v>141</v>
      </c>
      <c r="F40" s="125" t="s">
        <v>142</v>
      </c>
      <c r="G40" s="123" t="s">
        <v>121</v>
      </c>
      <c r="H40" s="126">
        <v>274.05</v>
      </c>
      <c r="I40" s="127">
        <v>0</v>
      </c>
      <c r="J40" s="128">
        <f>H40*I40</f>
        <v>0</v>
      </c>
      <c r="K40" s="126"/>
      <c r="L40" s="126">
        <f>H40*K40</f>
        <v>0</v>
      </c>
      <c r="M40" s="126"/>
      <c r="N40" s="126">
        <f>H40*M40</f>
        <v>0</v>
      </c>
      <c r="O40" s="128">
        <v>21</v>
      </c>
      <c r="P40" s="128">
        <f>J40*(O40/100)</f>
        <v>0</v>
      </c>
      <c r="Q40" s="128">
        <f>J40+P40</f>
        <v>0</v>
      </c>
      <c r="R40" s="129"/>
      <c r="S40" s="129"/>
      <c r="T40" s="130">
        <v>1</v>
      </c>
      <c r="U40" s="8"/>
      <c r="V40" s="8"/>
      <c r="W40" s="8"/>
      <c r="X40" s="62"/>
    </row>
    <row r="41" spans="1:27" ht="48.75" outlineLevel="4" x14ac:dyDescent="0.2">
      <c r="A41" s="131"/>
      <c r="B41" s="132"/>
      <c r="C41" s="132"/>
      <c r="D41" s="133"/>
      <c r="E41" s="137" t="s">
        <v>0</v>
      </c>
      <c r="F41" s="157" t="s">
        <v>143</v>
      </c>
      <c r="G41" s="157"/>
      <c r="H41" s="158"/>
      <c r="I41" s="159"/>
      <c r="J41" s="160"/>
      <c r="K41" s="135"/>
      <c r="L41" s="135"/>
      <c r="M41" s="135"/>
      <c r="N41" s="135"/>
      <c r="O41" s="136"/>
      <c r="P41" s="136"/>
      <c r="Q41" s="136"/>
      <c r="R41" s="133"/>
      <c r="S41" s="133"/>
      <c r="T41" s="132"/>
      <c r="U41" s="6"/>
      <c r="V41" s="8"/>
      <c r="W41" s="8"/>
      <c r="X41" s="134" t="str">
        <f>F41</f>
        <v>Uložení sypanin do násypů strojně 
  s rozprostřením sypaniny ve vrstvách a s hrubým urovnáním 
    zhutněných 
    z hornin soudržných 
      jakékoliv třídy těžitelnosti</v>
      </c>
      <c r="Y41" s="9"/>
      <c r="AA41" s="11"/>
    </row>
    <row r="42" spans="1:27" ht="7.5" customHeight="1" outlineLevel="4" x14ac:dyDescent="0.15">
      <c r="B42" s="71"/>
      <c r="C42" s="71"/>
      <c r="D42" s="62"/>
      <c r="E42" s="62"/>
      <c r="F42" s="63"/>
      <c r="G42" s="62"/>
      <c r="H42" s="67"/>
      <c r="I42" s="106"/>
      <c r="J42" s="65"/>
      <c r="K42" s="67"/>
      <c r="L42" s="67"/>
      <c r="M42" s="67"/>
      <c r="N42" s="67"/>
      <c r="O42" s="65"/>
      <c r="P42" s="65"/>
      <c r="Q42" s="65"/>
      <c r="R42" s="62"/>
      <c r="S42" s="62"/>
      <c r="T42" s="71"/>
      <c r="U42" s="8"/>
      <c r="X42" s="62"/>
    </row>
    <row r="43" spans="1:27" ht="11.25" outlineLevel="3" x14ac:dyDescent="0.2">
      <c r="A43" s="4"/>
      <c r="B43" s="121"/>
      <c r="C43" s="122">
        <v>9</v>
      </c>
      <c r="D43" s="123" t="s">
        <v>114</v>
      </c>
      <c r="E43" s="124" t="s">
        <v>144</v>
      </c>
      <c r="F43" s="125" t="s">
        <v>145</v>
      </c>
      <c r="G43" s="123" t="s">
        <v>146</v>
      </c>
      <c r="H43" s="126">
        <v>493.29</v>
      </c>
      <c r="I43" s="127">
        <v>0</v>
      </c>
      <c r="J43" s="128">
        <f>H43*I43</f>
        <v>0</v>
      </c>
      <c r="K43" s="126"/>
      <c r="L43" s="126">
        <f>H43*K43</f>
        <v>0</v>
      </c>
      <c r="M43" s="126"/>
      <c r="N43" s="126">
        <f>H43*M43</f>
        <v>0</v>
      </c>
      <c r="O43" s="128">
        <v>21</v>
      </c>
      <c r="P43" s="128">
        <f>J43*(O43/100)</f>
        <v>0</v>
      </c>
      <c r="Q43" s="128">
        <f>J43+P43</f>
        <v>0</v>
      </c>
      <c r="R43" s="129"/>
      <c r="S43" s="129"/>
      <c r="T43" s="130">
        <v>1</v>
      </c>
      <c r="U43" s="8"/>
      <c r="V43" s="8"/>
      <c r="W43" s="8"/>
      <c r="X43" s="62"/>
    </row>
    <row r="44" spans="1:27" ht="9.75" outlineLevel="4" x14ac:dyDescent="0.2">
      <c r="A44" s="131"/>
      <c r="B44" s="132"/>
      <c r="C44" s="132"/>
      <c r="D44" s="133"/>
      <c r="E44" s="137" t="s">
        <v>0</v>
      </c>
      <c r="F44" s="157" t="s">
        <v>147</v>
      </c>
      <c r="G44" s="157"/>
      <c r="H44" s="158"/>
      <c r="I44" s="159"/>
      <c r="J44" s="160"/>
      <c r="K44" s="135"/>
      <c r="L44" s="135"/>
      <c r="M44" s="135"/>
      <c r="N44" s="135"/>
      <c r="O44" s="136"/>
      <c r="P44" s="136"/>
      <c r="Q44" s="136"/>
      <c r="R44" s="133"/>
      <c r="S44" s="133"/>
      <c r="T44" s="132"/>
      <c r="U44" s="6"/>
      <c r="V44" s="8"/>
      <c r="W44" s="8"/>
      <c r="X44" s="134" t="str">
        <f>F44</f>
        <v>Poplatek za uložení stavebního odpadu na recyklační skládce (skládkovné) zeminy a kamení zatříděného do Katalogu odpadů pod kódem 17 05 04</v>
      </c>
      <c r="Y44" s="9"/>
      <c r="AA44" s="11"/>
    </row>
    <row r="45" spans="1:27" ht="7.5" customHeight="1" outlineLevel="4" x14ac:dyDescent="0.15">
      <c r="B45" s="71"/>
      <c r="C45" s="71"/>
      <c r="D45" s="62"/>
      <c r="E45" s="62"/>
      <c r="F45" s="63"/>
      <c r="G45" s="62"/>
      <c r="H45" s="67"/>
      <c r="I45" s="106"/>
      <c r="J45" s="65"/>
      <c r="K45" s="67"/>
      <c r="L45" s="67"/>
      <c r="M45" s="67"/>
      <c r="N45" s="67"/>
      <c r="O45" s="65"/>
      <c r="P45" s="65"/>
      <c r="Q45" s="65"/>
      <c r="R45" s="62"/>
      <c r="S45" s="62"/>
      <c r="T45" s="71"/>
      <c r="U45" s="8"/>
      <c r="X45" s="62"/>
    </row>
    <row r="46" spans="1:27" ht="11.25" outlineLevel="4" x14ac:dyDescent="0.2">
      <c r="A46" s="138"/>
      <c r="B46" s="139"/>
      <c r="C46" s="139"/>
      <c r="D46" s="140"/>
      <c r="E46" s="146" t="s">
        <v>1</v>
      </c>
      <c r="F46" s="141" t="s">
        <v>148</v>
      </c>
      <c r="G46" s="140"/>
      <c r="H46" s="142">
        <v>493.29</v>
      </c>
      <c r="I46" s="143"/>
      <c r="J46" s="144"/>
      <c r="K46" s="145"/>
      <c r="L46" s="145"/>
      <c r="M46" s="145"/>
      <c r="N46" s="145"/>
      <c r="O46" s="144"/>
      <c r="P46" s="144"/>
      <c r="Q46" s="144"/>
      <c r="R46" s="140"/>
      <c r="S46" s="140"/>
      <c r="T46" s="139"/>
      <c r="U46" s="6"/>
      <c r="V46" s="8"/>
      <c r="W46" s="8"/>
      <c r="X46" s="62"/>
    </row>
    <row r="47" spans="1:27" ht="7.5" customHeight="1" outlineLevel="4" x14ac:dyDescent="0.15">
      <c r="A47" s="8"/>
      <c r="B47" s="71"/>
      <c r="C47" s="71"/>
      <c r="D47" s="62"/>
      <c r="E47" s="62"/>
      <c r="F47" s="105"/>
      <c r="G47" s="62"/>
      <c r="H47" s="67"/>
      <c r="I47" s="106"/>
      <c r="J47" s="65"/>
      <c r="K47" s="67"/>
      <c r="L47" s="67"/>
      <c r="M47" s="67"/>
      <c r="N47" s="67"/>
      <c r="O47" s="65"/>
      <c r="P47" s="65"/>
      <c r="Q47" s="65"/>
      <c r="R47" s="62"/>
      <c r="S47" s="62"/>
      <c r="T47" s="71"/>
      <c r="U47" s="8"/>
      <c r="X47" s="62"/>
    </row>
    <row r="48" spans="1:27" ht="11.25" outlineLevel="3" x14ac:dyDescent="0.2">
      <c r="A48" s="4"/>
      <c r="B48" s="121"/>
      <c r="C48" s="122">
        <v>10</v>
      </c>
      <c r="D48" s="123" t="s">
        <v>114</v>
      </c>
      <c r="E48" s="124" t="s">
        <v>149</v>
      </c>
      <c r="F48" s="125" t="s">
        <v>150</v>
      </c>
      <c r="G48" s="123" t="s">
        <v>151</v>
      </c>
      <c r="H48" s="126">
        <v>460</v>
      </c>
      <c r="I48" s="127">
        <v>0</v>
      </c>
      <c r="J48" s="128">
        <f>H48*I48</f>
        <v>0</v>
      </c>
      <c r="K48" s="126">
        <v>3.0000000000000001E-5</v>
      </c>
      <c r="L48" s="126">
        <f>H48*K48</f>
        <v>1.38E-2</v>
      </c>
      <c r="M48" s="126"/>
      <c r="N48" s="126">
        <f>H48*M48</f>
        <v>0</v>
      </c>
      <c r="O48" s="128">
        <v>21</v>
      </c>
      <c r="P48" s="128">
        <f>J48*(O48/100)</f>
        <v>0</v>
      </c>
      <c r="Q48" s="128">
        <f>J48+P48</f>
        <v>0</v>
      </c>
      <c r="R48" s="129"/>
      <c r="S48" s="129"/>
      <c r="T48" s="130">
        <v>1</v>
      </c>
      <c r="U48" s="8"/>
      <c r="V48" s="8"/>
      <c r="W48" s="8"/>
      <c r="X48" s="62"/>
    </row>
    <row r="49" spans="1:27" ht="39" outlineLevel="4" x14ac:dyDescent="0.2">
      <c r="A49" s="131"/>
      <c r="B49" s="132"/>
      <c r="C49" s="132"/>
      <c r="D49" s="133"/>
      <c r="E49" s="137" t="s">
        <v>0</v>
      </c>
      <c r="F49" s="157" t="s">
        <v>152</v>
      </c>
      <c r="G49" s="157"/>
      <c r="H49" s="158"/>
      <c r="I49" s="159"/>
      <c r="J49" s="160"/>
      <c r="K49" s="135"/>
      <c r="L49" s="135"/>
      <c r="M49" s="135"/>
      <c r="N49" s="135"/>
      <c r="O49" s="136"/>
      <c r="P49" s="136"/>
      <c r="Q49" s="136"/>
      <c r="R49" s="133"/>
      <c r="S49" s="133"/>
      <c r="T49" s="132"/>
      <c r="U49" s="6"/>
      <c r="V49" s="8"/>
      <c r="W49" s="8"/>
      <c r="X49" s="134" t="str">
        <f>F49</f>
        <v>Čerpání vody 
  na dopravní výšku do 10 m 
    s uvažovaným průměrným přítokem 
      do 500 l/min</v>
      </c>
      <c r="Y49" s="9"/>
      <c r="AA49" s="11"/>
    </row>
    <row r="50" spans="1:27" ht="7.5" customHeight="1" outlineLevel="4" x14ac:dyDescent="0.15">
      <c r="B50" s="71"/>
      <c r="C50" s="71"/>
      <c r="D50" s="62"/>
      <c r="E50" s="62"/>
      <c r="F50" s="63"/>
      <c r="G50" s="62"/>
      <c r="H50" s="67"/>
      <c r="I50" s="106"/>
      <c r="J50" s="65"/>
      <c r="K50" s="67"/>
      <c r="L50" s="67"/>
      <c r="M50" s="67"/>
      <c r="N50" s="67"/>
      <c r="O50" s="65"/>
      <c r="P50" s="65"/>
      <c r="Q50" s="65"/>
      <c r="R50" s="62"/>
      <c r="S50" s="62"/>
      <c r="T50" s="71"/>
      <c r="U50" s="8"/>
      <c r="X50" s="62"/>
    </row>
    <row r="51" spans="1:27" ht="11.25" outlineLevel="3" x14ac:dyDescent="0.2">
      <c r="A51" s="4"/>
      <c r="B51" s="121"/>
      <c r="C51" s="122">
        <v>11</v>
      </c>
      <c r="D51" s="123" t="s">
        <v>114</v>
      </c>
      <c r="E51" s="124" t="s">
        <v>153</v>
      </c>
      <c r="F51" s="125" t="s">
        <v>154</v>
      </c>
      <c r="G51" s="123" t="s">
        <v>155</v>
      </c>
      <c r="H51" s="126">
        <v>30</v>
      </c>
      <c r="I51" s="127">
        <v>0</v>
      </c>
      <c r="J51" s="128">
        <f>H51*I51</f>
        <v>0</v>
      </c>
      <c r="K51" s="126"/>
      <c r="L51" s="126">
        <f>H51*K51</f>
        <v>0</v>
      </c>
      <c r="M51" s="126"/>
      <c r="N51" s="126">
        <f>H51*M51</f>
        <v>0</v>
      </c>
      <c r="O51" s="128">
        <v>21</v>
      </c>
      <c r="P51" s="128">
        <f>J51*(O51/100)</f>
        <v>0</v>
      </c>
      <c r="Q51" s="128">
        <f>J51+P51</f>
        <v>0</v>
      </c>
      <c r="R51" s="129"/>
      <c r="S51" s="129"/>
      <c r="T51" s="130">
        <v>1</v>
      </c>
      <c r="U51" s="8"/>
      <c r="V51" s="8"/>
      <c r="W51" s="8"/>
      <c r="X51" s="62"/>
    </row>
    <row r="52" spans="1:27" ht="39" outlineLevel="4" x14ac:dyDescent="0.2">
      <c r="A52" s="131"/>
      <c r="B52" s="132"/>
      <c r="C52" s="132"/>
      <c r="D52" s="133"/>
      <c r="E52" s="137" t="s">
        <v>0</v>
      </c>
      <c r="F52" s="157" t="s">
        <v>156</v>
      </c>
      <c r="G52" s="157"/>
      <c r="H52" s="158"/>
      <c r="I52" s="159"/>
      <c r="J52" s="160"/>
      <c r="K52" s="135"/>
      <c r="L52" s="135"/>
      <c r="M52" s="135"/>
      <c r="N52" s="135"/>
      <c r="O52" s="136"/>
      <c r="P52" s="136"/>
      <c r="Q52" s="136"/>
      <c r="R52" s="133"/>
      <c r="S52" s="133"/>
      <c r="T52" s="132"/>
      <c r="U52" s="6"/>
      <c r="V52" s="8"/>
      <c r="W52" s="8"/>
      <c r="X52" s="134" t="str">
        <f>F52</f>
        <v>Pohotovost záložní čerpací soupravy 
  pro dopravní výšku do 10 m 
    s uvažovaným průměrným přítokem 
      do 500 l/min</v>
      </c>
      <c r="Y52" s="9"/>
      <c r="AA52" s="11"/>
    </row>
    <row r="53" spans="1:27" ht="7.5" customHeight="1" outlineLevel="4" x14ac:dyDescent="0.15">
      <c r="B53" s="71"/>
      <c r="C53" s="71"/>
      <c r="D53" s="62"/>
      <c r="E53" s="62"/>
      <c r="F53" s="63"/>
      <c r="G53" s="62"/>
      <c r="H53" s="67"/>
      <c r="I53" s="106"/>
      <c r="J53" s="65"/>
      <c r="K53" s="67"/>
      <c r="L53" s="67"/>
      <c r="M53" s="67"/>
      <c r="N53" s="67"/>
      <c r="O53" s="65"/>
      <c r="P53" s="65"/>
      <c r="Q53" s="65"/>
      <c r="R53" s="62"/>
      <c r="S53" s="62"/>
      <c r="T53" s="71"/>
      <c r="U53" s="8"/>
      <c r="X53" s="62"/>
    </row>
    <row r="54" spans="1:27" ht="11.25" outlineLevel="3" x14ac:dyDescent="0.2">
      <c r="A54" s="4"/>
      <c r="B54" s="121"/>
      <c r="C54" s="122">
        <v>12</v>
      </c>
      <c r="D54" s="123" t="s">
        <v>114</v>
      </c>
      <c r="E54" s="124" t="s">
        <v>157</v>
      </c>
      <c r="F54" s="125" t="s">
        <v>158</v>
      </c>
      <c r="G54" s="123" t="s">
        <v>117</v>
      </c>
      <c r="H54" s="126">
        <v>42</v>
      </c>
      <c r="I54" s="127">
        <v>0</v>
      </c>
      <c r="J54" s="128">
        <f>H54*I54</f>
        <v>0</v>
      </c>
      <c r="K54" s="126"/>
      <c r="L54" s="126">
        <f>H54*K54</f>
        <v>0</v>
      </c>
      <c r="M54" s="126">
        <v>0.35499999999999998</v>
      </c>
      <c r="N54" s="126">
        <f>H54*M54</f>
        <v>14.91</v>
      </c>
      <c r="O54" s="128">
        <v>21</v>
      </c>
      <c r="P54" s="128">
        <f>J54*(O54/100)</f>
        <v>0</v>
      </c>
      <c r="Q54" s="128">
        <f>J54+P54</f>
        <v>0</v>
      </c>
      <c r="R54" s="129"/>
      <c r="S54" s="129"/>
      <c r="T54" s="130">
        <v>1</v>
      </c>
      <c r="U54" s="8"/>
      <c r="V54" s="8"/>
      <c r="W54" s="8"/>
      <c r="X54" s="62"/>
    </row>
    <row r="55" spans="1:27" ht="29.25" outlineLevel="4" x14ac:dyDescent="0.2">
      <c r="A55" s="131"/>
      <c r="B55" s="132"/>
      <c r="C55" s="132"/>
      <c r="D55" s="133"/>
      <c r="E55" s="137" t="s">
        <v>0</v>
      </c>
      <c r="F55" s="157" t="s">
        <v>159</v>
      </c>
      <c r="G55" s="157"/>
      <c r="H55" s="158"/>
      <c r="I55" s="159"/>
      <c r="J55" s="160"/>
      <c r="K55" s="135"/>
      <c r="L55" s="135"/>
      <c r="M55" s="135"/>
      <c r="N55" s="135"/>
      <c r="O55" s="136"/>
      <c r="P55" s="136"/>
      <c r="Q55" s="136"/>
      <c r="R55" s="133"/>
      <c r="S55" s="133"/>
      <c r="T55" s="132"/>
      <c r="U55" s="6"/>
      <c r="V55" s="8"/>
      <c r="W55" s="8"/>
      <c r="X55" s="134" t="str">
        <f>F55</f>
        <v>Rozebírání zpevněných ploch  
  s přemístěním na skládku na vzdálenost do 20 m nebo s naložením na dopravní prostředek 
    ze silničních panelů</v>
      </c>
      <c r="Y55" s="9"/>
      <c r="AA55" s="11"/>
    </row>
    <row r="56" spans="1:27" ht="7.5" customHeight="1" outlineLevel="4" x14ac:dyDescent="0.15">
      <c r="B56" s="71"/>
      <c r="C56" s="71"/>
      <c r="D56" s="62"/>
      <c r="E56" s="62"/>
      <c r="F56" s="63"/>
      <c r="G56" s="62"/>
      <c r="H56" s="67"/>
      <c r="I56" s="106"/>
      <c r="J56" s="65"/>
      <c r="K56" s="67"/>
      <c r="L56" s="67"/>
      <c r="M56" s="67"/>
      <c r="N56" s="67"/>
      <c r="O56" s="65"/>
      <c r="P56" s="65"/>
      <c r="Q56" s="65"/>
      <c r="R56" s="62"/>
      <c r="S56" s="62"/>
      <c r="T56" s="71"/>
      <c r="U56" s="8"/>
      <c r="X56" s="62"/>
    </row>
    <row r="57" spans="1:27" ht="11.25" outlineLevel="3" x14ac:dyDescent="0.2">
      <c r="A57" s="4"/>
      <c r="B57" s="121"/>
      <c r="C57" s="122">
        <v>13</v>
      </c>
      <c r="D57" s="123" t="s">
        <v>114</v>
      </c>
      <c r="E57" s="124" t="s">
        <v>160</v>
      </c>
      <c r="F57" s="125" t="s">
        <v>161</v>
      </c>
      <c r="G57" s="123" t="s">
        <v>121</v>
      </c>
      <c r="H57" s="126">
        <v>10.5</v>
      </c>
      <c r="I57" s="127">
        <v>0</v>
      </c>
      <c r="J57" s="128">
        <f>H57*I57</f>
        <v>0</v>
      </c>
      <c r="K57" s="126"/>
      <c r="L57" s="126">
        <f>H57*K57</f>
        <v>0</v>
      </c>
      <c r="M57" s="126">
        <v>1.9</v>
      </c>
      <c r="N57" s="126">
        <f>H57*M57</f>
        <v>19.95</v>
      </c>
      <c r="O57" s="128">
        <v>21</v>
      </c>
      <c r="P57" s="128">
        <f>J57*(O57/100)</f>
        <v>0</v>
      </c>
      <c r="Q57" s="128">
        <f>J57+P57</f>
        <v>0</v>
      </c>
      <c r="R57" s="129"/>
      <c r="S57" s="129"/>
      <c r="T57" s="130">
        <v>1</v>
      </c>
      <c r="U57" s="8"/>
      <c r="V57" s="8"/>
      <c r="W57" s="8"/>
      <c r="X57" s="62"/>
    </row>
    <row r="58" spans="1:27" ht="29.25" outlineLevel="4" x14ac:dyDescent="0.2">
      <c r="A58" s="131"/>
      <c r="B58" s="132"/>
      <c r="C58" s="132"/>
      <c r="D58" s="133"/>
      <c r="E58" s="137" t="s">
        <v>0</v>
      </c>
      <c r="F58" s="157" t="s">
        <v>162</v>
      </c>
      <c r="G58" s="157"/>
      <c r="H58" s="158"/>
      <c r="I58" s="159"/>
      <c r="J58" s="160"/>
      <c r="K58" s="135"/>
      <c r="L58" s="135"/>
      <c r="M58" s="135"/>
      <c r="N58" s="135"/>
      <c r="O58" s="136"/>
      <c r="P58" s="136"/>
      <c r="Q58" s="136"/>
      <c r="R58" s="133"/>
      <c r="S58" s="133"/>
      <c r="T58" s="132"/>
      <c r="U58" s="6"/>
      <c r="V58" s="8"/>
      <c r="W58" s="8"/>
      <c r="X58" s="134" t="str">
        <f>F58</f>
        <v>Odstranění podkladů zpevněných ploch  
  s přemístěním na skládku na vzdálenost do 20 m nebo s naložením na dopravní prostředek 
    z kameniva drceného</v>
      </c>
      <c r="Y58" s="9"/>
      <c r="AA58" s="11"/>
    </row>
    <row r="59" spans="1:27" ht="7.5" customHeight="1" outlineLevel="4" x14ac:dyDescent="0.15">
      <c r="B59" s="71"/>
      <c r="C59" s="71"/>
      <c r="D59" s="62"/>
      <c r="E59" s="62"/>
      <c r="F59" s="63"/>
      <c r="G59" s="62"/>
      <c r="H59" s="67"/>
      <c r="I59" s="106"/>
      <c r="J59" s="65"/>
      <c r="K59" s="67"/>
      <c r="L59" s="67"/>
      <c r="M59" s="67"/>
      <c r="N59" s="67"/>
      <c r="O59" s="65"/>
      <c r="P59" s="65"/>
      <c r="Q59" s="65"/>
      <c r="R59" s="62"/>
      <c r="S59" s="62"/>
      <c r="T59" s="71"/>
      <c r="U59" s="8"/>
      <c r="X59" s="62"/>
    </row>
    <row r="60" spans="1:27" outlineLevel="3" x14ac:dyDescent="0.15">
      <c r="B60" s="6"/>
      <c r="C60" s="6"/>
      <c r="D60" s="6"/>
      <c r="E60" s="6"/>
      <c r="F60" s="6"/>
      <c r="G60" s="6"/>
      <c r="H60" s="6"/>
      <c r="I60" s="8"/>
      <c r="J60" s="8"/>
      <c r="K60" s="6"/>
      <c r="L60" s="6"/>
      <c r="M60" s="6"/>
      <c r="N60" s="6"/>
      <c r="O60" s="6"/>
      <c r="P60" s="8"/>
      <c r="Q60" s="8"/>
      <c r="R60" s="8"/>
      <c r="S60" s="6"/>
      <c r="T60" s="6"/>
      <c r="X60" s="6"/>
    </row>
    <row r="61" spans="1:27" ht="11.25" outlineLevel="2" x14ac:dyDescent="0.2">
      <c r="A61" s="98" t="s">
        <v>76</v>
      </c>
      <c r="B61" s="102">
        <v>3</v>
      </c>
      <c r="C61" s="115"/>
      <c r="D61" s="116" t="s">
        <v>113</v>
      </c>
      <c r="E61" s="116"/>
      <c r="F61" s="117" t="s">
        <v>77</v>
      </c>
      <c r="G61" s="116"/>
      <c r="H61" s="118"/>
      <c r="I61" s="119"/>
      <c r="J61" s="100">
        <f>SUBTOTAL(9,J62:J75)</f>
        <v>0</v>
      </c>
      <c r="K61" s="118"/>
      <c r="L61" s="101">
        <f>SUBTOTAL(9,L62:L75)</f>
        <v>40.494124999999997</v>
      </c>
      <c r="M61" s="118"/>
      <c r="N61" s="101">
        <f>SUBTOTAL(9,N62:N75)</f>
        <v>0</v>
      </c>
      <c r="O61" s="120"/>
      <c r="P61" s="100">
        <f>SUBTOTAL(9,P62:P75)</f>
        <v>0</v>
      </c>
      <c r="Q61" s="100">
        <f>SUBTOTAL(9,Q62:Q75)</f>
        <v>0</v>
      </c>
      <c r="R61" s="116"/>
      <c r="S61" s="116"/>
      <c r="T61" s="102">
        <f>SUBTOTAL(9,T62:T75)</f>
        <v>3</v>
      </c>
      <c r="U61" s="6"/>
      <c r="V61" s="8"/>
      <c r="W61" s="8"/>
      <c r="X61" s="62"/>
    </row>
    <row r="62" spans="1:27" ht="11.25" outlineLevel="3" x14ac:dyDescent="0.2">
      <c r="A62" s="4"/>
      <c r="B62" s="121"/>
      <c r="C62" s="122">
        <v>14</v>
      </c>
      <c r="D62" s="123" t="s">
        <v>114</v>
      </c>
      <c r="E62" s="124" t="s">
        <v>163</v>
      </c>
      <c r="F62" s="125" t="s">
        <v>164</v>
      </c>
      <c r="G62" s="123" t="s">
        <v>121</v>
      </c>
      <c r="H62" s="126">
        <v>10.5</v>
      </c>
      <c r="I62" s="127">
        <v>0</v>
      </c>
      <c r="J62" s="128">
        <f>H62*I62</f>
        <v>0</v>
      </c>
      <c r="K62" s="126">
        <v>1.9312499999999999</v>
      </c>
      <c r="L62" s="126">
        <f>H62*K62</f>
        <v>20.278124999999999</v>
      </c>
      <c r="M62" s="126"/>
      <c r="N62" s="126">
        <f>H62*M62</f>
        <v>0</v>
      </c>
      <c r="O62" s="128">
        <v>21</v>
      </c>
      <c r="P62" s="128">
        <f>J62*(O62/100)</f>
        <v>0</v>
      </c>
      <c r="Q62" s="128">
        <f>J62+P62</f>
        <v>0</v>
      </c>
      <c r="R62" s="129"/>
      <c r="S62" s="129"/>
      <c r="T62" s="130">
        <v>1</v>
      </c>
      <c r="U62" s="8"/>
      <c r="V62" s="8"/>
      <c r="W62" s="8"/>
      <c r="X62" s="62"/>
    </row>
    <row r="63" spans="1:27" ht="29.25" outlineLevel="4" x14ac:dyDescent="0.2">
      <c r="A63" s="131"/>
      <c r="B63" s="132"/>
      <c r="C63" s="132"/>
      <c r="D63" s="133"/>
      <c r="E63" s="137" t="s">
        <v>0</v>
      </c>
      <c r="F63" s="157" t="s">
        <v>165</v>
      </c>
      <c r="G63" s="157"/>
      <c r="H63" s="158"/>
      <c r="I63" s="159"/>
      <c r="J63" s="160"/>
      <c r="K63" s="135"/>
      <c r="L63" s="135"/>
      <c r="M63" s="135"/>
      <c r="N63" s="135"/>
      <c r="O63" s="136"/>
      <c r="P63" s="136"/>
      <c r="Q63" s="136"/>
      <c r="R63" s="133"/>
      <c r="S63" s="133"/>
      <c r="T63" s="132"/>
      <c r="U63" s="6"/>
      <c r="V63" s="8"/>
      <c r="W63" s="8"/>
      <c r="X63" s="134" t="str">
        <f>F63</f>
        <v>Podklad pro zpevněné plochy  
  s rozprostřením a s hutněním 
    z kameniva drceného frakce 0 - 63 mm</v>
      </c>
      <c r="Y63" s="9"/>
      <c r="AA63" s="11"/>
    </row>
    <row r="64" spans="1:27" ht="7.5" customHeight="1" outlineLevel="4" x14ac:dyDescent="0.15">
      <c r="B64" s="71"/>
      <c r="C64" s="71"/>
      <c r="D64" s="62"/>
      <c r="E64" s="62"/>
      <c r="F64" s="63"/>
      <c r="G64" s="62"/>
      <c r="H64" s="67"/>
      <c r="I64" s="106"/>
      <c r="J64" s="65"/>
      <c r="K64" s="67"/>
      <c r="L64" s="67"/>
      <c r="M64" s="67"/>
      <c r="N64" s="67"/>
      <c r="O64" s="65"/>
      <c r="P64" s="65"/>
      <c r="Q64" s="65"/>
      <c r="R64" s="62"/>
      <c r="S64" s="62"/>
      <c r="T64" s="71"/>
      <c r="U64" s="8"/>
      <c r="X64" s="62"/>
    </row>
    <row r="65" spans="1:27" ht="11.25" outlineLevel="4" x14ac:dyDescent="0.2">
      <c r="A65" s="138"/>
      <c r="B65" s="139"/>
      <c r="C65" s="139"/>
      <c r="D65" s="140"/>
      <c r="E65" s="146" t="s">
        <v>1</v>
      </c>
      <c r="F65" s="141" t="s">
        <v>166</v>
      </c>
      <c r="G65" s="140"/>
      <c r="H65" s="142">
        <v>10.5</v>
      </c>
      <c r="I65" s="143"/>
      <c r="J65" s="144"/>
      <c r="K65" s="145"/>
      <c r="L65" s="145"/>
      <c r="M65" s="145"/>
      <c r="N65" s="145"/>
      <c r="O65" s="144"/>
      <c r="P65" s="144"/>
      <c r="Q65" s="144"/>
      <c r="R65" s="140"/>
      <c r="S65" s="140"/>
      <c r="T65" s="139"/>
      <c r="U65" s="6"/>
      <c r="V65" s="8"/>
      <c r="W65" s="8"/>
      <c r="X65" s="62"/>
    </row>
    <row r="66" spans="1:27" ht="7.5" customHeight="1" outlineLevel="4" x14ac:dyDescent="0.15">
      <c r="A66" s="8"/>
      <c r="B66" s="71"/>
      <c r="C66" s="71"/>
      <c r="D66" s="62"/>
      <c r="E66" s="62"/>
      <c r="F66" s="105"/>
      <c r="G66" s="62"/>
      <c r="H66" s="67"/>
      <c r="I66" s="106"/>
      <c r="J66" s="65"/>
      <c r="K66" s="67"/>
      <c r="L66" s="67"/>
      <c r="M66" s="67"/>
      <c r="N66" s="67"/>
      <c r="O66" s="65"/>
      <c r="P66" s="65"/>
      <c r="Q66" s="65"/>
      <c r="R66" s="62"/>
      <c r="S66" s="62"/>
      <c r="T66" s="71"/>
      <c r="U66" s="8"/>
      <c r="X66" s="62"/>
    </row>
    <row r="67" spans="1:27" ht="11.25" outlineLevel="3" x14ac:dyDescent="0.2">
      <c r="A67" s="4"/>
      <c r="B67" s="121"/>
      <c r="C67" s="122">
        <v>15</v>
      </c>
      <c r="D67" s="123" t="s">
        <v>114</v>
      </c>
      <c r="E67" s="124" t="s">
        <v>167</v>
      </c>
      <c r="F67" s="125" t="s">
        <v>168</v>
      </c>
      <c r="G67" s="123" t="s">
        <v>117</v>
      </c>
      <c r="H67" s="126">
        <v>42</v>
      </c>
      <c r="I67" s="127">
        <v>0</v>
      </c>
      <c r="J67" s="128">
        <f>H67*I67</f>
        <v>0</v>
      </c>
      <c r="K67" s="126">
        <v>0.108</v>
      </c>
      <c r="L67" s="126">
        <f>H67*K67</f>
        <v>4.5359999999999996</v>
      </c>
      <c r="M67" s="126"/>
      <c r="N67" s="126">
        <f>H67*M67</f>
        <v>0</v>
      </c>
      <c r="O67" s="128">
        <v>21</v>
      </c>
      <c r="P67" s="128">
        <f>J67*(O67/100)</f>
        <v>0</v>
      </c>
      <c r="Q67" s="128">
        <f>J67+P67</f>
        <v>0</v>
      </c>
      <c r="R67" s="129"/>
      <c r="S67" s="129"/>
      <c r="T67" s="130">
        <v>1</v>
      </c>
      <c r="U67" s="8"/>
      <c r="V67" s="8"/>
      <c r="W67" s="8"/>
      <c r="X67" s="62"/>
    </row>
    <row r="68" spans="1:27" ht="29.25" outlineLevel="4" x14ac:dyDescent="0.2">
      <c r="A68" s="131"/>
      <c r="B68" s="132"/>
      <c r="C68" s="132"/>
      <c r="D68" s="133"/>
      <c r="E68" s="137" t="s">
        <v>0</v>
      </c>
      <c r="F68" s="157" t="s">
        <v>169</v>
      </c>
      <c r="G68" s="157"/>
      <c r="H68" s="158"/>
      <c r="I68" s="159"/>
      <c r="J68" s="160"/>
      <c r="K68" s="135"/>
      <c r="L68" s="135"/>
      <c r="M68" s="135"/>
      <c r="N68" s="135"/>
      <c r="O68" s="136"/>
      <c r="P68" s="136"/>
      <c r="Q68" s="136"/>
      <c r="R68" s="133"/>
      <c r="S68" s="133"/>
      <c r="T68" s="132"/>
      <c r="U68" s="6"/>
      <c r="V68" s="8"/>
      <c r="W68" s="8"/>
      <c r="X68" s="134" t="str">
        <f>F68</f>
        <v>Zřízení zpevněné plochy ze silničních panelů  
  osazených do lože 
    tl. 50 mm z kameniva</v>
      </c>
      <c r="Y68" s="9"/>
      <c r="AA68" s="11"/>
    </row>
    <row r="69" spans="1:27" ht="7.5" customHeight="1" outlineLevel="4" x14ac:dyDescent="0.15">
      <c r="B69" s="71"/>
      <c r="C69" s="71"/>
      <c r="D69" s="62"/>
      <c r="E69" s="62"/>
      <c r="F69" s="63"/>
      <c r="G69" s="62"/>
      <c r="H69" s="67"/>
      <c r="I69" s="106"/>
      <c r="J69" s="65"/>
      <c r="K69" s="67"/>
      <c r="L69" s="67"/>
      <c r="M69" s="67"/>
      <c r="N69" s="67"/>
      <c r="O69" s="65"/>
      <c r="P69" s="65"/>
      <c r="Q69" s="65"/>
      <c r="R69" s="62"/>
      <c r="S69" s="62"/>
      <c r="T69" s="71"/>
      <c r="U69" s="8"/>
      <c r="X69" s="62"/>
    </row>
    <row r="70" spans="1:27" ht="11.25" outlineLevel="4" x14ac:dyDescent="0.2">
      <c r="A70" s="138"/>
      <c r="B70" s="139"/>
      <c r="C70" s="139"/>
      <c r="D70" s="140"/>
      <c r="E70" s="146" t="s">
        <v>1</v>
      </c>
      <c r="F70" s="141" t="s">
        <v>170</v>
      </c>
      <c r="G70" s="140"/>
      <c r="H70" s="142">
        <v>42</v>
      </c>
      <c r="I70" s="143"/>
      <c r="J70" s="144"/>
      <c r="K70" s="145"/>
      <c r="L70" s="145"/>
      <c r="M70" s="145"/>
      <c r="N70" s="145"/>
      <c r="O70" s="144"/>
      <c r="P70" s="144"/>
      <c r="Q70" s="144"/>
      <c r="R70" s="140"/>
      <c r="S70" s="140"/>
      <c r="T70" s="139"/>
      <c r="U70" s="6"/>
      <c r="V70" s="8"/>
      <c r="W70" s="8"/>
      <c r="X70" s="62"/>
    </row>
    <row r="71" spans="1:27" ht="7.5" customHeight="1" outlineLevel="4" x14ac:dyDescent="0.15">
      <c r="A71" s="8"/>
      <c r="B71" s="71"/>
      <c r="C71" s="71"/>
      <c r="D71" s="62"/>
      <c r="E71" s="62"/>
      <c r="F71" s="105"/>
      <c r="G71" s="62"/>
      <c r="H71" s="67"/>
      <c r="I71" s="106"/>
      <c r="J71" s="65"/>
      <c r="K71" s="67"/>
      <c r="L71" s="67"/>
      <c r="M71" s="67"/>
      <c r="N71" s="67"/>
      <c r="O71" s="65"/>
      <c r="P71" s="65"/>
      <c r="Q71" s="65"/>
      <c r="R71" s="62"/>
      <c r="S71" s="62"/>
      <c r="T71" s="71"/>
      <c r="U71" s="8"/>
      <c r="X71" s="62"/>
    </row>
    <row r="72" spans="1:27" ht="11.25" outlineLevel="3" x14ac:dyDescent="0.2">
      <c r="A72" s="4"/>
      <c r="B72" s="121"/>
      <c r="C72" s="122">
        <v>16</v>
      </c>
      <c r="D72" s="123" t="s">
        <v>171</v>
      </c>
      <c r="E72" s="124" t="s">
        <v>172</v>
      </c>
      <c r="F72" s="125" t="s">
        <v>173</v>
      </c>
      <c r="G72" s="123" t="s">
        <v>174</v>
      </c>
      <c r="H72" s="126">
        <v>14</v>
      </c>
      <c r="I72" s="127">
        <v>0</v>
      </c>
      <c r="J72" s="128">
        <f>H72*I72</f>
        <v>0</v>
      </c>
      <c r="K72" s="126">
        <v>1.1200000000000001</v>
      </c>
      <c r="L72" s="126">
        <f>H72*K72</f>
        <v>15.680000000000001</v>
      </c>
      <c r="M72" s="126"/>
      <c r="N72" s="126">
        <f>H72*M72</f>
        <v>0</v>
      </c>
      <c r="O72" s="128">
        <v>21</v>
      </c>
      <c r="P72" s="128">
        <f>J72*(O72/100)</f>
        <v>0</v>
      </c>
      <c r="Q72" s="128">
        <f>J72+P72</f>
        <v>0</v>
      </c>
      <c r="R72" s="129"/>
      <c r="S72" s="129"/>
      <c r="T72" s="130">
        <v>1</v>
      </c>
      <c r="U72" s="8"/>
      <c r="V72" s="8"/>
      <c r="W72" s="8"/>
      <c r="X72" s="62"/>
    </row>
    <row r="73" spans="1:27" ht="9.75" outlineLevel="4" x14ac:dyDescent="0.2">
      <c r="A73" s="131"/>
      <c r="B73" s="132"/>
      <c r="C73" s="132"/>
      <c r="D73" s="133"/>
      <c r="E73" s="137" t="s">
        <v>0</v>
      </c>
      <c r="F73" s="157" t="s">
        <v>43</v>
      </c>
      <c r="G73" s="157"/>
      <c r="H73" s="158"/>
      <c r="I73" s="159"/>
      <c r="J73" s="160"/>
      <c r="K73" s="135"/>
      <c r="L73" s="135"/>
      <c r="M73" s="135"/>
      <c r="N73" s="135"/>
      <c r="O73" s="136"/>
      <c r="P73" s="136"/>
      <c r="Q73" s="136"/>
      <c r="R73" s="133"/>
      <c r="S73" s="133"/>
      <c r="T73" s="132"/>
      <c r="U73" s="6"/>
      <c r="V73" s="8"/>
      <c r="W73" s="8"/>
      <c r="X73" s="134" t="str">
        <f>F73</f>
        <v>---</v>
      </c>
      <c r="Y73" s="9"/>
      <c r="AA73" s="11"/>
    </row>
    <row r="74" spans="1:27" ht="7.5" customHeight="1" outlineLevel="4" x14ac:dyDescent="0.15">
      <c r="B74" s="71"/>
      <c r="C74" s="71"/>
      <c r="D74" s="62"/>
      <c r="E74" s="62"/>
      <c r="F74" s="63"/>
      <c r="G74" s="62"/>
      <c r="H74" s="67"/>
      <c r="I74" s="106"/>
      <c r="J74" s="65"/>
      <c r="K74" s="67"/>
      <c r="L74" s="67"/>
      <c r="M74" s="67"/>
      <c r="N74" s="67"/>
      <c r="O74" s="65"/>
      <c r="P74" s="65"/>
      <c r="Q74" s="65"/>
      <c r="R74" s="62"/>
      <c r="S74" s="62"/>
      <c r="T74" s="71"/>
      <c r="U74" s="8"/>
      <c r="X74" s="62"/>
    </row>
    <row r="75" spans="1:27" outlineLevel="3" x14ac:dyDescent="0.15">
      <c r="B75" s="6"/>
      <c r="C75" s="6"/>
      <c r="D75" s="6"/>
      <c r="E75" s="6"/>
      <c r="F75" s="6"/>
      <c r="G75" s="6"/>
      <c r="H75" s="6"/>
      <c r="I75" s="8"/>
      <c r="J75" s="8"/>
      <c r="K75" s="6"/>
      <c r="L75" s="6"/>
      <c r="M75" s="6"/>
      <c r="N75" s="6"/>
      <c r="O75" s="6"/>
      <c r="P75" s="8"/>
      <c r="Q75" s="8"/>
      <c r="R75" s="8"/>
      <c r="S75" s="6"/>
      <c r="T75" s="6"/>
      <c r="X75" s="6"/>
    </row>
    <row r="76" spans="1:27" ht="11.25" outlineLevel="2" x14ac:dyDescent="0.2">
      <c r="A76" s="98" t="s">
        <v>78</v>
      </c>
      <c r="B76" s="102">
        <v>3</v>
      </c>
      <c r="C76" s="115"/>
      <c r="D76" s="116" t="s">
        <v>113</v>
      </c>
      <c r="E76" s="116"/>
      <c r="F76" s="117" t="s">
        <v>79</v>
      </c>
      <c r="G76" s="116"/>
      <c r="H76" s="118"/>
      <c r="I76" s="119"/>
      <c r="J76" s="100">
        <f>SUBTOTAL(9,J77:J89)</f>
        <v>0</v>
      </c>
      <c r="K76" s="118"/>
      <c r="L76" s="101">
        <f>SUBTOTAL(9,L77:L89)</f>
        <v>0</v>
      </c>
      <c r="M76" s="118"/>
      <c r="N76" s="101">
        <f>SUBTOTAL(9,N77:N89)</f>
        <v>0</v>
      </c>
      <c r="O76" s="120"/>
      <c r="P76" s="100">
        <f>SUBTOTAL(9,P77:P89)</f>
        <v>0</v>
      </c>
      <c r="Q76" s="100">
        <f>SUBTOTAL(9,Q77:Q89)</f>
        <v>0</v>
      </c>
      <c r="R76" s="116"/>
      <c r="S76" s="116"/>
      <c r="T76" s="102">
        <f>SUBTOTAL(9,T77:T89)</f>
        <v>4</v>
      </c>
      <c r="U76" s="6"/>
      <c r="V76" s="8"/>
      <c r="W76" s="8"/>
      <c r="X76" s="62"/>
    </row>
    <row r="77" spans="1:27" ht="11.25" outlineLevel="3" x14ac:dyDescent="0.2">
      <c r="A77" s="4"/>
      <c r="B77" s="121"/>
      <c r="C77" s="122">
        <v>17</v>
      </c>
      <c r="D77" s="123" t="s">
        <v>114</v>
      </c>
      <c r="E77" s="124" t="s">
        <v>175</v>
      </c>
      <c r="F77" s="125" t="s">
        <v>176</v>
      </c>
      <c r="G77" s="123" t="s">
        <v>146</v>
      </c>
      <c r="H77" s="126">
        <v>19.95</v>
      </c>
      <c r="I77" s="127">
        <v>0</v>
      </c>
      <c r="J77" s="128">
        <f>H77*I77</f>
        <v>0</v>
      </c>
      <c r="K77" s="126"/>
      <c r="L77" s="126">
        <f>H77*K77</f>
        <v>0</v>
      </c>
      <c r="M77" s="126"/>
      <c r="N77" s="126">
        <f>H77*M77</f>
        <v>0</v>
      </c>
      <c r="O77" s="128">
        <v>21</v>
      </c>
      <c r="P77" s="128">
        <f>J77*(O77/100)</f>
        <v>0</v>
      </c>
      <c r="Q77" s="128">
        <f>J77+P77</f>
        <v>0</v>
      </c>
      <c r="R77" s="129"/>
      <c r="S77" s="129"/>
      <c r="T77" s="130">
        <v>1</v>
      </c>
      <c r="U77" s="8"/>
      <c r="V77" s="8"/>
      <c r="W77" s="8"/>
      <c r="X77" s="62"/>
    </row>
    <row r="78" spans="1:27" ht="9.75" outlineLevel="4" x14ac:dyDescent="0.2">
      <c r="A78" s="131"/>
      <c r="B78" s="132"/>
      <c r="C78" s="132"/>
      <c r="D78" s="133"/>
      <c r="E78" s="137" t="s">
        <v>0</v>
      </c>
      <c r="F78" s="157" t="s">
        <v>177</v>
      </c>
      <c r="G78" s="157"/>
      <c r="H78" s="158"/>
      <c r="I78" s="159"/>
      <c r="J78" s="160"/>
      <c r="K78" s="135"/>
      <c r="L78" s="135"/>
      <c r="M78" s="135"/>
      <c r="N78" s="135"/>
      <c r="O78" s="136"/>
      <c r="P78" s="136"/>
      <c r="Q78" s="136"/>
      <c r="R78" s="133"/>
      <c r="S78" s="133"/>
      <c r="T78" s="132"/>
      <c r="U78" s="6"/>
      <c r="V78" s="8"/>
      <c r="W78" s="8"/>
      <c r="X78" s="134" t="str">
        <f>F78</f>
        <v>Vodorovná doprava suti bez naložení, ale se složením a s hrubým urovnáním ze sypkých materiálů, na vzdálenost do 1 km</v>
      </c>
      <c r="Y78" s="9"/>
      <c r="AA78" s="11"/>
    </row>
    <row r="79" spans="1:27" ht="7.5" customHeight="1" outlineLevel="4" x14ac:dyDescent="0.15">
      <c r="B79" s="71"/>
      <c r="C79" s="71"/>
      <c r="D79" s="62"/>
      <c r="E79" s="62"/>
      <c r="F79" s="63"/>
      <c r="G79" s="62"/>
      <c r="H79" s="67"/>
      <c r="I79" s="106"/>
      <c r="J79" s="65"/>
      <c r="K79" s="67"/>
      <c r="L79" s="67"/>
      <c r="M79" s="67"/>
      <c r="N79" s="67"/>
      <c r="O79" s="65"/>
      <c r="P79" s="65"/>
      <c r="Q79" s="65"/>
      <c r="R79" s="62"/>
      <c r="S79" s="62"/>
      <c r="T79" s="71"/>
      <c r="U79" s="8"/>
      <c r="X79" s="62"/>
    </row>
    <row r="80" spans="1:27" ht="11.25" outlineLevel="3" x14ac:dyDescent="0.2">
      <c r="A80" s="4"/>
      <c r="B80" s="121"/>
      <c r="C80" s="122">
        <v>18</v>
      </c>
      <c r="D80" s="123" t="s">
        <v>114</v>
      </c>
      <c r="E80" s="124" t="s">
        <v>178</v>
      </c>
      <c r="F80" s="125" t="s">
        <v>179</v>
      </c>
      <c r="G80" s="123" t="s">
        <v>146</v>
      </c>
      <c r="H80" s="126">
        <v>199.5</v>
      </c>
      <c r="I80" s="127">
        <v>0</v>
      </c>
      <c r="J80" s="128">
        <f>H80*I80</f>
        <v>0</v>
      </c>
      <c r="K80" s="126"/>
      <c r="L80" s="126">
        <f>H80*K80</f>
        <v>0</v>
      </c>
      <c r="M80" s="126"/>
      <c r="N80" s="126">
        <f>H80*M80</f>
        <v>0</v>
      </c>
      <c r="O80" s="128">
        <v>21</v>
      </c>
      <c r="P80" s="128">
        <f>J80*(O80/100)</f>
        <v>0</v>
      </c>
      <c r="Q80" s="128">
        <f>J80+P80</f>
        <v>0</v>
      </c>
      <c r="R80" s="129"/>
      <c r="S80" s="129"/>
      <c r="T80" s="130">
        <v>1</v>
      </c>
      <c r="U80" s="8"/>
      <c r="V80" s="8"/>
      <c r="W80" s="8"/>
      <c r="X80" s="62"/>
    </row>
    <row r="81" spans="1:27" ht="9.75" outlineLevel="4" x14ac:dyDescent="0.2">
      <c r="A81" s="131"/>
      <c r="B81" s="132"/>
      <c r="C81" s="132"/>
      <c r="D81" s="133"/>
      <c r="E81" s="137" t="s">
        <v>0</v>
      </c>
      <c r="F81" s="157" t="s">
        <v>180</v>
      </c>
      <c r="G81" s="157"/>
      <c r="H81" s="158"/>
      <c r="I81" s="159"/>
      <c r="J81" s="160"/>
      <c r="K81" s="135"/>
      <c r="L81" s="135"/>
      <c r="M81" s="135"/>
      <c r="N81" s="135"/>
      <c r="O81" s="136"/>
      <c r="P81" s="136"/>
      <c r="Q81" s="136"/>
      <c r="R81" s="133"/>
      <c r="S81" s="133"/>
      <c r="T81" s="132"/>
      <c r="U81" s="6"/>
      <c r="V81" s="8"/>
      <c r="W81" s="8"/>
      <c r="X81" s="134" t="str">
        <f>F81</f>
        <v>Vodorovná doprava suti bez naložení, ale se složením a s hrubým urovnáním Příplatek k ceně za každý další i započatý 1 km přes 1 km</v>
      </c>
      <c r="Y81" s="9"/>
      <c r="AA81" s="11"/>
    </row>
    <row r="82" spans="1:27" ht="7.5" customHeight="1" outlineLevel="4" x14ac:dyDescent="0.15">
      <c r="B82" s="71"/>
      <c r="C82" s="71"/>
      <c r="D82" s="62"/>
      <c r="E82" s="62"/>
      <c r="F82" s="63"/>
      <c r="G82" s="62"/>
      <c r="H82" s="67"/>
      <c r="I82" s="106"/>
      <c r="J82" s="65"/>
      <c r="K82" s="67"/>
      <c r="L82" s="67"/>
      <c r="M82" s="67"/>
      <c r="N82" s="67"/>
      <c r="O82" s="65"/>
      <c r="P82" s="65"/>
      <c r="Q82" s="65"/>
      <c r="R82" s="62"/>
      <c r="S82" s="62"/>
      <c r="T82" s="71"/>
      <c r="U82" s="8"/>
      <c r="X82" s="62"/>
    </row>
    <row r="83" spans="1:27" ht="22.5" outlineLevel="3" x14ac:dyDescent="0.2">
      <c r="A83" s="4"/>
      <c r="B83" s="121"/>
      <c r="C83" s="122">
        <v>19</v>
      </c>
      <c r="D83" s="123" t="s">
        <v>114</v>
      </c>
      <c r="E83" s="124" t="s">
        <v>181</v>
      </c>
      <c r="F83" s="125" t="s">
        <v>147</v>
      </c>
      <c r="G83" s="123" t="s">
        <v>146</v>
      </c>
      <c r="H83" s="126">
        <v>19.95</v>
      </c>
      <c r="I83" s="127">
        <v>0</v>
      </c>
      <c r="J83" s="128">
        <f>H83*I83</f>
        <v>0</v>
      </c>
      <c r="K83" s="126"/>
      <c r="L83" s="126">
        <f>H83*K83</f>
        <v>0</v>
      </c>
      <c r="M83" s="126"/>
      <c r="N83" s="126">
        <f>H83*M83</f>
        <v>0</v>
      </c>
      <c r="O83" s="128">
        <v>21</v>
      </c>
      <c r="P83" s="128">
        <f>J83*(O83/100)</f>
        <v>0</v>
      </c>
      <c r="Q83" s="128">
        <f>J83+P83</f>
        <v>0</v>
      </c>
      <c r="R83" s="129"/>
      <c r="S83" s="129"/>
      <c r="T83" s="130">
        <v>1</v>
      </c>
      <c r="U83" s="8"/>
      <c r="V83" s="8"/>
      <c r="W83" s="8"/>
      <c r="X83" s="62"/>
    </row>
    <row r="84" spans="1:27" ht="9.75" outlineLevel="4" x14ac:dyDescent="0.2">
      <c r="A84" s="131"/>
      <c r="B84" s="132"/>
      <c r="C84" s="132"/>
      <c r="D84" s="133"/>
      <c r="E84" s="137" t="s">
        <v>0</v>
      </c>
      <c r="F84" s="157" t="s">
        <v>147</v>
      </c>
      <c r="G84" s="157"/>
      <c r="H84" s="158"/>
      <c r="I84" s="159"/>
      <c r="J84" s="160"/>
      <c r="K84" s="135"/>
      <c r="L84" s="135"/>
      <c r="M84" s="135"/>
      <c r="N84" s="135"/>
      <c r="O84" s="136"/>
      <c r="P84" s="136"/>
      <c r="Q84" s="136"/>
      <c r="R84" s="133"/>
      <c r="S84" s="133"/>
      <c r="T84" s="132"/>
      <c r="U84" s="6"/>
      <c r="V84" s="8"/>
      <c r="W84" s="8"/>
      <c r="X84" s="134" t="str">
        <f>F84</f>
        <v>Poplatek za uložení stavebního odpadu na recyklační skládce (skládkovné) zeminy a kamení zatříděného do Katalogu odpadů pod kódem 17 05 04</v>
      </c>
      <c r="Y84" s="9"/>
      <c r="AA84" s="11"/>
    </row>
    <row r="85" spans="1:27" ht="7.5" customHeight="1" outlineLevel="4" x14ac:dyDescent="0.15">
      <c r="B85" s="71"/>
      <c r="C85" s="71"/>
      <c r="D85" s="62"/>
      <c r="E85" s="62"/>
      <c r="F85" s="63"/>
      <c r="G85" s="62"/>
      <c r="H85" s="67"/>
      <c r="I85" s="106"/>
      <c r="J85" s="65"/>
      <c r="K85" s="67"/>
      <c r="L85" s="67"/>
      <c r="M85" s="67"/>
      <c r="N85" s="67"/>
      <c r="O85" s="65"/>
      <c r="P85" s="65"/>
      <c r="Q85" s="65"/>
      <c r="R85" s="62"/>
      <c r="S85" s="62"/>
      <c r="T85" s="71"/>
      <c r="U85" s="8"/>
      <c r="X85" s="62"/>
    </row>
    <row r="86" spans="1:27" ht="11.25" outlineLevel="3" x14ac:dyDescent="0.2">
      <c r="A86" s="4"/>
      <c r="B86" s="121"/>
      <c r="C86" s="122">
        <v>20</v>
      </c>
      <c r="D86" s="123" t="s">
        <v>114</v>
      </c>
      <c r="E86" s="124" t="s">
        <v>182</v>
      </c>
      <c r="F86" s="125" t="s">
        <v>183</v>
      </c>
      <c r="G86" s="123" t="s">
        <v>146</v>
      </c>
      <c r="H86" s="126">
        <v>40.507925</v>
      </c>
      <c r="I86" s="127">
        <v>0</v>
      </c>
      <c r="J86" s="128">
        <f>H86*I86</f>
        <v>0</v>
      </c>
      <c r="K86" s="126"/>
      <c r="L86" s="126">
        <f>H86*K86</f>
        <v>0</v>
      </c>
      <c r="M86" s="126"/>
      <c r="N86" s="126">
        <f>H86*M86</f>
        <v>0</v>
      </c>
      <c r="O86" s="128">
        <v>21</v>
      </c>
      <c r="P86" s="128">
        <f>J86*(O86/100)</f>
        <v>0</v>
      </c>
      <c r="Q86" s="128">
        <f>J86+P86</f>
        <v>0</v>
      </c>
      <c r="R86" s="129"/>
      <c r="S86" s="129"/>
      <c r="T86" s="130">
        <v>1</v>
      </c>
      <c r="U86" s="8"/>
      <c r="V86" s="8"/>
      <c r="W86" s="8"/>
      <c r="X86" s="62"/>
    </row>
    <row r="87" spans="1:27" ht="19.5" outlineLevel="4" x14ac:dyDescent="0.2">
      <c r="A87" s="131"/>
      <c r="B87" s="132"/>
      <c r="C87" s="132"/>
      <c r="D87" s="133"/>
      <c r="E87" s="137" t="s">
        <v>0</v>
      </c>
      <c r="F87" s="157" t="s">
        <v>184</v>
      </c>
      <c r="G87" s="157"/>
      <c r="H87" s="158"/>
      <c r="I87" s="159"/>
      <c r="J87" s="160"/>
      <c r="K87" s="135"/>
      <c r="L87" s="135"/>
      <c r="M87" s="135"/>
      <c r="N87" s="135"/>
      <c r="O87" s="136"/>
      <c r="P87" s="136"/>
      <c r="Q87" s="136"/>
      <c r="R87" s="133"/>
      <c r="S87" s="133"/>
      <c r="T87" s="132"/>
      <c r="U87" s="6"/>
      <c r="V87" s="8"/>
      <c r="W87" s="8"/>
      <c r="X87" s="134" t="str">
        <f>F87</f>
        <v>Přesun hmot pro nádrže  
  dopravní vzdálenost do 500 m</v>
      </c>
      <c r="Y87" s="9"/>
      <c r="AA87" s="11"/>
    </row>
    <row r="88" spans="1:27" ht="7.5" customHeight="1" outlineLevel="4" x14ac:dyDescent="0.15">
      <c r="B88" s="71"/>
      <c r="C88" s="71"/>
      <c r="D88" s="62"/>
      <c r="E88" s="62"/>
      <c r="F88" s="63"/>
      <c r="G88" s="62"/>
      <c r="H88" s="67"/>
      <c r="I88" s="106"/>
      <c r="J88" s="65"/>
      <c r="K88" s="67"/>
      <c r="L88" s="67"/>
      <c r="M88" s="67"/>
      <c r="N88" s="67"/>
      <c r="O88" s="65"/>
      <c r="P88" s="65"/>
      <c r="Q88" s="65"/>
      <c r="R88" s="62"/>
      <c r="S88" s="62"/>
      <c r="T88" s="71"/>
      <c r="U88" s="8"/>
      <c r="X88" s="62"/>
    </row>
    <row r="89" spans="1:27" outlineLevel="3" x14ac:dyDescent="0.15">
      <c r="B89" s="6"/>
      <c r="C89" s="6"/>
      <c r="D89" s="6"/>
      <c r="E89" s="6"/>
      <c r="F89" s="6"/>
      <c r="G89" s="6"/>
      <c r="H89" s="6"/>
      <c r="I89" s="8"/>
      <c r="J89" s="8"/>
      <c r="K89" s="6"/>
      <c r="L89" s="6"/>
      <c r="M89" s="6"/>
      <c r="N89" s="6"/>
      <c r="O89" s="6"/>
      <c r="P89" s="8"/>
      <c r="Q89" s="8"/>
      <c r="R89" s="8"/>
      <c r="S89" s="6"/>
      <c r="T89" s="6"/>
      <c r="X89" s="6"/>
    </row>
    <row r="90" spans="1:27" ht="12" outlineLevel="1" x14ac:dyDescent="0.2">
      <c r="A90" s="28" t="s">
        <v>80</v>
      </c>
      <c r="B90" s="96">
        <v>2</v>
      </c>
      <c r="C90" s="110"/>
      <c r="D90" s="111" t="s">
        <v>112</v>
      </c>
      <c r="E90" s="111"/>
      <c r="F90" s="94" t="s">
        <v>81</v>
      </c>
      <c r="G90" s="111"/>
      <c r="H90" s="112"/>
      <c r="I90" s="113"/>
      <c r="J90" s="43">
        <f>SUBTOTAL(9,J91:J332)</f>
        <v>0</v>
      </c>
      <c r="K90" s="112"/>
      <c r="L90" s="95">
        <f>SUBTOTAL(9,L91:L332)</f>
        <v>34.883640735879993</v>
      </c>
      <c r="M90" s="112"/>
      <c r="N90" s="95">
        <f>SUBTOTAL(9,N91:N332)</f>
        <v>22.68</v>
      </c>
      <c r="O90" s="114"/>
      <c r="P90" s="43">
        <f>SUBTOTAL(9,P91:P332)</f>
        <v>0</v>
      </c>
      <c r="Q90" s="43">
        <f>SUBTOTAL(9,Q91:Q332)</f>
        <v>0</v>
      </c>
      <c r="R90" s="111"/>
      <c r="S90" s="111"/>
      <c r="T90" s="96">
        <f>SUBTOTAL(9,T91:T332)</f>
        <v>52</v>
      </c>
      <c r="U90" s="6"/>
      <c r="V90" s="8"/>
      <c r="W90" s="8"/>
      <c r="X90" s="62"/>
    </row>
    <row r="91" spans="1:27" ht="11.25" outlineLevel="2" x14ac:dyDescent="0.2">
      <c r="A91" s="98" t="s">
        <v>82</v>
      </c>
      <c r="B91" s="102">
        <v>3</v>
      </c>
      <c r="C91" s="115"/>
      <c r="D91" s="116" t="s">
        <v>113</v>
      </c>
      <c r="E91" s="116"/>
      <c r="F91" s="117" t="s">
        <v>75</v>
      </c>
      <c r="G91" s="116"/>
      <c r="H91" s="118"/>
      <c r="I91" s="119"/>
      <c r="J91" s="100">
        <f>SUBTOTAL(9,J92:J163)</f>
        <v>0</v>
      </c>
      <c r="K91" s="118"/>
      <c r="L91" s="101">
        <f>SUBTOTAL(9,L92:L163)</f>
        <v>0.68488000000000004</v>
      </c>
      <c r="M91" s="118"/>
      <c r="N91" s="101">
        <f>SUBTOTAL(9,N92:N163)</f>
        <v>22.68</v>
      </c>
      <c r="O91" s="120"/>
      <c r="P91" s="100">
        <f>SUBTOTAL(9,P92:P163)</f>
        <v>0</v>
      </c>
      <c r="Q91" s="100">
        <f>SUBTOTAL(9,Q92:Q163)</f>
        <v>0</v>
      </c>
      <c r="R91" s="116"/>
      <c r="S91" s="116"/>
      <c r="T91" s="102">
        <f>SUBTOTAL(9,T92:T163)</f>
        <v>16</v>
      </c>
      <c r="U91" s="6"/>
      <c r="V91" s="8"/>
      <c r="W91" s="8"/>
      <c r="X91" s="62"/>
    </row>
    <row r="92" spans="1:27" ht="22.5" outlineLevel="3" x14ac:dyDescent="0.2">
      <c r="A92" s="4"/>
      <c r="B92" s="121"/>
      <c r="C92" s="122">
        <v>21</v>
      </c>
      <c r="D92" s="123" t="s">
        <v>114</v>
      </c>
      <c r="E92" s="124" t="s">
        <v>115</v>
      </c>
      <c r="F92" s="125" t="s">
        <v>116</v>
      </c>
      <c r="G92" s="123" t="s">
        <v>117</v>
      </c>
      <c r="H92" s="126">
        <v>200</v>
      </c>
      <c r="I92" s="127">
        <v>0</v>
      </c>
      <c r="J92" s="128">
        <f>H92*I92</f>
        <v>0</v>
      </c>
      <c r="K92" s="126"/>
      <c r="L92" s="126">
        <f>H92*K92</f>
        <v>0</v>
      </c>
      <c r="M92" s="126"/>
      <c r="N92" s="126">
        <f>H92*M92</f>
        <v>0</v>
      </c>
      <c r="O92" s="128">
        <v>21</v>
      </c>
      <c r="P92" s="128">
        <f>J92*(O92/100)</f>
        <v>0</v>
      </c>
      <c r="Q92" s="128">
        <f>J92+P92</f>
        <v>0</v>
      </c>
      <c r="R92" s="129"/>
      <c r="S92" s="129"/>
      <c r="T92" s="130">
        <v>1</v>
      </c>
      <c r="U92" s="8"/>
      <c r="V92" s="8"/>
      <c r="W92" s="8"/>
      <c r="X92" s="62"/>
    </row>
    <row r="93" spans="1:27" ht="9.75" outlineLevel="4" x14ac:dyDescent="0.2">
      <c r="A93" s="131"/>
      <c r="B93" s="132"/>
      <c r="C93" s="132"/>
      <c r="D93" s="133"/>
      <c r="E93" s="137" t="s">
        <v>0</v>
      </c>
      <c r="F93" s="157" t="s">
        <v>185</v>
      </c>
      <c r="G93" s="157"/>
      <c r="H93" s="158"/>
      <c r="I93" s="159"/>
      <c r="J93" s="160"/>
      <c r="K93" s="135"/>
      <c r="L93" s="135"/>
      <c r="M93" s="135"/>
      <c r="N93" s="135"/>
      <c r="O93" s="136"/>
      <c r="P93" s="136"/>
      <c r="Q93" s="136"/>
      <c r="R93" s="133"/>
      <c r="S93" s="133"/>
      <c r="T93" s="132"/>
      <c r="U93" s="6"/>
      <c r="V93" s="8"/>
      <c r="W93" s="8"/>
      <c r="X93" s="134" t="str">
        <f>F93</f>
        <v>Odstranění nevhodných dřevin průměru kmene do 100 mm výšky přes 1 m s odstraněním pařezu přes 100 do 500 m2 v rovině nebo na svahu do 1:5</v>
      </c>
      <c r="Y93" s="9"/>
      <c r="AA93" s="11"/>
    </row>
    <row r="94" spans="1:27" ht="7.5" customHeight="1" outlineLevel="4" x14ac:dyDescent="0.15">
      <c r="B94" s="71"/>
      <c r="C94" s="71"/>
      <c r="D94" s="62"/>
      <c r="E94" s="62"/>
      <c r="F94" s="63"/>
      <c r="G94" s="62"/>
      <c r="H94" s="67"/>
      <c r="I94" s="106"/>
      <c r="J94" s="65"/>
      <c r="K94" s="67"/>
      <c r="L94" s="67"/>
      <c r="M94" s="67"/>
      <c r="N94" s="67"/>
      <c r="O94" s="65"/>
      <c r="P94" s="65"/>
      <c r="Q94" s="65"/>
      <c r="R94" s="62"/>
      <c r="S94" s="62"/>
      <c r="T94" s="71"/>
      <c r="U94" s="8"/>
      <c r="X94" s="62"/>
    </row>
    <row r="95" spans="1:27" ht="11.25" outlineLevel="4" x14ac:dyDescent="0.2">
      <c r="A95" s="138"/>
      <c r="B95" s="139"/>
      <c r="C95" s="139"/>
      <c r="D95" s="140"/>
      <c r="E95" s="146" t="s">
        <v>1</v>
      </c>
      <c r="F95" s="141" t="s">
        <v>186</v>
      </c>
      <c r="G95" s="140"/>
      <c r="H95" s="142">
        <v>200</v>
      </c>
      <c r="I95" s="143"/>
      <c r="J95" s="144"/>
      <c r="K95" s="145"/>
      <c r="L95" s="145"/>
      <c r="M95" s="145"/>
      <c r="N95" s="145"/>
      <c r="O95" s="144"/>
      <c r="P95" s="144"/>
      <c r="Q95" s="144"/>
      <c r="R95" s="140"/>
      <c r="S95" s="140"/>
      <c r="T95" s="139"/>
      <c r="U95" s="6"/>
      <c r="V95" s="8"/>
      <c r="W95" s="8"/>
      <c r="X95" s="62"/>
    </row>
    <row r="96" spans="1:27" ht="7.5" customHeight="1" outlineLevel="4" x14ac:dyDescent="0.15">
      <c r="A96" s="8"/>
      <c r="B96" s="71"/>
      <c r="C96" s="71"/>
      <c r="D96" s="62"/>
      <c r="E96" s="62"/>
      <c r="F96" s="105"/>
      <c r="G96" s="62"/>
      <c r="H96" s="67"/>
      <c r="I96" s="106"/>
      <c r="J96" s="65"/>
      <c r="K96" s="67"/>
      <c r="L96" s="67"/>
      <c r="M96" s="67"/>
      <c r="N96" s="67"/>
      <c r="O96" s="65"/>
      <c r="P96" s="65"/>
      <c r="Q96" s="65"/>
      <c r="R96" s="62"/>
      <c r="S96" s="62"/>
      <c r="T96" s="71"/>
      <c r="U96" s="8"/>
      <c r="X96" s="62"/>
    </row>
    <row r="97" spans="1:27" ht="11.25" outlineLevel="3" x14ac:dyDescent="0.2">
      <c r="A97" s="4"/>
      <c r="B97" s="121"/>
      <c r="C97" s="122">
        <v>22</v>
      </c>
      <c r="D97" s="123" t="s">
        <v>114</v>
      </c>
      <c r="E97" s="124" t="s">
        <v>187</v>
      </c>
      <c r="F97" s="125" t="s">
        <v>188</v>
      </c>
      <c r="G97" s="123" t="s">
        <v>117</v>
      </c>
      <c r="H97" s="126">
        <v>30</v>
      </c>
      <c r="I97" s="127">
        <v>0</v>
      </c>
      <c r="J97" s="128">
        <f>H97*I97</f>
        <v>0</v>
      </c>
      <c r="K97" s="126"/>
      <c r="L97" s="126">
        <f>H97*K97</f>
        <v>0</v>
      </c>
      <c r="M97" s="126">
        <v>0.44</v>
      </c>
      <c r="N97" s="126">
        <f>H97*M97</f>
        <v>13.2</v>
      </c>
      <c r="O97" s="128">
        <v>21</v>
      </c>
      <c r="P97" s="128">
        <f>J97*(O97/100)</f>
        <v>0</v>
      </c>
      <c r="Q97" s="128">
        <f>J97+P97</f>
        <v>0</v>
      </c>
      <c r="R97" s="129"/>
      <c r="S97" s="129"/>
      <c r="T97" s="130">
        <v>1</v>
      </c>
      <c r="U97" s="8"/>
      <c r="V97" s="8"/>
      <c r="W97" s="8"/>
      <c r="X97" s="62"/>
    </row>
    <row r="98" spans="1:27" ht="19.5" outlineLevel="4" x14ac:dyDescent="0.2">
      <c r="A98" s="131"/>
      <c r="B98" s="132"/>
      <c r="C98" s="132"/>
      <c r="D98" s="133"/>
      <c r="E98" s="137" t="s">
        <v>0</v>
      </c>
      <c r="F98" s="157" t="s">
        <v>189</v>
      </c>
      <c r="G98" s="157"/>
      <c r="H98" s="158"/>
      <c r="I98" s="159"/>
      <c r="J98" s="160"/>
      <c r="K98" s="135"/>
      <c r="L98" s="135"/>
      <c r="M98" s="135"/>
      <c r="N98" s="135"/>
      <c r="O98" s="136"/>
      <c r="P98" s="136"/>
      <c r="Q98" s="136"/>
      <c r="R98" s="133"/>
      <c r="S98" s="133"/>
      <c r="T98" s="132"/>
      <c r="U98" s="6"/>
      <c r="V98" s="8"/>
      <c r="W98" s="8"/>
      <c r="X98" s="134" t="str">
        <f>F98</f>
        <v>Odstranění podkladů nebo krytů strojně plochy jednotlivě do 50 m2 s přemístěním hmot na skládku na vzdálenost do 3 m nebo s naložením na dopravní prostředek z kameniva hrubého drceného, o tl. vrstvy přes 200 do 300 mm</v>
      </c>
      <c r="Y98" s="9"/>
      <c r="AA98" s="11"/>
    </row>
    <row r="99" spans="1:27" ht="7.5" customHeight="1" outlineLevel="4" x14ac:dyDescent="0.15">
      <c r="B99" s="71"/>
      <c r="C99" s="71"/>
      <c r="D99" s="62"/>
      <c r="E99" s="62"/>
      <c r="F99" s="63"/>
      <c r="G99" s="62"/>
      <c r="H99" s="67"/>
      <c r="I99" s="106"/>
      <c r="J99" s="65"/>
      <c r="K99" s="67"/>
      <c r="L99" s="67"/>
      <c r="M99" s="67"/>
      <c r="N99" s="67"/>
      <c r="O99" s="65"/>
      <c r="P99" s="65"/>
      <c r="Q99" s="65"/>
      <c r="R99" s="62"/>
      <c r="S99" s="62"/>
      <c r="T99" s="71"/>
      <c r="U99" s="8"/>
      <c r="X99" s="62"/>
    </row>
    <row r="100" spans="1:27" ht="11.25" outlineLevel="3" x14ac:dyDescent="0.2">
      <c r="A100" s="4"/>
      <c r="B100" s="121"/>
      <c r="C100" s="122">
        <v>23</v>
      </c>
      <c r="D100" s="123" t="s">
        <v>114</v>
      </c>
      <c r="E100" s="124" t="s">
        <v>190</v>
      </c>
      <c r="F100" s="125" t="s">
        <v>191</v>
      </c>
      <c r="G100" s="123" t="s">
        <v>117</v>
      </c>
      <c r="H100" s="126">
        <v>30</v>
      </c>
      <c r="I100" s="127">
        <v>0</v>
      </c>
      <c r="J100" s="128">
        <f>H100*I100</f>
        <v>0</v>
      </c>
      <c r="K100" s="126"/>
      <c r="L100" s="126">
        <f>H100*K100</f>
        <v>0</v>
      </c>
      <c r="M100" s="126">
        <v>0.316</v>
      </c>
      <c r="N100" s="126">
        <f>H100*M100</f>
        <v>9.48</v>
      </c>
      <c r="O100" s="128">
        <v>21</v>
      </c>
      <c r="P100" s="128">
        <f>J100*(O100/100)</f>
        <v>0</v>
      </c>
      <c r="Q100" s="128">
        <f>J100+P100</f>
        <v>0</v>
      </c>
      <c r="R100" s="129"/>
      <c r="S100" s="129"/>
      <c r="T100" s="130">
        <v>1</v>
      </c>
      <c r="U100" s="8"/>
      <c r="V100" s="8"/>
      <c r="W100" s="8"/>
      <c r="X100" s="62"/>
    </row>
    <row r="101" spans="1:27" ht="19.5" outlineLevel="4" x14ac:dyDescent="0.2">
      <c r="A101" s="131"/>
      <c r="B101" s="132"/>
      <c r="C101" s="132"/>
      <c r="D101" s="133"/>
      <c r="E101" s="137" t="s">
        <v>0</v>
      </c>
      <c r="F101" s="157" t="s">
        <v>192</v>
      </c>
      <c r="G101" s="157"/>
      <c r="H101" s="158"/>
      <c r="I101" s="159"/>
      <c r="J101" s="160"/>
      <c r="K101" s="135"/>
      <c r="L101" s="135"/>
      <c r="M101" s="135"/>
      <c r="N101" s="135"/>
      <c r="O101" s="136"/>
      <c r="P101" s="136"/>
      <c r="Q101" s="136"/>
      <c r="R101" s="133"/>
      <c r="S101" s="133"/>
      <c r="T101" s="132"/>
      <c r="U101" s="6"/>
      <c r="V101" s="8"/>
      <c r="W101" s="8"/>
      <c r="X101" s="134" t="str">
        <f>F101</f>
        <v>Odstranění podkladů nebo krytů strojně plochy jednotlivě do 50 m2 s přemístěním hmot na skládku na vzdálenost do 3 m nebo s naložením na dopravní prostředek živičných, o tl. vrstvy přes 100 do 150 mm</v>
      </c>
      <c r="Y101" s="9"/>
      <c r="AA101" s="11"/>
    </row>
    <row r="102" spans="1:27" ht="7.5" customHeight="1" outlineLevel="4" x14ac:dyDescent="0.15">
      <c r="B102" s="71"/>
      <c r="C102" s="71"/>
      <c r="D102" s="62"/>
      <c r="E102" s="62"/>
      <c r="F102" s="63"/>
      <c r="G102" s="62"/>
      <c r="H102" s="67"/>
      <c r="I102" s="106"/>
      <c r="J102" s="65"/>
      <c r="K102" s="67"/>
      <c r="L102" s="67"/>
      <c r="M102" s="67"/>
      <c r="N102" s="67"/>
      <c r="O102" s="65"/>
      <c r="P102" s="65"/>
      <c r="Q102" s="65"/>
      <c r="R102" s="62"/>
      <c r="S102" s="62"/>
      <c r="T102" s="71"/>
      <c r="U102" s="8"/>
      <c r="X102" s="62"/>
    </row>
    <row r="103" spans="1:27" ht="11.25" outlineLevel="3" x14ac:dyDescent="0.2">
      <c r="A103" s="4"/>
      <c r="B103" s="121"/>
      <c r="C103" s="122">
        <v>24</v>
      </c>
      <c r="D103" s="123" t="s">
        <v>114</v>
      </c>
      <c r="E103" s="124" t="s">
        <v>193</v>
      </c>
      <c r="F103" s="125" t="s">
        <v>194</v>
      </c>
      <c r="G103" s="123" t="s">
        <v>195</v>
      </c>
      <c r="H103" s="126">
        <v>31</v>
      </c>
      <c r="I103" s="127">
        <v>0</v>
      </c>
      <c r="J103" s="128">
        <f>H103*I103</f>
        <v>0</v>
      </c>
      <c r="K103" s="126">
        <v>2.1930000000000002E-2</v>
      </c>
      <c r="L103" s="126">
        <f>H103*K103</f>
        <v>0.67983000000000005</v>
      </c>
      <c r="M103" s="126"/>
      <c r="N103" s="126">
        <f>H103*M103</f>
        <v>0</v>
      </c>
      <c r="O103" s="128">
        <v>21</v>
      </c>
      <c r="P103" s="128">
        <f>J103*(O103/100)</f>
        <v>0</v>
      </c>
      <c r="Q103" s="128">
        <f>J103+P103</f>
        <v>0</v>
      </c>
      <c r="R103" s="129"/>
      <c r="S103" s="129"/>
      <c r="T103" s="130">
        <v>1</v>
      </c>
      <c r="U103" s="8"/>
      <c r="V103" s="8"/>
      <c r="W103" s="8"/>
      <c r="X103" s="62"/>
    </row>
    <row r="104" spans="1:27" ht="29.25" outlineLevel="4" x14ac:dyDescent="0.2">
      <c r="A104" s="131"/>
      <c r="B104" s="132"/>
      <c r="C104" s="132"/>
      <c r="D104" s="133"/>
      <c r="E104" s="137" t="s">
        <v>0</v>
      </c>
      <c r="F104" s="157" t="s">
        <v>196</v>
      </c>
      <c r="G104" s="157"/>
      <c r="H104" s="158"/>
      <c r="I104" s="159"/>
      <c r="J104" s="160"/>
      <c r="K104" s="135"/>
      <c r="L104" s="135"/>
      <c r="M104" s="135"/>
      <c r="N104" s="135"/>
      <c r="O104" s="136"/>
      <c r="P104" s="136"/>
      <c r="Q104" s="136"/>
      <c r="R104" s="133"/>
      <c r="S104" s="133"/>
      <c r="T104" s="132"/>
      <c r="U104" s="6"/>
      <c r="V104" s="8"/>
      <c r="W104" s="8"/>
      <c r="X104" s="134" t="str">
        <f>F104</f>
        <v>Převedení vody potrubím 
  průměru 
    DN přes 300 do 600</v>
      </c>
      <c r="Y104" s="9"/>
      <c r="AA104" s="11"/>
    </row>
    <row r="105" spans="1:27" ht="7.5" customHeight="1" outlineLevel="4" x14ac:dyDescent="0.15">
      <c r="B105" s="71"/>
      <c r="C105" s="71"/>
      <c r="D105" s="62"/>
      <c r="E105" s="62"/>
      <c r="F105" s="63"/>
      <c r="G105" s="62"/>
      <c r="H105" s="67"/>
      <c r="I105" s="106"/>
      <c r="J105" s="65"/>
      <c r="K105" s="67"/>
      <c r="L105" s="67"/>
      <c r="M105" s="67"/>
      <c r="N105" s="67"/>
      <c r="O105" s="65"/>
      <c r="P105" s="65"/>
      <c r="Q105" s="65"/>
      <c r="R105" s="62"/>
      <c r="S105" s="62"/>
      <c r="T105" s="71"/>
      <c r="U105" s="8"/>
      <c r="X105" s="62"/>
    </row>
    <row r="106" spans="1:27" ht="11.25" outlineLevel="3" x14ac:dyDescent="0.2">
      <c r="A106" s="4"/>
      <c r="B106" s="121"/>
      <c r="C106" s="122">
        <v>25</v>
      </c>
      <c r="D106" s="123" t="s">
        <v>114</v>
      </c>
      <c r="E106" s="124" t="s">
        <v>149</v>
      </c>
      <c r="F106" s="125" t="s">
        <v>150</v>
      </c>
      <c r="G106" s="123" t="s">
        <v>151</v>
      </c>
      <c r="H106" s="126">
        <v>145</v>
      </c>
      <c r="I106" s="127">
        <v>0</v>
      </c>
      <c r="J106" s="128">
        <f>H106*I106</f>
        <v>0</v>
      </c>
      <c r="K106" s="126">
        <v>3.0000000000000001E-5</v>
      </c>
      <c r="L106" s="126">
        <f>H106*K106</f>
        <v>4.3499999999999997E-3</v>
      </c>
      <c r="M106" s="126"/>
      <c r="N106" s="126">
        <f>H106*M106</f>
        <v>0</v>
      </c>
      <c r="O106" s="128">
        <v>21</v>
      </c>
      <c r="P106" s="128">
        <f>J106*(O106/100)</f>
        <v>0</v>
      </c>
      <c r="Q106" s="128">
        <f>J106+P106</f>
        <v>0</v>
      </c>
      <c r="R106" s="129"/>
      <c r="S106" s="129"/>
      <c r="T106" s="130">
        <v>1</v>
      </c>
      <c r="U106" s="8"/>
      <c r="V106" s="8"/>
      <c r="W106" s="8"/>
      <c r="X106" s="62"/>
    </row>
    <row r="107" spans="1:27" ht="39" outlineLevel="4" x14ac:dyDescent="0.2">
      <c r="A107" s="131"/>
      <c r="B107" s="132"/>
      <c r="C107" s="132"/>
      <c r="D107" s="133"/>
      <c r="E107" s="137" t="s">
        <v>0</v>
      </c>
      <c r="F107" s="157" t="s">
        <v>152</v>
      </c>
      <c r="G107" s="157"/>
      <c r="H107" s="158"/>
      <c r="I107" s="159"/>
      <c r="J107" s="160"/>
      <c r="K107" s="135"/>
      <c r="L107" s="135"/>
      <c r="M107" s="135"/>
      <c r="N107" s="135"/>
      <c r="O107" s="136"/>
      <c r="P107" s="136"/>
      <c r="Q107" s="136"/>
      <c r="R107" s="133"/>
      <c r="S107" s="133"/>
      <c r="T107" s="132"/>
      <c r="U107" s="6"/>
      <c r="V107" s="8"/>
      <c r="W107" s="8"/>
      <c r="X107" s="134" t="str">
        <f>F107</f>
        <v>Čerpání vody 
  na dopravní výšku do 10 m 
    s uvažovaným průměrným přítokem 
      do 500 l/min</v>
      </c>
      <c r="Y107" s="9"/>
      <c r="AA107" s="11"/>
    </row>
    <row r="108" spans="1:27" ht="7.5" customHeight="1" outlineLevel="4" x14ac:dyDescent="0.15">
      <c r="B108" s="71"/>
      <c r="C108" s="71"/>
      <c r="D108" s="62"/>
      <c r="E108" s="62"/>
      <c r="F108" s="63"/>
      <c r="G108" s="62"/>
      <c r="H108" s="67"/>
      <c r="I108" s="106"/>
      <c r="J108" s="65"/>
      <c r="K108" s="67"/>
      <c r="L108" s="67"/>
      <c r="M108" s="67"/>
      <c r="N108" s="67"/>
      <c r="O108" s="65"/>
      <c r="P108" s="65"/>
      <c r="Q108" s="65"/>
      <c r="R108" s="62"/>
      <c r="S108" s="62"/>
      <c r="T108" s="71"/>
      <c r="U108" s="8"/>
      <c r="X108" s="62"/>
    </row>
    <row r="109" spans="1:27" ht="11.25" outlineLevel="3" x14ac:dyDescent="0.2">
      <c r="A109" s="4"/>
      <c r="B109" s="121"/>
      <c r="C109" s="122">
        <v>26</v>
      </c>
      <c r="D109" s="123" t="s">
        <v>114</v>
      </c>
      <c r="E109" s="124" t="s">
        <v>153</v>
      </c>
      <c r="F109" s="125" t="s">
        <v>154</v>
      </c>
      <c r="G109" s="123" t="s">
        <v>155</v>
      </c>
      <c r="H109" s="126">
        <v>10</v>
      </c>
      <c r="I109" s="127">
        <v>0</v>
      </c>
      <c r="J109" s="128">
        <f>H109*I109</f>
        <v>0</v>
      </c>
      <c r="K109" s="126"/>
      <c r="L109" s="126">
        <f>H109*K109</f>
        <v>0</v>
      </c>
      <c r="M109" s="126"/>
      <c r="N109" s="126">
        <f>H109*M109</f>
        <v>0</v>
      </c>
      <c r="O109" s="128">
        <v>21</v>
      </c>
      <c r="P109" s="128">
        <f>J109*(O109/100)</f>
        <v>0</v>
      </c>
      <c r="Q109" s="128">
        <f>J109+P109</f>
        <v>0</v>
      </c>
      <c r="R109" s="129"/>
      <c r="S109" s="129"/>
      <c r="T109" s="130">
        <v>1</v>
      </c>
      <c r="U109" s="8"/>
      <c r="V109" s="8"/>
      <c r="W109" s="8"/>
      <c r="X109" s="62"/>
    </row>
    <row r="110" spans="1:27" ht="39" outlineLevel="4" x14ac:dyDescent="0.2">
      <c r="A110" s="131"/>
      <c r="B110" s="132"/>
      <c r="C110" s="132"/>
      <c r="D110" s="133"/>
      <c r="E110" s="137" t="s">
        <v>0</v>
      </c>
      <c r="F110" s="157" t="s">
        <v>156</v>
      </c>
      <c r="G110" s="157"/>
      <c r="H110" s="158"/>
      <c r="I110" s="159"/>
      <c r="J110" s="160"/>
      <c r="K110" s="135"/>
      <c r="L110" s="135"/>
      <c r="M110" s="135"/>
      <c r="N110" s="135"/>
      <c r="O110" s="136"/>
      <c r="P110" s="136"/>
      <c r="Q110" s="136"/>
      <c r="R110" s="133"/>
      <c r="S110" s="133"/>
      <c r="T110" s="132"/>
      <c r="U110" s="6"/>
      <c r="V110" s="8"/>
      <c r="W110" s="8"/>
      <c r="X110" s="134" t="str">
        <f>F110</f>
        <v>Pohotovost záložní čerpací soupravy 
  pro dopravní výšku do 10 m 
    s uvažovaným průměrným přítokem 
      do 500 l/min</v>
      </c>
      <c r="Y110" s="9"/>
      <c r="AA110" s="11"/>
    </row>
    <row r="111" spans="1:27" ht="7.5" customHeight="1" outlineLevel="4" x14ac:dyDescent="0.15">
      <c r="B111" s="71"/>
      <c r="C111" s="71"/>
      <c r="D111" s="62"/>
      <c r="E111" s="62"/>
      <c r="F111" s="63"/>
      <c r="G111" s="62"/>
      <c r="H111" s="67"/>
      <c r="I111" s="106"/>
      <c r="J111" s="65"/>
      <c r="K111" s="67"/>
      <c r="L111" s="67"/>
      <c r="M111" s="67"/>
      <c r="N111" s="67"/>
      <c r="O111" s="65"/>
      <c r="P111" s="65"/>
      <c r="Q111" s="65"/>
      <c r="R111" s="62"/>
      <c r="S111" s="62"/>
      <c r="T111" s="71"/>
      <c r="U111" s="8"/>
      <c r="X111" s="62"/>
    </row>
    <row r="112" spans="1:27" ht="11.25" outlineLevel="3" x14ac:dyDescent="0.2">
      <c r="A112" s="4"/>
      <c r="B112" s="121"/>
      <c r="C112" s="122">
        <v>27</v>
      </c>
      <c r="D112" s="123" t="s">
        <v>114</v>
      </c>
      <c r="E112" s="124" t="s">
        <v>197</v>
      </c>
      <c r="F112" s="125" t="s">
        <v>198</v>
      </c>
      <c r="G112" s="123" t="s">
        <v>121</v>
      </c>
      <c r="H112" s="126">
        <v>348.57499999999999</v>
      </c>
      <c r="I112" s="127">
        <v>0</v>
      </c>
      <c r="J112" s="128">
        <f>H112*I112</f>
        <v>0</v>
      </c>
      <c r="K112" s="126"/>
      <c r="L112" s="126">
        <f>H112*K112</f>
        <v>0</v>
      </c>
      <c r="M112" s="126"/>
      <c r="N112" s="126">
        <f>H112*M112</f>
        <v>0</v>
      </c>
      <c r="O112" s="128">
        <v>21</v>
      </c>
      <c r="P112" s="128">
        <f>J112*(O112/100)</f>
        <v>0</v>
      </c>
      <c r="Q112" s="128">
        <f>J112+P112</f>
        <v>0</v>
      </c>
      <c r="R112" s="129"/>
      <c r="S112" s="129"/>
      <c r="T112" s="130">
        <v>1</v>
      </c>
      <c r="U112" s="8"/>
      <c r="V112" s="8"/>
      <c r="W112" s="8"/>
      <c r="X112" s="62"/>
    </row>
    <row r="113" spans="1:27" ht="48.75" outlineLevel="4" x14ac:dyDescent="0.2">
      <c r="A113" s="131"/>
      <c r="B113" s="132"/>
      <c r="C113" s="132"/>
      <c r="D113" s="133"/>
      <c r="E113" s="137" t="s">
        <v>0</v>
      </c>
      <c r="F113" s="157" t="s">
        <v>199</v>
      </c>
      <c r="G113" s="157"/>
      <c r="H113" s="158"/>
      <c r="I113" s="159"/>
      <c r="J113" s="160"/>
      <c r="K113" s="135"/>
      <c r="L113" s="135"/>
      <c r="M113" s="135"/>
      <c r="N113" s="135"/>
      <c r="O113" s="136"/>
      <c r="P113" s="136"/>
      <c r="Q113" s="136"/>
      <c r="R113" s="133"/>
      <c r="S113" s="133"/>
      <c r="T113" s="132"/>
      <c r="U113" s="6"/>
      <c r="V113" s="8"/>
      <c r="W113" s="8"/>
      <c r="X113" s="134" t="str">
        <f>F113</f>
        <v>Hloubení jam a zářezů pro lesnicko-technické meliorace strojně 
  zapažených i nezapažených s urovnáním dna do předepsaného profilu a spádu 
    v hornině třídy těžitelnosti I 
    skupiny 3 
      přes 100 m3</v>
      </c>
      <c r="Y113" s="9"/>
      <c r="AA113" s="11"/>
    </row>
    <row r="114" spans="1:27" ht="7.5" customHeight="1" outlineLevel="4" x14ac:dyDescent="0.15">
      <c r="B114" s="71"/>
      <c r="C114" s="71"/>
      <c r="D114" s="62"/>
      <c r="E114" s="62"/>
      <c r="F114" s="63"/>
      <c r="G114" s="62"/>
      <c r="H114" s="67"/>
      <c r="I114" s="106"/>
      <c r="J114" s="65"/>
      <c r="K114" s="67"/>
      <c r="L114" s="67"/>
      <c r="M114" s="67"/>
      <c r="N114" s="67"/>
      <c r="O114" s="65"/>
      <c r="P114" s="65"/>
      <c r="Q114" s="65"/>
      <c r="R114" s="62"/>
      <c r="S114" s="62"/>
      <c r="T114" s="71"/>
      <c r="U114" s="8"/>
      <c r="X114" s="62"/>
    </row>
    <row r="115" spans="1:27" ht="11.25" outlineLevel="4" x14ac:dyDescent="0.2">
      <c r="A115" s="138"/>
      <c r="B115" s="139"/>
      <c r="C115" s="139"/>
      <c r="D115" s="140"/>
      <c r="E115" s="146" t="s">
        <v>1</v>
      </c>
      <c r="F115" s="141" t="s">
        <v>200</v>
      </c>
      <c r="G115" s="140"/>
      <c r="H115" s="142">
        <v>348.57499999999999</v>
      </c>
      <c r="I115" s="143"/>
      <c r="J115" s="144"/>
      <c r="K115" s="145"/>
      <c r="L115" s="145"/>
      <c r="M115" s="145"/>
      <c r="N115" s="145"/>
      <c r="O115" s="144"/>
      <c r="P115" s="144"/>
      <c r="Q115" s="144"/>
      <c r="R115" s="140"/>
      <c r="S115" s="140"/>
      <c r="T115" s="139"/>
      <c r="U115" s="6"/>
      <c r="V115" s="8"/>
      <c r="W115" s="8"/>
      <c r="X115" s="62"/>
    </row>
    <row r="116" spans="1:27" ht="7.5" customHeight="1" outlineLevel="4" x14ac:dyDescent="0.15">
      <c r="A116" s="8"/>
      <c r="B116" s="71"/>
      <c r="C116" s="71"/>
      <c r="D116" s="62"/>
      <c r="E116" s="62"/>
      <c r="F116" s="105"/>
      <c r="G116" s="62"/>
      <c r="H116" s="67"/>
      <c r="I116" s="106"/>
      <c r="J116" s="65"/>
      <c r="K116" s="67"/>
      <c r="L116" s="67"/>
      <c r="M116" s="67"/>
      <c r="N116" s="67"/>
      <c r="O116" s="65"/>
      <c r="P116" s="65"/>
      <c r="Q116" s="65"/>
      <c r="R116" s="62"/>
      <c r="S116" s="62"/>
      <c r="T116" s="71"/>
      <c r="U116" s="8"/>
      <c r="X116" s="62"/>
    </row>
    <row r="117" spans="1:27" ht="11.25" outlineLevel="3" x14ac:dyDescent="0.2">
      <c r="A117" s="4"/>
      <c r="B117" s="121"/>
      <c r="C117" s="122">
        <v>28</v>
      </c>
      <c r="D117" s="123" t="s">
        <v>114</v>
      </c>
      <c r="E117" s="124" t="s">
        <v>201</v>
      </c>
      <c r="F117" s="125" t="s">
        <v>202</v>
      </c>
      <c r="G117" s="123" t="s">
        <v>121</v>
      </c>
      <c r="H117" s="126">
        <v>599.53750000000002</v>
      </c>
      <c r="I117" s="127">
        <v>0</v>
      </c>
      <c r="J117" s="128">
        <f>H117*I117</f>
        <v>0</v>
      </c>
      <c r="K117" s="126"/>
      <c r="L117" s="126">
        <f>H117*K117</f>
        <v>0</v>
      </c>
      <c r="M117" s="126"/>
      <c r="N117" s="126">
        <f>H117*M117</f>
        <v>0</v>
      </c>
      <c r="O117" s="128">
        <v>21</v>
      </c>
      <c r="P117" s="128">
        <f>J117*(O117/100)</f>
        <v>0</v>
      </c>
      <c r="Q117" s="128">
        <f>J117+P117</f>
        <v>0</v>
      </c>
      <c r="R117" s="129"/>
      <c r="S117" s="129"/>
      <c r="T117" s="130">
        <v>1</v>
      </c>
      <c r="U117" s="8"/>
      <c r="V117" s="8"/>
      <c r="W117" s="8"/>
      <c r="X117" s="62"/>
    </row>
    <row r="118" spans="1:27" ht="68.25" outlineLevel="4" x14ac:dyDescent="0.2">
      <c r="A118" s="131"/>
      <c r="B118" s="132"/>
      <c r="C118" s="132"/>
      <c r="D118" s="133"/>
      <c r="E118" s="137" t="s">
        <v>0</v>
      </c>
      <c r="F118" s="157" t="s">
        <v>203</v>
      </c>
      <c r="G118" s="157"/>
      <c r="H118" s="158"/>
      <c r="I118" s="159"/>
      <c r="J118" s="160"/>
      <c r="K118" s="135"/>
      <c r="L118" s="135"/>
      <c r="M118" s="135"/>
      <c r="N118" s="135"/>
      <c r="O118" s="136"/>
      <c r="P118" s="136"/>
      <c r="Q118" s="136"/>
      <c r="R118" s="133"/>
      <c r="S118" s="133"/>
      <c r="T118" s="132"/>
      <c r="U118" s="6"/>
      <c r="V118" s="8"/>
      <c r="W118" s="8"/>
      <c r="X118" s="134" t="str">
        <f>F118</f>
        <v>Hloubení jam a zářezů pro lesnicko-technické meliorace strojně 
  zapažených i nezapažených s urovnáním dna do předepsaného profilu a spádu 
    Příplatek k cenám 
    za hloubení jam v tekoucí vodě při lesnicko-technických melioracích (LTM) pro jakékoliv 
    množství vykopávky 
    v hornině třídy těžitelnosti I 
      skupiny 3</v>
      </c>
      <c r="Y118" s="9"/>
      <c r="AA118" s="11"/>
    </row>
    <row r="119" spans="1:27" ht="7.5" customHeight="1" outlineLevel="4" x14ac:dyDescent="0.15">
      <c r="B119" s="71"/>
      <c r="C119" s="71"/>
      <c r="D119" s="62"/>
      <c r="E119" s="62"/>
      <c r="F119" s="63"/>
      <c r="G119" s="62"/>
      <c r="H119" s="67"/>
      <c r="I119" s="106"/>
      <c r="J119" s="65"/>
      <c r="K119" s="67"/>
      <c r="L119" s="67"/>
      <c r="M119" s="67"/>
      <c r="N119" s="67"/>
      <c r="O119" s="65"/>
      <c r="P119" s="65"/>
      <c r="Q119" s="65"/>
      <c r="R119" s="62"/>
      <c r="S119" s="62"/>
      <c r="T119" s="71"/>
      <c r="U119" s="8"/>
      <c r="X119" s="62"/>
    </row>
    <row r="120" spans="1:27" ht="11.25" outlineLevel="4" x14ac:dyDescent="0.2">
      <c r="A120" s="138"/>
      <c r="B120" s="139"/>
      <c r="C120" s="139"/>
      <c r="D120" s="140"/>
      <c r="E120" s="146" t="s">
        <v>1</v>
      </c>
      <c r="F120" s="141" t="s">
        <v>204</v>
      </c>
      <c r="G120" s="140"/>
      <c r="H120" s="142">
        <v>599.53750000000002</v>
      </c>
      <c r="I120" s="143"/>
      <c r="J120" s="144"/>
      <c r="K120" s="145"/>
      <c r="L120" s="145"/>
      <c r="M120" s="145"/>
      <c r="N120" s="145"/>
      <c r="O120" s="144"/>
      <c r="P120" s="144"/>
      <c r="Q120" s="144"/>
      <c r="R120" s="140"/>
      <c r="S120" s="140"/>
      <c r="T120" s="139"/>
      <c r="U120" s="6"/>
      <c r="V120" s="8"/>
      <c r="W120" s="8"/>
      <c r="X120" s="62"/>
    </row>
    <row r="121" spans="1:27" ht="7.5" customHeight="1" outlineLevel="4" x14ac:dyDescent="0.15">
      <c r="A121" s="8"/>
      <c r="B121" s="71"/>
      <c r="C121" s="71"/>
      <c r="D121" s="62"/>
      <c r="E121" s="62"/>
      <c r="F121" s="105"/>
      <c r="G121" s="62"/>
      <c r="H121" s="67"/>
      <c r="I121" s="106"/>
      <c r="J121" s="65"/>
      <c r="K121" s="67"/>
      <c r="L121" s="67"/>
      <c r="M121" s="67"/>
      <c r="N121" s="67"/>
      <c r="O121" s="65"/>
      <c r="P121" s="65"/>
      <c r="Q121" s="65"/>
      <c r="R121" s="62"/>
      <c r="S121" s="62"/>
      <c r="T121" s="71"/>
      <c r="U121" s="8"/>
      <c r="X121" s="62"/>
    </row>
    <row r="122" spans="1:27" ht="22.5" outlineLevel="3" x14ac:dyDescent="0.2">
      <c r="A122" s="4"/>
      <c r="B122" s="121"/>
      <c r="C122" s="122">
        <v>29</v>
      </c>
      <c r="D122" s="123" t="s">
        <v>114</v>
      </c>
      <c r="E122" s="124" t="s">
        <v>205</v>
      </c>
      <c r="F122" s="125" t="s">
        <v>206</v>
      </c>
      <c r="G122" s="123" t="s">
        <v>117</v>
      </c>
      <c r="H122" s="126">
        <v>45</v>
      </c>
      <c r="I122" s="127">
        <v>0</v>
      </c>
      <c r="J122" s="128">
        <f>H122*I122</f>
        <v>0</v>
      </c>
      <c r="K122" s="126"/>
      <c r="L122" s="126">
        <f>H122*K122</f>
        <v>0</v>
      </c>
      <c r="M122" s="126"/>
      <c r="N122" s="126">
        <f>H122*M122</f>
        <v>0</v>
      </c>
      <c r="O122" s="128">
        <v>21</v>
      </c>
      <c r="P122" s="128">
        <f>J122*(O122/100)</f>
        <v>0</v>
      </c>
      <c r="Q122" s="128">
        <f>J122+P122</f>
        <v>0</v>
      </c>
      <c r="R122" s="129"/>
      <c r="S122" s="129"/>
      <c r="T122" s="130">
        <v>1</v>
      </c>
      <c r="U122" s="8"/>
      <c r="V122" s="8"/>
      <c r="W122" s="8"/>
      <c r="X122" s="62"/>
    </row>
    <row r="123" spans="1:27" ht="19.5" outlineLevel="4" x14ac:dyDescent="0.2">
      <c r="A123" s="131"/>
      <c r="B123" s="132"/>
      <c r="C123" s="132"/>
      <c r="D123" s="133"/>
      <c r="E123" s="137" t="s">
        <v>0</v>
      </c>
      <c r="F123" s="157" t="s">
        <v>207</v>
      </c>
      <c r="G123" s="157"/>
      <c r="H123" s="158"/>
      <c r="I123" s="159"/>
      <c r="J123" s="160"/>
      <c r="K123" s="135"/>
      <c r="L123" s="135"/>
      <c r="M123" s="135"/>
      <c r="N123" s="135"/>
      <c r="O123" s="136"/>
      <c r="P123" s="136"/>
      <c r="Q123" s="136"/>
      <c r="R123" s="133"/>
      <c r="S123" s="133"/>
      <c r="T123" s="132"/>
      <c r="U123" s="6"/>
      <c r="V123" s="8"/>
      <c r="W123" s="8"/>
      <c r="X123" s="134" t="str">
        <f>F123</f>
        <v>Plošná úprava terénu v zemině skupiny 1 až 4 s urovnáním povrchu bez doplnění ornice souvislé plochy do 500 m2 při nerovnostech terénu přes 100 do 150 mm v rovině nebo na svahu do 1:5</v>
      </c>
      <c r="Y123" s="9"/>
      <c r="AA123" s="11"/>
    </row>
    <row r="124" spans="1:27" ht="7.5" customHeight="1" outlineLevel="4" x14ac:dyDescent="0.15">
      <c r="B124" s="71"/>
      <c r="C124" s="71"/>
      <c r="D124" s="62"/>
      <c r="E124" s="62"/>
      <c r="F124" s="63"/>
      <c r="G124" s="62"/>
      <c r="H124" s="67"/>
      <c r="I124" s="106"/>
      <c r="J124" s="65"/>
      <c r="K124" s="67"/>
      <c r="L124" s="67"/>
      <c r="M124" s="67"/>
      <c r="N124" s="67"/>
      <c r="O124" s="65"/>
      <c r="P124" s="65"/>
      <c r="Q124" s="65"/>
      <c r="R124" s="62"/>
      <c r="S124" s="62"/>
      <c r="T124" s="71"/>
      <c r="U124" s="8"/>
      <c r="X124" s="62"/>
    </row>
    <row r="125" spans="1:27" ht="11.25" outlineLevel="4" x14ac:dyDescent="0.2">
      <c r="A125" s="138"/>
      <c r="B125" s="139"/>
      <c r="C125" s="139"/>
      <c r="D125" s="140"/>
      <c r="E125" s="146" t="s">
        <v>1</v>
      </c>
      <c r="F125" s="141" t="s">
        <v>208</v>
      </c>
      <c r="G125" s="140"/>
      <c r="H125" s="142">
        <v>15</v>
      </c>
      <c r="I125" s="143"/>
      <c r="J125" s="144"/>
      <c r="K125" s="145"/>
      <c r="L125" s="145"/>
      <c r="M125" s="145"/>
      <c r="N125" s="145"/>
      <c r="O125" s="144"/>
      <c r="P125" s="144"/>
      <c r="Q125" s="144"/>
      <c r="R125" s="140"/>
      <c r="S125" s="140"/>
      <c r="T125" s="139"/>
      <c r="U125" s="6"/>
      <c r="V125" s="8"/>
      <c r="W125" s="8"/>
      <c r="X125" s="62"/>
    </row>
    <row r="126" spans="1:27" ht="11.25" outlineLevel="4" x14ac:dyDescent="0.2">
      <c r="A126" s="138"/>
      <c r="B126" s="139"/>
      <c r="C126" s="139"/>
      <c r="D126" s="140"/>
      <c r="E126" s="146"/>
      <c r="F126" s="141" t="s">
        <v>209</v>
      </c>
      <c r="G126" s="140"/>
      <c r="H126" s="142">
        <v>30</v>
      </c>
      <c r="I126" s="143"/>
      <c r="J126" s="144"/>
      <c r="K126" s="145"/>
      <c r="L126" s="145"/>
      <c r="M126" s="145"/>
      <c r="N126" s="145"/>
      <c r="O126" s="144"/>
      <c r="P126" s="144"/>
      <c r="Q126" s="144"/>
      <c r="R126" s="140"/>
      <c r="S126" s="140"/>
      <c r="T126" s="139"/>
      <c r="U126" s="6"/>
      <c r="V126" s="8"/>
      <c r="W126" s="8"/>
      <c r="X126" s="62"/>
    </row>
    <row r="127" spans="1:27" ht="7.5" customHeight="1" outlineLevel="4" x14ac:dyDescent="0.15">
      <c r="A127" s="8"/>
      <c r="B127" s="71"/>
      <c r="C127" s="71"/>
      <c r="D127" s="62"/>
      <c r="E127" s="62"/>
      <c r="F127" s="105"/>
      <c r="G127" s="62"/>
      <c r="H127" s="67"/>
      <c r="I127" s="106"/>
      <c r="J127" s="65"/>
      <c r="K127" s="67"/>
      <c r="L127" s="67"/>
      <c r="M127" s="67"/>
      <c r="N127" s="67"/>
      <c r="O127" s="65"/>
      <c r="P127" s="65"/>
      <c r="Q127" s="65"/>
      <c r="R127" s="62"/>
      <c r="S127" s="62"/>
      <c r="T127" s="71"/>
      <c r="U127" s="8"/>
      <c r="X127" s="62"/>
    </row>
    <row r="128" spans="1:27" ht="11.25" outlineLevel="3" x14ac:dyDescent="0.2">
      <c r="A128" s="4"/>
      <c r="B128" s="121"/>
      <c r="C128" s="122">
        <v>30</v>
      </c>
      <c r="D128" s="123" t="s">
        <v>114</v>
      </c>
      <c r="E128" s="124" t="s">
        <v>210</v>
      </c>
      <c r="F128" s="125" t="s">
        <v>211</v>
      </c>
      <c r="G128" s="123" t="s">
        <v>117</v>
      </c>
      <c r="H128" s="126">
        <v>79.329000000000008</v>
      </c>
      <c r="I128" s="127">
        <v>0</v>
      </c>
      <c r="J128" s="128">
        <f>H128*I128</f>
        <v>0</v>
      </c>
      <c r="K128" s="126"/>
      <c r="L128" s="126">
        <f>H128*K128</f>
        <v>0</v>
      </c>
      <c r="M128" s="126"/>
      <c r="N128" s="126">
        <f>H128*M128</f>
        <v>0</v>
      </c>
      <c r="O128" s="128">
        <v>21</v>
      </c>
      <c r="P128" s="128">
        <f>J128*(O128/100)</f>
        <v>0</v>
      </c>
      <c r="Q128" s="128">
        <f>J128+P128</f>
        <v>0</v>
      </c>
      <c r="R128" s="129"/>
      <c r="S128" s="129"/>
      <c r="T128" s="130">
        <v>1</v>
      </c>
      <c r="U128" s="8"/>
      <c r="V128" s="8"/>
      <c r="W128" s="8"/>
      <c r="X128" s="62"/>
    </row>
    <row r="129" spans="1:27" ht="29.25" outlineLevel="4" x14ac:dyDescent="0.2">
      <c r="A129" s="131"/>
      <c r="B129" s="132"/>
      <c r="C129" s="132"/>
      <c r="D129" s="133"/>
      <c r="E129" s="137" t="s">
        <v>0</v>
      </c>
      <c r="F129" s="157" t="s">
        <v>212</v>
      </c>
      <c r="G129" s="157"/>
      <c r="H129" s="158"/>
      <c r="I129" s="159"/>
      <c r="J129" s="160"/>
      <c r="K129" s="135"/>
      <c r="L129" s="135"/>
      <c r="M129" s="135"/>
      <c r="N129" s="135"/>
      <c r="O129" s="136"/>
      <c r="P129" s="136"/>
      <c r="Q129" s="136"/>
      <c r="R129" s="133"/>
      <c r="S129" s="133"/>
      <c r="T129" s="132"/>
      <c r="U129" s="6"/>
      <c r="V129" s="8"/>
      <c r="W129" s="8"/>
      <c r="X129" s="134" t="str">
        <f>F129</f>
        <v>Zhutnění podloží pod násypy 
  z rostlé horniny třídy těžitelnosti I a II, skupiny 1 až 4 
    z hornin soudružných a nesoudržných</v>
      </c>
      <c r="Y129" s="9"/>
      <c r="AA129" s="11"/>
    </row>
    <row r="130" spans="1:27" ht="7.5" customHeight="1" outlineLevel="4" x14ac:dyDescent="0.15">
      <c r="B130" s="71"/>
      <c r="C130" s="71"/>
      <c r="D130" s="62"/>
      <c r="E130" s="62"/>
      <c r="F130" s="63"/>
      <c r="G130" s="62"/>
      <c r="H130" s="67"/>
      <c r="I130" s="106"/>
      <c r="J130" s="65"/>
      <c r="K130" s="67"/>
      <c r="L130" s="67"/>
      <c r="M130" s="67"/>
      <c r="N130" s="67"/>
      <c r="O130" s="65"/>
      <c r="P130" s="65"/>
      <c r="Q130" s="65"/>
      <c r="R130" s="62"/>
      <c r="S130" s="62"/>
      <c r="T130" s="71"/>
      <c r="U130" s="8"/>
      <c r="X130" s="62"/>
    </row>
    <row r="131" spans="1:27" ht="11.25" outlineLevel="4" x14ac:dyDescent="0.2">
      <c r="A131" s="138"/>
      <c r="B131" s="139"/>
      <c r="C131" s="139"/>
      <c r="D131" s="140"/>
      <c r="E131" s="146" t="s">
        <v>1</v>
      </c>
      <c r="F131" s="141" t="s">
        <v>213</v>
      </c>
      <c r="G131" s="140"/>
      <c r="H131" s="142">
        <v>4.8989999999999991</v>
      </c>
      <c r="I131" s="143"/>
      <c r="J131" s="144"/>
      <c r="K131" s="145"/>
      <c r="L131" s="145"/>
      <c r="M131" s="145"/>
      <c r="N131" s="145"/>
      <c r="O131" s="144"/>
      <c r="P131" s="144"/>
      <c r="Q131" s="144"/>
      <c r="R131" s="140"/>
      <c r="S131" s="140"/>
      <c r="T131" s="139"/>
      <c r="U131" s="6"/>
      <c r="V131" s="8"/>
      <c r="W131" s="8"/>
      <c r="X131" s="62"/>
    </row>
    <row r="132" spans="1:27" ht="11.25" outlineLevel="4" x14ac:dyDescent="0.2">
      <c r="A132" s="138"/>
      <c r="B132" s="139"/>
      <c r="C132" s="139"/>
      <c r="D132" s="140"/>
      <c r="E132" s="146"/>
      <c r="F132" s="141" t="s">
        <v>214</v>
      </c>
      <c r="G132" s="140"/>
      <c r="H132" s="142">
        <v>4.76</v>
      </c>
      <c r="I132" s="143"/>
      <c r="J132" s="144"/>
      <c r="K132" s="145"/>
      <c r="L132" s="145"/>
      <c r="M132" s="145"/>
      <c r="N132" s="145"/>
      <c r="O132" s="144"/>
      <c r="P132" s="144"/>
      <c r="Q132" s="144"/>
      <c r="R132" s="140"/>
      <c r="S132" s="140"/>
      <c r="T132" s="139"/>
      <c r="U132" s="6"/>
      <c r="V132" s="8"/>
      <c r="W132" s="8"/>
      <c r="X132" s="62"/>
    </row>
    <row r="133" spans="1:27" ht="11.25" outlineLevel="4" x14ac:dyDescent="0.2">
      <c r="A133" s="138"/>
      <c r="B133" s="139"/>
      <c r="C133" s="139"/>
      <c r="D133" s="140"/>
      <c r="E133" s="146"/>
      <c r="F133" s="141" t="s">
        <v>215</v>
      </c>
      <c r="G133" s="140"/>
      <c r="H133" s="142">
        <v>0.84</v>
      </c>
      <c r="I133" s="143"/>
      <c r="J133" s="144"/>
      <c r="K133" s="145"/>
      <c r="L133" s="145"/>
      <c r="M133" s="145"/>
      <c r="N133" s="145"/>
      <c r="O133" s="144"/>
      <c r="P133" s="144"/>
      <c r="Q133" s="144"/>
      <c r="R133" s="140"/>
      <c r="S133" s="140"/>
      <c r="T133" s="139"/>
      <c r="U133" s="6"/>
      <c r="V133" s="8"/>
      <c r="W133" s="8"/>
      <c r="X133" s="62"/>
    </row>
    <row r="134" spans="1:27" ht="11.25" outlineLevel="4" x14ac:dyDescent="0.2">
      <c r="A134" s="138"/>
      <c r="B134" s="139"/>
      <c r="C134" s="139"/>
      <c r="D134" s="140"/>
      <c r="E134" s="146"/>
      <c r="F134" s="141" t="s">
        <v>208</v>
      </c>
      <c r="G134" s="140"/>
      <c r="H134" s="142">
        <v>15</v>
      </c>
      <c r="I134" s="143"/>
      <c r="J134" s="144"/>
      <c r="K134" s="145"/>
      <c r="L134" s="145"/>
      <c r="M134" s="145"/>
      <c r="N134" s="145"/>
      <c r="O134" s="144"/>
      <c r="P134" s="144"/>
      <c r="Q134" s="144"/>
      <c r="R134" s="140"/>
      <c r="S134" s="140"/>
      <c r="T134" s="139"/>
      <c r="U134" s="6"/>
      <c r="V134" s="8"/>
      <c r="W134" s="8"/>
      <c r="X134" s="62"/>
    </row>
    <row r="135" spans="1:27" ht="11.25" outlineLevel="4" x14ac:dyDescent="0.2">
      <c r="A135" s="138"/>
      <c r="B135" s="139"/>
      <c r="C135" s="139"/>
      <c r="D135" s="140"/>
      <c r="E135" s="146"/>
      <c r="F135" s="141" t="s">
        <v>216</v>
      </c>
      <c r="G135" s="140"/>
      <c r="H135" s="142">
        <v>22.55</v>
      </c>
      <c r="I135" s="143"/>
      <c r="J135" s="144"/>
      <c r="K135" s="145"/>
      <c r="L135" s="145"/>
      <c r="M135" s="145"/>
      <c r="N135" s="145"/>
      <c r="O135" s="144"/>
      <c r="P135" s="144"/>
      <c r="Q135" s="144"/>
      <c r="R135" s="140"/>
      <c r="S135" s="140"/>
      <c r="T135" s="139"/>
      <c r="U135" s="6"/>
      <c r="V135" s="8"/>
      <c r="W135" s="8"/>
      <c r="X135" s="62"/>
    </row>
    <row r="136" spans="1:27" ht="11.25" outlineLevel="4" x14ac:dyDescent="0.2">
      <c r="A136" s="138"/>
      <c r="B136" s="139"/>
      <c r="C136" s="139"/>
      <c r="D136" s="140"/>
      <c r="E136" s="146"/>
      <c r="F136" s="141" t="s">
        <v>217</v>
      </c>
      <c r="G136" s="140"/>
      <c r="H136" s="142">
        <v>1.2800000000000002</v>
      </c>
      <c r="I136" s="143"/>
      <c r="J136" s="144"/>
      <c r="K136" s="145"/>
      <c r="L136" s="145"/>
      <c r="M136" s="145"/>
      <c r="N136" s="145"/>
      <c r="O136" s="144"/>
      <c r="P136" s="144"/>
      <c r="Q136" s="144"/>
      <c r="R136" s="140"/>
      <c r="S136" s="140"/>
      <c r="T136" s="139"/>
      <c r="U136" s="6"/>
      <c r="V136" s="8"/>
      <c r="W136" s="8"/>
      <c r="X136" s="62"/>
    </row>
    <row r="137" spans="1:27" ht="11.25" outlineLevel="4" x14ac:dyDescent="0.2">
      <c r="A137" s="138"/>
      <c r="B137" s="139"/>
      <c r="C137" s="139"/>
      <c r="D137" s="140"/>
      <c r="E137" s="146"/>
      <c r="F137" s="141" t="s">
        <v>209</v>
      </c>
      <c r="G137" s="140"/>
      <c r="H137" s="142">
        <v>30</v>
      </c>
      <c r="I137" s="143"/>
      <c r="J137" s="144"/>
      <c r="K137" s="145"/>
      <c r="L137" s="145"/>
      <c r="M137" s="145"/>
      <c r="N137" s="145"/>
      <c r="O137" s="144"/>
      <c r="P137" s="144"/>
      <c r="Q137" s="144"/>
      <c r="R137" s="140"/>
      <c r="S137" s="140"/>
      <c r="T137" s="139"/>
      <c r="U137" s="6"/>
      <c r="V137" s="8"/>
      <c r="W137" s="8"/>
      <c r="X137" s="62"/>
    </row>
    <row r="138" spans="1:27" ht="7.5" customHeight="1" outlineLevel="4" x14ac:dyDescent="0.15">
      <c r="A138" s="8"/>
      <c r="B138" s="71"/>
      <c r="C138" s="71"/>
      <c r="D138" s="62"/>
      <c r="E138" s="62"/>
      <c r="F138" s="105"/>
      <c r="G138" s="62"/>
      <c r="H138" s="67"/>
      <c r="I138" s="106"/>
      <c r="J138" s="65"/>
      <c r="K138" s="67"/>
      <c r="L138" s="67"/>
      <c r="M138" s="67"/>
      <c r="N138" s="67"/>
      <c r="O138" s="65"/>
      <c r="P138" s="65"/>
      <c r="Q138" s="65"/>
      <c r="R138" s="62"/>
      <c r="S138" s="62"/>
      <c r="T138" s="71"/>
      <c r="U138" s="8"/>
      <c r="X138" s="62"/>
    </row>
    <row r="139" spans="1:27" ht="11.25" outlineLevel="3" x14ac:dyDescent="0.2">
      <c r="A139" s="4"/>
      <c r="B139" s="121"/>
      <c r="C139" s="122">
        <v>31</v>
      </c>
      <c r="D139" s="123" t="s">
        <v>114</v>
      </c>
      <c r="E139" s="124" t="s">
        <v>218</v>
      </c>
      <c r="F139" s="125" t="s">
        <v>219</v>
      </c>
      <c r="G139" s="123" t="s">
        <v>121</v>
      </c>
      <c r="H139" s="126">
        <v>324.57499999999999</v>
      </c>
      <c r="I139" s="127">
        <v>0</v>
      </c>
      <c r="J139" s="128">
        <f>H139*I139</f>
        <v>0</v>
      </c>
      <c r="K139" s="126"/>
      <c r="L139" s="126">
        <f>H139*K139</f>
        <v>0</v>
      </c>
      <c r="M139" s="126"/>
      <c r="N139" s="126">
        <f>H139*M139</f>
        <v>0</v>
      </c>
      <c r="O139" s="128">
        <v>21</v>
      </c>
      <c r="P139" s="128">
        <f>J139*(O139/100)</f>
        <v>0</v>
      </c>
      <c r="Q139" s="128">
        <f>J139+P139</f>
        <v>0</v>
      </c>
      <c r="R139" s="129"/>
      <c r="S139" s="129"/>
      <c r="T139" s="130">
        <v>1</v>
      </c>
      <c r="U139" s="8"/>
      <c r="V139" s="8"/>
      <c r="W139" s="8"/>
      <c r="X139" s="62"/>
    </row>
    <row r="140" spans="1:27" ht="39" outlineLevel="4" x14ac:dyDescent="0.2">
      <c r="A140" s="131"/>
      <c r="B140" s="132"/>
      <c r="C140" s="132"/>
      <c r="D140" s="133"/>
      <c r="E140" s="137" t="s">
        <v>0</v>
      </c>
      <c r="F140" s="157" t="s">
        <v>220</v>
      </c>
      <c r="G140" s="157"/>
      <c r="H140" s="158"/>
      <c r="I140" s="159"/>
      <c r="J140" s="160"/>
      <c r="K140" s="135"/>
      <c r="L140" s="135"/>
      <c r="M140" s="135"/>
      <c r="N140" s="135"/>
      <c r="O140" s="136"/>
      <c r="P140" s="136"/>
      <c r="Q140" s="136"/>
      <c r="R140" s="133"/>
      <c r="S140" s="133"/>
      <c r="T140" s="132"/>
      <c r="U140" s="6"/>
      <c r="V140" s="8"/>
      <c r="W140" s="8"/>
      <c r="X140" s="134" t="str">
        <f>F140</f>
        <v>Zásyp sypaninou z jakékoliv horniny strojně 
  s uložením výkopku ve vrstvách 
    se zhutněním 
      jam, šachet, rýh nebo kolem objektů v těchto vykopávkách</v>
      </c>
      <c r="Y140" s="9"/>
      <c r="AA140" s="11"/>
    </row>
    <row r="141" spans="1:27" ht="7.5" customHeight="1" outlineLevel="4" x14ac:dyDescent="0.15">
      <c r="B141" s="71"/>
      <c r="C141" s="71"/>
      <c r="D141" s="62"/>
      <c r="E141" s="62"/>
      <c r="F141" s="63"/>
      <c r="G141" s="62"/>
      <c r="H141" s="67"/>
      <c r="I141" s="106"/>
      <c r="J141" s="65"/>
      <c r="K141" s="67"/>
      <c r="L141" s="67"/>
      <c r="M141" s="67"/>
      <c r="N141" s="67"/>
      <c r="O141" s="65"/>
      <c r="P141" s="65"/>
      <c r="Q141" s="65"/>
      <c r="R141" s="62"/>
      <c r="S141" s="62"/>
      <c r="T141" s="71"/>
      <c r="U141" s="8"/>
      <c r="X141" s="62"/>
    </row>
    <row r="142" spans="1:27" ht="11.25" outlineLevel="4" x14ac:dyDescent="0.2">
      <c r="A142" s="138"/>
      <c r="B142" s="139"/>
      <c r="C142" s="139"/>
      <c r="D142" s="140"/>
      <c r="E142" s="146" t="s">
        <v>1</v>
      </c>
      <c r="F142" s="141" t="s">
        <v>221</v>
      </c>
      <c r="G142" s="140"/>
      <c r="H142" s="142">
        <v>324.57499999999999</v>
      </c>
      <c r="I142" s="143"/>
      <c r="J142" s="144"/>
      <c r="K142" s="145"/>
      <c r="L142" s="145"/>
      <c r="M142" s="145"/>
      <c r="N142" s="145"/>
      <c r="O142" s="144"/>
      <c r="P142" s="144"/>
      <c r="Q142" s="144"/>
      <c r="R142" s="140"/>
      <c r="S142" s="140"/>
      <c r="T142" s="139"/>
      <c r="U142" s="6"/>
      <c r="V142" s="8"/>
      <c r="W142" s="8"/>
      <c r="X142" s="62"/>
    </row>
    <row r="143" spans="1:27" ht="7.5" customHeight="1" outlineLevel="4" x14ac:dyDescent="0.15">
      <c r="A143" s="8"/>
      <c r="B143" s="71"/>
      <c r="C143" s="71"/>
      <c r="D143" s="62"/>
      <c r="E143" s="62"/>
      <c r="F143" s="105"/>
      <c r="G143" s="62"/>
      <c r="H143" s="67"/>
      <c r="I143" s="106"/>
      <c r="J143" s="65"/>
      <c r="K143" s="67"/>
      <c r="L143" s="67"/>
      <c r="M143" s="67"/>
      <c r="N143" s="67"/>
      <c r="O143" s="65"/>
      <c r="P143" s="65"/>
      <c r="Q143" s="65"/>
      <c r="R143" s="62"/>
      <c r="S143" s="62"/>
      <c r="T143" s="71"/>
      <c r="U143" s="8"/>
      <c r="X143" s="62"/>
    </row>
    <row r="144" spans="1:27" ht="22.5" outlineLevel="3" x14ac:dyDescent="0.2">
      <c r="A144" s="4"/>
      <c r="B144" s="121"/>
      <c r="C144" s="122">
        <v>32</v>
      </c>
      <c r="D144" s="123" t="s">
        <v>114</v>
      </c>
      <c r="E144" s="124" t="s">
        <v>138</v>
      </c>
      <c r="F144" s="125" t="s">
        <v>139</v>
      </c>
      <c r="G144" s="123" t="s">
        <v>121</v>
      </c>
      <c r="H144" s="126">
        <v>24</v>
      </c>
      <c r="I144" s="127">
        <v>0</v>
      </c>
      <c r="J144" s="128">
        <f>H144*I144</f>
        <v>0</v>
      </c>
      <c r="K144" s="126"/>
      <c r="L144" s="126">
        <f>H144*K144</f>
        <v>0</v>
      </c>
      <c r="M144" s="126"/>
      <c r="N144" s="126">
        <f>H144*M144</f>
        <v>0</v>
      </c>
      <c r="O144" s="128">
        <v>21</v>
      </c>
      <c r="P144" s="128">
        <f>J144*(O144/100)</f>
        <v>0</v>
      </c>
      <c r="Q144" s="128">
        <f>J144+P144</f>
        <v>0</v>
      </c>
      <c r="R144" s="129"/>
      <c r="S144" s="129"/>
      <c r="T144" s="130">
        <v>1</v>
      </c>
      <c r="U144" s="8"/>
      <c r="V144" s="8"/>
      <c r="W144" s="8"/>
      <c r="X144" s="62"/>
    </row>
    <row r="145" spans="1:27" ht="48.75" outlineLevel="4" x14ac:dyDescent="0.2">
      <c r="A145" s="131"/>
      <c r="B145" s="132"/>
      <c r="C145" s="132"/>
      <c r="D145" s="133"/>
      <c r="E145" s="137" t="s">
        <v>0</v>
      </c>
      <c r="F145" s="157" t="s">
        <v>140</v>
      </c>
      <c r="G145" s="157"/>
      <c r="H145" s="158"/>
      <c r="I145" s="159"/>
      <c r="J145" s="160"/>
      <c r="K145" s="135"/>
      <c r="L145" s="135"/>
      <c r="M145" s="135"/>
      <c r="N145" s="135"/>
      <c r="O145" s="136"/>
      <c r="P145" s="136"/>
      <c r="Q145" s="136"/>
      <c r="R145" s="133"/>
      <c r="S145" s="133"/>
      <c r="T145" s="132"/>
      <c r="U145" s="6"/>
      <c r="V145" s="8"/>
      <c r="W145" s="8"/>
      <c r="X145" s="134" t="str">
        <f>F145</f>
        <v>Vodorovné přemístění výkopku nebo sypaniny po suchu 
  na obvyklém dopravním prostředku, bez naložení výkopku, avšak se složením bez rozhrnutí 
    z horniny třídy těžitelnosti I 
    skupiny 1 až 3 na vzdálenost 
      přes 20 do 50 m</v>
      </c>
      <c r="Y145" s="9"/>
      <c r="AA145" s="11"/>
    </row>
    <row r="146" spans="1:27" ht="7.5" customHeight="1" outlineLevel="4" x14ac:dyDescent="0.15">
      <c r="B146" s="71"/>
      <c r="C146" s="71"/>
      <c r="D146" s="62"/>
      <c r="E146" s="62"/>
      <c r="F146" s="63"/>
      <c r="G146" s="62"/>
      <c r="H146" s="67"/>
      <c r="I146" s="106"/>
      <c r="J146" s="65"/>
      <c r="K146" s="67"/>
      <c r="L146" s="67"/>
      <c r="M146" s="67"/>
      <c r="N146" s="67"/>
      <c r="O146" s="65"/>
      <c r="P146" s="65"/>
      <c r="Q146" s="65"/>
      <c r="R146" s="62"/>
      <c r="S146" s="62"/>
      <c r="T146" s="71"/>
      <c r="U146" s="8"/>
      <c r="X146" s="62"/>
    </row>
    <row r="147" spans="1:27" ht="11.25" outlineLevel="4" x14ac:dyDescent="0.2">
      <c r="A147" s="138"/>
      <c r="B147" s="139"/>
      <c r="C147" s="139"/>
      <c r="D147" s="140"/>
      <c r="E147" s="146" t="s">
        <v>1</v>
      </c>
      <c r="F147" s="141" t="s">
        <v>222</v>
      </c>
      <c r="G147" s="140"/>
      <c r="H147" s="142">
        <v>24</v>
      </c>
      <c r="I147" s="143"/>
      <c r="J147" s="144"/>
      <c r="K147" s="145"/>
      <c r="L147" s="145"/>
      <c r="M147" s="145"/>
      <c r="N147" s="145"/>
      <c r="O147" s="144"/>
      <c r="P147" s="144"/>
      <c r="Q147" s="144"/>
      <c r="R147" s="140"/>
      <c r="S147" s="140"/>
      <c r="T147" s="139"/>
      <c r="U147" s="6"/>
      <c r="V147" s="8"/>
      <c r="W147" s="8"/>
      <c r="X147" s="62"/>
    </row>
    <row r="148" spans="1:27" ht="7.5" customHeight="1" outlineLevel="4" x14ac:dyDescent="0.15">
      <c r="A148" s="8"/>
      <c r="B148" s="71"/>
      <c r="C148" s="71"/>
      <c r="D148" s="62"/>
      <c r="E148" s="62"/>
      <c r="F148" s="105"/>
      <c r="G148" s="62"/>
      <c r="H148" s="67"/>
      <c r="I148" s="106"/>
      <c r="J148" s="65"/>
      <c r="K148" s="67"/>
      <c r="L148" s="67"/>
      <c r="M148" s="67"/>
      <c r="N148" s="67"/>
      <c r="O148" s="65"/>
      <c r="P148" s="65"/>
      <c r="Q148" s="65"/>
      <c r="R148" s="62"/>
      <c r="S148" s="62"/>
      <c r="T148" s="71"/>
      <c r="U148" s="8"/>
      <c r="X148" s="62"/>
    </row>
    <row r="149" spans="1:27" ht="11.25" outlineLevel="3" x14ac:dyDescent="0.2">
      <c r="A149" s="4"/>
      <c r="B149" s="121"/>
      <c r="C149" s="122">
        <v>33</v>
      </c>
      <c r="D149" s="123" t="s">
        <v>114</v>
      </c>
      <c r="E149" s="124" t="s">
        <v>141</v>
      </c>
      <c r="F149" s="125" t="s">
        <v>142</v>
      </c>
      <c r="G149" s="123" t="s">
        <v>121</v>
      </c>
      <c r="H149" s="126">
        <v>24</v>
      </c>
      <c r="I149" s="127">
        <v>0</v>
      </c>
      <c r="J149" s="128">
        <f>H149*I149</f>
        <v>0</v>
      </c>
      <c r="K149" s="126"/>
      <c r="L149" s="126">
        <f>H149*K149</f>
        <v>0</v>
      </c>
      <c r="M149" s="126"/>
      <c r="N149" s="126">
        <f>H149*M149</f>
        <v>0</v>
      </c>
      <c r="O149" s="128">
        <v>21</v>
      </c>
      <c r="P149" s="128">
        <f>J149*(O149/100)</f>
        <v>0</v>
      </c>
      <c r="Q149" s="128">
        <f>J149+P149</f>
        <v>0</v>
      </c>
      <c r="R149" s="129"/>
      <c r="S149" s="129"/>
      <c r="T149" s="130">
        <v>1</v>
      </c>
      <c r="U149" s="8"/>
      <c r="V149" s="8"/>
      <c r="W149" s="8"/>
      <c r="X149" s="62"/>
    </row>
    <row r="150" spans="1:27" ht="48.75" outlineLevel="4" x14ac:dyDescent="0.2">
      <c r="A150" s="131"/>
      <c r="B150" s="132"/>
      <c r="C150" s="132"/>
      <c r="D150" s="133"/>
      <c r="E150" s="137" t="s">
        <v>0</v>
      </c>
      <c r="F150" s="157" t="s">
        <v>143</v>
      </c>
      <c r="G150" s="157"/>
      <c r="H150" s="158"/>
      <c r="I150" s="159"/>
      <c r="J150" s="160"/>
      <c r="K150" s="135"/>
      <c r="L150" s="135"/>
      <c r="M150" s="135"/>
      <c r="N150" s="135"/>
      <c r="O150" s="136"/>
      <c r="P150" s="136"/>
      <c r="Q150" s="136"/>
      <c r="R150" s="133"/>
      <c r="S150" s="133"/>
      <c r="T150" s="132"/>
      <c r="U150" s="6"/>
      <c r="V150" s="8"/>
      <c r="W150" s="8"/>
      <c r="X150" s="134" t="str">
        <f>F150</f>
        <v>Uložení sypanin do násypů strojně 
  s rozprostřením sypaniny ve vrstvách a s hrubým urovnáním 
    zhutněných 
    z hornin soudržných 
      jakékoliv třídy těžitelnosti</v>
      </c>
      <c r="Y150" s="9"/>
      <c r="AA150" s="11"/>
    </row>
    <row r="151" spans="1:27" ht="7.5" customHeight="1" outlineLevel="4" x14ac:dyDescent="0.15">
      <c r="B151" s="71"/>
      <c r="C151" s="71"/>
      <c r="D151" s="62"/>
      <c r="E151" s="62"/>
      <c r="F151" s="63"/>
      <c r="G151" s="62"/>
      <c r="H151" s="67"/>
      <c r="I151" s="106"/>
      <c r="J151" s="65"/>
      <c r="K151" s="67"/>
      <c r="L151" s="67"/>
      <c r="M151" s="67"/>
      <c r="N151" s="67"/>
      <c r="O151" s="65"/>
      <c r="P151" s="65"/>
      <c r="Q151" s="65"/>
      <c r="R151" s="62"/>
      <c r="S151" s="62"/>
      <c r="T151" s="71"/>
      <c r="U151" s="8"/>
      <c r="X151" s="62"/>
    </row>
    <row r="152" spans="1:27" ht="11.25" outlineLevel="3" x14ac:dyDescent="0.2">
      <c r="A152" s="4"/>
      <c r="B152" s="121"/>
      <c r="C152" s="122">
        <v>34</v>
      </c>
      <c r="D152" s="123" t="s">
        <v>114</v>
      </c>
      <c r="E152" s="124" t="s">
        <v>144</v>
      </c>
      <c r="F152" s="125" t="s">
        <v>145</v>
      </c>
      <c r="G152" s="123" t="s">
        <v>146</v>
      </c>
      <c r="H152" s="126">
        <v>43.2</v>
      </c>
      <c r="I152" s="127">
        <v>0</v>
      </c>
      <c r="J152" s="128">
        <f>H152*I152</f>
        <v>0</v>
      </c>
      <c r="K152" s="126"/>
      <c r="L152" s="126">
        <f>H152*K152</f>
        <v>0</v>
      </c>
      <c r="M152" s="126"/>
      <c r="N152" s="126">
        <f>H152*M152</f>
        <v>0</v>
      </c>
      <c r="O152" s="128">
        <v>21</v>
      </c>
      <c r="P152" s="128">
        <f>J152*(O152/100)</f>
        <v>0</v>
      </c>
      <c r="Q152" s="128">
        <f>J152+P152</f>
        <v>0</v>
      </c>
      <c r="R152" s="129"/>
      <c r="S152" s="129"/>
      <c r="T152" s="130">
        <v>1</v>
      </c>
      <c r="U152" s="8"/>
      <c r="V152" s="8"/>
      <c r="W152" s="8"/>
      <c r="X152" s="62"/>
    </row>
    <row r="153" spans="1:27" ht="9.75" outlineLevel="4" x14ac:dyDescent="0.2">
      <c r="A153" s="131"/>
      <c r="B153" s="132"/>
      <c r="C153" s="132"/>
      <c r="D153" s="133"/>
      <c r="E153" s="137" t="s">
        <v>0</v>
      </c>
      <c r="F153" s="157" t="s">
        <v>147</v>
      </c>
      <c r="G153" s="157"/>
      <c r="H153" s="158"/>
      <c r="I153" s="159"/>
      <c r="J153" s="160"/>
      <c r="K153" s="135"/>
      <c r="L153" s="135"/>
      <c r="M153" s="135"/>
      <c r="N153" s="135"/>
      <c r="O153" s="136"/>
      <c r="P153" s="136"/>
      <c r="Q153" s="136"/>
      <c r="R153" s="133"/>
      <c r="S153" s="133"/>
      <c r="T153" s="132"/>
      <c r="U153" s="6"/>
      <c r="V153" s="8"/>
      <c r="W153" s="8"/>
      <c r="X153" s="134" t="str">
        <f>F153</f>
        <v>Poplatek za uložení stavebního odpadu na recyklační skládce (skládkovné) zeminy a kamení zatříděného do Katalogu odpadů pod kódem 17 05 04</v>
      </c>
      <c r="Y153" s="9"/>
      <c r="AA153" s="11"/>
    </row>
    <row r="154" spans="1:27" ht="7.5" customHeight="1" outlineLevel="4" x14ac:dyDescent="0.15">
      <c r="B154" s="71"/>
      <c r="C154" s="71"/>
      <c r="D154" s="62"/>
      <c r="E154" s="62"/>
      <c r="F154" s="63"/>
      <c r="G154" s="62"/>
      <c r="H154" s="67"/>
      <c r="I154" s="106"/>
      <c r="J154" s="65"/>
      <c r="K154" s="67"/>
      <c r="L154" s="67"/>
      <c r="M154" s="67"/>
      <c r="N154" s="67"/>
      <c r="O154" s="65"/>
      <c r="P154" s="65"/>
      <c r="Q154" s="65"/>
      <c r="R154" s="62"/>
      <c r="S154" s="62"/>
      <c r="T154" s="71"/>
      <c r="U154" s="8"/>
      <c r="X154" s="62"/>
    </row>
    <row r="155" spans="1:27" ht="11.25" outlineLevel="4" x14ac:dyDescent="0.2">
      <c r="A155" s="138"/>
      <c r="B155" s="139"/>
      <c r="C155" s="139"/>
      <c r="D155" s="140"/>
      <c r="E155" s="146" t="s">
        <v>1</v>
      </c>
      <c r="F155" s="141" t="s">
        <v>223</v>
      </c>
      <c r="G155" s="140"/>
      <c r="H155" s="142">
        <v>43.2</v>
      </c>
      <c r="I155" s="143"/>
      <c r="J155" s="144"/>
      <c r="K155" s="145"/>
      <c r="L155" s="145"/>
      <c r="M155" s="145"/>
      <c r="N155" s="145"/>
      <c r="O155" s="144"/>
      <c r="P155" s="144"/>
      <c r="Q155" s="144"/>
      <c r="R155" s="140"/>
      <c r="S155" s="140"/>
      <c r="T155" s="139"/>
      <c r="U155" s="6"/>
      <c r="V155" s="8"/>
      <c r="W155" s="8"/>
      <c r="X155" s="62"/>
    </row>
    <row r="156" spans="1:27" ht="7.5" customHeight="1" outlineLevel="4" x14ac:dyDescent="0.15">
      <c r="A156" s="8"/>
      <c r="B156" s="71"/>
      <c r="C156" s="71"/>
      <c r="D156" s="62"/>
      <c r="E156" s="62"/>
      <c r="F156" s="105"/>
      <c r="G156" s="62"/>
      <c r="H156" s="67"/>
      <c r="I156" s="106"/>
      <c r="J156" s="65"/>
      <c r="K156" s="67"/>
      <c r="L156" s="67"/>
      <c r="M156" s="67"/>
      <c r="N156" s="67"/>
      <c r="O156" s="65"/>
      <c r="P156" s="65"/>
      <c r="Q156" s="65"/>
      <c r="R156" s="62"/>
      <c r="S156" s="62"/>
      <c r="T156" s="71"/>
      <c r="U156" s="8"/>
      <c r="X156" s="62"/>
    </row>
    <row r="157" spans="1:27" ht="11.25" outlineLevel="3" x14ac:dyDescent="0.2">
      <c r="A157" s="4"/>
      <c r="B157" s="121"/>
      <c r="C157" s="122">
        <v>35</v>
      </c>
      <c r="D157" s="123" t="s">
        <v>114</v>
      </c>
      <c r="E157" s="124" t="s">
        <v>224</v>
      </c>
      <c r="F157" s="125" t="s">
        <v>225</v>
      </c>
      <c r="G157" s="123" t="s">
        <v>117</v>
      </c>
      <c r="H157" s="126">
        <v>35</v>
      </c>
      <c r="I157" s="127">
        <v>0</v>
      </c>
      <c r="J157" s="128">
        <f>H157*I157</f>
        <v>0</v>
      </c>
      <c r="K157" s="126"/>
      <c r="L157" s="126">
        <f>H157*K157</f>
        <v>0</v>
      </c>
      <c r="M157" s="126"/>
      <c r="N157" s="126">
        <f>H157*M157</f>
        <v>0</v>
      </c>
      <c r="O157" s="128">
        <v>21</v>
      </c>
      <c r="P157" s="128">
        <f>J157*(O157/100)</f>
        <v>0</v>
      </c>
      <c r="Q157" s="128">
        <f>J157+P157</f>
        <v>0</v>
      </c>
      <c r="R157" s="129"/>
      <c r="S157" s="129"/>
      <c r="T157" s="130">
        <v>1</v>
      </c>
      <c r="U157" s="8"/>
      <c r="V157" s="8"/>
      <c r="W157" s="8"/>
      <c r="X157" s="62"/>
    </row>
    <row r="158" spans="1:27" ht="9.75" outlineLevel="4" x14ac:dyDescent="0.2">
      <c r="A158" s="131"/>
      <c r="B158" s="132"/>
      <c r="C158" s="132"/>
      <c r="D158" s="133"/>
      <c r="E158" s="137" t="s">
        <v>0</v>
      </c>
      <c r="F158" s="157" t="s">
        <v>226</v>
      </c>
      <c r="G158" s="157"/>
      <c r="H158" s="158"/>
      <c r="I158" s="159"/>
      <c r="J158" s="160"/>
      <c r="K158" s="135"/>
      <c r="L158" s="135"/>
      <c r="M158" s="135"/>
      <c r="N158" s="135"/>
      <c r="O158" s="136"/>
      <c r="P158" s="136"/>
      <c r="Q158" s="136"/>
      <c r="R158" s="133"/>
      <c r="S158" s="133"/>
      <c r="T158" s="132"/>
      <c r="U158" s="6"/>
      <c r="V158" s="8"/>
      <c r="W158" s="8"/>
      <c r="X158" s="134" t="str">
        <f>F158</f>
        <v>Založení trávníku na půdě předem připravené plochy do 1000 m2 výsevem včetně utažení lučního v rovině nebo na svahu do 1:5</v>
      </c>
      <c r="Y158" s="9"/>
      <c r="AA158" s="11"/>
    </row>
    <row r="159" spans="1:27" ht="7.5" customHeight="1" outlineLevel="4" x14ac:dyDescent="0.15">
      <c r="B159" s="71"/>
      <c r="C159" s="71"/>
      <c r="D159" s="62"/>
      <c r="E159" s="62"/>
      <c r="F159" s="63"/>
      <c r="G159" s="62"/>
      <c r="H159" s="67"/>
      <c r="I159" s="106"/>
      <c r="J159" s="65"/>
      <c r="K159" s="67"/>
      <c r="L159" s="67"/>
      <c r="M159" s="67"/>
      <c r="N159" s="67"/>
      <c r="O159" s="65"/>
      <c r="P159" s="65"/>
      <c r="Q159" s="65"/>
      <c r="R159" s="62"/>
      <c r="S159" s="62"/>
      <c r="T159" s="71"/>
      <c r="U159" s="8"/>
      <c r="X159" s="62"/>
    </row>
    <row r="160" spans="1:27" ht="11.25" outlineLevel="3" x14ac:dyDescent="0.2">
      <c r="A160" s="4"/>
      <c r="B160" s="121"/>
      <c r="C160" s="122">
        <v>36</v>
      </c>
      <c r="D160" s="123" t="s">
        <v>171</v>
      </c>
      <c r="E160" s="124" t="s">
        <v>227</v>
      </c>
      <c r="F160" s="125" t="s">
        <v>228</v>
      </c>
      <c r="G160" s="123" t="s">
        <v>229</v>
      </c>
      <c r="H160" s="126">
        <v>0.7</v>
      </c>
      <c r="I160" s="127">
        <v>0</v>
      </c>
      <c r="J160" s="128">
        <f>H160*I160</f>
        <v>0</v>
      </c>
      <c r="K160" s="126">
        <v>1E-3</v>
      </c>
      <c r="L160" s="126">
        <f>H160*K160</f>
        <v>6.9999999999999999E-4</v>
      </c>
      <c r="M160" s="126"/>
      <c r="N160" s="126">
        <f>H160*M160</f>
        <v>0</v>
      </c>
      <c r="O160" s="128">
        <v>21</v>
      </c>
      <c r="P160" s="128">
        <f>J160*(O160/100)</f>
        <v>0</v>
      </c>
      <c r="Q160" s="128">
        <f>J160+P160</f>
        <v>0</v>
      </c>
      <c r="R160" s="129"/>
      <c r="S160" s="129"/>
      <c r="T160" s="130">
        <v>1</v>
      </c>
      <c r="U160" s="8"/>
      <c r="V160" s="8"/>
      <c r="W160" s="8"/>
      <c r="X160" s="62"/>
    </row>
    <row r="161" spans="1:27" ht="9.75" outlineLevel="4" x14ac:dyDescent="0.2">
      <c r="A161" s="131"/>
      <c r="B161" s="132"/>
      <c r="C161" s="132"/>
      <c r="D161" s="133"/>
      <c r="E161" s="137" t="s">
        <v>0</v>
      </c>
      <c r="F161" s="157" t="s">
        <v>43</v>
      </c>
      <c r="G161" s="157"/>
      <c r="H161" s="158"/>
      <c r="I161" s="159"/>
      <c r="J161" s="160"/>
      <c r="K161" s="135"/>
      <c r="L161" s="135"/>
      <c r="M161" s="135"/>
      <c r="N161" s="135"/>
      <c r="O161" s="136"/>
      <c r="P161" s="136"/>
      <c r="Q161" s="136"/>
      <c r="R161" s="133"/>
      <c r="S161" s="133"/>
      <c r="T161" s="132"/>
      <c r="U161" s="6"/>
      <c r="V161" s="8"/>
      <c r="W161" s="8"/>
      <c r="X161" s="134" t="str">
        <f>F161</f>
        <v>---</v>
      </c>
      <c r="Y161" s="9"/>
      <c r="AA161" s="11"/>
    </row>
    <row r="162" spans="1:27" ht="7.5" customHeight="1" outlineLevel="4" x14ac:dyDescent="0.15">
      <c r="B162" s="71"/>
      <c r="C162" s="71"/>
      <c r="D162" s="62"/>
      <c r="E162" s="62"/>
      <c r="F162" s="63"/>
      <c r="G162" s="62"/>
      <c r="H162" s="67"/>
      <c r="I162" s="106"/>
      <c r="J162" s="65"/>
      <c r="K162" s="67"/>
      <c r="L162" s="67"/>
      <c r="M162" s="67"/>
      <c r="N162" s="67"/>
      <c r="O162" s="65"/>
      <c r="P162" s="65"/>
      <c r="Q162" s="65"/>
      <c r="R162" s="62"/>
      <c r="S162" s="62"/>
      <c r="T162" s="71"/>
      <c r="U162" s="8"/>
      <c r="X162" s="62"/>
    </row>
    <row r="163" spans="1:27" outlineLevel="3" x14ac:dyDescent="0.15">
      <c r="B163" s="6"/>
      <c r="C163" s="6"/>
      <c r="D163" s="6"/>
      <c r="E163" s="6"/>
      <c r="F163" s="6"/>
      <c r="G163" s="6"/>
      <c r="H163" s="6"/>
      <c r="I163" s="8"/>
      <c r="J163" s="8"/>
      <c r="K163" s="6"/>
      <c r="L163" s="6"/>
      <c r="M163" s="6"/>
      <c r="N163" s="6"/>
      <c r="O163" s="6"/>
      <c r="P163" s="8"/>
      <c r="Q163" s="8"/>
      <c r="R163" s="8"/>
      <c r="S163" s="6"/>
      <c r="T163" s="6"/>
      <c r="X163" s="6"/>
    </row>
    <row r="164" spans="1:27" ht="11.25" outlineLevel="2" x14ac:dyDescent="0.2">
      <c r="A164" s="98" t="s">
        <v>83</v>
      </c>
      <c r="B164" s="102">
        <v>3</v>
      </c>
      <c r="C164" s="115"/>
      <c r="D164" s="116" t="s">
        <v>113</v>
      </c>
      <c r="E164" s="116"/>
      <c r="F164" s="117" t="s">
        <v>84</v>
      </c>
      <c r="G164" s="116"/>
      <c r="H164" s="118"/>
      <c r="I164" s="119"/>
      <c r="J164" s="100">
        <f>SUBTOTAL(9,J165:J201)</f>
        <v>0</v>
      </c>
      <c r="K164" s="118"/>
      <c r="L164" s="101">
        <f>SUBTOTAL(9,L165:L201)</f>
        <v>2.6061630400000002</v>
      </c>
      <c r="M164" s="118"/>
      <c r="N164" s="101">
        <f>SUBTOTAL(9,N165:N201)</f>
        <v>0</v>
      </c>
      <c r="O164" s="120"/>
      <c r="P164" s="100">
        <f>SUBTOTAL(9,P165:P201)</f>
        <v>0</v>
      </c>
      <c r="Q164" s="100">
        <f>SUBTOTAL(9,Q165:Q201)</f>
        <v>0</v>
      </c>
      <c r="R164" s="116"/>
      <c r="S164" s="116"/>
      <c r="T164" s="102">
        <f>SUBTOTAL(9,T165:T201)</f>
        <v>7</v>
      </c>
      <c r="U164" s="6"/>
      <c r="V164" s="8"/>
      <c r="W164" s="8"/>
      <c r="X164" s="62"/>
    </row>
    <row r="165" spans="1:27" ht="11.25" outlineLevel="3" x14ac:dyDescent="0.2">
      <c r="A165" s="4"/>
      <c r="B165" s="121"/>
      <c r="C165" s="122">
        <v>37</v>
      </c>
      <c r="D165" s="123" t="s">
        <v>114</v>
      </c>
      <c r="E165" s="124" t="s">
        <v>230</v>
      </c>
      <c r="F165" s="125" t="s">
        <v>231</v>
      </c>
      <c r="G165" s="123" t="s">
        <v>121</v>
      </c>
      <c r="H165" s="126">
        <v>6.0251340000000013</v>
      </c>
      <c r="I165" s="127">
        <v>0</v>
      </c>
      <c r="J165" s="128">
        <f>H165*I165</f>
        <v>0</v>
      </c>
      <c r="K165" s="126"/>
      <c r="L165" s="126">
        <f>H165*K165</f>
        <v>0</v>
      </c>
      <c r="M165" s="126"/>
      <c r="N165" s="126">
        <f>H165*M165</f>
        <v>0</v>
      </c>
      <c r="O165" s="128">
        <v>21</v>
      </c>
      <c r="P165" s="128">
        <f>J165*(O165/100)</f>
        <v>0</v>
      </c>
      <c r="Q165" s="128">
        <f>J165+P165</f>
        <v>0</v>
      </c>
      <c r="R165" s="129"/>
      <c r="S165" s="129"/>
      <c r="T165" s="130">
        <v>1</v>
      </c>
      <c r="U165" s="8"/>
      <c r="V165" s="8"/>
      <c r="W165" s="8"/>
      <c r="X165" s="62"/>
    </row>
    <row r="166" spans="1:27" ht="58.5" outlineLevel="4" x14ac:dyDescent="0.2">
      <c r="A166" s="131"/>
      <c r="B166" s="132"/>
      <c r="C166" s="132"/>
      <c r="D166" s="133"/>
      <c r="E166" s="137" t="s">
        <v>0</v>
      </c>
      <c r="F166" s="157" t="s">
        <v>232</v>
      </c>
      <c r="G166" s="157"/>
      <c r="H166" s="158"/>
      <c r="I166" s="159"/>
      <c r="J166" s="160"/>
      <c r="K166" s="135"/>
      <c r="L166" s="135"/>
      <c r="M166" s="135"/>
      <c r="N166" s="135"/>
      <c r="O166" s="136"/>
      <c r="P166" s="136"/>
      <c r="Q166" s="136"/>
      <c r="R166" s="133"/>
      <c r="S166" s="133"/>
      <c r="T166" s="132"/>
      <c r="U166" s="6"/>
      <c r="V166" s="8"/>
      <c r="W166" s="8"/>
      <c r="X166" s="134" t="str">
        <f>F166</f>
        <v>Konstrukce vodních staveb z betonu 
  přehrad, jezů a plavebních komor, spodní stavby vodních elektráren, jader přehrad, odběrných věží 
  a výpustných zařízení, opěrných zdí, šachet, šachtic a ostatních konstrukcí 
    železového 
    pro prostředí s mrazovými cykly 
      tř. C 30/37</v>
      </c>
      <c r="Y166" s="9"/>
      <c r="AA166" s="11"/>
    </row>
    <row r="167" spans="1:27" ht="7.5" customHeight="1" outlineLevel="4" x14ac:dyDescent="0.15">
      <c r="B167" s="71"/>
      <c r="C167" s="71"/>
      <c r="D167" s="62"/>
      <c r="E167" s="62"/>
      <c r="F167" s="63"/>
      <c r="G167" s="62"/>
      <c r="H167" s="67"/>
      <c r="I167" s="106"/>
      <c r="J167" s="65"/>
      <c r="K167" s="67"/>
      <c r="L167" s="67"/>
      <c r="M167" s="67"/>
      <c r="N167" s="67"/>
      <c r="O167" s="65"/>
      <c r="P167" s="65"/>
      <c r="Q167" s="65"/>
      <c r="R167" s="62"/>
      <c r="S167" s="62"/>
      <c r="T167" s="71"/>
      <c r="U167" s="8"/>
      <c r="X167" s="62"/>
    </row>
    <row r="168" spans="1:27" ht="11.25" outlineLevel="4" x14ac:dyDescent="0.2">
      <c r="A168" s="138"/>
      <c r="B168" s="139"/>
      <c r="C168" s="139"/>
      <c r="D168" s="140"/>
      <c r="E168" s="146" t="s">
        <v>1</v>
      </c>
      <c r="F168" s="141" t="s">
        <v>233</v>
      </c>
      <c r="G168" s="140"/>
      <c r="H168" s="142">
        <v>0.82174999999999998</v>
      </c>
      <c r="I168" s="143"/>
      <c r="J168" s="144"/>
      <c r="K168" s="145"/>
      <c r="L168" s="145"/>
      <c r="M168" s="145"/>
      <c r="N168" s="145"/>
      <c r="O168" s="144"/>
      <c r="P168" s="144"/>
      <c r="Q168" s="144"/>
      <c r="R168" s="140"/>
      <c r="S168" s="140"/>
      <c r="T168" s="139"/>
      <c r="U168" s="6"/>
      <c r="V168" s="8"/>
      <c r="W168" s="8"/>
      <c r="X168" s="62"/>
    </row>
    <row r="169" spans="1:27" ht="11.25" outlineLevel="4" x14ac:dyDescent="0.2">
      <c r="A169" s="138"/>
      <c r="B169" s="139"/>
      <c r="C169" s="139"/>
      <c r="D169" s="140"/>
      <c r="E169" s="146"/>
      <c r="F169" s="141" t="s">
        <v>234</v>
      </c>
      <c r="G169" s="140"/>
      <c r="H169" s="142">
        <v>5.2033840000000016</v>
      </c>
      <c r="I169" s="143"/>
      <c r="J169" s="144"/>
      <c r="K169" s="145"/>
      <c r="L169" s="145"/>
      <c r="M169" s="145"/>
      <c r="N169" s="145"/>
      <c r="O169" s="144"/>
      <c r="P169" s="144"/>
      <c r="Q169" s="144"/>
      <c r="R169" s="140"/>
      <c r="S169" s="140"/>
      <c r="T169" s="139"/>
      <c r="U169" s="6"/>
      <c r="V169" s="8"/>
      <c r="W169" s="8"/>
      <c r="X169" s="62"/>
    </row>
    <row r="170" spans="1:27" ht="7.5" customHeight="1" outlineLevel="4" x14ac:dyDescent="0.15">
      <c r="A170" s="8"/>
      <c r="B170" s="71"/>
      <c r="C170" s="71"/>
      <c r="D170" s="62"/>
      <c r="E170" s="62"/>
      <c r="F170" s="105"/>
      <c r="G170" s="62"/>
      <c r="H170" s="67"/>
      <c r="I170" s="106"/>
      <c r="J170" s="65"/>
      <c r="K170" s="67"/>
      <c r="L170" s="67"/>
      <c r="M170" s="67"/>
      <c r="N170" s="67"/>
      <c r="O170" s="65"/>
      <c r="P170" s="65"/>
      <c r="Q170" s="65"/>
      <c r="R170" s="62"/>
      <c r="S170" s="62"/>
      <c r="T170" s="71"/>
      <c r="U170" s="8"/>
      <c r="X170" s="62"/>
    </row>
    <row r="171" spans="1:27" ht="11.25" outlineLevel="3" x14ac:dyDescent="0.2">
      <c r="A171" s="4"/>
      <c r="B171" s="121"/>
      <c r="C171" s="122">
        <v>38</v>
      </c>
      <c r="D171" s="123" t="s">
        <v>114</v>
      </c>
      <c r="E171" s="124" t="s">
        <v>235</v>
      </c>
      <c r="F171" s="125" t="s">
        <v>236</v>
      </c>
      <c r="G171" s="123" t="s">
        <v>146</v>
      </c>
      <c r="H171" s="126">
        <v>0.72299999999999998</v>
      </c>
      <c r="I171" s="127">
        <v>0</v>
      </c>
      <c r="J171" s="128">
        <f>H171*I171</f>
        <v>0</v>
      </c>
      <c r="K171" s="126">
        <v>1.09528</v>
      </c>
      <c r="L171" s="126">
        <f>H171*K171</f>
        <v>0.79188744</v>
      </c>
      <c r="M171" s="126"/>
      <c r="N171" s="126">
        <f>H171*M171</f>
        <v>0</v>
      </c>
      <c r="O171" s="128">
        <v>21</v>
      </c>
      <c r="P171" s="128">
        <f>J171*(O171/100)</f>
        <v>0</v>
      </c>
      <c r="Q171" s="128">
        <f>J171+P171</f>
        <v>0</v>
      </c>
      <c r="R171" s="129"/>
      <c r="S171" s="129"/>
      <c r="T171" s="130">
        <v>1</v>
      </c>
      <c r="U171" s="8"/>
      <c r="V171" s="8"/>
      <c r="W171" s="8"/>
      <c r="X171" s="62"/>
    </row>
    <row r="172" spans="1:27" ht="48.75" outlineLevel="4" x14ac:dyDescent="0.2">
      <c r="A172" s="131"/>
      <c r="B172" s="132"/>
      <c r="C172" s="132"/>
      <c r="D172" s="133"/>
      <c r="E172" s="137" t="s">
        <v>0</v>
      </c>
      <c r="F172" s="157" t="s">
        <v>237</v>
      </c>
      <c r="G172" s="157"/>
      <c r="H172" s="158"/>
      <c r="I172" s="159"/>
      <c r="J172" s="160"/>
      <c r="K172" s="135"/>
      <c r="L172" s="135"/>
      <c r="M172" s="135"/>
      <c r="N172" s="135"/>
      <c r="O172" s="136"/>
      <c r="P172" s="136"/>
      <c r="Q172" s="136"/>
      <c r="R172" s="133"/>
      <c r="S172" s="133"/>
      <c r="T172" s="132"/>
      <c r="U172" s="6"/>
      <c r="V172" s="8"/>
      <c r="W172" s="8"/>
      <c r="X172" s="134" t="str">
        <f>F172</f>
        <v>Výztuž železobetonových konstrukcí vodních staveb  
  přehrad, jezů a plavebních komor, spodní stavby vodních elektráren, jader přehrad, odběrných věží 
  a výpustných zařízení, opěrných zdí, šachet, šachtic a ostatních konstrukcí 
    svařované sítě z ocelových tažených drátů jakéhokoliv druhu oceli 
      jakéhokoliv průměru a roztečí</v>
      </c>
      <c r="Y172" s="9"/>
      <c r="AA172" s="11"/>
    </row>
    <row r="173" spans="1:27" ht="7.5" customHeight="1" outlineLevel="4" x14ac:dyDescent="0.15">
      <c r="B173" s="71"/>
      <c r="C173" s="71"/>
      <c r="D173" s="62"/>
      <c r="E173" s="62"/>
      <c r="F173" s="63"/>
      <c r="G173" s="62"/>
      <c r="H173" s="67"/>
      <c r="I173" s="106"/>
      <c r="J173" s="65"/>
      <c r="K173" s="67"/>
      <c r="L173" s="67"/>
      <c r="M173" s="67"/>
      <c r="N173" s="67"/>
      <c r="O173" s="65"/>
      <c r="P173" s="65"/>
      <c r="Q173" s="65"/>
      <c r="R173" s="62"/>
      <c r="S173" s="62"/>
      <c r="T173" s="71"/>
      <c r="U173" s="8"/>
      <c r="X173" s="62"/>
    </row>
    <row r="174" spans="1:27" ht="11.25" outlineLevel="4" x14ac:dyDescent="0.2">
      <c r="A174" s="138"/>
      <c r="B174" s="139"/>
      <c r="C174" s="139"/>
      <c r="D174" s="140"/>
      <c r="E174" s="146" t="s">
        <v>1</v>
      </c>
      <c r="F174" s="141" t="s">
        <v>238</v>
      </c>
      <c r="G174" s="140"/>
      <c r="H174" s="142">
        <v>0.72299999999999998</v>
      </c>
      <c r="I174" s="143"/>
      <c r="J174" s="144"/>
      <c r="K174" s="145"/>
      <c r="L174" s="145"/>
      <c r="M174" s="145"/>
      <c r="N174" s="145"/>
      <c r="O174" s="144"/>
      <c r="P174" s="144"/>
      <c r="Q174" s="144"/>
      <c r="R174" s="140"/>
      <c r="S174" s="140"/>
      <c r="T174" s="139"/>
      <c r="U174" s="6"/>
      <c r="V174" s="8"/>
      <c r="W174" s="8"/>
      <c r="X174" s="62"/>
    </row>
    <row r="175" spans="1:27" ht="7.5" customHeight="1" outlineLevel="4" x14ac:dyDescent="0.15">
      <c r="A175" s="8"/>
      <c r="B175" s="71"/>
      <c r="C175" s="71"/>
      <c r="D175" s="62"/>
      <c r="E175" s="62"/>
      <c r="F175" s="105"/>
      <c r="G175" s="62"/>
      <c r="H175" s="67"/>
      <c r="I175" s="106"/>
      <c r="J175" s="65"/>
      <c r="K175" s="67"/>
      <c r="L175" s="67"/>
      <c r="M175" s="67"/>
      <c r="N175" s="67"/>
      <c r="O175" s="65"/>
      <c r="P175" s="65"/>
      <c r="Q175" s="65"/>
      <c r="R175" s="62"/>
      <c r="S175" s="62"/>
      <c r="T175" s="71"/>
      <c r="U175" s="8"/>
      <c r="X175" s="62"/>
    </row>
    <row r="176" spans="1:27" ht="11.25" outlineLevel="3" x14ac:dyDescent="0.2">
      <c r="A176" s="4"/>
      <c r="B176" s="121"/>
      <c r="C176" s="122">
        <v>39</v>
      </c>
      <c r="D176" s="123" t="s">
        <v>114</v>
      </c>
      <c r="E176" s="124" t="s">
        <v>239</v>
      </c>
      <c r="F176" s="125" t="s">
        <v>240</v>
      </c>
      <c r="G176" s="123" t="s">
        <v>121</v>
      </c>
      <c r="H176" s="126">
        <v>3.0522</v>
      </c>
      <c r="I176" s="127">
        <v>0</v>
      </c>
      <c r="J176" s="128">
        <f>H176*I176</f>
        <v>0</v>
      </c>
      <c r="K176" s="126"/>
      <c r="L176" s="126">
        <f>H176*K176</f>
        <v>0</v>
      </c>
      <c r="M176" s="126"/>
      <c r="N176" s="126">
        <f>H176*M176</f>
        <v>0</v>
      </c>
      <c r="O176" s="128">
        <v>21</v>
      </c>
      <c r="P176" s="128">
        <f>J176*(O176/100)</f>
        <v>0</v>
      </c>
      <c r="Q176" s="128">
        <f>J176+P176</f>
        <v>0</v>
      </c>
      <c r="R176" s="129"/>
      <c r="S176" s="129"/>
      <c r="T176" s="130">
        <v>1</v>
      </c>
      <c r="U176" s="8"/>
      <c r="V176" s="8"/>
      <c r="W176" s="8"/>
      <c r="X176" s="62"/>
    </row>
    <row r="177" spans="1:27" ht="58.5" outlineLevel="4" x14ac:dyDescent="0.2">
      <c r="A177" s="131"/>
      <c r="B177" s="132"/>
      <c r="C177" s="132"/>
      <c r="D177" s="133"/>
      <c r="E177" s="137" t="s">
        <v>0</v>
      </c>
      <c r="F177" s="157" t="s">
        <v>241</v>
      </c>
      <c r="G177" s="157"/>
      <c r="H177" s="158"/>
      <c r="I177" s="159"/>
      <c r="J177" s="160"/>
      <c r="K177" s="135"/>
      <c r="L177" s="135"/>
      <c r="M177" s="135"/>
      <c r="N177" s="135"/>
      <c r="O177" s="136"/>
      <c r="P177" s="136"/>
      <c r="Q177" s="136"/>
      <c r="R177" s="133"/>
      <c r="S177" s="133"/>
      <c r="T177" s="132"/>
      <c r="U177" s="6"/>
      <c r="V177" s="8"/>
      <c r="W177" s="8"/>
      <c r="X177" s="134" t="str">
        <f>F177</f>
        <v>Konstrukce vodních staveb z betonu 
  přehrad, jezů a plavebních komor, spodní stavby vodních elektráren, jader přehrad, odběrných věží 
  a výpustných zařízení, opěrných zdí, šachet, šachtic a ostatních konstrukcí 
    prostého 
    pro prostředí s mrazovými cykly 
      tř. C 30/37</v>
      </c>
      <c r="Y177" s="9"/>
      <c r="AA177" s="11"/>
    </row>
    <row r="178" spans="1:27" ht="7.5" customHeight="1" outlineLevel="4" x14ac:dyDescent="0.15">
      <c r="B178" s="71"/>
      <c r="C178" s="71"/>
      <c r="D178" s="62"/>
      <c r="E178" s="62"/>
      <c r="F178" s="63"/>
      <c r="G178" s="62"/>
      <c r="H178" s="67"/>
      <c r="I178" s="106"/>
      <c r="J178" s="65"/>
      <c r="K178" s="67"/>
      <c r="L178" s="67"/>
      <c r="M178" s="67"/>
      <c r="N178" s="67"/>
      <c r="O178" s="65"/>
      <c r="P178" s="65"/>
      <c r="Q178" s="65"/>
      <c r="R178" s="62"/>
      <c r="S178" s="62"/>
      <c r="T178" s="71"/>
      <c r="U178" s="8"/>
      <c r="X178" s="62"/>
    </row>
    <row r="179" spans="1:27" ht="11.25" outlineLevel="4" x14ac:dyDescent="0.2">
      <c r="A179" s="138"/>
      <c r="B179" s="139"/>
      <c r="C179" s="139"/>
      <c r="D179" s="140"/>
      <c r="E179" s="146" t="s">
        <v>1</v>
      </c>
      <c r="F179" s="141" t="s">
        <v>242</v>
      </c>
      <c r="G179" s="140"/>
      <c r="H179" s="142">
        <v>1.9722</v>
      </c>
      <c r="I179" s="143"/>
      <c r="J179" s="144"/>
      <c r="K179" s="145"/>
      <c r="L179" s="145"/>
      <c r="M179" s="145"/>
      <c r="N179" s="145"/>
      <c r="O179" s="144"/>
      <c r="P179" s="144"/>
      <c r="Q179" s="144"/>
      <c r="R179" s="140"/>
      <c r="S179" s="140"/>
      <c r="T179" s="139"/>
      <c r="U179" s="6"/>
      <c r="V179" s="8"/>
      <c r="W179" s="8"/>
      <c r="X179" s="62"/>
    </row>
    <row r="180" spans="1:27" ht="11.25" outlineLevel="4" x14ac:dyDescent="0.2">
      <c r="A180" s="138"/>
      <c r="B180" s="139"/>
      <c r="C180" s="139"/>
      <c r="D180" s="140"/>
      <c r="E180" s="146"/>
      <c r="F180" s="141" t="s">
        <v>243</v>
      </c>
      <c r="G180" s="140"/>
      <c r="H180" s="142">
        <v>0.48</v>
      </c>
      <c r="I180" s="143"/>
      <c r="J180" s="144"/>
      <c r="K180" s="145"/>
      <c r="L180" s="145"/>
      <c r="M180" s="145"/>
      <c r="N180" s="145"/>
      <c r="O180" s="144"/>
      <c r="P180" s="144"/>
      <c r="Q180" s="144"/>
      <c r="R180" s="140"/>
      <c r="S180" s="140"/>
      <c r="T180" s="139"/>
      <c r="U180" s="6"/>
      <c r="V180" s="8"/>
      <c r="W180" s="8"/>
      <c r="X180" s="62"/>
    </row>
    <row r="181" spans="1:27" ht="11.25" outlineLevel="4" x14ac:dyDescent="0.2">
      <c r="A181" s="138"/>
      <c r="B181" s="139"/>
      <c r="C181" s="139"/>
      <c r="D181" s="140"/>
      <c r="E181" s="146"/>
      <c r="F181" s="141" t="s">
        <v>244</v>
      </c>
      <c r="G181" s="140"/>
      <c r="H181" s="142">
        <v>0.6</v>
      </c>
      <c r="I181" s="143"/>
      <c r="J181" s="144"/>
      <c r="K181" s="145"/>
      <c r="L181" s="145"/>
      <c r="M181" s="145"/>
      <c r="N181" s="145"/>
      <c r="O181" s="144"/>
      <c r="P181" s="144"/>
      <c r="Q181" s="144"/>
      <c r="R181" s="140"/>
      <c r="S181" s="140"/>
      <c r="T181" s="139"/>
      <c r="U181" s="6"/>
      <c r="V181" s="8"/>
      <c r="W181" s="8"/>
      <c r="X181" s="62"/>
    </row>
    <row r="182" spans="1:27" ht="7.5" customHeight="1" outlineLevel="4" x14ac:dyDescent="0.15">
      <c r="A182" s="8"/>
      <c r="B182" s="71"/>
      <c r="C182" s="71"/>
      <c r="D182" s="62"/>
      <c r="E182" s="62"/>
      <c r="F182" s="105"/>
      <c r="G182" s="62"/>
      <c r="H182" s="67"/>
      <c r="I182" s="106"/>
      <c r="J182" s="65"/>
      <c r="K182" s="67"/>
      <c r="L182" s="67"/>
      <c r="M182" s="67"/>
      <c r="N182" s="67"/>
      <c r="O182" s="65"/>
      <c r="P182" s="65"/>
      <c r="Q182" s="65"/>
      <c r="R182" s="62"/>
      <c r="S182" s="62"/>
      <c r="T182" s="71"/>
      <c r="U182" s="8"/>
      <c r="X182" s="62"/>
    </row>
    <row r="183" spans="1:27" ht="11.25" outlineLevel="3" x14ac:dyDescent="0.2">
      <c r="A183" s="4"/>
      <c r="B183" s="121"/>
      <c r="C183" s="122">
        <v>40</v>
      </c>
      <c r="D183" s="123" t="s">
        <v>114</v>
      </c>
      <c r="E183" s="124" t="s">
        <v>245</v>
      </c>
      <c r="F183" s="125" t="s">
        <v>246</v>
      </c>
      <c r="G183" s="123" t="s">
        <v>117</v>
      </c>
      <c r="H183" s="126">
        <v>11.669999999999996</v>
      </c>
      <c r="I183" s="127">
        <v>0</v>
      </c>
      <c r="J183" s="128">
        <f>H183*I183</f>
        <v>0</v>
      </c>
      <c r="K183" s="126">
        <v>7.26E-3</v>
      </c>
      <c r="L183" s="126">
        <f>H183*K183</f>
        <v>8.4724199999999972E-2</v>
      </c>
      <c r="M183" s="126"/>
      <c r="N183" s="126">
        <f>H183*M183</f>
        <v>0</v>
      </c>
      <c r="O183" s="128">
        <v>21</v>
      </c>
      <c r="P183" s="128">
        <f>J183*(O183/100)</f>
        <v>0</v>
      </c>
      <c r="Q183" s="128">
        <f>J183+P183</f>
        <v>0</v>
      </c>
      <c r="R183" s="129"/>
      <c r="S183" s="129"/>
      <c r="T183" s="130">
        <v>1</v>
      </c>
      <c r="U183" s="8"/>
      <c r="V183" s="8"/>
      <c r="W183" s="8"/>
      <c r="X183" s="62"/>
    </row>
    <row r="184" spans="1:27" ht="48.75" outlineLevel="4" x14ac:dyDescent="0.2">
      <c r="A184" s="131"/>
      <c r="B184" s="132"/>
      <c r="C184" s="132"/>
      <c r="D184" s="133"/>
      <c r="E184" s="137" t="s">
        <v>0</v>
      </c>
      <c r="F184" s="157" t="s">
        <v>247</v>
      </c>
      <c r="G184" s="157"/>
      <c r="H184" s="158"/>
      <c r="I184" s="159"/>
      <c r="J184" s="160"/>
      <c r="K184" s="135"/>
      <c r="L184" s="135"/>
      <c r="M184" s="135"/>
      <c r="N184" s="135"/>
      <c r="O184" s="136"/>
      <c r="P184" s="136"/>
      <c r="Q184" s="136"/>
      <c r="R184" s="133"/>
      <c r="S184" s="133"/>
      <c r="T184" s="132"/>
      <c r="U184" s="6"/>
      <c r="V184" s="8"/>
      <c r="W184" s="8"/>
      <c r="X184" s="134" t="str">
        <f>F184</f>
        <v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zřízení 
      ploch rovinných</v>
      </c>
      <c r="Y184" s="9"/>
      <c r="AA184" s="11"/>
    </row>
    <row r="185" spans="1:27" ht="7.5" customHeight="1" outlineLevel="4" x14ac:dyDescent="0.15">
      <c r="B185" s="71"/>
      <c r="C185" s="71"/>
      <c r="D185" s="62"/>
      <c r="E185" s="62"/>
      <c r="F185" s="63"/>
      <c r="G185" s="62"/>
      <c r="H185" s="67"/>
      <c r="I185" s="106"/>
      <c r="J185" s="65"/>
      <c r="K185" s="67"/>
      <c r="L185" s="67"/>
      <c r="M185" s="67"/>
      <c r="N185" s="67"/>
      <c r="O185" s="65"/>
      <c r="P185" s="65"/>
      <c r="Q185" s="65"/>
      <c r="R185" s="62"/>
      <c r="S185" s="62"/>
      <c r="T185" s="71"/>
      <c r="U185" s="8"/>
      <c r="X185" s="62"/>
    </row>
    <row r="186" spans="1:27" ht="11.25" outlineLevel="4" x14ac:dyDescent="0.2">
      <c r="A186" s="138"/>
      <c r="B186" s="139"/>
      <c r="C186" s="139"/>
      <c r="D186" s="140"/>
      <c r="E186" s="146" t="s">
        <v>1</v>
      </c>
      <c r="F186" s="141" t="s">
        <v>248</v>
      </c>
      <c r="G186" s="140"/>
      <c r="H186" s="142">
        <v>7.4999999999999991</v>
      </c>
      <c r="I186" s="143"/>
      <c r="J186" s="144"/>
      <c r="K186" s="145"/>
      <c r="L186" s="145"/>
      <c r="M186" s="145"/>
      <c r="N186" s="145"/>
      <c r="O186" s="144"/>
      <c r="P186" s="144"/>
      <c r="Q186" s="144"/>
      <c r="R186" s="140"/>
      <c r="S186" s="140"/>
      <c r="T186" s="139"/>
      <c r="U186" s="6"/>
      <c r="V186" s="8"/>
      <c r="W186" s="8"/>
      <c r="X186" s="62"/>
    </row>
    <row r="187" spans="1:27" ht="22.5" outlineLevel="4" x14ac:dyDescent="0.2">
      <c r="A187" s="138"/>
      <c r="B187" s="139"/>
      <c r="C187" s="139"/>
      <c r="D187" s="140"/>
      <c r="E187" s="146"/>
      <c r="F187" s="141" t="s">
        <v>249</v>
      </c>
      <c r="G187" s="140"/>
      <c r="H187" s="142">
        <v>4.17</v>
      </c>
      <c r="I187" s="143"/>
      <c r="J187" s="144"/>
      <c r="K187" s="145"/>
      <c r="L187" s="145"/>
      <c r="M187" s="145"/>
      <c r="N187" s="145"/>
      <c r="O187" s="144"/>
      <c r="P187" s="144"/>
      <c r="Q187" s="144"/>
      <c r="R187" s="140"/>
      <c r="S187" s="140"/>
      <c r="T187" s="139"/>
      <c r="U187" s="6"/>
      <c r="V187" s="8"/>
      <c r="W187" s="8"/>
      <c r="X187" s="62"/>
    </row>
    <row r="188" spans="1:27" ht="7.5" customHeight="1" outlineLevel="4" x14ac:dyDescent="0.15">
      <c r="A188" s="8"/>
      <c r="B188" s="71"/>
      <c r="C188" s="71"/>
      <c r="D188" s="62"/>
      <c r="E188" s="62"/>
      <c r="F188" s="105"/>
      <c r="G188" s="62"/>
      <c r="H188" s="67"/>
      <c r="I188" s="106"/>
      <c r="J188" s="65"/>
      <c r="K188" s="67"/>
      <c r="L188" s="67"/>
      <c r="M188" s="67"/>
      <c r="N188" s="67"/>
      <c r="O188" s="65"/>
      <c r="P188" s="65"/>
      <c r="Q188" s="65"/>
      <c r="R188" s="62"/>
      <c r="S188" s="62"/>
      <c r="T188" s="71"/>
      <c r="U188" s="8"/>
      <c r="X188" s="62"/>
    </row>
    <row r="189" spans="1:27" ht="11.25" outlineLevel="3" x14ac:dyDescent="0.2">
      <c r="A189" s="4"/>
      <c r="B189" s="121"/>
      <c r="C189" s="122">
        <v>41</v>
      </c>
      <c r="D189" s="123" t="s">
        <v>114</v>
      </c>
      <c r="E189" s="124" t="s">
        <v>250</v>
      </c>
      <c r="F189" s="125" t="s">
        <v>251</v>
      </c>
      <c r="G189" s="123" t="s">
        <v>117</v>
      </c>
      <c r="H189" s="126">
        <v>11.67</v>
      </c>
      <c r="I189" s="127">
        <v>0</v>
      </c>
      <c r="J189" s="128">
        <f>H189*I189</f>
        <v>0</v>
      </c>
      <c r="K189" s="126">
        <v>8.5999999999999998E-4</v>
      </c>
      <c r="L189" s="126">
        <f>H189*K189</f>
        <v>1.00362E-2</v>
      </c>
      <c r="M189" s="126"/>
      <c r="N189" s="126">
        <f>H189*M189</f>
        <v>0</v>
      </c>
      <c r="O189" s="128">
        <v>21</v>
      </c>
      <c r="P189" s="128">
        <f>J189*(O189/100)</f>
        <v>0</v>
      </c>
      <c r="Q189" s="128">
        <f>J189+P189</f>
        <v>0</v>
      </c>
      <c r="R189" s="129"/>
      <c r="S189" s="129"/>
      <c r="T189" s="130">
        <v>1</v>
      </c>
      <c r="U189" s="8"/>
      <c r="V189" s="8"/>
      <c r="W189" s="8"/>
      <c r="X189" s="62"/>
    </row>
    <row r="190" spans="1:27" ht="48.75" outlineLevel="4" x14ac:dyDescent="0.2">
      <c r="A190" s="131"/>
      <c r="B190" s="132"/>
      <c r="C190" s="132"/>
      <c r="D190" s="133"/>
      <c r="E190" s="137" t="s">
        <v>0</v>
      </c>
      <c r="F190" s="157" t="s">
        <v>252</v>
      </c>
      <c r="G190" s="157"/>
      <c r="H190" s="158"/>
      <c r="I190" s="159"/>
      <c r="J190" s="160"/>
      <c r="K190" s="135"/>
      <c r="L190" s="135"/>
      <c r="M190" s="135"/>
      <c r="N190" s="135"/>
      <c r="O190" s="136"/>
      <c r="P190" s="136"/>
      <c r="Q190" s="136"/>
      <c r="R190" s="133"/>
      <c r="S190" s="133"/>
      <c r="T190" s="132"/>
      <c r="U190" s="6"/>
      <c r="V190" s="8"/>
      <c r="W190" s="8"/>
      <c r="X190" s="134" t="str">
        <f>F190</f>
        <v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odstranění 
      ploch rovinných</v>
      </c>
      <c r="Y190" s="9"/>
      <c r="AA190" s="11"/>
    </row>
    <row r="191" spans="1:27" ht="7.5" customHeight="1" outlineLevel="4" x14ac:dyDescent="0.15">
      <c r="B191" s="71"/>
      <c r="C191" s="71"/>
      <c r="D191" s="62"/>
      <c r="E191" s="62"/>
      <c r="F191" s="63"/>
      <c r="G191" s="62"/>
      <c r="H191" s="67"/>
      <c r="I191" s="106"/>
      <c r="J191" s="65"/>
      <c r="K191" s="67"/>
      <c r="L191" s="67"/>
      <c r="M191" s="67"/>
      <c r="N191" s="67"/>
      <c r="O191" s="65"/>
      <c r="P191" s="65"/>
      <c r="Q191" s="65"/>
      <c r="R191" s="62"/>
      <c r="S191" s="62"/>
      <c r="T191" s="71"/>
      <c r="U191" s="8"/>
      <c r="X191" s="62"/>
    </row>
    <row r="192" spans="1:27" ht="11.25" outlineLevel="3" x14ac:dyDescent="0.2">
      <c r="A192" s="4"/>
      <c r="B192" s="121"/>
      <c r="C192" s="122">
        <v>42</v>
      </c>
      <c r="D192" s="123" t="s">
        <v>114</v>
      </c>
      <c r="E192" s="124" t="s">
        <v>253</v>
      </c>
      <c r="F192" s="125" t="s">
        <v>254</v>
      </c>
      <c r="G192" s="123" t="s">
        <v>117</v>
      </c>
      <c r="H192" s="126">
        <v>19.760000000000002</v>
      </c>
      <c r="I192" s="127">
        <v>0</v>
      </c>
      <c r="J192" s="128">
        <f>H192*I192</f>
        <v>0</v>
      </c>
      <c r="K192" s="126">
        <v>8.702E-2</v>
      </c>
      <c r="L192" s="126">
        <f>H192*K192</f>
        <v>1.7195152000000002</v>
      </c>
      <c r="M192" s="126"/>
      <c r="N192" s="126">
        <f>H192*M192</f>
        <v>0</v>
      </c>
      <c r="O192" s="128">
        <v>21</v>
      </c>
      <c r="P192" s="128">
        <f>J192*(O192/100)</f>
        <v>0</v>
      </c>
      <c r="Q192" s="128">
        <f>J192+P192</f>
        <v>0</v>
      </c>
      <c r="R192" s="129"/>
      <c r="S192" s="129"/>
      <c r="T192" s="130">
        <v>1</v>
      </c>
      <c r="U192" s="8"/>
      <c r="V192" s="8"/>
      <c r="W192" s="8"/>
      <c r="X192" s="62"/>
    </row>
    <row r="193" spans="1:27" ht="48.75" outlineLevel="4" x14ac:dyDescent="0.2">
      <c r="A193" s="131"/>
      <c r="B193" s="132"/>
      <c r="C193" s="132"/>
      <c r="D193" s="133"/>
      <c r="E193" s="137" t="s">
        <v>0</v>
      </c>
      <c r="F193" s="157" t="s">
        <v>255</v>
      </c>
      <c r="G193" s="157"/>
      <c r="H193" s="158"/>
      <c r="I193" s="159"/>
      <c r="J193" s="160"/>
      <c r="K193" s="135"/>
      <c r="L193" s="135"/>
      <c r="M193" s="135"/>
      <c r="N193" s="135"/>
      <c r="O193" s="136"/>
      <c r="P193" s="136"/>
      <c r="Q193" s="136"/>
      <c r="R193" s="133"/>
      <c r="S193" s="133"/>
      <c r="T193" s="132"/>
      <c r="U193" s="6"/>
      <c r="V193" s="8"/>
      <c r="W193" s="8"/>
      <c r="X193" s="134" t="str">
        <f>F193</f>
        <v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zřízení 
      ploch jinak zakřivených než válcově</v>
      </c>
      <c r="Y193" s="9"/>
      <c r="AA193" s="11"/>
    </row>
    <row r="194" spans="1:27" ht="7.5" customHeight="1" outlineLevel="4" x14ac:dyDescent="0.15">
      <c r="B194" s="71"/>
      <c r="C194" s="71"/>
      <c r="D194" s="62"/>
      <c r="E194" s="62"/>
      <c r="F194" s="63"/>
      <c r="G194" s="62"/>
      <c r="H194" s="67"/>
      <c r="I194" s="106"/>
      <c r="J194" s="65"/>
      <c r="K194" s="67"/>
      <c r="L194" s="67"/>
      <c r="M194" s="67"/>
      <c r="N194" s="67"/>
      <c r="O194" s="65"/>
      <c r="P194" s="65"/>
      <c r="Q194" s="65"/>
      <c r="R194" s="62"/>
      <c r="S194" s="62"/>
      <c r="T194" s="71"/>
      <c r="U194" s="8"/>
      <c r="X194" s="62"/>
    </row>
    <row r="195" spans="1:27" ht="11.25" outlineLevel="4" x14ac:dyDescent="0.2">
      <c r="A195" s="138"/>
      <c r="B195" s="139"/>
      <c r="C195" s="139"/>
      <c r="D195" s="140"/>
      <c r="E195" s="146" t="s">
        <v>1</v>
      </c>
      <c r="F195" s="141" t="s">
        <v>256</v>
      </c>
      <c r="G195" s="140"/>
      <c r="H195" s="142">
        <v>17.600000000000001</v>
      </c>
      <c r="I195" s="143"/>
      <c r="J195" s="144"/>
      <c r="K195" s="145"/>
      <c r="L195" s="145"/>
      <c r="M195" s="145"/>
      <c r="N195" s="145"/>
      <c r="O195" s="144"/>
      <c r="P195" s="144"/>
      <c r="Q195" s="144"/>
      <c r="R195" s="140"/>
      <c r="S195" s="140"/>
      <c r="T195" s="139"/>
      <c r="U195" s="6"/>
      <c r="V195" s="8"/>
      <c r="W195" s="8"/>
      <c r="X195" s="62"/>
    </row>
    <row r="196" spans="1:27" ht="11.25" outlineLevel="4" x14ac:dyDescent="0.2">
      <c r="A196" s="138"/>
      <c r="B196" s="139"/>
      <c r="C196" s="139"/>
      <c r="D196" s="140"/>
      <c r="E196" s="146"/>
      <c r="F196" s="141" t="s">
        <v>257</v>
      </c>
      <c r="G196" s="140"/>
      <c r="H196" s="142">
        <v>2.16</v>
      </c>
      <c r="I196" s="143"/>
      <c r="J196" s="144"/>
      <c r="K196" s="145"/>
      <c r="L196" s="145"/>
      <c r="M196" s="145"/>
      <c r="N196" s="145"/>
      <c r="O196" s="144"/>
      <c r="P196" s="144"/>
      <c r="Q196" s="144"/>
      <c r="R196" s="140"/>
      <c r="S196" s="140"/>
      <c r="T196" s="139"/>
      <c r="U196" s="6"/>
      <c r="V196" s="8"/>
      <c r="W196" s="8"/>
      <c r="X196" s="62"/>
    </row>
    <row r="197" spans="1:27" ht="7.5" customHeight="1" outlineLevel="4" x14ac:dyDescent="0.15">
      <c r="A197" s="8"/>
      <c r="B197" s="71"/>
      <c r="C197" s="71"/>
      <c r="D197" s="62"/>
      <c r="E197" s="62"/>
      <c r="F197" s="105"/>
      <c r="G197" s="62"/>
      <c r="H197" s="67"/>
      <c r="I197" s="106"/>
      <c r="J197" s="65"/>
      <c r="K197" s="67"/>
      <c r="L197" s="67"/>
      <c r="M197" s="67"/>
      <c r="N197" s="67"/>
      <c r="O197" s="65"/>
      <c r="P197" s="65"/>
      <c r="Q197" s="65"/>
      <c r="R197" s="62"/>
      <c r="S197" s="62"/>
      <c r="T197" s="71"/>
      <c r="U197" s="8"/>
      <c r="X197" s="62"/>
    </row>
    <row r="198" spans="1:27" ht="11.25" outlineLevel="3" x14ac:dyDescent="0.2">
      <c r="A198" s="4"/>
      <c r="B198" s="121"/>
      <c r="C198" s="122">
        <v>43</v>
      </c>
      <c r="D198" s="123" t="s">
        <v>114</v>
      </c>
      <c r="E198" s="124" t="s">
        <v>258</v>
      </c>
      <c r="F198" s="125" t="s">
        <v>259</v>
      </c>
      <c r="G198" s="123" t="s">
        <v>117</v>
      </c>
      <c r="H198" s="126">
        <v>19.760000000000002</v>
      </c>
      <c r="I198" s="127">
        <v>0</v>
      </c>
      <c r="J198" s="128">
        <f>H198*I198</f>
        <v>0</v>
      </c>
      <c r="K198" s="126"/>
      <c r="L198" s="126">
        <f>H198*K198</f>
        <v>0</v>
      </c>
      <c r="M198" s="126"/>
      <c r="N198" s="126">
        <f>H198*M198</f>
        <v>0</v>
      </c>
      <c r="O198" s="128">
        <v>21</v>
      </c>
      <c r="P198" s="128">
        <f>J198*(O198/100)</f>
        <v>0</v>
      </c>
      <c r="Q198" s="128">
        <f>J198+P198</f>
        <v>0</v>
      </c>
      <c r="R198" s="129"/>
      <c r="S198" s="129"/>
      <c r="T198" s="130">
        <v>1</v>
      </c>
      <c r="U198" s="8"/>
      <c r="V198" s="8"/>
      <c r="W198" s="8"/>
      <c r="X198" s="62"/>
    </row>
    <row r="199" spans="1:27" ht="48.75" outlineLevel="4" x14ac:dyDescent="0.2">
      <c r="A199" s="131"/>
      <c r="B199" s="132"/>
      <c r="C199" s="132"/>
      <c r="D199" s="133"/>
      <c r="E199" s="137" t="s">
        <v>0</v>
      </c>
      <c r="F199" s="157" t="s">
        <v>260</v>
      </c>
      <c r="G199" s="157"/>
      <c r="H199" s="158"/>
      <c r="I199" s="159"/>
      <c r="J199" s="160"/>
      <c r="K199" s="135"/>
      <c r="L199" s="135"/>
      <c r="M199" s="135"/>
      <c r="N199" s="135"/>
      <c r="O199" s="136"/>
      <c r="P199" s="136"/>
      <c r="Q199" s="136"/>
      <c r="R199" s="133"/>
      <c r="S199" s="133"/>
      <c r="T199" s="132"/>
      <c r="U199" s="6"/>
      <c r="V199" s="8"/>
      <c r="W199" s="8"/>
      <c r="X199" s="134" t="str">
        <f>F199</f>
        <v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odstranění 
      ploch jinak zakřivených než válcově</v>
      </c>
      <c r="Y199" s="9"/>
      <c r="AA199" s="11"/>
    </row>
    <row r="200" spans="1:27" ht="7.5" customHeight="1" outlineLevel="4" x14ac:dyDescent="0.15">
      <c r="B200" s="71"/>
      <c r="C200" s="71"/>
      <c r="D200" s="62"/>
      <c r="E200" s="62"/>
      <c r="F200" s="63"/>
      <c r="G200" s="62"/>
      <c r="H200" s="67"/>
      <c r="I200" s="106"/>
      <c r="J200" s="65"/>
      <c r="K200" s="67"/>
      <c r="L200" s="67"/>
      <c r="M200" s="67"/>
      <c r="N200" s="67"/>
      <c r="O200" s="65"/>
      <c r="P200" s="65"/>
      <c r="Q200" s="65"/>
      <c r="R200" s="62"/>
      <c r="S200" s="62"/>
      <c r="T200" s="71"/>
      <c r="U200" s="8"/>
      <c r="X200" s="62"/>
    </row>
    <row r="201" spans="1:27" outlineLevel="3" x14ac:dyDescent="0.15">
      <c r="B201" s="6"/>
      <c r="C201" s="6"/>
      <c r="D201" s="6"/>
      <c r="E201" s="6"/>
      <c r="F201" s="6"/>
      <c r="G201" s="6"/>
      <c r="H201" s="6"/>
      <c r="I201" s="8"/>
      <c r="J201" s="8"/>
      <c r="K201" s="6"/>
      <c r="L201" s="6"/>
      <c r="M201" s="6"/>
      <c r="N201" s="6"/>
      <c r="O201" s="6"/>
      <c r="P201" s="8"/>
      <c r="Q201" s="8"/>
      <c r="R201" s="8"/>
      <c r="S201" s="6"/>
      <c r="T201" s="6"/>
      <c r="X201" s="6"/>
    </row>
    <row r="202" spans="1:27" ht="11.25" outlineLevel="2" x14ac:dyDescent="0.2">
      <c r="A202" s="98" t="s">
        <v>85</v>
      </c>
      <c r="B202" s="102">
        <v>3</v>
      </c>
      <c r="C202" s="115"/>
      <c r="D202" s="116" t="s">
        <v>113</v>
      </c>
      <c r="E202" s="116"/>
      <c r="F202" s="117" t="s">
        <v>86</v>
      </c>
      <c r="G202" s="116"/>
      <c r="H202" s="118"/>
      <c r="I202" s="119"/>
      <c r="J202" s="100">
        <f>SUBTOTAL(9,J203:J254)</f>
        <v>0</v>
      </c>
      <c r="K202" s="118"/>
      <c r="L202" s="101">
        <f>SUBTOTAL(9,L203:L254)</f>
        <v>22.880703355880001</v>
      </c>
      <c r="M202" s="118"/>
      <c r="N202" s="101">
        <f>SUBTOTAL(9,N203:N254)</f>
        <v>0</v>
      </c>
      <c r="O202" s="120"/>
      <c r="P202" s="100">
        <f>SUBTOTAL(9,P203:P254)</f>
        <v>0</v>
      </c>
      <c r="Q202" s="100">
        <f>SUBTOTAL(9,Q203:Q254)</f>
        <v>0</v>
      </c>
      <c r="R202" s="116"/>
      <c r="S202" s="116"/>
      <c r="T202" s="102">
        <f>SUBTOTAL(9,T203:T254)</f>
        <v>9</v>
      </c>
      <c r="U202" s="6"/>
      <c r="V202" s="8"/>
      <c r="W202" s="8"/>
      <c r="X202" s="62"/>
    </row>
    <row r="203" spans="1:27" ht="11.25" outlineLevel="3" x14ac:dyDescent="0.2">
      <c r="A203" s="4"/>
      <c r="B203" s="121"/>
      <c r="C203" s="122">
        <v>44</v>
      </c>
      <c r="D203" s="123" t="s">
        <v>114</v>
      </c>
      <c r="E203" s="124" t="s">
        <v>261</v>
      </c>
      <c r="F203" s="125" t="s">
        <v>262</v>
      </c>
      <c r="G203" s="123" t="s">
        <v>195</v>
      </c>
      <c r="H203" s="126">
        <v>4.8</v>
      </c>
      <c r="I203" s="127">
        <v>0</v>
      </c>
      <c r="J203" s="128">
        <f>H203*I203</f>
        <v>0</v>
      </c>
      <c r="K203" s="126">
        <v>0.20669000000000001</v>
      </c>
      <c r="L203" s="126">
        <f>H203*K203</f>
        <v>0.99211199999999999</v>
      </c>
      <c r="M203" s="126"/>
      <c r="N203" s="126">
        <f>H203*M203</f>
        <v>0</v>
      </c>
      <c r="O203" s="128">
        <v>21</v>
      </c>
      <c r="P203" s="128">
        <f>J203*(O203/100)</f>
        <v>0</v>
      </c>
      <c r="Q203" s="128">
        <f>J203+P203</f>
        <v>0</v>
      </c>
      <c r="R203" s="129"/>
      <c r="S203" s="129"/>
      <c r="T203" s="130">
        <v>1</v>
      </c>
      <c r="U203" s="8"/>
      <c r="V203" s="8"/>
      <c r="W203" s="8"/>
      <c r="X203" s="62"/>
    </row>
    <row r="204" spans="1:27" ht="39" outlineLevel="4" x14ac:dyDescent="0.2">
      <c r="A204" s="131"/>
      <c r="B204" s="132"/>
      <c r="C204" s="132"/>
      <c r="D204" s="133"/>
      <c r="E204" s="137" t="s">
        <v>0</v>
      </c>
      <c r="F204" s="157" t="s">
        <v>263</v>
      </c>
      <c r="G204" s="157"/>
      <c r="H204" s="158"/>
      <c r="I204" s="159"/>
      <c r="J204" s="160"/>
      <c r="K204" s="135"/>
      <c r="L204" s="135"/>
      <c r="M204" s="135"/>
      <c r="N204" s="135"/>
      <c r="O204" s="136"/>
      <c r="P204" s="136"/>
      <c r="Q204" s="136"/>
      <c r="R204" s="133"/>
      <c r="S204" s="133"/>
      <c r="T204" s="132"/>
      <c r="U204" s="6"/>
      <c r="V204" s="8"/>
      <c r="W204" s="8"/>
      <c r="X204" s="134" t="str">
        <f>F204</f>
        <v>Podkladní a vyrovnávací konstrukce z betonu 
  pražce z prostého betonu tř. C 12/15 pod potrubí 
    v otevřeném výkopu, průřezové plochy 
      přes 50000 mm2</v>
      </c>
      <c r="Y204" s="9"/>
      <c r="AA204" s="11"/>
    </row>
    <row r="205" spans="1:27" ht="7.5" customHeight="1" outlineLevel="4" x14ac:dyDescent="0.15">
      <c r="B205" s="71"/>
      <c r="C205" s="71"/>
      <c r="D205" s="62"/>
      <c r="E205" s="62"/>
      <c r="F205" s="63"/>
      <c r="G205" s="62"/>
      <c r="H205" s="67"/>
      <c r="I205" s="106"/>
      <c r="J205" s="65"/>
      <c r="K205" s="67"/>
      <c r="L205" s="67"/>
      <c r="M205" s="67"/>
      <c r="N205" s="67"/>
      <c r="O205" s="65"/>
      <c r="P205" s="65"/>
      <c r="Q205" s="65"/>
      <c r="R205" s="62"/>
      <c r="S205" s="62"/>
      <c r="T205" s="71"/>
      <c r="U205" s="8"/>
      <c r="X205" s="62"/>
    </row>
    <row r="206" spans="1:27" ht="11.25" outlineLevel="4" x14ac:dyDescent="0.2">
      <c r="A206" s="138"/>
      <c r="B206" s="139"/>
      <c r="C206" s="139"/>
      <c r="D206" s="140"/>
      <c r="E206" s="146" t="s">
        <v>1</v>
      </c>
      <c r="F206" s="141" t="s">
        <v>264</v>
      </c>
      <c r="G206" s="140"/>
      <c r="H206" s="142">
        <v>4.8</v>
      </c>
      <c r="I206" s="143"/>
      <c r="J206" s="144"/>
      <c r="K206" s="145"/>
      <c r="L206" s="145"/>
      <c r="M206" s="145"/>
      <c r="N206" s="145"/>
      <c r="O206" s="144"/>
      <c r="P206" s="144"/>
      <c r="Q206" s="144"/>
      <c r="R206" s="140"/>
      <c r="S206" s="140"/>
      <c r="T206" s="139"/>
      <c r="U206" s="6"/>
      <c r="V206" s="8"/>
      <c r="W206" s="8"/>
      <c r="X206" s="62"/>
    </row>
    <row r="207" spans="1:27" ht="7.5" customHeight="1" outlineLevel="4" x14ac:dyDescent="0.15">
      <c r="A207" s="8"/>
      <c r="B207" s="71"/>
      <c r="C207" s="71"/>
      <c r="D207" s="62"/>
      <c r="E207" s="62"/>
      <c r="F207" s="105"/>
      <c r="G207" s="62"/>
      <c r="H207" s="67"/>
      <c r="I207" s="106"/>
      <c r="J207" s="65"/>
      <c r="K207" s="67"/>
      <c r="L207" s="67"/>
      <c r="M207" s="67"/>
      <c r="N207" s="67"/>
      <c r="O207" s="65"/>
      <c r="P207" s="65"/>
      <c r="Q207" s="65"/>
      <c r="R207" s="62"/>
      <c r="S207" s="62"/>
      <c r="T207" s="71"/>
      <c r="U207" s="8"/>
      <c r="X207" s="62"/>
    </row>
    <row r="208" spans="1:27" ht="11.25" outlineLevel="3" x14ac:dyDescent="0.2">
      <c r="A208" s="4"/>
      <c r="B208" s="121"/>
      <c r="C208" s="122">
        <v>45</v>
      </c>
      <c r="D208" s="123" t="s">
        <v>114</v>
      </c>
      <c r="E208" s="124" t="s">
        <v>265</v>
      </c>
      <c r="F208" s="125" t="s">
        <v>266</v>
      </c>
      <c r="G208" s="123" t="s">
        <v>121</v>
      </c>
      <c r="H208" s="126">
        <v>3.8094500000000004</v>
      </c>
      <c r="I208" s="127">
        <v>0</v>
      </c>
      <c r="J208" s="128">
        <f>H208*I208</f>
        <v>0</v>
      </c>
      <c r="K208" s="126"/>
      <c r="L208" s="126">
        <f>H208*K208</f>
        <v>0</v>
      </c>
      <c r="M208" s="126"/>
      <c r="N208" s="126">
        <f>H208*M208</f>
        <v>0</v>
      </c>
      <c r="O208" s="128">
        <v>21</v>
      </c>
      <c r="P208" s="128">
        <f>J208*(O208/100)</f>
        <v>0</v>
      </c>
      <c r="Q208" s="128">
        <f>J208+P208</f>
        <v>0</v>
      </c>
      <c r="R208" s="129"/>
      <c r="S208" s="129"/>
      <c r="T208" s="130">
        <v>1</v>
      </c>
      <c r="U208" s="8"/>
      <c r="V208" s="8"/>
      <c r="W208" s="8"/>
      <c r="X208" s="62"/>
    </row>
    <row r="209" spans="1:27" ht="48.75" outlineLevel="4" x14ac:dyDescent="0.2">
      <c r="A209" s="131"/>
      <c r="B209" s="132"/>
      <c r="C209" s="132"/>
      <c r="D209" s="133"/>
      <c r="E209" s="137" t="s">
        <v>0</v>
      </c>
      <c r="F209" s="157" t="s">
        <v>267</v>
      </c>
      <c r="G209" s="157"/>
      <c r="H209" s="158"/>
      <c r="I209" s="159"/>
      <c r="J209" s="160"/>
      <c r="K209" s="135"/>
      <c r="L209" s="135"/>
      <c r="M209" s="135"/>
      <c r="N209" s="135"/>
      <c r="O209" s="136"/>
      <c r="P209" s="136"/>
      <c r="Q209" s="136"/>
      <c r="R209" s="133"/>
      <c r="S209" s="133"/>
      <c r="T209" s="132"/>
      <c r="U209" s="6"/>
      <c r="V209" s="8"/>
      <c r="W209" s="8"/>
      <c r="X209" s="134" t="str">
        <f>F209</f>
        <v>Podkladní a zajišťovací konstrukce z betonu 
  prostého 
    v otevřeném výkopu 
    desky pod potrubí, stoky a drobné objekty z betonu 
      tř. C 16/20</v>
      </c>
      <c r="Y209" s="9"/>
      <c r="AA209" s="11"/>
    </row>
    <row r="210" spans="1:27" ht="7.5" customHeight="1" outlineLevel="4" x14ac:dyDescent="0.15">
      <c r="B210" s="71"/>
      <c r="C210" s="71"/>
      <c r="D210" s="62"/>
      <c r="E210" s="62"/>
      <c r="F210" s="63"/>
      <c r="G210" s="62"/>
      <c r="H210" s="67"/>
      <c r="I210" s="106"/>
      <c r="J210" s="65"/>
      <c r="K210" s="67"/>
      <c r="L210" s="67"/>
      <c r="M210" s="67"/>
      <c r="N210" s="67"/>
      <c r="O210" s="65"/>
      <c r="P210" s="65"/>
      <c r="Q210" s="65"/>
      <c r="R210" s="62"/>
      <c r="S210" s="62"/>
      <c r="T210" s="71"/>
      <c r="U210" s="8"/>
      <c r="X210" s="62"/>
    </row>
    <row r="211" spans="1:27" ht="11.25" outlineLevel="4" x14ac:dyDescent="0.2">
      <c r="A211" s="138"/>
      <c r="B211" s="139"/>
      <c r="C211" s="139"/>
      <c r="D211" s="140"/>
      <c r="E211" s="146" t="s">
        <v>1</v>
      </c>
      <c r="F211" s="141" t="s">
        <v>268</v>
      </c>
      <c r="G211" s="140"/>
      <c r="H211" s="142">
        <v>0.73484999999999989</v>
      </c>
      <c r="I211" s="143"/>
      <c r="J211" s="144"/>
      <c r="K211" s="145"/>
      <c r="L211" s="145"/>
      <c r="M211" s="145"/>
      <c r="N211" s="145"/>
      <c r="O211" s="144"/>
      <c r="P211" s="144"/>
      <c r="Q211" s="144"/>
      <c r="R211" s="140"/>
      <c r="S211" s="140"/>
      <c r="T211" s="139"/>
      <c r="U211" s="6"/>
      <c r="V211" s="8"/>
      <c r="W211" s="8"/>
      <c r="X211" s="62"/>
    </row>
    <row r="212" spans="1:27" ht="11.25" outlineLevel="4" x14ac:dyDescent="0.2">
      <c r="A212" s="138"/>
      <c r="B212" s="139"/>
      <c r="C212" s="139"/>
      <c r="D212" s="140"/>
      <c r="E212" s="146"/>
      <c r="F212" s="141" t="s">
        <v>269</v>
      </c>
      <c r="G212" s="140"/>
      <c r="H212" s="142">
        <v>0.69360000000000011</v>
      </c>
      <c r="I212" s="143"/>
      <c r="J212" s="144"/>
      <c r="K212" s="145"/>
      <c r="L212" s="145"/>
      <c r="M212" s="145"/>
      <c r="N212" s="145"/>
      <c r="O212" s="144"/>
      <c r="P212" s="144"/>
      <c r="Q212" s="144"/>
      <c r="R212" s="140"/>
      <c r="S212" s="140"/>
      <c r="T212" s="139"/>
      <c r="U212" s="6"/>
      <c r="V212" s="8"/>
      <c r="W212" s="8"/>
      <c r="X212" s="62"/>
    </row>
    <row r="213" spans="1:27" ht="11.25" outlineLevel="4" x14ac:dyDescent="0.2">
      <c r="A213" s="138"/>
      <c r="B213" s="139"/>
      <c r="C213" s="139"/>
      <c r="D213" s="140"/>
      <c r="E213" s="146"/>
      <c r="F213" s="141" t="s">
        <v>270</v>
      </c>
      <c r="G213" s="140"/>
      <c r="H213" s="142">
        <v>0.126</v>
      </c>
      <c r="I213" s="143"/>
      <c r="J213" s="144"/>
      <c r="K213" s="145"/>
      <c r="L213" s="145"/>
      <c r="M213" s="145"/>
      <c r="N213" s="145"/>
      <c r="O213" s="144"/>
      <c r="P213" s="144"/>
      <c r="Q213" s="144"/>
      <c r="R213" s="140"/>
      <c r="S213" s="140"/>
      <c r="T213" s="139"/>
      <c r="U213" s="6"/>
      <c r="V213" s="8"/>
      <c r="W213" s="8"/>
      <c r="X213" s="62"/>
    </row>
    <row r="214" spans="1:27" ht="11.25" outlineLevel="4" x14ac:dyDescent="0.2">
      <c r="A214" s="138"/>
      <c r="B214" s="139"/>
      <c r="C214" s="139"/>
      <c r="D214" s="140"/>
      <c r="E214" s="146"/>
      <c r="F214" s="141" t="s">
        <v>271</v>
      </c>
      <c r="G214" s="140"/>
      <c r="H214" s="142">
        <v>2.2550000000000003</v>
      </c>
      <c r="I214" s="143"/>
      <c r="J214" s="144"/>
      <c r="K214" s="145"/>
      <c r="L214" s="145"/>
      <c r="M214" s="145"/>
      <c r="N214" s="145"/>
      <c r="O214" s="144"/>
      <c r="P214" s="144"/>
      <c r="Q214" s="144"/>
      <c r="R214" s="140"/>
      <c r="S214" s="140"/>
      <c r="T214" s="139"/>
      <c r="U214" s="6"/>
      <c r="V214" s="8"/>
      <c r="W214" s="8"/>
      <c r="X214" s="62"/>
    </row>
    <row r="215" spans="1:27" ht="7.5" customHeight="1" outlineLevel="4" x14ac:dyDescent="0.15">
      <c r="A215" s="8"/>
      <c r="B215" s="71"/>
      <c r="C215" s="71"/>
      <c r="D215" s="62"/>
      <c r="E215" s="62"/>
      <c r="F215" s="105"/>
      <c r="G215" s="62"/>
      <c r="H215" s="67"/>
      <c r="I215" s="106"/>
      <c r="J215" s="65"/>
      <c r="K215" s="67"/>
      <c r="L215" s="67"/>
      <c r="M215" s="67"/>
      <c r="N215" s="67"/>
      <c r="O215" s="65"/>
      <c r="P215" s="65"/>
      <c r="Q215" s="65"/>
      <c r="R215" s="62"/>
      <c r="S215" s="62"/>
      <c r="T215" s="71"/>
      <c r="U215" s="8"/>
      <c r="X215" s="62"/>
    </row>
    <row r="216" spans="1:27" ht="11.25" outlineLevel="3" x14ac:dyDescent="0.2">
      <c r="A216" s="4"/>
      <c r="B216" s="121"/>
      <c r="C216" s="122">
        <v>46</v>
      </c>
      <c r="D216" s="123" t="s">
        <v>114</v>
      </c>
      <c r="E216" s="124" t="s">
        <v>272</v>
      </c>
      <c r="F216" s="125" t="s">
        <v>273</v>
      </c>
      <c r="G216" s="123" t="s">
        <v>117</v>
      </c>
      <c r="H216" s="126">
        <v>7.4269999999999996</v>
      </c>
      <c r="I216" s="127">
        <v>0</v>
      </c>
      <c r="J216" s="128">
        <f>H216*I216</f>
        <v>0</v>
      </c>
      <c r="K216" s="126">
        <v>6.3200000000000001E-3</v>
      </c>
      <c r="L216" s="126">
        <f>H216*K216</f>
        <v>4.6938639999999997E-2</v>
      </c>
      <c r="M216" s="126"/>
      <c r="N216" s="126">
        <f>H216*M216</f>
        <v>0</v>
      </c>
      <c r="O216" s="128">
        <v>21</v>
      </c>
      <c r="P216" s="128">
        <f>J216*(O216/100)</f>
        <v>0</v>
      </c>
      <c r="Q216" s="128">
        <f>J216+P216</f>
        <v>0</v>
      </c>
      <c r="R216" s="129"/>
      <c r="S216" s="129"/>
      <c r="T216" s="130">
        <v>1</v>
      </c>
      <c r="U216" s="8"/>
      <c r="V216" s="8"/>
      <c r="W216" s="8"/>
      <c r="X216" s="62"/>
    </row>
    <row r="217" spans="1:27" ht="9.75" outlineLevel="4" x14ac:dyDescent="0.2">
      <c r="A217" s="131"/>
      <c r="B217" s="132"/>
      <c r="C217" s="132"/>
      <c r="D217" s="133"/>
      <c r="E217" s="137" t="s">
        <v>0</v>
      </c>
      <c r="F217" s="157" t="s">
        <v>274</v>
      </c>
      <c r="G217" s="157"/>
      <c r="H217" s="158"/>
      <c r="I217" s="159"/>
      <c r="J217" s="160"/>
      <c r="K217" s="135"/>
      <c r="L217" s="135"/>
      <c r="M217" s="135"/>
      <c r="N217" s="135"/>
      <c r="O217" s="136"/>
      <c r="P217" s="136"/>
      <c r="Q217" s="136"/>
      <c r="R217" s="133"/>
      <c r="S217" s="133"/>
      <c r="T217" s="132"/>
      <c r="U217" s="6"/>
      <c r="V217" s="8"/>
      <c r="W217" s="8"/>
      <c r="X217" s="134" t="str">
        <f>F217</f>
        <v>Bednění podkladních a zajišťovacích konstrukcí v otevřeném výkopu desek nebo sedlových loží pod potrubí, stoky a drobné objekty</v>
      </c>
      <c r="Y217" s="9"/>
      <c r="AA217" s="11"/>
    </row>
    <row r="218" spans="1:27" ht="7.5" customHeight="1" outlineLevel="4" x14ac:dyDescent="0.15">
      <c r="B218" s="71"/>
      <c r="C218" s="71"/>
      <c r="D218" s="62"/>
      <c r="E218" s="62"/>
      <c r="F218" s="63"/>
      <c r="G218" s="62"/>
      <c r="H218" s="67"/>
      <c r="I218" s="106"/>
      <c r="J218" s="65"/>
      <c r="K218" s="67"/>
      <c r="L218" s="67"/>
      <c r="M218" s="67"/>
      <c r="N218" s="67"/>
      <c r="O218" s="65"/>
      <c r="P218" s="65"/>
      <c r="Q218" s="65"/>
      <c r="R218" s="62"/>
      <c r="S218" s="62"/>
      <c r="T218" s="71"/>
      <c r="U218" s="8"/>
      <c r="X218" s="62"/>
    </row>
    <row r="219" spans="1:27" ht="11.25" outlineLevel="4" x14ac:dyDescent="0.2">
      <c r="A219" s="138"/>
      <c r="B219" s="139"/>
      <c r="C219" s="139"/>
      <c r="D219" s="140"/>
      <c r="E219" s="146" t="s">
        <v>1</v>
      </c>
      <c r="F219" s="141" t="s">
        <v>275</v>
      </c>
      <c r="G219" s="140"/>
      <c r="H219" s="142">
        <v>1.329</v>
      </c>
      <c r="I219" s="143"/>
      <c r="J219" s="144"/>
      <c r="K219" s="145"/>
      <c r="L219" s="145"/>
      <c r="M219" s="145"/>
      <c r="N219" s="145"/>
      <c r="O219" s="144"/>
      <c r="P219" s="144"/>
      <c r="Q219" s="144"/>
      <c r="R219" s="140"/>
      <c r="S219" s="140"/>
      <c r="T219" s="139"/>
      <c r="U219" s="6"/>
      <c r="V219" s="8"/>
      <c r="W219" s="8"/>
      <c r="X219" s="62"/>
    </row>
    <row r="220" spans="1:27" ht="11.25" outlineLevel="4" x14ac:dyDescent="0.2">
      <c r="A220" s="138"/>
      <c r="B220" s="139"/>
      <c r="C220" s="139"/>
      <c r="D220" s="140"/>
      <c r="E220" s="146"/>
      <c r="F220" s="141" t="s">
        <v>276</v>
      </c>
      <c r="G220" s="140"/>
      <c r="H220" s="142">
        <v>1.4279999999999999</v>
      </c>
      <c r="I220" s="143"/>
      <c r="J220" s="144"/>
      <c r="K220" s="145"/>
      <c r="L220" s="145"/>
      <c r="M220" s="145"/>
      <c r="N220" s="145"/>
      <c r="O220" s="144"/>
      <c r="P220" s="144"/>
      <c r="Q220" s="144"/>
      <c r="R220" s="140"/>
      <c r="S220" s="140"/>
      <c r="T220" s="139"/>
      <c r="U220" s="6"/>
      <c r="V220" s="8"/>
      <c r="W220" s="8"/>
      <c r="X220" s="62"/>
    </row>
    <row r="221" spans="1:27" ht="11.25" outlineLevel="4" x14ac:dyDescent="0.2">
      <c r="A221" s="138"/>
      <c r="B221" s="139"/>
      <c r="C221" s="139"/>
      <c r="D221" s="140"/>
      <c r="E221" s="146"/>
      <c r="F221" s="141" t="s">
        <v>277</v>
      </c>
      <c r="G221" s="140"/>
      <c r="H221" s="142">
        <v>0.56999999999999995</v>
      </c>
      <c r="I221" s="143"/>
      <c r="J221" s="144"/>
      <c r="K221" s="145"/>
      <c r="L221" s="145"/>
      <c r="M221" s="145"/>
      <c r="N221" s="145"/>
      <c r="O221" s="144"/>
      <c r="P221" s="144"/>
      <c r="Q221" s="144"/>
      <c r="R221" s="140"/>
      <c r="S221" s="140"/>
      <c r="T221" s="139"/>
      <c r="U221" s="6"/>
      <c r="V221" s="8"/>
      <c r="W221" s="8"/>
      <c r="X221" s="62"/>
    </row>
    <row r="222" spans="1:27" ht="11.25" outlineLevel="4" x14ac:dyDescent="0.2">
      <c r="A222" s="138"/>
      <c r="B222" s="139"/>
      <c r="C222" s="139"/>
      <c r="D222" s="140"/>
      <c r="E222" s="146"/>
      <c r="F222" s="141" t="s">
        <v>278</v>
      </c>
      <c r="G222" s="140"/>
      <c r="H222" s="142">
        <v>4.1000000000000005</v>
      </c>
      <c r="I222" s="143"/>
      <c r="J222" s="144"/>
      <c r="K222" s="145"/>
      <c r="L222" s="145"/>
      <c r="M222" s="145"/>
      <c r="N222" s="145"/>
      <c r="O222" s="144"/>
      <c r="P222" s="144"/>
      <c r="Q222" s="144"/>
      <c r="R222" s="140"/>
      <c r="S222" s="140"/>
      <c r="T222" s="139"/>
      <c r="U222" s="6"/>
      <c r="V222" s="8"/>
      <c r="W222" s="8"/>
      <c r="X222" s="62"/>
    </row>
    <row r="223" spans="1:27" ht="7.5" customHeight="1" outlineLevel="4" x14ac:dyDescent="0.15">
      <c r="A223" s="8"/>
      <c r="B223" s="71"/>
      <c r="C223" s="71"/>
      <c r="D223" s="62"/>
      <c r="E223" s="62"/>
      <c r="F223" s="105"/>
      <c r="G223" s="62"/>
      <c r="H223" s="67"/>
      <c r="I223" s="106"/>
      <c r="J223" s="65"/>
      <c r="K223" s="67"/>
      <c r="L223" s="67"/>
      <c r="M223" s="67"/>
      <c r="N223" s="67"/>
      <c r="O223" s="65"/>
      <c r="P223" s="65"/>
      <c r="Q223" s="65"/>
      <c r="R223" s="62"/>
      <c r="S223" s="62"/>
      <c r="T223" s="71"/>
      <c r="U223" s="8"/>
      <c r="X223" s="62"/>
    </row>
    <row r="224" spans="1:27" ht="11.25" outlineLevel="3" x14ac:dyDescent="0.2">
      <c r="A224" s="4"/>
      <c r="B224" s="121"/>
      <c r="C224" s="122">
        <v>47</v>
      </c>
      <c r="D224" s="123" t="s">
        <v>114</v>
      </c>
      <c r="E224" s="124" t="s">
        <v>279</v>
      </c>
      <c r="F224" s="125" t="s">
        <v>280</v>
      </c>
      <c r="G224" s="123" t="s">
        <v>146</v>
      </c>
      <c r="H224" s="126">
        <v>0.20024400000000003</v>
      </c>
      <c r="I224" s="127">
        <v>0</v>
      </c>
      <c r="J224" s="128">
        <f>H224*I224</f>
        <v>0</v>
      </c>
      <c r="K224" s="126">
        <v>1.06277</v>
      </c>
      <c r="L224" s="126">
        <f>H224*K224</f>
        <v>0.21281331588000002</v>
      </c>
      <c r="M224" s="126"/>
      <c r="N224" s="126">
        <f>H224*M224</f>
        <v>0</v>
      </c>
      <c r="O224" s="128">
        <v>21</v>
      </c>
      <c r="P224" s="128">
        <f>J224*(O224/100)</f>
        <v>0</v>
      </c>
      <c r="Q224" s="128">
        <f>J224+P224</f>
        <v>0</v>
      </c>
      <c r="R224" s="129"/>
      <c r="S224" s="129"/>
      <c r="T224" s="130">
        <v>1</v>
      </c>
      <c r="U224" s="8"/>
      <c r="V224" s="8"/>
      <c r="W224" s="8"/>
      <c r="X224" s="62"/>
    </row>
    <row r="225" spans="1:27" ht="39" outlineLevel="4" x14ac:dyDescent="0.2">
      <c r="A225" s="131"/>
      <c r="B225" s="132"/>
      <c r="C225" s="132"/>
      <c r="D225" s="133"/>
      <c r="E225" s="137" t="s">
        <v>0</v>
      </c>
      <c r="F225" s="157" t="s">
        <v>281</v>
      </c>
      <c r="G225" s="157"/>
      <c r="H225" s="158"/>
      <c r="I225" s="159"/>
      <c r="J225" s="160"/>
      <c r="K225" s="135"/>
      <c r="L225" s="135"/>
      <c r="M225" s="135"/>
      <c r="N225" s="135"/>
      <c r="O225" s="136"/>
      <c r="P225" s="136"/>
      <c r="Q225" s="136"/>
      <c r="R225" s="133"/>
      <c r="S225" s="133"/>
      <c r="T225" s="132"/>
      <c r="U225" s="6"/>
      <c r="V225" s="8"/>
      <c r="W225" s="8"/>
      <c r="X225" s="134" t="str">
        <f>F225</f>
        <v>Výztuž podkladních desek, bloků nebo pražců 
  v otevřeném výkopu 
    ze svařovaných sítí 
      typu Kari</v>
      </c>
      <c r="Y225" s="9"/>
      <c r="AA225" s="11"/>
    </row>
    <row r="226" spans="1:27" ht="7.5" customHeight="1" outlineLevel="4" x14ac:dyDescent="0.15">
      <c r="B226" s="71"/>
      <c r="C226" s="71"/>
      <c r="D226" s="62"/>
      <c r="E226" s="62"/>
      <c r="F226" s="63"/>
      <c r="G226" s="62"/>
      <c r="H226" s="67"/>
      <c r="I226" s="106"/>
      <c r="J226" s="65"/>
      <c r="K226" s="67"/>
      <c r="L226" s="67"/>
      <c r="M226" s="67"/>
      <c r="N226" s="67"/>
      <c r="O226" s="65"/>
      <c r="P226" s="65"/>
      <c r="Q226" s="65"/>
      <c r="R226" s="62"/>
      <c r="S226" s="62"/>
      <c r="T226" s="71"/>
      <c r="U226" s="8"/>
      <c r="X226" s="62"/>
    </row>
    <row r="227" spans="1:27" ht="11.25" outlineLevel="4" x14ac:dyDescent="0.2">
      <c r="A227" s="138"/>
      <c r="B227" s="139"/>
      <c r="C227" s="139"/>
      <c r="D227" s="140"/>
      <c r="E227" s="146" t="s">
        <v>1</v>
      </c>
      <c r="F227" s="141" t="s">
        <v>282</v>
      </c>
      <c r="G227" s="140"/>
      <c r="H227" s="142">
        <v>0.20024400000000003</v>
      </c>
      <c r="I227" s="143"/>
      <c r="J227" s="144"/>
      <c r="K227" s="145"/>
      <c r="L227" s="145"/>
      <c r="M227" s="145"/>
      <c r="N227" s="145"/>
      <c r="O227" s="144"/>
      <c r="P227" s="144"/>
      <c r="Q227" s="144"/>
      <c r="R227" s="140"/>
      <c r="S227" s="140"/>
      <c r="T227" s="139"/>
      <c r="U227" s="6"/>
      <c r="V227" s="8"/>
      <c r="W227" s="8"/>
      <c r="X227" s="62"/>
    </row>
    <row r="228" spans="1:27" ht="7.5" customHeight="1" outlineLevel="4" x14ac:dyDescent="0.15">
      <c r="A228" s="8"/>
      <c r="B228" s="71"/>
      <c r="C228" s="71"/>
      <c r="D228" s="62"/>
      <c r="E228" s="62"/>
      <c r="F228" s="105"/>
      <c r="G228" s="62"/>
      <c r="H228" s="67"/>
      <c r="I228" s="106"/>
      <c r="J228" s="65"/>
      <c r="K228" s="67"/>
      <c r="L228" s="67"/>
      <c r="M228" s="67"/>
      <c r="N228" s="67"/>
      <c r="O228" s="65"/>
      <c r="P228" s="65"/>
      <c r="Q228" s="65"/>
      <c r="R228" s="62"/>
      <c r="S228" s="62"/>
      <c r="T228" s="71"/>
      <c r="U228" s="8"/>
      <c r="X228" s="62"/>
    </row>
    <row r="229" spans="1:27" ht="11.25" outlineLevel="3" x14ac:dyDescent="0.2">
      <c r="A229" s="4"/>
      <c r="B229" s="121"/>
      <c r="C229" s="122">
        <v>48</v>
      </c>
      <c r="D229" s="123" t="s">
        <v>114</v>
      </c>
      <c r="E229" s="124" t="s">
        <v>283</v>
      </c>
      <c r="F229" s="125" t="s">
        <v>284</v>
      </c>
      <c r="G229" s="123" t="s">
        <v>117</v>
      </c>
      <c r="H229" s="126">
        <v>18.14</v>
      </c>
      <c r="I229" s="127">
        <v>0</v>
      </c>
      <c r="J229" s="128">
        <f>H229*I229</f>
        <v>0</v>
      </c>
      <c r="K229" s="126">
        <v>0.30005999999999999</v>
      </c>
      <c r="L229" s="126">
        <f>H229*K229</f>
        <v>5.4430883999999997</v>
      </c>
      <c r="M229" s="126"/>
      <c r="N229" s="126">
        <f>H229*M229</f>
        <v>0</v>
      </c>
      <c r="O229" s="128">
        <v>21</v>
      </c>
      <c r="P229" s="128">
        <f>J229*(O229/100)</f>
        <v>0</v>
      </c>
      <c r="Q229" s="128">
        <f>J229+P229</f>
        <v>0</v>
      </c>
      <c r="R229" s="129"/>
      <c r="S229" s="129"/>
      <c r="T229" s="130">
        <v>1</v>
      </c>
      <c r="U229" s="8"/>
      <c r="V229" s="8"/>
      <c r="W229" s="8"/>
      <c r="X229" s="62"/>
    </row>
    <row r="230" spans="1:27" ht="29.25" outlineLevel="4" x14ac:dyDescent="0.2">
      <c r="A230" s="131"/>
      <c r="B230" s="132"/>
      <c r="C230" s="132"/>
      <c r="D230" s="133"/>
      <c r="E230" s="137" t="s">
        <v>0</v>
      </c>
      <c r="F230" s="157" t="s">
        <v>285</v>
      </c>
      <c r="G230" s="157"/>
      <c r="H230" s="158"/>
      <c r="I230" s="159"/>
      <c r="J230" s="160"/>
      <c r="K230" s="135"/>
      <c r="L230" s="135"/>
      <c r="M230" s="135"/>
      <c r="N230" s="135"/>
      <c r="O230" s="136"/>
      <c r="P230" s="136"/>
      <c r="Q230" s="136"/>
      <c r="R230" s="133"/>
      <c r="S230" s="133"/>
      <c r="T230" s="132"/>
      <c r="U230" s="6"/>
      <c r="V230" s="8"/>
      <c r="W230" s="8"/>
      <c r="X230" s="134" t="str">
        <f>F230</f>
        <v>Lože pod dlažby  
  z kameniva drceného drobného, tl. vrstvy 
    přes 100 do 150 mm</v>
      </c>
      <c r="Y230" s="9"/>
      <c r="AA230" s="11"/>
    </row>
    <row r="231" spans="1:27" ht="7.5" customHeight="1" outlineLevel="4" x14ac:dyDescent="0.15">
      <c r="B231" s="71"/>
      <c r="C231" s="71"/>
      <c r="D231" s="62"/>
      <c r="E231" s="62"/>
      <c r="F231" s="63"/>
      <c r="G231" s="62"/>
      <c r="H231" s="67"/>
      <c r="I231" s="106"/>
      <c r="J231" s="65"/>
      <c r="K231" s="67"/>
      <c r="L231" s="67"/>
      <c r="M231" s="67"/>
      <c r="N231" s="67"/>
      <c r="O231" s="65"/>
      <c r="P231" s="65"/>
      <c r="Q231" s="65"/>
      <c r="R231" s="62"/>
      <c r="S231" s="62"/>
      <c r="T231" s="71"/>
      <c r="U231" s="8"/>
      <c r="X231" s="62"/>
    </row>
    <row r="232" spans="1:27" ht="11.25" outlineLevel="4" x14ac:dyDescent="0.2">
      <c r="A232" s="138"/>
      <c r="B232" s="139"/>
      <c r="C232" s="139"/>
      <c r="D232" s="140"/>
      <c r="E232" s="146" t="s">
        <v>1</v>
      </c>
      <c r="F232" s="141" t="s">
        <v>286</v>
      </c>
      <c r="G232" s="140"/>
      <c r="H232" s="142">
        <v>18.14</v>
      </c>
      <c r="I232" s="143"/>
      <c r="J232" s="144"/>
      <c r="K232" s="145"/>
      <c r="L232" s="145"/>
      <c r="M232" s="145"/>
      <c r="N232" s="145"/>
      <c r="O232" s="144"/>
      <c r="P232" s="144"/>
      <c r="Q232" s="144"/>
      <c r="R232" s="140"/>
      <c r="S232" s="140"/>
      <c r="T232" s="139"/>
      <c r="U232" s="6"/>
      <c r="V232" s="8"/>
      <c r="W232" s="8"/>
      <c r="X232" s="62"/>
    </row>
    <row r="233" spans="1:27" ht="7.5" customHeight="1" outlineLevel="4" x14ac:dyDescent="0.15">
      <c r="A233" s="8"/>
      <c r="B233" s="71"/>
      <c r="C233" s="71"/>
      <c r="D233" s="62"/>
      <c r="E233" s="62"/>
      <c r="F233" s="105"/>
      <c r="G233" s="62"/>
      <c r="H233" s="67"/>
      <c r="I233" s="106"/>
      <c r="J233" s="65"/>
      <c r="K233" s="67"/>
      <c r="L233" s="67"/>
      <c r="M233" s="67"/>
      <c r="N233" s="67"/>
      <c r="O233" s="65"/>
      <c r="P233" s="65"/>
      <c r="Q233" s="65"/>
      <c r="R233" s="62"/>
      <c r="S233" s="62"/>
      <c r="T233" s="71"/>
      <c r="U233" s="8"/>
      <c r="X233" s="62"/>
    </row>
    <row r="234" spans="1:27" ht="22.5" outlineLevel="3" x14ac:dyDescent="0.2">
      <c r="A234" s="4"/>
      <c r="B234" s="121"/>
      <c r="C234" s="122">
        <v>49</v>
      </c>
      <c r="D234" s="123" t="s">
        <v>114</v>
      </c>
      <c r="E234" s="124" t="s">
        <v>287</v>
      </c>
      <c r="F234" s="125" t="s">
        <v>288</v>
      </c>
      <c r="G234" s="123" t="s">
        <v>117</v>
      </c>
      <c r="H234" s="126">
        <v>2.5</v>
      </c>
      <c r="I234" s="127">
        <v>0</v>
      </c>
      <c r="J234" s="128">
        <f>H234*I234</f>
        <v>0</v>
      </c>
      <c r="K234" s="126"/>
      <c r="L234" s="126">
        <f>H234*K234</f>
        <v>0</v>
      </c>
      <c r="M234" s="126"/>
      <c r="N234" s="126">
        <f>H234*M234</f>
        <v>0</v>
      </c>
      <c r="O234" s="128">
        <v>21</v>
      </c>
      <c r="P234" s="128">
        <f>J234*(O234/100)</f>
        <v>0</v>
      </c>
      <c r="Q234" s="128">
        <f>J234+P234</f>
        <v>0</v>
      </c>
      <c r="R234" s="129"/>
      <c r="S234" s="129"/>
      <c r="T234" s="130">
        <v>1</v>
      </c>
      <c r="U234" s="8"/>
      <c r="V234" s="8"/>
      <c r="W234" s="8"/>
      <c r="X234" s="62"/>
    </row>
    <row r="235" spans="1:27" ht="39" outlineLevel="4" x14ac:dyDescent="0.2">
      <c r="A235" s="131"/>
      <c r="B235" s="132"/>
      <c r="C235" s="132"/>
      <c r="D235" s="133"/>
      <c r="E235" s="137" t="s">
        <v>0</v>
      </c>
      <c r="F235" s="157" t="s">
        <v>289</v>
      </c>
      <c r="G235" s="157"/>
      <c r="H235" s="158"/>
      <c r="I235" s="159"/>
      <c r="J235" s="160"/>
      <c r="K235" s="135"/>
      <c r="L235" s="135"/>
      <c r="M235" s="135"/>
      <c r="N235" s="135"/>
      <c r="O235" s="136"/>
      <c r="P235" s="136"/>
      <c r="Q235" s="136"/>
      <c r="R235" s="133"/>
      <c r="S235" s="133"/>
      <c r="T235" s="132"/>
      <c r="U235" s="6"/>
      <c r="V235" s="8"/>
      <c r="W235" s="8"/>
      <c r="X235" s="134" t="str">
        <f>F235</f>
        <v>Podklad pod dlažbu z betonu prostého  
  se zvýšenými nároky na prostředí 
    tř. C 30/37 
      tl. přes 150 do 200 mm</v>
      </c>
      <c r="Y235" s="9"/>
      <c r="AA235" s="11"/>
    </row>
    <row r="236" spans="1:27" ht="7.5" customHeight="1" outlineLevel="4" x14ac:dyDescent="0.15">
      <c r="B236" s="71"/>
      <c r="C236" s="71"/>
      <c r="D236" s="62"/>
      <c r="E236" s="62"/>
      <c r="F236" s="63"/>
      <c r="G236" s="62"/>
      <c r="H236" s="67"/>
      <c r="I236" s="106"/>
      <c r="J236" s="65"/>
      <c r="K236" s="67"/>
      <c r="L236" s="67"/>
      <c r="M236" s="67"/>
      <c r="N236" s="67"/>
      <c r="O236" s="65"/>
      <c r="P236" s="65"/>
      <c r="Q236" s="65"/>
      <c r="R236" s="62"/>
      <c r="S236" s="62"/>
      <c r="T236" s="71"/>
      <c r="U236" s="8"/>
      <c r="X236" s="62"/>
    </row>
    <row r="237" spans="1:27" ht="11.25" outlineLevel="4" x14ac:dyDescent="0.2">
      <c r="A237" s="138"/>
      <c r="B237" s="139"/>
      <c r="C237" s="139"/>
      <c r="D237" s="140"/>
      <c r="E237" s="146" t="s">
        <v>1</v>
      </c>
      <c r="F237" s="141" t="s">
        <v>290</v>
      </c>
      <c r="G237" s="140"/>
      <c r="H237" s="142">
        <v>2.5</v>
      </c>
      <c r="I237" s="143"/>
      <c r="J237" s="144"/>
      <c r="K237" s="145"/>
      <c r="L237" s="145"/>
      <c r="M237" s="145"/>
      <c r="N237" s="145"/>
      <c r="O237" s="144"/>
      <c r="P237" s="144"/>
      <c r="Q237" s="144"/>
      <c r="R237" s="140"/>
      <c r="S237" s="140"/>
      <c r="T237" s="139"/>
      <c r="U237" s="6"/>
      <c r="V237" s="8"/>
      <c r="W237" s="8"/>
      <c r="X237" s="62"/>
    </row>
    <row r="238" spans="1:27" ht="7.5" customHeight="1" outlineLevel="4" x14ac:dyDescent="0.15">
      <c r="A238" s="8"/>
      <c r="B238" s="71"/>
      <c r="C238" s="71"/>
      <c r="D238" s="62"/>
      <c r="E238" s="62"/>
      <c r="F238" s="105"/>
      <c r="G238" s="62"/>
      <c r="H238" s="67"/>
      <c r="I238" s="106"/>
      <c r="J238" s="65"/>
      <c r="K238" s="67"/>
      <c r="L238" s="67"/>
      <c r="M238" s="67"/>
      <c r="N238" s="67"/>
      <c r="O238" s="65"/>
      <c r="P238" s="65"/>
      <c r="Q238" s="65"/>
      <c r="R238" s="62"/>
      <c r="S238" s="62"/>
      <c r="T238" s="71"/>
      <c r="U238" s="8"/>
      <c r="X238" s="62"/>
    </row>
    <row r="239" spans="1:27" ht="11.25" outlineLevel="3" x14ac:dyDescent="0.2">
      <c r="A239" s="4"/>
      <c r="B239" s="121"/>
      <c r="C239" s="122">
        <v>50</v>
      </c>
      <c r="D239" s="123" t="s">
        <v>114</v>
      </c>
      <c r="E239" s="124" t="s">
        <v>291</v>
      </c>
      <c r="F239" s="125" t="s">
        <v>292</v>
      </c>
      <c r="G239" s="123" t="s">
        <v>117</v>
      </c>
      <c r="H239" s="126">
        <v>2.5</v>
      </c>
      <c r="I239" s="127">
        <v>0</v>
      </c>
      <c r="J239" s="128">
        <f>H239*I239</f>
        <v>0</v>
      </c>
      <c r="K239" s="126">
        <v>0.42798999999999998</v>
      </c>
      <c r="L239" s="126">
        <f>H239*K239</f>
        <v>1.0699749999999999</v>
      </c>
      <c r="M239" s="126"/>
      <c r="N239" s="126">
        <f>H239*M239</f>
        <v>0</v>
      </c>
      <c r="O239" s="128">
        <v>21</v>
      </c>
      <c r="P239" s="128">
        <f>J239*(O239/100)</f>
        <v>0</v>
      </c>
      <c r="Q239" s="128">
        <f>J239+P239</f>
        <v>0</v>
      </c>
      <c r="R239" s="129"/>
      <c r="S239" s="129"/>
      <c r="T239" s="130">
        <v>1</v>
      </c>
      <c r="U239" s="8"/>
      <c r="V239" s="8"/>
      <c r="W239" s="8"/>
      <c r="X239" s="62"/>
    </row>
    <row r="240" spans="1:27" ht="39" outlineLevel="4" x14ac:dyDescent="0.2">
      <c r="A240" s="131"/>
      <c r="B240" s="132"/>
      <c r="C240" s="132"/>
      <c r="D240" s="133"/>
      <c r="E240" s="137" t="s">
        <v>0</v>
      </c>
      <c r="F240" s="157" t="s">
        <v>293</v>
      </c>
      <c r="G240" s="157"/>
      <c r="H240" s="158"/>
      <c r="I240" s="159"/>
      <c r="J240" s="160"/>
      <c r="K240" s="135"/>
      <c r="L240" s="135"/>
      <c r="M240" s="135"/>
      <c r="N240" s="135"/>
      <c r="O240" s="136"/>
      <c r="P240" s="136"/>
      <c r="Q240" s="136"/>
      <c r="R240" s="133"/>
      <c r="S240" s="133"/>
      <c r="T240" s="132"/>
      <c r="U240" s="6"/>
      <c r="V240" s="8"/>
      <c r="W240" s="8"/>
      <c r="X240" s="134" t="str">
        <f>F240</f>
        <v>Dlažba z lomového kamene upraveného vodorovná nebo plocha ve sklonu do 1:2 s dodáním hmot 
  na sucho, se zalitím spár cementovou maltou 
    v ploše do 20 m2, tl. 
      200 mm</v>
      </c>
      <c r="Y240" s="9"/>
      <c r="AA240" s="11"/>
    </row>
    <row r="241" spans="1:27" ht="7.5" customHeight="1" outlineLevel="4" x14ac:dyDescent="0.15">
      <c r="B241" s="71"/>
      <c r="C241" s="71"/>
      <c r="D241" s="62"/>
      <c r="E241" s="62"/>
      <c r="F241" s="63"/>
      <c r="G241" s="62"/>
      <c r="H241" s="67"/>
      <c r="I241" s="106"/>
      <c r="J241" s="65"/>
      <c r="K241" s="67"/>
      <c r="L241" s="67"/>
      <c r="M241" s="67"/>
      <c r="N241" s="67"/>
      <c r="O241" s="65"/>
      <c r="P241" s="65"/>
      <c r="Q241" s="65"/>
      <c r="R241" s="62"/>
      <c r="S241" s="62"/>
      <c r="T241" s="71"/>
      <c r="U241" s="8"/>
      <c r="X241" s="62"/>
    </row>
    <row r="242" spans="1:27" ht="11.25" outlineLevel="4" x14ac:dyDescent="0.2">
      <c r="A242" s="138"/>
      <c r="B242" s="139"/>
      <c r="C242" s="139"/>
      <c r="D242" s="140"/>
      <c r="E242" s="146" t="s">
        <v>1</v>
      </c>
      <c r="F242" s="141" t="s">
        <v>294</v>
      </c>
      <c r="G242" s="140"/>
      <c r="H242" s="142">
        <v>2.5</v>
      </c>
      <c r="I242" s="143"/>
      <c r="J242" s="144"/>
      <c r="K242" s="145"/>
      <c r="L242" s="145"/>
      <c r="M242" s="145"/>
      <c r="N242" s="145"/>
      <c r="O242" s="144"/>
      <c r="P242" s="144"/>
      <c r="Q242" s="144"/>
      <c r="R242" s="140"/>
      <c r="S242" s="140"/>
      <c r="T242" s="139"/>
      <c r="U242" s="6"/>
      <c r="V242" s="8"/>
      <c r="W242" s="8"/>
      <c r="X242" s="62"/>
    </row>
    <row r="243" spans="1:27" ht="7.5" customHeight="1" outlineLevel="4" x14ac:dyDescent="0.15">
      <c r="A243" s="8"/>
      <c r="B243" s="71"/>
      <c r="C243" s="71"/>
      <c r="D243" s="62"/>
      <c r="E243" s="62"/>
      <c r="F243" s="105"/>
      <c r="G243" s="62"/>
      <c r="H243" s="67"/>
      <c r="I243" s="106"/>
      <c r="J243" s="65"/>
      <c r="K243" s="67"/>
      <c r="L243" s="67"/>
      <c r="M243" s="67"/>
      <c r="N243" s="67"/>
      <c r="O243" s="65"/>
      <c r="P243" s="65"/>
      <c r="Q243" s="65"/>
      <c r="R243" s="62"/>
      <c r="S243" s="62"/>
      <c r="T243" s="71"/>
      <c r="U243" s="8"/>
      <c r="X243" s="62"/>
    </row>
    <row r="244" spans="1:27" ht="11.25" outlineLevel="3" x14ac:dyDescent="0.2">
      <c r="A244" s="4"/>
      <c r="B244" s="121"/>
      <c r="C244" s="122">
        <v>51</v>
      </c>
      <c r="D244" s="123" t="s">
        <v>114</v>
      </c>
      <c r="E244" s="124" t="s">
        <v>295</v>
      </c>
      <c r="F244" s="125" t="s">
        <v>296</v>
      </c>
      <c r="G244" s="123" t="s">
        <v>121</v>
      </c>
      <c r="H244" s="126">
        <v>7.57</v>
      </c>
      <c r="I244" s="127">
        <v>0</v>
      </c>
      <c r="J244" s="128">
        <f>H244*I244</f>
        <v>0</v>
      </c>
      <c r="K244" s="126">
        <v>1.9967999999999999</v>
      </c>
      <c r="L244" s="126">
        <f>H244*K244</f>
        <v>15.115776</v>
      </c>
      <c r="M244" s="126"/>
      <c r="N244" s="126">
        <f>H244*M244</f>
        <v>0</v>
      </c>
      <c r="O244" s="128">
        <v>21</v>
      </c>
      <c r="P244" s="128">
        <f>J244*(O244/100)</f>
        <v>0</v>
      </c>
      <c r="Q244" s="128">
        <f>J244+P244</f>
        <v>0</v>
      </c>
      <c r="R244" s="129"/>
      <c r="S244" s="129"/>
      <c r="T244" s="130">
        <v>1</v>
      </c>
      <c r="U244" s="8"/>
      <c r="V244" s="8"/>
      <c r="W244" s="8"/>
      <c r="X244" s="62"/>
    </row>
    <row r="245" spans="1:27" ht="29.25" outlineLevel="4" x14ac:dyDescent="0.2">
      <c r="A245" s="131"/>
      <c r="B245" s="132"/>
      <c r="C245" s="132"/>
      <c r="D245" s="133"/>
      <c r="E245" s="137" t="s">
        <v>0</v>
      </c>
      <c r="F245" s="157" t="s">
        <v>297</v>
      </c>
      <c r="G245" s="157"/>
      <c r="H245" s="158"/>
      <c r="I245" s="159"/>
      <c r="J245" s="160"/>
      <c r="K245" s="135"/>
      <c r="L245" s="135"/>
      <c r="M245" s="135"/>
      <c r="N245" s="135"/>
      <c r="O245" s="136"/>
      <c r="P245" s="136"/>
      <c r="Q245" s="136"/>
      <c r="R245" s="133"/>
      <c r="S245" s="133"/>
      <c r="T245" s="132"/>
      <c r="U245" s="6"/>
      <c r="V245" s="8"/>
      <c r="W245" s="8"/>
      <c r="X245" s="134" t="str">
        <f>F245</f>
        <v>Rovnanina z lomového kamene upraveného, tříděného  
  jakékoliv tloušťky rovnaniny 
    s vyplněním spár a dutin těženým kamenivem</v>
      </c>
      <c r="Y245" s="9"/>
      <c r="AA245" s="11"/>
    </row>
    <row r="246" spans="1:27" ht="7.5" customHeight="1" outlineLevel="4" x14ac:dyDescent="0.15">
      <c r="B246" s="71"/>
      <c r="C246" s="71"/>
      <c r="D246" s="62"/>
      <c r="E246" s="62"/>
      <c r="F246" s="63"/>
      <c r="G246" s="62"/>
      <c r="H246" s="67"/>
      <c r="I246" s="106"/>
      <c r="J246" s="65"/>
      <c r="K246" s="67"/>
      <c r="L246" s="67"/>
      <c r="M246" s="67"/>
      <c r="N246" s="67"/>
      <c r="O246" s="65"/>
      <c r="P246" s="65"/>
      <c r="Q246" s="65"/>
      <c r="R246" s="62"/>
      <c r="S246" s="62"/>
      <c r="T246" s="71"/>
      <c r="U246" s="8"/>
      <c r="X246" s="62"/>
    </row>
    <row r="247" spans="1:27" ht="11.25" outlineLevel="4" x14ac:dyDescent="0.2">
      <c r="A247" s="138"/>
      <c r="B247" s="139"/>
      <c r="C247" s="139"/>
      <c r="D247" s="140"/>
      <c r="E247" s="146" t="s">
        <v>1</v>
      </c>
      <c r="F247" s="141" t="s">
        <v>298</v>
      </c>
      <c r="G247" s="140"/>
      <c r="H247" s="142">
        <v>7.57</v>
      </c>
      <c r="I247" s="143"/>
      <c r="J247" s="144"/>
      <c r="K247" s="145"/>
      <c r="L247" s="145"/>
      <c r="M247" s="145"/>
      <c r="N247" s="145"/>
      <c r="O247" s="144"/>
      <c r="P247" s="144"/>
      <c r="Q247" s="144"/>
      <c r="R247" s="140"/>
      <c r="S247" s="140"/>
      <c r="T247" s="139"/>
      <c r="U247" s="6"/>
      <c r="V247" s="8"/>
      <c r="W247" s="8"/>
      <c r="X247" s="62"/>
    </row>
    <row r="248" spans="1:27" ht="7.5" customHeight="1" outlineLevel="4" x14ac:dyDescent="0.15">
      <c r="A248" s="8"/>
      <c r="B248" s="71"/>
      <c r="C248" s="71"/>
      <c r="D248" s="62"/>
      <c r="E248" s="62"/>
      <c r="F248" s="105"/>
      <c r="G248" s="62"/>
      <c r="H248" s="67"/>
      <c r="I248" s="106"/>
      <c r="J248" s="65"/>
      <c r="K248" s="67"/>
      <c r="L248" s="67"/>
      <c r="M248" s="67"/>
      <c r="N248" s="67"/>
      <c r="O248" s="65"/>
      <c r="P248" s="65"/>
      <c r="Q248" s="65"/>
      <c r="R248" s="62"/>
      <c r="S248" s="62"/>
      <c r="T248" s="71"/>
      <c r="U248" s="8"/>
      <c r="X248" s="62"/>
    </row>
    <row r="249" spans="1:27" ht="11.25" outlineLevel="3" x14ac:dyDescent="0.2">
      <c r="A249" s="4"/>
      <c r="B249" s="121"/>
      <c r="C249" s="122">
        <v>52</v>
      </c>
      <c r="D249" s="123" t="s">
        <v>114</v>
      </c>
      <c r="E249" s="124" t="s">
        <v>299</v>
      </c>
      <c r="F249" s="125" t="s">
        <v>300</v>
      </c>
      <c r="G249" s="123" t="s">
        <v>117</v>
      </c>
      <c r="H249" s="126">
        <v>15.14</v>
      </c>
      <c r="I249" s="127">
        <v>0</v>
      </c>
      <c r="J249" s="128">
        <f>H249*I249</f>
        <v>0</v>
      </c>
      <c r="K249" s="126"/>
      <c r="L249" s="126">
        <f>H249*K249</f>
        <v>0</v>
      </c>
      <c r="M249" s="126"/>
      <c r="N249" s="126">
        <f>H249*M249</f>
        <v>0</v>
      </c>
      <c r="O249" s="128">
        <v>21</v>
      </c>
      <c r="P249" s="128">
        <f>J249*(O249/100)</f>
        <v>0</v>
      </c>
      <c r="Q249" s="128">
        <f>J249+P249</f>
        <v>0</v>
      </c>
      <c r="R249" s="129"/>
      <c r="S249" s="129"/>
      <c r="T249" s="130">
        <v>1</v>
      </c>
      <c r="U249" s="8"/>
      <c r="V249" s="8"/>
      <c r="W249" s="8"/>
      <c r="X249" s="62"/>
    </row>
    <row r="250" spans="1:27" ht="29.25" outlineLevel="4" x14ac:dyDescent="0.2">
      <c r="A250" s="131"/>
      <c r="B250" s="132"/>
      <c r="C250" s="132"/>
      <c r="D250" s="133"/>
      <c r="E250" s="137" t="s">
        <v>0</v>
      </c>
      <c r="F250" s="157" t="s">
        <v>301</v>
      </c>
      <c r="G250" s="157"/>
      <c r="H250" s="158"/>
      <c r="I250" s="159"/>
      <c r="J250" s="160"/>
      <c r="K250" s="135"/>
      <c r="L250" s="135"/>
      <c r="M250" s="135"/>
      <c r="N250" s="135"/>
      <c r="O250" s="136"/>
      <c r="P250" s="136"/>
      <c r="Q250" s="136"/>
      <c r="R250" s="133"/>
      <c r="S250" s="133"/>
      <c r="T250" s="132"/>
      <c r="U250" s="6"/>
      <c r="V250" s="8"/>
      <c r="W250" s="8"/>
      <c r="X250" s="134" t="str">
        <f>F250</f>
        <v>Rovnanina z lomového kamene upraveného, tříděného  
  Příplatek k cenám 
    za vypracování líce</v>
      </c>
      <c r="Y250" s="9"/>
      <c r="AA250" s="11"/>
    </row>
    <row r="251" spans="1:27" ht="7.5" customHeight="1" outlineLevel="4" x14ac:dyDescent="0.15">
      <c r="B251" s="71"/>
      <c r="C251" s="71"/>
      <c r="D251" s="62"/>
      <c r="E251" s="62"/>
      <c r="F251" s="63"/>
      <c r="G251" s="62"/>
      <c r="H251" s="67"/>
      <c r="I251" s="106"/>
      <c r="J251" s="65"/>
      <c r="K251" s="67"/>
      <c r="L251" s="67"/>
      <c r="M251" s="67"/>
      <c r="N251" s="67"/>
      <c r="O251" s="65"/>
      <c r="P251" s="65"/>
      <c r="Q251" s="65"/>
      <c r="R251" s="62"/>
      <c r="S251" s="62"/>
      <c r="T251" s="71"/>
      <c r="U251" s="8"/>
      <c r="X251" s="62"/>
    </row>
    <row r="252" spans="1:27" ht="11.25" outlineLevel="4" x14ac:dyDescent="0.2">
      <c r="A252" s="138"/>
      <c r="B252" s="139"/>
      <c r="C252" s="139"/>
      <c r="D252" s="140"/>
      <c r="E252" s="146" t="s">
        <v>1</v>
      </c>
      <c r="F252" s="141" t="s">
        <v>302</v>
      </c>
      <c r="G252" s="140"/>
      <c r="H252" s="142">
        <v>15.14</v>
      </c>
      <c r="I252" s="143"/>
      <c r="J252" s="144"/>
      <c r="K252" s="145"/>
      <c r="L252" s="145"/>
      <c r="M252" s="145"/>
      <c r="N252" s="145"/>
      <c r="O252" s="144"/>
      <c r="P252" s="144"/>
      <c r="Q252" s="144"/>
      <c r="R252" s="140"/>
      <c r="S252" s="140"/>
      <c r="T252" s="139"/>
      <c r="U252" s="6"/>
      <c r="V252" s="8"/>
      <c r="W252" s="8"/>
      <c r="X252" s="62"/>
    </row>
    <row r="253" spans="1:27" ht="7.5" customHeight="1" outlineLevel="4" x14ac:dyDescent="0.15">
      <c r="A253" s="8"/>
      <c r="B253" s="71"/>
      <c r="C253" s="71"/>
      <c r="D253" s="62"/>
      <c r="E253" s="62"/>
      <c r="F253" s="105"/>
      <c r="G253" s="62"/>
      <c r="H253" s="67"/>
      <c r="I253" s="106"/>
      <c r="J253" s="65"/>
      <c r="K253" s="67"/>
      <c r="L253" s="67"/>
      <c r="M253" s="67"/>
      <c r="N253" s="67"/>
      <c r="O253" s="65"/>
      <c r="P253" s="65"/>
      <c r="Q253" s="65"/>
      <c r="R253" s="62"/>
      <c r="S253" s="62"/>
      <c r="T253" s="71"/>
      <c r="U253" s="8"/>
      <c r="X253" s="62"/>
    </row>
    <row r="254" spans="1:27" outlineLevel="3" x14ac:dyDescent="0.15">
      <c r="B254" s="6"/>
      <c r="C254" s="6"/>
      <c r="D254" s="6"/>
      <c r="E254" s="6"/>
      <c r="F254" s="6"/>
      <c r="G254" s="6"/>
      <c r="H254" s="6"/>
      <c r="I254" s="8"/>
      <c r="J254" s="8"/>
      <c r="K254" s="6"/>
      <c r="L254" s="6"/>
      <c r="M254" s="6"/>
      <c r="N254" s="6"/>
      <c r="O254" s="6"/>
      <c r="P254" s="8"/>
      <c r="Q254" s="8"/>
      <c r="R254" s="8"/>
      <c r="S254" s="6"/>
      <c r="T254" s="6"/>
      <c r="X254" s="6"/>
    </row>
    <row r="255" spans="1:27" ht="11.25" outlineLevel="2" x14ac:dyDescent="0.2">
      <c r="A255" s="98" t="s">
        <v>87</v>
      </c>
      <c r="B255" s="102">
        <v>3</v>
      </c>
      <c r="C255" s="115"/>
      <c r="D255" s="116" t="s">
        <v>113</v>
      </c>
      <c r="E255" s="116"/>
      <c r="F255" s="117" t="s">
        <v>88</v>
      </c>
      <c r="G255" s="116"/>
      <c r="H255" s="118"/>
      <c r="I255" s="119"/>
      <c r="J255" s="100">
        <f>SUBTOTAL(9,J256:J280)</f>
        <v>0</v>
      </c>
      <c r="K255" s="118"/>
      <c r="L255" s="101">
        <f>SUBTOTAL(9,L256:L280)</f>
        <v>0.41462753999999996</v>
      </c>
      <c r="M255" s="118"/>
      <c r="N255" s="101">
        <f>SUBTOTAL(9,N256:N280)</f>
        <v>0</v>
      </c>
      <c r="O255" s="120"/>
      <c r="P255" s="100">
        <f>SUBTOTAL(9,P256:P280)</f>
        <v>0</v>
      </c>
      <c r="Q255" s="100">
        <f>SUBTOTAL(9,Q256:Q280)</f>
        <v>0</v>
      </c>
      <c r="R255" s="116"/>
      <c r="S255" s="116"/>
      <c r="T255" s="102">
        <f>SUBTOTAL(9,T256:T280)</f>
        <v>6</v>
      </c>
      <c r="U255" s="6"/>
      <c r="V255" s="8"/>
      <c r="W255" s="8"/>
      <c r="X255" s="62"/>
    </row>
    <row r="256" spans="1:27" ht="11.25" outlineLevel="3" x14ac:dyDescent="0.2">
      <c r="A256" s="4"/>
      <c r="B256" s="121"/>
      <c r="C256" s="122">
        <v>53</v>
      </c>
      <c r="D256" s="123" t="s">
        <v>114</v>
      </c>
      <c r="E256" s="124" t="s">
        <v>303</v>
      </c>
      <c r="F256" s="125" t="s">
        <v>304</v>
      </c>
      <c r="G256" s="123" t="s">
        <v>117</v>
      </c>
      <c r="H256" s="126">
        <v>60</v>
      </c>
      <c r="I256" s="127">
        <v>0</v>
      </c>
      <c r="J256" s="128">
        <f>H256*I256</f>
        <v>0</v>
      </c>
      <c r="K256" s="126"/>
      <c r="L256" s="126">
        <f>H256*K256</f>
        <v>0</v>
      </c>
      <c r="M256" s="126"/>
      <c r="N256" s="126">
        <f>H256*M256</f>
        <v>0</v>
      </c>
      <c r="O256" s="128">
        <v>21</v>
      </c>
      <c r="P256" s="128">
        <f>J256*(O256/100)</f>
        <v>0</v>
      </c>
      <c r="Q256" s="128">
        <f>J256+P256</f>
        <v>0</v>
      </c>
      <c r="R256" s="129"/>
      <c r="S256" s="129"/>
      <c r="T256" s="130">
        <v>1</v>
      </c>
      <c r="U256" s="8"/>
      <c r="V256" s="8"/>
      <c r="W256" s="8"/>
      <c r="X256" s="62"/>
    </row>
    <row r="257" spans="1:27" ht="9.75" outlineLevel="4" x14ac:dyDescent="0.2">
      <c r="A257" s="131"/>
      <c r="B257" s="132"/>
      <c r="C257" s="132"/>
      <c r="D257" s="133"/>
      <c r="E257" s="137" t="s">
        <v>0</v>
      </c>
      <c r="F257" s="157" t="s">
        <v>305</v>
      </c>
      <c r="G257" s="157"/>
      <c r="H257" s="158"/>
      <c r="I257" s="159"/>
      <c r="J257" s="160"/>
      <c r="K257" s="135"/>
      <c r="L257" s="135"/>
      <c r="M257" s="135"/>
      <c r="N257" s="135"/>
      <c r="O257" s="136"/>
      <c r="P257" s="136"/>
      <c r="Q257" s="136"/>
      <c r="R257" s="133"/>
      <c r="S257" s="133"/>
      <c r="T257" s="132"/>
      <c r="U257" s="6"/>
      <c r="V257" s="8"/>
      <c r="W257" s="8"/>
      <c r="X257" s="134" t="str">
        <f>F257</f>
        <v>Podklad ze štěrkodrti ŠD s rozprostřením a zhutněním plochy jednotlivě do 100 m2, po zhutnění tl. 150 mm</v>
      </c>
      <c r="Y257" s="9"/>
      <c r="AA257" s="11"/>
    </row>
    <row r="258" spans="1:27" ht="7.5" customHeight="1" outlineLevel="4" x14ac:dyDescent="0.15">
      <c r="B258" s="71"/>
      <c r="C258" s="71"/>
      <c r="D258" s="62"/>
      <c r="E258" s="62"/>
      <c r="F258" s="63"/>
      <c r="G258" s="62"/>
      <c r="H258" s="67"/>
      <c r="I258" s="106"/>
      <c r="J258" s="65"/>
      <c r="K258" s="67"/>
      <c r="L258" s="67"/>
      <c r="M258" s="67"/>
      <c r="N258" s="67"/>
      <c r="O258" s="65"/>
      <c r="P258" s="65"/>
      <c r="Q258" s="65"/>
      <c r="R258" s="62"/>
      <c r="S258" s="62"/>
      <c r="T258" s="71"/>
      <c r="U258" s="8"/>
      <c r="X258" s="62"/>
    </row>
    <row r="259" spans="1:27" ht="11.25" outlineLevel="4" x14ac:dyDescent="0.2">
      <c r="A259" s="138"/>
      <c r="B259" s="139"/>
      <c r="C259" s="139"/>
      <c r="D259" s="140"/>
      <c r="E259" s="146" t="s">
        <v>1</v>
      </c>
      <c r="F259" s="141" t="s">
        <v>306</v>
      </c>
      <c r="G259" s="140"/>
      <c r="H259" s="142">
        <v>60</v>
      </c>
      <c r="I259" s="143"/>
      <c r="J259" s="144"/>
      <c r="K259" s="145"/>
      <c r="L259" s="145"/>
      <c r="M259" s="145"/>
      <c r="N259" s="145"/>
      <c r="O259" s="144"/>
      <c r="P259" s="144"/>
      <c r="Q259" s="144"/>
      <c r="R259" s="140"/>
      <c r="S259" s="140"/>
      <c r="T259" s="139"/>
      <c r="U259" s="6"/>
      <c r="V259" s="8"/>
      <c r="W259" s="8"/>
      <c r="X259" s="62"/>
    </row>
    <row r="260" spans="1:27" ht="7.5" customHeight="1" outlineLevel="4" x14ac:dyDescent="0.15">
      <c r="A260" s="8"/>
      <c r="B260" s="71"/>
      <c r="C260" s="71"/>
      <c r="D260" s="62"/>
      <c r="E260" s="62"/>
      <c r="F260" s="105"/>
      <c r="G260" s="62"/>
      <c r="H260" s="67"/>
      <c r="I260" s="106"/>
      <c r="J260" s="65"/>
      <c r="K260" s="67"/>
      <c r="L260" s="67"/>
      <c r="M260" s="67"/>
      <c r="N260" s="67"/>
      <c r="O260" s="65"/>
      <c r="P260" s="65"/>
      <c r="Q260" s="65"/>
      <c r="R260" s="62"/>
      <c r="S260" s="62"/>
      <c r="T260" s="71"/>
      <c r="U260" s="8"/>
      <c r="X260" s="62"/>
    </row>
    <row r="261" spans="1:27" ht="11.25" outlineLevel="3" x14ac:dyDescent="0.2">
      <c r="A261" s="4"/>
      <c r="B261" s="121"/>
      <c r="C261" s="122">
        <v>54</v>
      </c>
      <c r="D261" s="123" t="s">
        <v>114</v>
      </c>
      <c r="E261" s="124" t="s">
        <v>307</v>
      </c>
      <c r="F261" s="125" t="s">
        <v>308</v>
      </c>
      <c r="G261" s="123" t="s">
        <v>117</v>
      </c>
      <c r="H261" s="126">
        <v>30</v>
      </c>
      <c r="I261" s="127">
        <v>0</v>
      </c>
      <c r="J261" s="128">
        <f>H261*I261</f>
        <v>0</v>
      </c>
      <c r="K261" s="126"/>
      <c r="L261" s="126">
        <f>H261*K261</f>
        <v>0</v>
      </c>
      <c r="M261" s="126"/>
      <c r="N261" s="126">
        <f>H261*M261</f>
        <v>0</v>
      </c>
      <c r="O261" s="128">
        <v>21</v>
      </c>
      <c r="P261" s="128">
        <f>J261*(O261/100)</f>
        <v>0</v>
      </c>
      <c r="Q261" s="128">
        <f>J261+P261</f>
        <v>0</v>
      </c>
      <c r="R261" s="129"/>
      <c r="S261" s="129"/>
      <c r="T261" s="130">
        <v>1</v>
      </c>
      <c r="U261" s="8"/>
      <c r="V261" s="8"/>
      <c r="W261" s="8"/>
      <c r="X261" s="62"/>
    </row>
    <row r="262" spans="1:27" ht="9.75" outlineLevel="4" x14ac:dyDescent="0.2">
      <c r="A262" s="131"/>
      <c r="B262" s="132"/>
      <c r="C262" s="132"/>
      <c r="D262" s="133"/>
      <c r="E262" s="137" t="s">
        <v>0</v>
      </c>
      <c r="F262" s="157" t="s">
        <v>309</v>
      </c>
      <c r="G262" s="157"/>
      <c r="H262" s="158"/>
      <c r="I262" s="159"/>
      <c r="J262" s="160"/>
      <c r="K262" s="135"/>
      <c r="L262" s="135"/>
      <c r="M262" s="135"/>
      <c r="N262" s="135"/>
      <c r="O262" s="136"/>
      <c r="P262" s="136"/>
      <c r="Q262" s="136"/>
      <c r="R262" s="133"/>
      <c r="S262" s="133"/>
      <c r="T262" s="132"/>
      <c r="U262" s="6"/>
      <c r="V262" s="8"/>
      <c r="W262" s="8"/>
      <c r="X262" s="134" t="str">
        <f>F262</f>
        <v>Asfaltový beton vrstva obrusná ACO 11 (ABS) s rozprostřením a se zhutněním z nemodifikovaného asfaltu v pruhu šířky do 3 m tř. I, po zhutnění tl. 40 mm</v>
      </c>
      <c r="Y262" s="9"/>
      <c r="AA262" s="11"/>
    </row>
    <row r="263" spans="1:27" ht="7.5" customHeight="1" outlineLevel="4" x14ac:dyDescent="0.15">
      <c r="B263" s="71"/>
      <c r="C263" s="71"/>
      <c r="D263" s="62"/>
      <c r="E263" s="62"/>
      <c r="F263" s="63"/>
      <c r="G263" s="62"/>
      <c r="H263" s="67"/>
      <c r="I263" s="106"/>
      <c r="J263" s="65"/>
      <c r="K263" s="67"/>
      <c r="L263" s="67"/>
      <c r="M263" s="67"/>
      <c r="N263" s="67"/>
      <c r="O263" s="65"/>
      <c r="P263" s="65"/>
      <c r="Q263" s="65"/>
      <c r="R263" s="62"/>
      <c r="S263" s="62"/>
      <c r="T263" s="71"/>
      <c r="U263" s="8"/>
      <c r="X263" s="62"/>
    </row>
    <row r="264" spans="1:27" ht="11.25" outlineLevel="3" x14ac:dyDescent="0.2">
      <c r="A264" s="4"/>
      <c r="B264" s="121"/>
      <c r="C264" s="122">
        <v>55</v>
      </c>
      <c r="D264" s="123" t="s">
        <v>114</v>
      </c>
      <c r="E264" s="124" t="s">
        <v>310</v>
      </c>
      <c r="F264" s="125" t="s">
        <v>311</v>
      </c>
      <c r="G264" s="123" t="s">
        <v>117</v>
      </c>
      <c r="H264" s="126">
        <v>30</v>
      </c>
      <c r="I264" s="127">
        <v>0</v>
      </c>
      <c r="J264" s="128">
        <f>H264*I264</f>
        <v>0</v>
      </c>
      <c r="K264" s="126"/>
      <c r="L264" s="126">
        <f>H264*K264</f>
        <v>0</v>
      </c>
      <c r="M264" s="126"/>
      <c r="N264" s="126">
        <f>H264*M264</f>
        <v>0</v>
      </c>
      <c r="O264" s="128">
        <v>21</v>
      </c>
      <c r="P264" s="128">
        <f>J264*(O264/100)</f>
        <v>0</v>
      </c>
      <c r="Q264" s="128">
        <f>J264+P264</f>
        <v>0</v>
      </c>
      <c r="R264" s="129"/>
      <c r="S264" s="129"/>
      <c r="T264" s="130">
        <v>1</v>
      </c>
      <c r="U264" s="8"/>
      <c r="V264" s="8"/>
      <c r="W264" s="8"/>
      <c r="X264" s="62"/>
    </row>
    <row r="265" spans="1:27" ht="9.75" outlineLevel="4" x14ac:dyDescent="0.2">
      <c r="A265" s="131"/>
      <c r="B265" s="132"/>
      <c r="C265" s="132"/>
      <c r="D265" s="133"/>
      <c r="E265" s="137" t="s">
        <v>0</v>
      </c>
      <c r="F265" s="157" t="s">
        <v>312</v>
      </c>
      <c r="G265" s="157"/>
      <c r="H265" s="158"/>
      <c r="I265" s="159"/>
      <c r="J265" s="160"/>
      <c r="K265" s="135"/>
      <c r="L265" s="135"/>
      <c r="M265" s="135"/>
      <c r="N265" s="135"/>
      <c r="O265" s="136"/>
      <c r="P265" s="136"/>
      <c r="Q265" s="136"/>
      <c r="R265" s="133"/>
      <c r="S265" s="133"/>
      <c r="T265" s="132"/>
      <c r="U265" s="6"/>
      <c r="V265" s="8"/>
      <c r="W265" s="8"/>
      <c r="X265" s="134" t="str">
        <f>F265</f>
        <v>Asfaltový beton vrstva podkladní ACP 16 (obalované kamenivo střednězrnné - OKS) s rozprostřením a zhutněním v pruhu šířky přes 1,5 do 3 m, po zhutnění tl. 70 mm</v>
      </c>
      <c r="Y265" s="9"/>
      <c r="AA265" s="11"/>
    </row>
    <row r="266" spans="1:27" ht="7.5" customHeight="1" outlineLevel="4" x14ac:dyDescent="0.15">
      <c r="B266" s="71"/>
      <c r="C266" s="71"/>
      <c r="D266" s="62"/>
      <c r="E266" s="62"/>
      <c r="F266" s="63"/>
      <c r="G266" s="62"/>
      <c r="H266" s="67"/>
      <c r="I266" s="106"/>
      <c r="J266" s="65"/>
      <c r="K266" s="67"/>
      <c r="L266" s="67"/>
      <c r="M266" s="67"/>
      <c r="N266" s="67"/>
      <c r="O266" s="65"/>
      <c r="P266" s="65"/>
      <c r="Q266" s="65"/>
      <c r="R266" s="62"/>
      <c r="S266" s="62"/>
      <c r="T266" s="71"/>
      <c r="U266" s="8"/>
      <c r="X266" s="62"/>
    </row>
    <row r="267" spans="1:27" ht="11.25" outlineLevel="3" x14ac:dyDescent="0.2">
      <c r="A267" s="4"/>
      <c r="B267" s="121"/>
      <c r="C267" s="122">
        <v>56</v>
      </c>
      <c r="D267" s="123" t="s">
        <v>114</v>
      </c>
      <c r="E267" s="124" t="s">
        <v>313</v>
      </c>
      <c r="F267" s="125" t="s">
        <v>314</v>
      </c>
      <c r="G267" s="123" t="s">
        <v>117</v>
      </c>
      <c r="H267" s="126">
        <v>30</v>
      </c>
      <c r="I267" s="127">
        <v>0</v>
      </c>
      <c r="J267" s="128">
        <f>H267*I267</f>
        <v>0</v>
      </c>
      <c r="K267" s="126"/>
      <c r="L267" s="126">
        <f>H267*K267</f>
        <v>0</v>
      </c>
      <c r="M267" s="126"/>
      <c r="N267" s="126">
        <f>H267*M267</f>
        <v>0</v>
      </c>
      <c r="O267" s="128">
        <v>21</v>
      </c>
      <c r="P267" s="128">
        <f>J267*(O267/100)</f>
        <v>0</v>
      </c>
      <c r="Q267" s="128">
        <f>J267+P267</f>
        <v>0</v>
      </c>
      <c r="R267" s="129"/>
      <c r="S267" s="129"/>
      <c r="T267" s="130">
        <v>1</v>
      </c>
      <c r="U267" s="8"/>
      <c r="V267" s="8"/>
      <c r="W267" s="8"/>
      <c r="X267" s="62"/>
    </row>
    <row r="268" spans="1:27" ht="9.75" outlineLevel="4" x14ac:dyDescent="0.2">
      <c r="A268" s="131"/>
      <c r="B268" s="132"/>
      <c r="C268" s="132"/>
      <c r="D268" s="133"/>
      <c r="E268" s="137" t="s">
        <v>0</v>
      </c>
      <c r="F268" s="157" t="s">
        <v>315</v>
      </c>
      <c r="G268" s="157"/>
      <c r="H268" s="158"/>
      <c r="I268" s="159"/>
      <c r="J268" s="160"/>
      <c r="K268" s="135"/>
      <c r="L268" s="135"/>
      <c r="M268" s="135"/>
      <c r="N268" s="135"/>
      <c r="O268" s="136"/>
      <c r="P268" s="136"/>
      <c r="Q268" s="136"/>
      <c r="R268" s="133"/>
      <c r="S268" s="133"/>
      <c r="T268" s="132"/>
      <c r="U268" s="6"/>
      <c r="V268" s="8"/>
      <c r="W268" s="8"/>
      <c r="X268" s="134" t="str">
        <f>F268</f>
        <v>Postřik spojovací PS bez posypu kamenivem ze silniční emulze, v množství 0,70 kg/m2</v>
      </c>
      <c r="Y268" s="9"/>
      <c r="AA268" s="11"/>
    </row>
    <row r="269" spans="1:27" ht="7.5" customHeight="1" outlineLevel="4" x14ac:dyDescent="0.15">
      <c r="B269" s="71"/>
      <c r="C269" s="71"/>
      <c r="D269" s="62"/>
      <c r="E269" s="62"/>
      <c r="F269" s="63"/>
      <c r="G269" s="62"/>
      <c r="H269" s="67"/>
      <c r="I269" s="106"/>
      <c r="J269" s="65"/>
      <c r="K269" s="67"/>
      <c r="L269" s="67"/>
      <c r="M269" s="67"/>
      <c r="N269" s="67"/>
      <c r="O269" s="65"/>
      <c r="P269" s="65"/>
      <c r="Q269" s="65"/>
      <c r="R269" s="62"/>
      <c r="S269" s="62"/>
      <c r="T269" s="71"/>
      <c r="U269" s="8"/>
      <c r="X269" s="62"/>
    </row>
    <row r="270" spans="1:27" ht="11.25" outlineLevel="3" x14ac:dyDescent="0.2">
      <c r="A270" s="4"/>
      <c r="B270" s="121"/>
      <c r="C270" s="122">
        <v>57</v>
      </c>
      <c r="D270" s="123" t="s">
        <v>114</v>
      </c>
      <c r="E270" s="124" t="s">
        <v>316</v>
      </c>
      <c r="F270" s="125" t="s">
        <v>317</v>
      </c>
      <c r="G270" s="123" t="s">
        <v>117</v>
      </c>
      <c r="H270" s="126">
        <v>0.496</v>
      </c>
      <c r="I270" s="127">
        <v>0</v>
      </c>
      <c r="J270" s="128">
        <f>H270*I270</f>
        <v>0</v>
      </c>
      <c r="K270" s="126">
        <v>0.19536000000000001</v>
      </c>
      <c r="L270" s="126">
        <f>H270*K270</f>
        <v>9.6898560000000009E-2</v>
      </c>
      <c r="M270" s="126"/>
      <c r="N270" s="126">
        <f>H270*M270</f>
        <v>0</v>
      </c>
      <c r="O270" s="128">
        <v>21</v>
      </c>
      <c r="P270" s="128">
        <f>J270*(O270/100)</f>
        <v>0</v>
      </c>
      <c r="Q270" s="128">
        <f>J270+P270</f>
        <v>0</v>
      </c>
      <c r="R270" s="129"/>
      <c r="S270" s="129"/>
      <c r="T270" s="130">
        <v>1</v>
      </c>
      <c r="U270" s="8"/>
      <c r="V270" s="8"/>
      <c r="W270" s="8"/>
      <c r="X270" s="62"/>
    </row>
    <row r="271" spans="1:27" ht="48.75" outlineLevel="4" x14ac:dyDescent="0.2">
      <c r="A271" s="131"/>
      <c r="B271" s="132"/>
      <c r="C271" s="132"/>
      <c r="D271" s="133"/>
      <c r="E271" s="137" t="s">
        <v>0</v>
      </c>
      <c r="F271" s="157" t="s">
        <v>318</v>
      </c>
      <c r="G271" s="157"/>
      <c r="H271" s="158"/>
      <c r="I271" s="159"/>
      <c r="J271" s="160"/>
      <c r="K271" s="135"/>
      <c r="L271" s="135"/>
      <c r="M271" s="135"/>
      <c r="N271" s="135"/>
      <c r="O271" s="136"/>
      <c r="P271" s="136"/>
      <c r="Q271" s="136"/>
      <c r="R271" s="133"/>
      <c r="S271" s="133"/>
      <c r="T271" s="132"/>
      <c r="U271" s="6"/>
      <c r="V271" s="8"/>
      <c r="W271" s="8"/>
      <c r="X271" s="134" t="str">
        <f>F271</f>
        <v>Kladení dlažby z kostek  
  s provedením lože do tl. 50 mm, s vyplněním spár, s dvojím beraněním a se smetením přebytečného 
  materiálu na krajnici 
    velkých z kamene, do lože 
      z cementové malty</v>
      </c>
      <c r="Y271" s="9"/>
      <c r="AA271" s="11"/>
    </row>
    <row r="272" spans="1:27" ht="7.5" customHeight="1" outlineLevel="4" x14ac:dyDescent="0.15">
      <c r="B272" s="71"/>
      <c r="C272" s="71"/>
      <c r="D272" s="62"/>
      <c r="E272" s="62"/>
      <c r="F272" s="63"/>
      <c r="G272" s="62"/>
      <c r="H272" s="67"/>
      <c r="I272" s="106"/>
      <c r="J272" s="65"/>
      <c r="K272" s="67"/>
      <c r="L272" s="67"/>
      <c r="M272" s="67"/>
      <c r="N272" s="67"/>
      <c r="O272" s="65"/>
      <c r="P272" s="65"/>
      <c r="Q272" s="65"/>
      <c r="R272" s="62"/>
      <c r="S272" s="62"/>
      <c r="T272" s="71"/>
      <c r="U272" s="8"/>
      <c r="X272" s="62"/>
    </row>
    <row r="273" spans="1:27" ht="11.25" outlineLevel="4" x14ac:dyDescent="0.2">
      <c r="A273" s="138"/>
      <c r="B273" s="139"/>
      <c r="C273" s="139"/>
      <c r="D273" s="140"/>
      <c r="E273" s="146" t="s">
        <v>1</v>
      </c>
      <c r="F273" s="141" t="s">
        <v>319</v>
      </c>
      <c r="G273" s="140"/>
      <c r="H273" s="142">
        <v>0.496</v>
      </c>
      <c r="I273" s="143"/>
      <c r="J273" s="144"/>
      <c r="K273" s="145"/>
      <c r="L273" s="145"/>
      <c r="M273" s="145"/>
      <c r="N273" s="145"/>
      <c r="O273" s="144"/>
      <c r="P273" s="144"/>
      <c r="Q273" s="144"/>
      <c r="R273" s="140"/>
      <c r="S273" s="140"/>
      <c r="T273" s="139"/>
      <c r="U273" s="6"/>
      <c r="V273" s="8"/>
      <c r="W273" s="8"/>
      <c r="X273" s="62"/>
    </row>
    <row r="274" spans="1:27" ht="7.5" customHeight="1" outlineLevel="4" x14ac:dyDescent="0.15">
      <c r="A274" s="8"/>
      <c r="B274" s="71"/>
      <c r="C274" s="71"/>
      <c r="D274" s="62"/>
      <c r="E274" s="62"/>
      <c r="F274" s="105"/>
      <c r="G274" s="62"/>
      <c r="H274" s="67"/>
      <c r="I274" s="106"/>
      <c r="J274" s="65"/>
      <c r="K274" s="67"/>
      <c r="L274" s="67"/>
      <c r="M274" s="67"/>
      <c r="N274" s="67"/>
      <c r="O274" s="65"/>
      <c r="P274" s="65"/>
      <c r="Q274" s="65"/>
      <c r="R274" s="62"/>
      <c r="S274" s="62"/>
      <c r="T274" s="71"/>
      <c r="U274" s="8"/>
      <c r="X274" s="62"/>
    </row>
    <row r="275" spans="1:27" ht="11.25" outlineLevel="3" x14ac:dyDescent="0.2">
      <c r="A275" s="4"/>
      <c r="B275" s="121"/>
      <c r="C275" s="122">
        <v>58</v>
      </c>
      <c r="D275" s="123" t="s">
        <v>171</v>
      </c>
      <c r="E275" s="124" t="s">
        <v>320</v>
      </c>
      <c r="F275" s="125" t="s">
        <v>321</v>
      </c>
      <c r="G275" s="123" t="s">
        <v>117</v>
      </c>
      <c r="H275" s="126">
        <v>0.76193999999999995</v>
      </c>
      <c r="I275" s="127">
        <v>0</v>
      </c>
      <c r="J275" s="128">
        <f>H275*I275</f>
        <v>0</v>
      </c>
      <c r="K275" s="126">
        <v>0.41699999999999998</v>
      </c>
      <c r="L275" s="126">
        <f>H275*K275</f>
        <v>0.31772897999999994</v>
      </c>
      <c r="M275" s="126"/>
      <c r="N275" s="126">
        <f>H275*M275</f>
        <v>0</v>
      </c>
      <c r="O275" s="128">
        <v>21</v>
      </c>
      <c r="P275" s="128">
        <f>J275*(O275/100)</f>
        <v>0</v>
      </c>
      <c r="Q275" s="128">
        <f>J275+P275</f>
        <v>0</v>
      </c>
      <c r="R275" s="129"/>
      <c r="S275" s="129"/>
      <c r="T275" s="130">
        <v>1</v>
      </c>
      <c r="U275" s="8"/>
      <c r="V275" s="8"/>
      <c r="W275" s="8"/>
      <c r="X275" s="62"/>
    </row>
    <row r="276" spans="1:27" ht="9.75" outlineLevel="4" x14ac:dyDescent="0.2">
      <c r="A276" s="131"/>
      <c r="B276" s="132"/>
      <c r="C276" s="132"/>
      <c r="D276" s="133"/>
      <c r="E276" s="137" t="s">
        <v>0</v>
      </c>
      <c r="F276" s="157" t="s">
        <v>43</v>
      </c>
      <c r="G276" s="157"/>
      <c r="H276" s="158"/>
      <c r="I276" s="159"/>
      <c r="J276" s="160"/>
      <c r="K276" s="135"/>
      <c r="L276" s="135"/>
      <c r="M276" s="135"/>
      <c r="N276" s="135"/>
      <c r="O276" s="136"/>
      <c r="P276" s="136"/>
      <c r="Q276" s="136"/>
      <c r="R276" s="133"/>
      <c r="S276" s="133"/>
      <c r="T276" s="132"/>
      <c r="U276" s="6"/>
      <c r="V276" s="8"/>
      <c r="W276" s="8"/>
      <c r="X276" s="134" t="str">
        <f>F276</f>
        <v>---</v>
      </c>
      <c r="Y276" s="9"/>
      <c r="AA276" s="11"/>
    </row>
    <row r="277" spans="1:27" ht="7.5" customHeight="1" outlineLevel="4" x14ac:dyDescent="0.15">
      <c r="B277" s="71"/>
      <c r="C277" s="71"/>
      <c r="D277" s="62"/>
      <c r="E277" s="62"/>
      <c r="F277" s="63"/>
      <c r="G277" s="62"/>
      <c r="H277" s="67"/>
      <c r="I277" s="106"/>
      <c r="J277" s="65"/>
      <c r="K277" s="67"/>
      <c r="L277" s="67"/>
      <c r="M277" s="67"/>
      <c r="N277" s="67"/>
      <c r="O277" s="65"/>
      <c r="P277" s="65"/>
      <c r="Q277" s="65"/>
      <c r="R277" s="62"/>
      <c r="S277" s="62"/>
      <c r="T277" s="71"/>
      <c r="U277" s="8"/>
      <c r="X277" s="62"/>
    </row>
    <row r="278" spans="1:27" ht="11.25" outlineLevel="4" x14ac:dyDescent="0.2">
      <c r="A278" s="138"/>
      <c r="B278" s="139"/>
      <c r="C278" s="139"/>
      <c r="D278" s="140"/>
      <c r="E278" s="146" t="s">
        <v>1</v>
      </c>
      <c r="F278" s="141" t="s">
        <v>322</v>
      </c>
      <c r="G278" s="140"/>
      <c r="H278" s="142">
        <v>0.76193999999999995</v>
      </c>
      <c r="I278" s="143"/>
      <c r="J278" s="144"/>
      <c r="K278" s="145"/>
      <c r="L278" s="145"/>
      <c r="M278" s="145"/>
      <c r="N278" s="145"/>
      <c r="O278" s="144"/>
      <c r="P278" s="144"/>
      <c r="Q278" s="144"/>
      <c r="R278" s="140"/>
      <c r="S278" s="140"/>
      <c r="T278" s="139"/>
      <c r="U278" s="6"/>
      <c r="V278" s="8"/>
      <c r="W278" s="8"/>
      <c r="X278" s="62"/>
    </row>
    <row r="279" spans="1:27" ht="7.5" customHeight="1" outlineLevel="4" x14ac:dyDescent="0.15">
      <c r="A279" s="8"/>
      <c r="B279" s="71"/>
      <c r="C279" s="71"/>
      <c r="D279" s="62"/>
      <c r="E279" s="62"/>
      <c r="F279" s="105"/>
      <c r="G279" s="62"/>
      <c r="H279" s="67"/>
      <c r="I279" s="106"/>
      <c r="J279" s="65"/>
      <c r="K279" s="67"/>
      <c r="L279" s="67"/>
      <c r="M279" s="67"/>
      <c r="N279" s="67"/>
      <c r="O279" s="65"/>
      <c r="P279" s="65"/>
      <c r="Q279" s="65"/>
      <c r="R279" s="62"/>
      <c r="S279" s="62"/>
      <c r="T279" s="71"/>
      <c r="U279" s="8"/>
      <c r="X279" s="62"/>
    </row>
    <row r="280" spans="1:27" outlineLevel="3" x14ac:dyDescent="0.15">
      <c r="B280" s="6"/>
      <c r="C280" s="6"/>
      <c r="D280" s="6"/>
      <c r="E280" s="6"/>
      <c r="F280" s="6"/>
      <c r="G280" s="6"/>
      <c r="H280" s="6"/>
      <c r="I280" s="8"/>
      <c r="J280" s="8"/>
      <c r="K280" s="6"/>
      <c r="L280" s="6"/>
      <c r="M280" s="6"/>
      <c r="N280" s="6"/>
      <c r="O280" s="6"/>
      <c r="P280" s="8"/>
      <c r="Q280" s="8"/>
      <c r="R280" s="8"/>
      <c r="S280" s="6"/>
      <c r="T280" s="6"/>
      <c r="X280" s="6"/>
    </row>
    <row r="281" spans="1:27" ht="11.25" outlineLevel="2" x14ac:dyDescent="0.2">
      <c r="A281" s="98" t="s">
        <v>89</v>
      </c>
      <c r="B281" s="102">
        <v>3</v>
      </c>
      <c r="C281" s="115"/>
      <c r="D281" s="116" t="s">
        <v>113</v>
      </c>
      <c r="E281" s="116"/>
      <c r="F281" s="117" t="s">
        <v>90</v>
      </c>
      <c r="G281" s="116"/>
      <c r="H281" s="118"/>
      <c r="I281" s="119"/>
      <c r="J281" s="100">
        <f>SUBTOTAL(9,J282:J298)</f>
        <v>0</v>
      </c>
      <c r="K281" s="118"/>
      <c r="L281" s="101">
        <f>SUBTOTAL(9,L282:L298)</f>
        <v>7.7381868000000003</v>
      </c>
      <c r="M281" s="118"/>
      <c r="N281" s="101">
        <f>SUBTOTAL(9,N282:N298)</f>
        <v>0</v>
      </c>
      <c r="O281" s="120"/>
      <c r="P281" s="100">
        <f>SUBTOTAL(9,P282:P298)</f>
        <v>0</v>
      </c>
      <c r="Q281" s="100">
        <f>SUBTOTAL(9,Q282:Q298)</f>
        <v>0</v>
      </c>
      <c r="R281" s="116"/>
      <c r="S281" s="116"/>
      <c r="T281" s="102">
        <f>SUBTOTAL(9,T282:T298)</f>
        <v>4</v>
      </c>
      <c r="U281" s="6"/>
      <c r="V281" s="8"/>
      <c r="W281" s="8"/>
      <c r="X281" s="62"/>
    </row>
    <row r="282" spans="1:27" ht="11.25" outlineLevel="3" x14ac:dyDescent="0.2">
      <c r="A282" s="4"/>
      <c r="B282" s="121"/>
      <c r="C282" s="122">
        <v>59</v>
      </c>
      <c r="D282" s="123" t="s">
        <v>114</v>
      </c>
      <c r="E282" s="124" t="s">
        <v>323</v>
      </c>
      <c r="F282" s="125" t="s">
        <v>324</v>
      </c>
      <c r="G282" s="123" t="s">
        <v>195</v>
      </c>
      <c r="H282" s="126">
        <v>21.5</v>
      </c>
      <c r="I282" s="127">
        <v>0</v>
      </c>
      <c r="J282" s="128">
        <f>H282*I282</f>
        <v>0</v>
      </c>
      <c r="K282" s="126">
        <v>2.64E-2</v>
      </c>
      <c r="L282" s="126">
        <f>H282*K282</f>
        <v>0.56759999999999999</v>
      </c>
      <c r="M282" s="126"/>
      <c r="N282" s="126">
        <f>H282*M282</f>
        <v>0</v>
      </c>
      <c r="O282" s="128">
        <v>21</v>
      </c>
      <c r="P282" s="128">
        <f>J282*(O282/100)</f>
        <v>0</v>
      </c>
      <c r="Q282" s="128">
        <f>J282+P282</f>
        <v>0</v>
      </c>
      <c r="R282" s="129"/>
      <c r="S282" s="129"/>
      <c r="T282" s="130">
        <v>1</v>
      </c>
      <c r="U282" s="8"/>
      <c r="V282" s="8"/>
      <c r="W282" s="8"/>
      <c r="X282" s="62"/>
    </row>
    <row r="283" spans="1:27" ht="58.5" outlineLevel="4" x14ac:dyDescent="0.2">
      <c r="A283" s="131"/>
      <c r="B283" s="132"/>
      <c r="C283" s="132"/>
      <c r="D283" s="133"/>
      <c r="E283" s="137" t="s">
        <v>0</v>
      </c>
      <c r="F283" s="157" t="s">
        <v>325</v>
      </c>
      <c r="G283" s="157"/>
      <c r="H283" s="158"/>
      <c r="I283" s="159"/>
      <c r="J283" s="160"/>
      <c r="K283" s="135"/>
      <c r="L283" s="135"/>
      <c r="M283" s="135"/>
      <c r="N283" s="135"/>
      <c r="O283" s="136"/>
      <c r="P283" s="136"/>
      <c r="Q283" s="136"/>
      <c r="R283" s="133"/>
      <c r="S283" s="133"/>
      <c r="T283" s="132"/>
      <c r="U283" s="6"/>
      <c r="V283" s="8"/>
      <c r="W283" s="8"/>
      <c r="X283" s="134" t="str">
        <f>F283</f>
        <v>Kanalizační potrubí z tvrdého PVC 
  v otevřeném výkopu ve sklonu do 20 %, 
    hladkého plnostěnného 
    jednovrstvého, tuhost 
    třídy SN 8 
      DN 400</v>
      </c>
      <c r="Y283" s="9"/>
      <c r="AA283" s="11"/>
    </row>
    <row r="284" spans="1:27" ht="7.5" customHeight="1" outlineLevel="4" x14ac:dyDescent="0.15">
      <c r="B284" s="71"/>
      <c r="C284" s="71"/>
      <c r="D284" s="62"/>
      <c r="E284" s="62"/>
      <c r="F284" s="63"/>
      <c r="G284" s="62"/>
      <c r="H284" s="67"/>
      <c r="I284" s="106"/>
      <c r="J284" s="65"/>
      <c r="K284" s="67"/>
      <c r="L284" s="67"/>
      <c r="M284" s="67"/>
      <c r="N284" s="67"/>
      <c r="O284" s="65"/>
      <c r="P284" s="65"/>
      <c r="Q284" s="65"/>
      <c r="R284" s="62"/>
      <c r="S284" s="62"/>
      <c r="T284" s="71"/>
      <c r="U284" s="8"/>
      <c r="X284" s="62"/>
    </row>
    <row r="285" spans="1:27" ht="11.25" outlineLevel="3" x14ac:dyDescent="0.2">
      <c r="A285" s="4"/>
      <c r="B285" s="121"/>
      <c r="C285" s="122">
        <v>60</v>
      </c>
      <c r="D285" s="123" t="s">
        <v>114</v>
      </c>
      <c r="E285" s="124" t="s">
        <v>326</v>
      </c>
      <c r="F285" s="125" t="s">
        <v>327</v>
      </c>
      <c r="G285" s="123" t="s">
        <v>121</v>
      </c>
      <c r="H285" s="126">
        <v>8.3075200000000002</v>
      </c>
      <c r="I285" s="127">
        <v>0</v>
      </c>
      <c r="J285" s="128">
        <f>H285*I285</f>
        <v>0</v>
      </c>
      <c r="K285" s="126"/>
      <c r="L285" s="126">
        <f>H285*K285</f>
        <v>0</v>
      </c>
      <c r="M285" s="126"/>
      <c r="N285" s="126">
        <f>H285*M285</f>
        <v>0</v>
      </c>
      <c r="O285" s="128">
        <v>21</v>
      </c>
      <c r="P285" s="128">
        <f>J285*(O285/100)</f>
        <v>0</v>
      </c>
      <c r="Q285" s="128">
        <f>J285+P285</f>
        <v>0</v>
      </c>
      <c r="R285" s="129"/>
      <c r="S285" s="129"/>
      <c r="T285" s="130">
        <v>1</v>
      </c>
      <c r="U285" s="8"/>
      <c r="V285" s="8"/>
      <c r="W285" s="8"/>
      <c r="X285" s="62"/>
    </row>
    <row r="286" spans="1:27" ht="29.25" outlineLevel="4" x14ac:dyDescent="0.2">
      <c r="A286" s="131"/>
      <c r="B286" s="132"/>
      <c r="C286" s="132"/>
      <c r="D286" s="133"/>
      <c r="E286" s="137" t="s">
        <v>0</v>
      </c>
      <c r="F286" s="157" t="s">
        <v>328</v>
      </c>
      <c r="G286" s="157"/>
      <c r="H286" s="158"/>
      <c r="I286" s="159"/>
      <c r="J286" s="160"/>
      <c r="K286" s="135"/>
      <c r="L286" s="135"/>
      <c r="M286" s="135"/>
      <c r="N286" s="135"/>
      <c r="O286" s="136"/>
      <c r="P286" s="136"/>
      <c r="Q286" s="136"/>
      <c r="R286" s="133"/>
      <c r="S286" s="133"/>
      <c r="T286" s="132"/>
      <c r="U286" s="6"/>
      <c r="V286" s="8"/>
      <c r="W286" s="8"/>
      <c r="X286" s="134" t="str">
        <f>F286</f>
        <v>Obetonování potrubí nebo zdiva stok betonem prostým 
  v otevřeném výkopu, beton 
    tř. C 30/37</v>
      </c>
      <c r="Y286" s="9"/>
      <c r="AA286" s="11"/>
    </row>
    <row r="287" spans="1:27" ht="7.5" customHeight="1" outlineLevel="4" x14ac:dyDescent="0.15">
      <c r="B287" s="71"/>
      <c r="C287" s="71"/>
      <c r="D287" s="62"/>
      <c r="E287" s="62"/>
      <c r="F287" s="63"/>
      <c r="G287" s="62"/>
      <c r="H287" s="67"/>
      <c r="I287" s="106"/>
      <c r="J287" s="65"/>
      <c r="K287" s="67"/>
      <c r="L287" s="67"/>
      <c r="M287" s="67"/>
      <c r="N287" s="67"/>
      <c r="O287" s="65"/>
      <c r="P287" s="65"/>
      <c r="Q287" s="65"/>
      <c r="R287" s="62"/>
      <c r="S287" s="62"/>
      <c r="T287" s="71"/>
      <c r="U287" s="8"/>
      <c r="X287" s="62"/>
    </row>
    <row r="288" spans="1:27" ht="11.25" outlineLevel="4" x14ac:dyDescent="0.2">
      <c r="A288" s="138"/>
      <c r="B288" s="139"/>
      <c r="C288" s="139"/>
      <c r="D288" s="140"/>
      <c r="E288" s="146" t="s">
        <v>1</v>
      </c>
      <c r="F288" s="141" t="s">
        <v>329</v>
      </c>
      <c r="G288" s="140"/>
      <c r="H288" s="142">
        <v>8.3075200000000002</v>
      </c>
      <c r="I288" s="143"/>
      <c r="J288" s="144"/>
      <c r="K288" s="145"/>
      <c r="L288" s="145"/>
      <c r="M288" s="145"/>
      <c r="N288" s="145"/>
      <c r="O288" s="144"/>
      <c r="P288" s="144"/>
      <c r="Q288" s="144"/>
      <c r="R288" s="140"/>
      <c r="S288" s="140"/>
      <c r="T288" s="139"/>
      <c r="U288" s="6"/>
      <c r="V288" s="8"/>
      <c r="W288" s="8"/>
      <c r="X288" s="62"/>
    </row>
    <row r="289" spans="1:27" ht="7.5" customHeight="1" outlineLevel="4" x14ac:dyDescent="0.15">
      <c r="A289" s="8"/>
      <c r="B289" s="71"/>
      <c r="C289" s="71"/>
      <c r="D289" s="62"/>
      <c r="E289" s="62"/>
      <c r="F289" s="105"/>
      <c r="G289" s="62"/>
      <c r="H289" s="67"/>
      <c r="I289" s="106"/>
      <c r="J289" s="65"/>
      <c r="K289" s="67"/>
      <c r="L289" s="67"/>
      <c r="M289" s="67"/>
      <c r="N289" s="67"/>
      <c r="O289" s="65"/>
      <c r="P289" s="65"/>
      <c r="Q289" s="65"/>
      <c r="R289" s="62"/>
      <c r="S289" s="62"/>
      <c r="T289" s="71"/>
      <c r="U289" s="8"/>
      <c r="X289" s="62"/>
    </row>
    <row r="290" spans="1:27" ht="11.25" outlineLevel="3" x14ac:dyDescent="0.2">
      <c r="A290" s="4"/>
      <c r="B290" s="121"/>
      <c r="C290" s="122">
        <v>61</v>
      </c>
      <c r="D290" s="123" t="s">
        <v>114</v>
      </c>
      <c r="E290" s="124" t="s">
        <v>330</v>
      </c>
      <c r="F290" s="125" t="s">
        <v>331</v>
      </c>
      <c r="G290" s="123" t="s">
        <v>117</v>
      </c>
      <c r="H290" s="126">
        <v>11.339999999999998</v>
      </c>
      <c r="I290" s="127">
        <v>0</v>
      </c>
      <c r="J290" s="128">
        <f>H290*I290</f>
        <v>0</v>
      </c>
      <c r="K290" s="126">
        <v>4.0200000000000001E-3</v>
      </c>
      <c r="L290" s="126">
        <f>H290*K290</f>
        <v>4.5586799999999997E-2</v>
      </c>
      <c r="M290" s="126"/>
      <c r="N290" s="126">
        <f>H290*M290</f>
        <v>0</v>
      </c>
      <c r="O290" s="128">
        <v>21</v>
      </c>
      <c r="P290" s="128">
        <f>J290*(O290/100)</f>
        <v>0</v>
      </c>
      <c r="Q290" s="128">
        <f>J290+P290</f>
        <v>0</v>
      </c>
      <c r="R290" s="129"/>
      <c r="S290" s="129"/>
      <c r="T290" s="130">
        <v>1</v>
      </c>
      <c r="U290" s="8"/>
      <c r="V290" s="8"/>
      <c r="W290" s="8"/>
      <c r="X290" s="62"/>
    </row>
    <row r="291" spans="1:27" ht="19.5" outlineLevel="4" x14ac:dyDescent="0.2">
      <c r="A291" s="131"/>
      <c r="B291" s="132"/>
      <c r="C291" s="132"/>
      <c r="D291" s="133"/>
      <c r="E291" s="137" t="s">
        <v>0</v>
      </c>
      <c r="F291" s="157" t="s">
        <v>332</v>
      </c>
      <c r="G291" s="157"/>
      <c r="H291" s="158"/>
      <c r="I291" s="159"/>
      <c r="J291" s="160"/>
      <c r="K291" s="135"/>
      <c r="L291" s="135"/>
      <c r="M291" s="135"/>
      <c r="N291" s="135"/>
      <c r="O291" s="136"/>
      <c r="P291" s="136"/>
      <c r="Q291" s="136"/>
      <c r="R291" s="133"/>
      <c r="S291" s="133"/>
      <c r="T291" s="132"/>
      <c r="U291" s="6"/>
      <c r="V291" s="8"/>
      <c r="W291" s="8"/>
      <c r="X291" s="134" t="str">
        <f>F291</f>
        <v>Bednění pro obetonování potrubí 
  v otevřeném výkopu</v>
      </c>
      <c r="Y291" s="9"/>
      <c r="AA291" s="11"/>
    </row>
    <row r="292" spans="1:27" ht="7.5" customHeight="1" outlineLevel="4" x14ac:dyDescent="0.15">
      <c r="B292" s="71"/>
      <c r="C292" s="71"/>
      <c r="D292" s="62"/>
      <c r="E292" s="62"/>
      <c r="F292" s="63"/>
      <c r="G292" s="62"/>
      <c r="H292" s="67"/>
      <c r="I292" s="106"/>
      <c r="J292" s="65"/>
      <c r="K292" s="67"/>
      <c r="L292" s="67"/>
      <c r="M292" s="67"/>
      <c r="N292" s="67"/>
      <c r="O292" s="65"/>
      <c r="P292" s="65"/>
      <c r="Q292" s="65"/>
      <c r="R292" s="62"/>
      <c r="S292" s="62"/>
      <c r="T292" s="71"/>
      <c r="U292" s="8"/>
      <c r="X292" s="62"/>
    </row>
    <row r="293" spans="1:27" ht="11.25" outlineLevel="4" x14ac:dyDescent="0.2">
      <c r="A293" s="138"/>
      <c r="B293" s="139"/>
      <c r="C293" s="139"/>
      <c r="D293" s="140"/>
      <c r="E293" s="146" t="s">
        <v>1</v>
      </c>
      <c r="F293" s="141" t="s">
        <v>333</v>
      </c>
      <c r="G293" s="140"/>
      <c r="H293" s="142">
        <v>11.339999999999998</v>
      </c>
      <c r="I293" s="143"/>
      <c r="J293" s="144"/>
      <c r="K293" s="145"/>
      <c r="L293" s="145"/>
      <c r="M293" s="145"/>
      <c r="N293" s="145"/>
      <c r="O293" s="144"/>
      <c r="P293" s="144"/>
      <c r="Q293" s="144"/>
      <c r="R293" s="140"/>
      <c r="S293" s="140"/>
      <c r="T293" s="139"/>
      <c r="U293" s="6"/>
      <c r="V293" s="8"/>
      <c r="W293" s="8"/>
      <c r="X293" s="62"/>
    </row>
    <row r="294" spans="1:27" ht="7.5" customHeight="1" outlineLevel="4" x14ac:dyDescent="0.15">
      <c r="A294" s="8"/>
      <c r="B294" s="71"/>
      <c r="C294" s="71"/>
      <c r="D294" s="62"/>
      <c r="E294" s="62"/>
      <c r="F294" s="105"/>
      <c r="G294" s="62"/>
      <c r="H294" s="67"/>
      <c r="I294" s="106"/>
      <c r="J294" s="65"/>
      <c r="K294" s="67"/>
      <c r="L294" s="67"/>
      <c r="M294" s="67"/>
      <c r="N294" s="67"/>
      <c r="O294" s="65"/>
      <c r="P294" s="65"/>
      <c r="Q294" s="65"/>
      <c r="R294" s="62"/>
      <c r="S294" s="62"/>
      <c r="T294" s="71"/>
      <c r="U294" s="8"/>
      <c r="X294" s="62"/>
    </row>
    <row r="295" spans="1:27" ht="22.5" outlineLevel="3" x14ac:dyDescent="0.2">
      <c r="A295" s="4"/>
      <c r="B295" s="121"/>
      <c r="C295" s="122">
        <v>62</v>
      </c>
      <c r="D295" s="123" t="s">
        <v>114</v>
      </c>
      <c r="E295" s="124" t="s">
        <v>334</v>
      </c>
      <c r="F295" s="125" t="s">
        <v>335</v>
      </c>
      <c r="G295" s="123" t="s">
        <v>336</v>
      </c>
      <c r="H295" s="126">
        <v>1</v>
      </c>
      <c r="I295" s="127">
        <v>0</v>
      </c>
      <c r="J295" s="128">
        <f>H295*I295</f>
        <v>0</v>
      </c>
      <c r="K295" s="126">
        <v>7.125</v>
      </c>
      <c r="L295" s="126">
        <f>H295*K295</f>
        <v>7.125</v>
      </c>
      <c r="M295" s="126"/>
      <c r="N295" s="126">
        <f>H295*M295</f>
        <v>0</v>
      </c>
      <c r="O295" s="128">
        <v>21</v>
      </c>
      <c r="P295" s="128">
        <f>J295*(O295/100)</f>
        <v>0</v>
      </c>
      <c r="Q295" s="128">
        <f>J295+P295</f>
        <v>0</v>
      </c>
      <c r="R295" s="129"/>
      <c r="S295" s="129"/>
      <c r="T295" s="130">
        <v>1</v>
      </c>
      <c r="U295" s="8"/>
      <c r="V295" s="8"/>
      <c r="W295" s="8"/>
      <c r="X295" s="62"/>
    </row>
    <row r="296" spans="1:27" ht="9.75" outlineLevel="4" x14ac:dyDescent="0.2">
      <c r="A296" s="131"/>
      <c r="B296" s="132"/>
      <c r="C296" s="132"/>
      <c r="D296" s="133"/>
      <c r="E296" s="137" t="s">
        <v>0</v>
      </c>
      <c r="F296" s="157" t="s">
        <v>43</v>
      </c>
      <c r="G296" s="157"/>
      <c r="H296" s="158"/>
      <c r="I296" s="159"/>
      <c r="J296" s="160"/>
      <c r="K296" s="135"/>
      <c r="L296" s="135"/>
      <c r="M296" s="135"/>
      <c r="N296" s="135"/>
      <c r="O296" s="136"/>
      <c r="P296" s="136"/>
      <c r="Q296" s="136"/>
      <c r="R296" s="133"/>
      <c r="S296" s="133"/>
      <c r="T296" s="132"/>
      <c r="U296" s="6"/>
      <c r="V296" s="8"/>
      <c r="W296" s="8"/>
      <c r="X296" s="134" t="str">
        <f>F296</f>
        <v>---</v>
      </c>
      <c r="Y296" s="9"/>
      <c r="AA296" s="11"/>
    </row>
    <row r="297" spans="1:27" ht="7.5" customHeight="1" outlineLevel="4" x14ac:dyDescent="0.15">
      <c r="B297" s="71"/>
      <c r="C297" s="71"/>
      <c r="D297" s="62"/>
      <c r="E297" s="62"/>
      <c r="F297" s="63"/>
      <c r="G297" s="62"/>
      <c r="H297" s="67"/>
      <c r="I297" s="106"/>
      <c r="J297" s="65"/>
      <c r="K297" s="67"/>
      <c r="L297" s="67"/>
      <c r="M297" s="67"/>
      <c r="N297" s="67"/>
      <c r="O297" s="65"/>
      <c r="P297" s="65"/>
      <c r="Q297" s="65"/>
      <c r="R297" s="62"/>
      <c r="S297" s="62"/>
      <c r="T297" s="71"/>
      <c r="U297" s="8"/>
      <c r="X297" s="62"/>
    </row>
    <row r="298" spans="1:27" outlineLevel="3" x14ac:dyDescent="0.15">
      <c r="B298" s="6"/>
      <c r="C298" s="6"/>
      <c r="D298" s="6"/>
      <c r="E298" s="6"/>
      <c r="F298" s="6"/>
      <c r="G298" s="6"/>
      <c r="H298" s="6"/>
      <c r="I298" s="8"/>
      <c r="J298" s="8"/>
      <c r="K298" s="6"/>
      <c r="L298" s="6"/>
      <c r="M298" s="6"/>
      <c r="N298" s="6"/>
      <c r="O298" s="6"/>
      <c r="P298" s="8"/>
      <c r="Q298" s="8"/>
      <c r="R298" s="8"/>
      <c r="S298" s="6"/>
      <c r="T298" s="6"/>
      <c r="X298" s="6"/>
    </row>
    <row r="299" spans="1:27" ht="11.25" outlineLevel="2" x14ac:dyDescent="0.2">
      <c r="A299" s="98" t="s">
        <v>91</v>
      </c>
      <c r="B299" s="102">
        <v>3</v>
      </c>
      <c r="C299" s="115"/>
      <c r="D299" s="116" t="s">
        <v>113</v>
      </c>
      <c r="E299" s="116"/>
      <c r="F299" s="117" t="s">
        <v>79</v>
      </c>
      <c r="G299" s="116"/>
      <c r="H299" s="118"/>
      <c r="I299" s="119"/>
      <c r="J299" s="100">
        <f>SUBTOTAL(9,J300:J315)</f>
        <v>0</v>
      </c>
      <c r="K299" s="118"/>
      <c r="L299" s="101">
        <f>SUBTOTAL(9,L300:L315)</f>
        <v>0</v>
      </c>
      <c r="M299" s="118"/>
      <c r="N299" s="101">
        <f>SUBTOTAL(9,N300:N315)</f>
        <v>0</v>
      </c>
      <c r="O299" s="120"/>
      <c r="P299" s="100">
        <f>SUBTOTAL(9,P300:P315)</f>
        <v>0</v>
      </c>
      <c r="Q299" s="100">
        <f>SUBTOTAL(9,Q300:Q315)</f>
        <v>0</v>
      </c>
      <c r="R299" s="116"/>
      <c r="S299" s="116"/>
      <c r="T299" s="102">
        <f>SUBTOTAL(9,T300:T315)</f>
        <v>5</v>
      </c>
      <c r="U299" s="6"/>
      <c r="V299" s="8"/>
      <c r="W299" s="8"/>
      <c r="X299" s="62"/>
    </row>
    <row r="300" spans="1:27" ht="11.25" outlineLevel="3" x14ac:dyDescent="0.2">
      <c r="A300" s="4"/>
      <c r="B300" s="121"/>
      <c r="C300" s="122">
        <v>63</v>
      </c>
      <c r="D300" s="123" t="s">
        <v>114</v>
      </c>
      <c r="E300" s="124" t="s">
        <v>175</v>
      </c>
      <c r="F300" s="125" t="s">
        <v>176</v>
      </c>
      <c r="G300" s="123" t="s">
        <v>146</v>
      </c>
      <c r="H300" s="126">
        <v>22.68</v>
      </c>
      <c r="I300" s="127">
        <v>0</v>
      </c>
      <c r="J300" s="128">
        <f>H300*I300</f>
        <v>0</v>
      </c>
      <c r="K300" s="126"/>
      <c r="L300" s="126">
        <f>H300*K300</f>
        <v>0</v>
      </c>
      <c r="M300" s="126"/>
      <c r="N300" s="126">
        <f>H300*M300</f>
        <v>0</v>
      </c>
      <c r="O300" s="128">
        <v>21</v>
      </c>
      <c r="P300" s="128">
        <f>J300*(O300/100)</f>
        <v>0</v>
      </c>
      <c r="Q300" s="128">
        <f>J300+P300</f>
        <v>0</v>
      </c>
      <c r="R300" s="129"/>
      <c r="S300" s="129"/>
      <c r="T300" s="130">
        <v>1</v>
      </c>
      <c r="U300" s="8"/>
      <c r="V300" s="8"/>
      <c r="W300" s="8"/>
      <c r="X300" s="62"/>
    </row>
    <row r="301" spans="1:27" ht="9.75" outlineLevel="4" x14ac:dyDescent="0.2">
      <c r="A301" s="131"/>
      <c r="B301" s="132"/>
      <c r="C301" s="132"/>
      <c r="D301" s="133"/>
      <c r="E301" s="137" t="s">
        <v>0</v>
      </c>
      <c r="F301" s="157" t="s">
        <v>177</v>
      </c>
      <c r="G301" s="157"/>
      <c r="H301" s="158"/>
      <c r="I301" s="159"/>
      <c r="J301" s="160"/>
      <c r="K301" s="135"/>
      <c r="L301" s="135"/>
      <c r="M301" s="135"/>
      <c r="N301" s="135"/>
      <c r="O301" s="136"/>
      <c r="P301" s="136"/>
      <c r="Q301" s="136"/>
      <c r="R301" s="133"/>
      <c r="S301" s="133"/>
      <c r="T301" s="132"/>
      <c r="U301" s="6"/>
      <c r="V301" s="8"/>
      <c r="W301" s="8"/>
      <c r="X301" s="134" t="str">
        <f>F301</f>
        <v>Vodorovná doprava suti bez naložení, ale se složením a s hrubým urovnáním ze sypkých materiálů, na vzdálenost do 1 km</v>
      </c>
      <c r="Y301" s="9"/>
      <c r="AA301" s="11"/>
    </row>
    <row r="302" spans="1:27" ht="7.5" customHeight="1" outlineLevel="4" x14ac:dyDescent="0.15">
      <c r="B302" s="71"/>
      <c r="C302" s="71"/>
      <c r="D302" s="62"/>
      <c r="E302" s="62"/>
      <c r="F302" s="63"/>
      <c r="G302" s="62"/>
      <c r="H302" s="67"/>
      <c r="I302" s="106"/>
      <c r="J302" s="65"/>
      <c r="K302" s="67"/>
      <c r="L302" s="67"/>
      <c r="M302" s="67"/>
      <c r="N302" s="67"/>
      <c r="O302" s="65"/>
      <c r="P302" s="65"/>
      <c r="Q302" s="65"/>
      <c r="R302" s="62"/>
      <c r="S302" s="62"/>
      <c r="T302" s="71"/>
      <c r="U302" s="8"/>
      <c r="X302" s="62"/>
    </row>
    <row r="303" spans="1:27" ht="11.25" outlineLevel="3" x14ac:dyDescent="0.2">
      <c r="A303" s="4"/>
      <c r="B303" s="121"/>
      <c r="C303" s="122">
        <v>64</v>
      </c>
      <c r="D303" s="123" t="s">
        <v>114</v>
      </c>
      <c r="E303" s="124" t="s">
        <v>178</v>
      </c>
      <c r="F303" s="125" t="s">
        <v>179</v>
      </c>
      <c r="G303" s="123" t="s">
        <v>146</v>
      </c>
      <c r="H303" s="126">
        <v>226.8</v>
      </c>
      <c r="I303" s="127">
        <v>0</v>
      </c>
      <c r="J303" s="128">
        <f>H303*I303</f>
        <v>0</v>
      </c>
      <c r="K303" s="126"/>
      <c r="L303" s="126">
        <f>H303*K303</f>
        <v>0</v>
      </c>
      <c r="M303" s="126"/>
      <c r="N303" s="126">
        <f>H303*M303</f>
        <v>0</v>
      </c>
      <c r="O303" s="128">
        <v>21</v>
      </c>
      <c r="P303" s="128">
        <f>J303*(O303/100)</f>
        <v>0</v>
      </c>
      <c r="Q303" s="128">
        <f>J303+P303</f>
        <v>0</v>
      </c>
      <c r="R303" s="129"/>
      <c r="S303" s="129"/>
      <c r="T303" s="130">
        <v>1</v>
      </c>
      <c r="U303" s="8"/>
      <c r="V303" s="8"/>
      <c r="W303" s="8"/>
      <c r="X303" s="62"/>
    </row>
    <row r="304" spans="1:27" ht="9.75" outlineLevel="4" x14ac:dyDescent="0.2">
      <c r="A304" s="131"/>
      <c r="B304" s="132"/>
      <c r="C304" s="132"/>
      <c r="D304" s="133"/>
      <c r="E304" s="137" t="s">
        <v>0</v>
      </c>
      <c r="F304" s="157" t="s">
        <v>180</v>
      </c>
      <c r="G304" s="157"/>
      <c r="H304" s="158"/>
      <c r="I304" s="159"/>
      <c r="J304" s="160"/>
      <c r="K304" s="135"/>
      <c r="L304" s="135"/>
      <c r="M304" s="135"/>
      <c r="N304" s="135"/>
      <c r="O304" s="136"/>
      <c r="P304" s="136"/>
      <c r="Q304" s="136"/>
      <c r="R304" s="133"/>
      <c r="S304" s="133"/>
      <c r="T304" s="132"/>
      <c r="U304" s="6"/>
      <c r="V304" s="8"/>
      <c r="W304" s="8"/>
      <c r="X304" s="134" t="str">
        <f>F304</f>
        <v>Vodorovná doprava suti bez naložení, ale se složením a s hrubým urovnáním Příplatek k ceně za každý další i započatý 1 km přes 1 km</v>
      </c>
      <c r="Y304" s="9"/>
      <c r="AA304" s="11"/>
    </row>
    <row r="305" spans="1:27" ht="7.5" customHeight="1" outlineLevel="4" x14ac:dyDescent="0.15">
      <c r="B305" s="71"/>
      <c r="C305" s="71"/>
      <c r="D305" s="62"/>
      <c r="E305" s="62"/>
      <c r="F305" s="63"/>
      <c r="G305" s="62"/>
      <c r="H305" s="67"/>
      <c r="I305" s="106"/>
      <c r="J305" s="65"/>
      <c r="K305" s="67"/>
      <c r="L305" s="67"/>
      <c r="M305" s="67"/>
      <c r="N305" s="67"/>
      <c r="O305" s="65"/>
      <c r="P305" s="65"/>
      <c r="Q305" s="65"/>
      <c r="R305" s="62"/>
      <c r="S305" s="62"/>
      <c r="T305" s="71"/>
      <c r="U305" s="8"/>
      <c r="X305" s="62"/>
    </row>
    <row r="306" spans="1:27" ht="22.5" outlineLevel="3" x14ac:dyDescent="0.2">
      <c r="A306" s="4"/>
      <c r="B306" s="121"/>
      <c r="C306" s="122">
        <v>65</v>
      </c>
      <c r="D306" s="123" t="s">
        <v>114</v>
      </c>
      <c r="E306" s="124" t="s">
        <v>181</v>
      </c>
      <c r="F306" s="125" t="s">
        <v>147</v>
      </c>
      <c r="G306" s="123" t="s">
        <v>146</v>
      </c>
      <c r="H306" s="126">
        <v>13.2</v>
      </c>
      <c r="I306" s="127">
        <v>0</v>
      </c>
      <c r="J306" s="128">
        <f>H306*I306</f>
        <v>0</v>
      </c>
      <c r="K306" s="126"/>
      <c r="L306" s="126">
        <f>H306*K306</f>
        <v>0</v>
      </c>
      <c r="M306" s="126"/>
      <c r="N306" s="126">
        <f>H306*M306</f>
        <v>0</v>
      </c>
      <c r="O306" s="128">
        <v>21</v>
      </c>
      <c r="P306" s="128">
        <f>J306*(O306/100)</f>
        <v>0</v>
      </c>
      <c r="Q306" s="128">
        <f>J306+P306</f>
        <v>0</v>
      </c>
      <c r="R306" s="129"/>
      <c r="S306" s="129"/>
      <c r="T306" s="130">
        <v>1</v>
      </c>
      <c r="U306" s="8"/>
      <c r="V306" s="8"/>
      <c r="W306" s="8"/>
      <c r="X306" s="62"/>
    </row>
    <row r="307" spans="1:27" ht="9.75" outlineLevel="4" x14ac:dyDescent="0.2">
      <c r="A307" s="131"/>
      <c r="B307" s="132"/>
      <c r="C307" s="132"/>
      <c r="D307" s="133"/>
      <c r="E307" s="137" t="s">
        <v>0</v>
      </c>
      <c r="F307" s="157" t="s">
        <v>147</v>
      </c>
      <c r="G307" s="157"/>
      <c r="H307" s="158"/>
      <c r="I307" s="159"/>
      <c r="J307" s="160"/>
      <c r="K307" s="135"/>
      <c r="L307" s="135"/>
      <c r="M307" s="135"/>
      <c r="N307" s="135"/>
      <c r="O307" s="136"/>
      <c r="P307" s="136"/>
      <c r="Q307" s="136"/>
      <c r="R307" s="133"/>
      <c r="S307" s="133"/>
      <c r="T307" s="132"/>
      <c r="U307" s="6"/>
      <c r="V307" s="8"/>
      <c r="W307" s="8"/>
      <c r="X307" s="134" t="str">
        <f>F307</f>
        <v>Poplatek za uložení stavebního odpadu na recyklační skládce (skládkovné) zeminy a kamení zatříděného do Katalogu odpadů pod kódem 17 05 04</v>
      </c>
      <c r="Y307" s="9"/>
      <c r="AA307" s="11"/>
    </row>
    <row r="308" spans="1:27" ht="7.5" customHeight="1" outlineLevel="4" x14ac:dyDescent="0.15">
      <c r="B308" s="71"/>
      <c r="C308" s="71"/>
      <c r="D308" s="62"/>
      <c r="E308" s="62"/>
      <c r="F308" s="63"/>
      <c r="G308" s="62"/>
      <c r="H308" s="67"/>
      <c r="I308" s="106"/>
      <c r="J308" s="65"/>
      <c r="K308" s="67"/>
      <c r="L308" s="67"/>
      <c r="M308" s="67"/>
      <c r="N308" s="67"/>
      <c r="O308" s="65"/>
      <c r="P308" s="65"/>
      <c r="Q308" s="65"/>
      <c r="R308" s="62"/>
      <c r="S308" s="62"/>
      <c r="T308" s="71"/>
      <c r="U308" s="8"/>
      <c r="X308" s="62"/>
    </row>
    <row r="309" spans="1:27" ht="22.5" outlineLevel="3" x14ac:dyDescent="0.2">
      <c r="A309" s="4"/>
      <c r="B309" s="121"/>
      <c r="C309" s="122">
        <v>66</v>
      </c>
      <c r="D309" s="123" t="s">
        <v>114</v>
      </c>
      <c r="E309" s="124" t="s">
        <v>337</v>
      </c>
      <c r="F309" s="125" t="s">
        <v>338</v>
      </c>
      <c r="G309" s="123" t="s">
        <v>146</v>
      </c>
      <c r="H309" s="126">
        <v>9.48</v>
      </c>
      <c r="I309" s="127">
        <v>0</v>
      </c>
      <c r="J309" s="128">
        <f>H309*I309</f>
        <v>0</v>
      </c>
      <c r="K309" s="126"/>
      <c r="L309" s="126">
        <f>H309*K309</f>
        <v>0</v>
      </c>
      <c r="M309" s="126"/>
      <c r="N309" s="126">
        <f>H309*M309</f>
        <v>0</v>
      </c>
      <c r="O309" s="128">
        <v>21</v>
      </c>
      <c r="P309" s="128">
        <f>J309*(O309/100)</f>
        <v>0</v>
      </c>
      <c r="Q309" s="128">
        <f>J309+P309</f>
        <v>0</v>
      </c>
      <c r="R309" s="129"/>
      <c r="S309" s="129"/>
      <c r="T309" s="130">
        <v>1</v>
      </c>
      <c r="U309" s="8"/>
      <c r="V309" s="8"/>
      <c r="W309" s="8"/>
      <c r="X309" s="62"/>
    </row>
    <row r="310" spans="1:27" ht="9.75" outlineLevel="4" x14ac:dyDescent="0.2">
      <c r="A310" s="131"/>
      <c r="B310" s="132"/>
      <c r="C310" s="132"/>
      <c r="D310" s="133"/>
      <c r="E310" s="137" t="s">
        <v>0</v>
      </c>
      <c r="F310" s="157" t="s">
        <v>338</v>
      </c>
      <c r="G310" s="157"/>
      <c r="H310" s="158"/>
      <c r="I310" s="159"/>
      <c r="J310" s="160"/>
      <c r="K310" s="135"/>
      <c r="L310" s="135"/>
      <c r="M310" s="135"/>
      <c r="N310" s="135"/>
      <c r="O310" s="136"/>
      <c r="P310" s="136"/>
      <c r="Q310" s="136"/>
      <c r="R310" s="133"/>
      <c r="S310" s="133"/>
      <c r="T310" s="132"/>
      <c r="U310" s="6"/>
      <c r="V310" s="8"/>
      <c r="W310" s="8"/>
      <c r="X310" s="134" t="str">
        <f>F310</f>
        <v>Poplatek za uložení stavebního odpadu na recyklační skládce (skládkovné) asfaltového bez obsahu dehtu zatříděného do Katalogu odpadů pod kódem 17 03 02</v>
      </c>
      <c r="Y310" s="9"/>
      <c r="AA310" s="11"/>
    </row>
    <row r="311" spans="1:27" ht="7.5" customHeight="1" outlineLevel="4" x14ac:dyDescent="0.15">
      <c r="B311" s="71"/>
      <c r="C311" s="71"/>
      <c r="D311" s="62"/>
      <c r="E311" s="62"/>
      <c r="F311" s="63"/>
      <c r="G311" s="62"/>
      <c r="H311" s="67"/>
      <c r="I311" s="106"/>
      <c r="J311" s="65"/>
      <c r="K311" s="67"/>
      <c r="L311" s="67"/>
      <c r="M311" s="67"/>
      <c r="N311" s="67"/>
      <c r="O311" s="65"/>
      <c r="P311" s="65"/>
      <c r="Q311" s="65"/>
      <c r="R311" s="62"/>
      <c r="S311" s="62"/>
      <c r="T311" s="71"/>
      <c r="U311" s="8"/>
      <c r="X311" s="62"/>
    </row>
    <row r="312" spans="1:27" ht="11.25" outlineLevel="3" x14ac:dyDescent="0.2">
      <c r="A312" s="4"/>
      <c r="B312" s="121"/>
      <c r="C312" s="122">
        <v>67</v>
      </c>
      <c r="D312" s="123" t="s">
        <v>114</v>
      </c>
      <c r="E312" s="124" t="s">
        <v>182</v>
      </c>
      <c r="F312" s="125" t="s">
        <v>183</v>
      </c>
      <c r="G312" s="123" t="s">
        <v>146</v>
      </c>
      <c r="H312" s="126">
        <v>34.324560735879992</v>
      </c>
      <c r="I312" s="127">
        <v>0</v>
      </c>
      <c r="J312" s="128">
        <f>H312*I312</f>
        <v>0</v>
      </c>
      <c r="K312" s="126"/>
      <c r="L312" s="126">
        <f>H312*K312</f>
        <v>0</v>
      </c>
      <c r="M312" s="126"/>
      <c r="N312" s="126">
        <f>H312*M312</f>
        <v>0</v>
      </c>
      <c r="O312" s="128">
        <v>21</v>
      </c>
      <c r="P312" s="128">
        <f>J312*(O312/100)</f>
        <v>0</v>
      </c>
      <c r="Q312" s="128">
        <f>J312+P312</f>
        <v>0</v>
      </c>
      <c r="R312" s="129"/>
      <c r="S312" s="129"/>
      <c r="T312" s="130">
        <v>1</v>
      </c>
      <c r="U312" s="8"/>
      <c r="V312" s="8"/>
      <c r="W312" s="8"/>
      <c r="X312" s="62"/>
    </row>
    <row r="313" spans="1:27" ht="19.5" outlineLevel="4" x14ac:dyDescent="0.2">
      <c r="A313" s="131"/>
      <c r="B313" s="132"/>
      <c r="C313" s="132"/>
      <c r="D313" s="133"/>
      <c r="E313" s="137" t="s">
        <v>0</v>
      </c>
      <c r="F313" s="157" t="s">
        <v>184</v>
      </c>
      <c r="G313" s="157"/>
      <c r="H313" s="158"/>
      <c r="I313" s="159"/>
      <c r="J313" s="160"/>
      <c r="K313" s="135"/>
      <c r="L313" s="135"/>
      <c r="M313" s="135"/>
      <c r="N313" s="135"/>
      <c r="O313" s="136"/>
      <c r="P313" s="136"/>
      <c r="Q313" s="136"/>
      <c r="R313" s="133"/>
      <c r="S313" s="133"/>
      <c r="T313" s="132"/>
      <c r="U313" s="6"/>
      <c r="V313" s="8"/>
      <c r="W313" s="8"/>
      <c r="X313" s="134" t="str">
        <f>F313</f>
        <v>Přesun hmot pro nádrže  
  dopravní vzdálenost do 500 m</v>
      </c>
      <c r="Y313" s="9"/>
      <c r="AA313" s="11"/>
    </row>
    <row r="314" spans="1:27" ht="7.5" customHeight="1" outlineLevel="4" x14ac:dyDescent="0.15">
      <c r="B314" s="71"/>
      <c r="C314" s="71"/>
      <c r="D314" s="62"/>
      <c r="E314" s="62"/>
      <c r="F314" s="63"/>
      <c r="G314" s="62"/>
      <c r="H314" s="67"/>
      <c r="I314" s="106"/>
      <c r="J314" s="65"/>
      <c r="K314" s="67"/>
      <c r="L314" s="67"/>
      <c r="M314" s="67"/>
      <c r="N314" s="67"/>
      <c r="O314" s="65"/>
      <c r="P314" s="65"/>
      <c r="Q314" s="65"/>
      <c r="R314" s="62"/>
      <c r="S314" s="62"/>
      <c r="T314" s="71"/>
      <c r="U314" s="8"/>
      <c r="X314" s="62"/>
    </row>
    <row r="315" spans="1:27" outlineLevel="3" x14ac:dyDescent="0.15">
      <c r="B315" s="6"/>
      <c r="C315" s="6"/>
      <c r="D315" s="6"/>
      <c r="E315" s="6"/>
      <c r="F315" s="6"/>
      <c r="G315" s="6"/>
      <c r="H315" s="6"/>
      <c r="I315" s="8"/>
      <c r="J315" s="8"/>
      <c r="K315" s="6"/>
      <c r="L315" s="6"/>
      <c r="M315" s="6"/>
      <c r="N315" s="6"/>
      <c r="O315" s="6"/>
      <c r="P315" s="8"/>
      <c r="Q315" s="8"/>
      <c r="R315" s="8"/>
      <c r="S315" s="6"/>
      <c r="T315" s="6"/>
      <c r="X315" s="6"/>
    </row>
    <row r="316" spans="1:27" ht="11.25" outlineLevel="2" x14ac:dyDescent="0.2">
      <c r="A316" s="98" t="s">
        <v>92</v>
      </c>
      <c r="B316" s="102">
        <v>3</v>
      </c>
      <c r="C316" s="115"/>
      <c r="D316" s="116" t="s">
        <v>113</v>
      </c>
      <c r="E316" s="116"/>
      <c r="F316" s="117" t="s">
        <v>93</v>
      </c>
      <c r="G316" s="116"/>
      <c r="H316" s="118"/>
      <c r="I316" s="119"/>
      <c r="J316" s="100">
        <f>SUBTOTAL(9,J317:J332)</f>
        <v>0</v>
      </c>
      <c r="K316" s="118"/>
      <c r="L316" s="101">
        <f>SUBTOTAL(9,L317:L332)</f>
        <v>0.55908000000000002</v>
      </c>
      <c r="M316" s="118"/>
      <c r="N316" s="101">
        <f>SUBTOTAL(9,N317:N332)</f>
        <v>0</v>
      </c>
      <c r="O316" s="120"/>
      <c r="P316" s="100">
        <f>SUBTOTAL(9,P317:P332)</f>
        <v>0</v>
      </c>
      <c r="Q316" s="100">
        <f>SUBTOTAL(9,Q317:Q332)</f>
        <v>0</v>
      </c>
      <c r="R316" s="116"/>
      <c r="S316" s="116"/>
      <c r="T316" s="102">
        <f>SUBTOTAL(9,T317:T332)</f>
        <v>5</v>
      </c>
      <c r="U316" s="6"/>
      <c r="V316" s="8"/>
      <c r="W316" s="8"/>
      <c r="X316" s="62"/>
    </row>
    <row r="317" spans="1:27" ht="11.25" outlineLevel="3" x14ac:dyDescent="0.2">
      <c r="A317" s="4"/>
      <c r="B317" s="121"/>
      <c r="C317" s="122">
        <v>68</v>
      </c>
      <c r="D317" s="123" t="s">
        <v>114</v>
      </c>
      <c r="E317" s="124" t="s">
        <v>339</v>
      </c>
      <c r="F317" s="125" t="s">
        <v>340</v>
      </c>
      <c r="G317" s="123" t="s">
        <v>229</v>
      </c>
      <c r="H317" s="126">
        <v>990</v>
      </c>
      <c r="I317" s="127">
        <v>0</v>
      </c>
      <c r="J317" s="128">
        <f>H317*I317</f>
        <v>0</v>
      </c>
      <c r="K317" s="126">
        <v>6.0000000000000002E-5</v>
      </c>
      <c r="L317" s="126">
        <f>H317*K317</f>
        <v>5.9400000000000001E-2</v>
      </c>
      <c r="M317" s="126"/>
      <c r="N317" s="126">
        <f>H317*M317</f>
        <v>0</v>
      </c>
      <c r="O317" s="128">
        <v>21</v>
      </c>
      <c r="P317" s="128">
        <f>J317*(O317/100)</f>
        <v>0</v>
      </c>
      <c r="Q317" s="128">
        <f>J317+P317</f>
        <v>0</v>
      </c>
      <c r="R317" s="129"/>
      <c r="S317" s="129"/>
      <c r="T317" s="130">
        <v>1</v>
      </c>
      <c r="U317" s="8"/>
      <c r="V317" s="8"/>
      <c r="W317" s="8"/>
      <c r="X317" s="62"/>
    </row>
    <row r="318" spans="1:27" ht="29.25" outlineLevel="4" x14ac:dyDescent="0.2">
      <c r="A318" s="131"/>
      <c r="B318" s="132"/>
      <c r="C318" s="132"/>
      <c r="D318" s="133"/>
      <c r="E318" s="137" t="s">
        <v>0</v>
      </c>
      <c r="F318" s="157" t="s">
        <v>341</v>
      </c>
      <c r="G318" s="157"/>
      <c r="H318" s="158"/>
      <c r="I318" s="159"/>
      <c r="J318" s="160"/>
      <c r="K318" s="135"/>
      <c r="L318" s="135"/>
      <c r="M318" s="135"/>
      <c r="N318" s="135"/>
      <c r="O318" s="136"/>
      <c r="P318" s="136"/>
      <c r="Q318" s="136"/>
      <c r="R318" s="133"/>
      <c r="S318" s="133"/>
      <c r="T318" s="132"/>
      <c r="U318" s="6"/>
      <c r="V318" s="8"/>
      <c r="W318" s="8"/>
      <c r="X318" s="134" t="str">
        <f>F318</f>
        <v>Montáž ostatních atypických zámečnických konstrukcí  
  hmotnosti 
    přes 10 do 20 kg</v>
      </c>
      <c r="Y318" s="9"/>
      <c r="AA318" s="11"/>
    </row>
    <row r="319" spans="1:27" ht="7.5" customHeight="1" outlineLevel="4" x14ac:dyDescent="0.15">
      <c r="B319" s="71"/>
      <c r="C319" s="71"/>
      <c r="D319" s="62"/>
      <c r="E319" s="62"/>
      <c r="F319" s="63"/>
      <c r="G319" s="62"/>
      <c r="H319" s="67"/>
      <c r="I319" s="106"/>
      <c r="J319" s="65"/>
      <c r="K319" s="67"/>
      <c r="L319" s="67"/>
      <c r="M319" s="67"/>
      <c r="N319" s="67"/>
      <c r="O319" s="65"/>
      <c r="P319" s="65"/>
      <c r="Q319" s="65"/>
      <c r="R319" s="62"/>
      <c r="S319" s="62"/>
      <c r="T319" s="71"/>
      <c r="U319" s="8"/>
      <c r="X319" s="62"/>
    </row>
    <row r="320" spans="1:27" ht="11.25" outlineLevel="3" x14ac:dyDescent="0.2">
      <c r="A320" s="4"/>
      <c r="B320" s="121"/>
      <c r="C320" s="122">
        <v>69</v>
      </c>
      <c r="D320" s="123" t="s">
        <v>171</v>
      </c>
      <c r="E320" s="124" t="s">
        <v>342</v>
      </c>
      <c r="F320" s="125" t="s">
        <v>343</v>
      </c>
      <c r="G320" s="123" t="s">
        <v>174</v>
      </c>
      <c r="H320" s="126">
        <v>6</v>
      </c>
      <c r="I320" s="127">
        <v>0</v>
      </c>
      <c r="J320" s="128">
        <f>H320*I320</f>
        <v>0</v>
      </c>
      <c r="K320" s="126">
        <v>0.05</v>
      </c>
      <c r="L320" s="126">
        <f>H320*K320</f>
        <v>0.30000000000000004</v>
      </c>
      <c r="M320" s="126"/>
      <c r="N320" s="126">
        <f>H320*M320</f>
        <v>0</v>
      </c>
      <c r="O320" s="128">
        <v>21</v>
      </c>
      <c r="P320" s="128">
        <f>J320*(O320/100)</f>
        <v>0</v>
      </c>
      <c r="Q320" s="128">
        <f>J320+P320</f>
        <v>0</v>
      </c>
      <c r="R320" s="129"/>
      <c r="S320" s="129"/>
      <c r="T320" s="130">
        <v>1</v>
      </c>
      <c r="U320" s="8"/>
      <c r="V320" s="8"/>
      <c r="W320" s="8"/>
      <c r="X320" s="62"/>
    </row>
    <row r="321" spans="1:27" ht="9.75" outlineLevel="4" x14ac:dyDescent="0.2">
      <c r="A321" s="131"/>
      <c r="B321" s="132"/>
      <c r="C321" s="132"/>
      <c r="D321" s="133"/>
      <c r="E321" s="137" t="s">
        <v>0</v>
      </c>
      <c r="F321" s="157" t="s">
        <v>43</v>
      </c>
      <c r="G321" s="157"/>
      <c r="H321" s="158"/>
      <c r="I321" s="159"/>
      <c r="J321" s="160"/>
      <c r="K321" s="135"/>
      <c r="L321" s="135"/>
      <c r="M321" s="135"/>
      <c r="N321" s="135"/>
      <c r="O321" s="136"/>
      <c r="P321" s="136"/>
      <c r="Q321" s="136"/>
      <c r="R321" s="133"/>
      <c r="S321" s="133"/>
      <c r="T321" s="132"/>
      <c r="U321" s="6"/>
      <c r="V321" s="8"/>
      <c r="W321" s="8"/>
      <c r="X321" s="134" t="str">
        <f>F321</f>
        <v>---</v>
      </c>
      <c r="Y321" s="9"/>
      <c r="AA321" s="11"/>
    </row>
    <row r="322" spans="1:27" ht="7.5" customHeight="1" outlineLevel="4" x14ac:dyDescent="0.15">
      <c r="B322" s="71"/>
      <c r="C322" s="71"/>
      <c r="D322" s="62"/>
      <c r="E322" s="62"/>
      <c r="F322" s="63"/>
      <c r="G322" s="62"/>
      <c r="H322" s="67"/>
      <c r="I322" s="106"/>
      <c r="J322" s="65"/>
      <c r="K322" s="67"/>
      <c r="L322" s="67"/>
      <c r="M322" s="67"/>
      <c r="N322" s="67"/>
      <c r="O322" s="65"/>
      <c r="P322" s="65"/>
      <c r="Q322" s="65"/>
      <c r="R322" s="62"/>
      <c r="S322" s="62"/>
      <c r="T322" s="71"/>
      <c r="U322" s="8"/>
      <c r="X322" s="62"/>
    </row>
    <row r="323" spans="1:27" ht="11.25" outlineLevel="3" x14ac:dyDescent="0.2">
      <c r="A323" s="4"/>
      <c r="B323" s="121"/>
      <c r="C323" s="122">
        <v>70</v>
      </c>
      <c r="D323" s="123" t="s">
        <v>114</v>
      </c>
      <c r="E323" s="124" t="s">
        <v>344</v>
      </c>
      <c r="F323" s="125" t="s">
        <v>345</v>
      </c>
      <c r="G323" s="123" t="s">
        <v>195</v>
      </c>
      <c r="H323" s="126">
        <v>19.2</v>
      </c>
      <c r="I323" s="127">
        <v>0</v>
      </c>
      <c r="J323" s="128">
        <f>H323*I323</f>
        <v>0</v>
      </c>
      <c r="K323" s="126">
        <v>4.0000000000000002E-4</v>
      </c>
      <c r="L323" s="126">
        <f>H323*K323</f>
        <v>7.6800000000000002E-3</v>
      </c>
      <c r="M323" s="126"/>
      <c r="N323" s="126">
        <f>H323*M323</f>
        <v>0</v>
      </c>
      <c r="O323" s="128">
        <v>21</v>
      </c>
      <c r="P323" s="128">
        <f>J323*(O323/100)</f>
        <v>0</v>
      </c>
      <c r="Q323" s="128">
        <f>J323+P323</f>
        <v>0</v>
      </c>
      <c r="R323" s="129"/>
      <c r="S323" s="129"/>
      <c r="T323" s="130">
        <v>1</v>
      </c>
      <c r="U323" s="8"/>
      <c r="V323" s="8"/>
      <c r="W323" s="8"/>
      <c r="X323" s="62"/>
    </row>
    <row r="324" spans="1:27" ht="29.25" outlineLevel="4" x14ac:dyDescent="0.2">
      <c r="A324" s="131"/>
      <c r="B324" s="132"/>
      <c r="C324" s="132"/>
      <c r="D324" s="133"/>
      <c r="E324" s="137" t="s">
        <v>0</v>
      </c>
      <c r="F324" s="157" t="s">
        <v>346</v>
      </c>
      <c r="G324" s="157"/>
      <c r="H324" s="158"/>
      <c r="I324" s="159"/>
      <c r="J324" s="160"/>
      <c r="K324" s="135"/>
      <c r="L324" s="135"/>
      <c r="M324" s="135"/>
      <c r="N324" s="135"/>
      <c r="O324" s="136"/>
      <c r="P324" s="136"/>
      <c r="Q324" s="136"/>
      <c r="R324" s="133"/>
      <c r="S324" s="133"/>
      <c r="T324" s="132"/>
      <c r="U324" s="6"/>
      <c r="V324" s="8"/>
      <c r="W324" s="8"/>
      <c r="X324" s="134" t="str">
        <f>F324</f>
        <v>Montáž výrobků z kompozitů 
  zábradlí, kotveného 
    na ocelovou konstrukci</v>
      </c>
      <c r="Y324" s="9"/>
      <c r="AA324" s="11"/>
    </row>
    <row r="325" spans="1:27" ht="7.5" customHeight="1" outlineLevel="4" x14ac:dyDescent="0.15">
      <c r="B325" s="71"/>
      <c r="C325" s="71"/>
      <c r="D325" s="62"/>
      <c r="E325" s="62"/>
      <c r="F325" s="63"/>
      <c r="G325" s="62"/>
      <c r="H325" s="67"/>
      <c r="I325" s="106"/>
      <c r="J325" s="65"/>
      <c r="K325" s="67"/>
      <c r="L325" s="67"/>
      <c r="M325" s="67"/>
      <c r="N325" s="67"/>
      <c r="O325" s="65"/>
      <c r="P325" s="65"/>
      <c r="Q325" s="65"/>
      <c r="R325" s="62"/>
      <c r="S325" s="62"/>
      <c r="T325" s="71"/>
      <c r="U325" s="8"/>
      <c r="X325" s="62"/>
    </row>
    <row r="326" spans="1:27" ht="11.25" outlineLevel="3" x14ac:dyDescent="0.2">
      <c r="A326" s="4"/>
      <c r="B326" s="121"/>
      <c r="C326" s="122">
        <v>71</v>
      </c>
      <c r="D326" s="123" t="s">
        <v>114</v>
      </c>
      <c r="E326" s="124" t="s">
        <v>347</v>
      </c>
      <c r="F326" s="125" t="s">
        <v>348</v>
      </c>
      <c r="G326" s="123" t="s">
        <v>195</v>
      </c>
      <c r="H326" s="126">
        <v>19.2</v>
      </c>
      <c r="I326" s="127">
        <v>0</v>
      </c>
      <c r="J326" s="128">
        <f>H326*I326</f>
        <v>0</v>
      </c>
      <c r="K326" s="126">
        <v>0.01</v>
      </c>
      <c r="L326" s="126">
        <f>H326*K326</f>
        <v>0.192</v>
      </c>
      <c r="M326" s="126"/>
      <c r="N326" s="126">
        <f>H326*M326</f>
        <v>0</v>
      </c>
      <c r="O326" s="128">
        <v>21</v>
      </c>
      <c r="P326" s="128">
        <f>J326*(O326/100)</f>
        <v>0</v>
      </c>
      <c r="Q326" s="128">
        <f>J326+P326</f>
        <v>0</v>
      </c>
      <c r="R326" s="129"/>
      <c r="S326" s="129"/>
      <c r="T326" s="130">
        <v>1</v>
      </c>
      <c r="U326" s="8"/>
      <c r="V326" s="8"/>
      <c r="W326" s="8"/>
      <c r="X326" s="62"/>
    </row>
    <row r="327" spans="1:27" ht="9.75" outlineLevel="4" x14ac:dyDescent="0.2">
      <c r="A327" s="131"/>
      <c r="B327" s="132"/>
      <c r="C327" s="132"/>
      <c r="D327" s="133"/>
      <c r="E327" s="137" t="s">
        <v>0</v>
      </c>
      <c r="F327" s="157" t="s">
        <v>43</v>
      </c>
      <c r="G327" s="157"/>
      <c r="H327" s="158"/>
      <c r="I327" s="159"/>
      <c r="J327" s="160"/>
      <c r="K327" s="135"/>
      <c r="L327" s="135"/>
      <c r="M327" s="135"/>
      <c r="N327" s="135"/>
      <c r="O327" s="136"/>
      <c r="P327" s="136"/>
      <c r="Q327" s="136"/>
      <c r="R327" s="133"/>
      <c r="S327" s="133"/>
      <c r="T327" s="132"/>
      <c r="U327" s="6"/>
      <c r="V327" s="8"/>
      <c r="W327" s="8"/>
      <c r="X327" s="134" t="str">
        <f>F327</f>
        <v>---</v>
      </c>
      <c r="Y327" s="9"/>
      <c r="AA327" s="11"/>
    </row>
    <row r="328" spans="1:27" ht="7.5" customHeight="1" outlineLevel="4" x14ac:dyDescent="0.15">
      <c r="B328" s="71"/>
      <c r="C328" s="71"/>
      <c r="D328" s="62"/>
      <c r="E328" s="62"/>
      <c r="F328" s="63"/>
      <c r="G328" s="62"/>
      <c r="H328" s="67"/>
      <c r="I328" s="106"/>
      <c r="J328" s="65"/>
      <c r="K328" s="67"/>
      <c r="L328" s="67"/>
      <c r="M328" s="67"/>
      <c r="N328" s="67"/>
      <c r="O328" s="65"/>
      <c r="P328" s="65"/>
      <c r="Q328" s="65"/>
      <c r="R328" s="62"/>
      <c r="S328" s="62"/>
      <c r="T328" s="71"/>
      <c r="U328" s="8"/>
      <c r="X328" s="62"/>
    </row>
    <row r="329" spans="1:27" ht="11.25" outlineLevel="3" x14ac:dyDescent="0.2">
      <c r="A329" s="4"/>
      <c r="B329" s="121"/>
      <c r="C329" s="122">
        <v>72</v>
      </c>
      <c r="D329" s="123" t="s">
        <v>114</v>
      </c>
      <c r="E329" s="124" t="s">
        <v>349</v>
      </c>
      <c r="F329" s="125" t="s">
        <v>350</v>
      </c>
      <c r="G329" s="123" t="s">
        <v>146</v>
      </c>
      <c r="H329" s="126">
        <v>0.55908000000000002</v>
      </c>
      <c r="I329" s="127">
        <v>0</v>
      </c>
      <c r="J329" s="128">
        <f>H329*I329</f>
        <v>0</v>
      </c>
      <c r="K329" s="126"/>
      <c r="L329" s="126">
        <f>H329*K329</f>
        <v>0</v>
      </c>
      <c r="M329" s="126"/>
      <c r="N329" s="126">
        <f>H329*M329</f>
        <v>0</v>
      </c>
      <c r="O329" s="128">
        <v>21</v>
      </c>
      <c r="P329" s="128">
        <f>J329*(O329/100)</f>
        <v>0</v>
      </c>
      <c r="Q329" s="128">
        <f>J329+P329</f>
        <v>0</v>
      </c>
      <c r="R329" s="129"/>
      <c r="S329" s="129"/>
      <c r="T329" s="130">
        <v>1</v>
      </c>
      <c r="U329" s="8"/>
      <c r="V329" s="8"/>
      <c r="W329" s="8"/>
      <c r="X329" s="62"/>
    </row>
    <row r="330" spans="1:27" ht="48.75" outlineLevel="4" x14ac:dyDescent="0.2">
      <c r="A330" s="131"/>
      <c r="B330" s="132"/>
      <c r="C330" s="132"/>
      <c r="D330" s="133"/>
      <c r="E330" s="137" t="s">
        <v>0</v>
      </c>
      <c r="F330" s="157" t="s">
        <v>351</v>
      </c>
      <c r="G330" s="157"/>
      <c r="H330" s="158"/>
      <c r="I330" s="159"/>
      <c r="J330" s="160"/>
      <c r="K330" s="135"/>
      <c r="L330" s="135"/>
      <c r="M330" s="135"/>
      <c r="N330" s="135"/>
      <c r="O330" s="136"/>
      <c r="P330" s="136"/>
      <c r="Q330" s="136"/>
      <c r="R330" s="133"/>
      <c r="S330" s="133"/>
      <c r="T330" s="132"/>
      <c r="U330" s="6"/>
      <c r="V330" s="8"/>
      <c r="W330" s="8"/>
      <c r="X330" s="134" t="str">
        <f>F330</f>
        <v>Přesun hmot pro zámečnické konstrukce  
  stanovený z hmotnosti přesunovaného materiálu 
    vodorovná dopravní vzdálenost do 50 m 
    v objektech výšky 
      do 6 m</v>
      </c>
      <c r="Y330" s="9"/>
      <c r="AA330" s="11"/>
    </row>
    <row r="331" spans="1:27" ht="7.5" customHeight="1" outlineLevel="4" x14ac:dyDescent="0.15">
      <c r="B331" s="71"/>
      <c r="C331" s="71"/>
      <c r="D331" s="62"/>
      <c r="E331" s="62"/>
      <c r="F331" s="63"/>
      <c r="G331" s="62"/>
      <c r="H331" s="67"/>
      <c r="I331" s="106"/>
      <c r="J331" s="65"/>
      <c r="K331" s="67"/>
      <c r="L331" s="67"/>
      <c r="M331" s="67"/>
      <c r="N331" s="67"/>
      <c r="O331" s="65"/>
      <c r="P331" s="65"/>
      <c r="Q331" s="65"/>
      <c r="R331" s="62"/>
      <c r="S331" s="62"/>
      <c r="T331" s="71"/>
      <c r="U331" s="8"/>
      <c r="X331" s="62"/>
    </row>
    <row r="332" spans="1:27" outlineLevel="3" x14ac:dyDescent="0.15">
      <c r="B332" s="6"/>
      <c r="C332" s="6"/>
      <c r="D332" s="6"/>
      <c r="E332" s="6"/>
      <c r="F332" s="6"/>
      <c r="G332" s="6"/>
      <c r="H332" s="6"/>
      <c r="I332" s="8"/>
      <c r="J332" s="8"/>
      <c r="K332" s="6"/>
      <c r="L332" s="6"/>
      <c r="M332" s="6"/>
      <c r="N332" s="6"/>
      <c r="O332" s="6"/>
      <c r="P332" s="8"/>
      <c r="Q332" s="8"/>
      <c r="R332" s="8"/>
      <c r="S332" s="6"/>
      <c r="T332" s="6"/>
      <c r="X332" s="6"/>
    </row>
    <row r="333" spans="1:27" ht="12" outlineLevel="1" x14ac:dyDescent="0.2">
      <c r="A333" s="28" t="s">
        <v>94</v>
      </c>
      <c r="B333" s="96">
        <v>2</v>
      </c>
      <c r="C333" s="110"/>
      <c r="D333" s="111" t="s">
        <v>112</v>
      </c>
      <c r="E333" s="111"/>
      <c r="F333" s="94" t="s">
        <v>95</v>
      </c>
      <c r="G333" s="111"/>
      <c r="H333" s="112"/>
      <c r="I333" s="113"/>
      <c r="J333" s="43">
        <f>SUBTOTAL(9,J334:J513)</f>
        <v>0</v>
      </c>
      <c r="K333" s="112"/>
      <c r="L333" s="95">
        <f>SUBTOTAL(9,L334:L513)</f>
        <v>82.326505932199993</v>
      </c>
      <c r="M333" s="112"/>
      <c r="N333" s="95">
        <f>SUBTOTAL(9,N334:N513)</f>
        <v>11.34</v>
      </c>
      <c r="O333" s="114"/>
      <c r="P333" s="43">
        <f>SUBTOTAL(9,P334:P513)</f>
        <v>0</v>
      </c>
      <c r="Q333" s="43">
        <f>SUBTOTAL(9,Q334:Q513)</f>
        <v>0</v>
      </c>
      <c r="R333" s="111"/>
      <c r="S333" s="111"/>
      <c r="T333" s="96">
        <f>SUBTOTAL(9,T334:T513)</f>
        <v>40</v>
      </c>
      <c r="U333" s="6"/>
      <c r="V333" s="8"/>
      <c r="W333" s="8"/>
      <c r="X333" s="62"/>
    </row>
    <row r="334" spans="1:27" ht="11.25" outlineLevel="2" x14ac:dyDescent="0.2">
      <c r="A334" s="98" t="s">
        <v>96</v>
      </c>
      <c r="B334" s="102">
        <v>3</v>
      </c>
      <c r="C334" s="115"/>
      <c r="D334" s="116" t="s">
        <v>113</v>
      </c>
      <c r="E334" s="116"/>
      <c r="F334" s="117" t="s">
        <v>75</v>
      </c>
      <c r="G334" s="116"/>
      <c r="H334" s="118"/>
      <c r="I334" s="119"/>
      <c r="J334" s="100">
        <f>SUBTOTAL(9,J335:J411)</f>
        <v>0</v>
      </c>
      <c r="K334" s="118"/>
      <c r="L334" s="101">
        <f>SUBTOTAL(9,L335:L411)</f>
        <v>5.7099999999999998E-3</v>
      </c>
      <c r="M334" s="118"/>
      <c r="N334" s="101">
        <f>SUBTOTAL(9,N335:N411)</f>
        <v>11.34</v>
      </c>
      <c r="O334" s="120"/>
      <c r="P334" s="100">
        <f>SUBTOTAL(9,P335:P411)</f>
        <v>0</v>
      </c>
      <c r="Q334" s="100">
        <f>SUBTOTAL(9,Q335:Q411)</f>
        <v>0</v>
      </c>
      <c r="R334" s="116"/>
      <c r="S334" s="116"/>
      <c r="T334" s="102">
        <f>SUBTOTAL(9,T335:T411)</f>
        <v>18</v>
      </c>
      <c r="U334" s="6"/>
      <c r="V334" s="8"/>
      <c r="W334" s="8"/>
      <c r="X334" s="62"/>
    </row>
    <row r="335" spans="1:27" ht="22.5" outlineLevel="3" x14ac:dyDescent="0.2">
      <c r="A335" s="4"/>
      <c r="B335" s="121"/>
      <c r="C335" s="122">
        <v>73</v>
      </c>
      <c r="D335" s="123" t="s">
        <v>114</v>
      </c>
      <c r="E335" s="124" t="s">
        <v>115</v>
      </c>
      <c r="F335" s="125" t="s">
        <v>116</v>
      </c>
      <c r="G335" s="123" t="s">
        <v>117</v>
      </c>
      <c r="H335" s="126">
        <v>200</v>
      </c>
      <c r="I335" s="127">
        <v>0</v>
      </c>
      <c r="J335" s="128">
        <f>H335*I335</f>
        <v>0</v>
      </c>
      <c r="K335" s="126"/>
      <c r="L335" s="126">
        <f>H335*K335</f>
        <v>0</v>
      </c>
      <c r="M335" s="126"/>
      <c r="N335" s="126">
        <f>H335*M335</f>
        <v>0</v>
      </c>
      <c r="O335" s="128">
        <v>21</v>
      </c>
      <c r="P335" s="128">
        <f>J335*(O335/100)</f>
        <v>0</v>
      </c>
      <c r="Q335" s="128">
        <f>J335+P335</f>
        <v>0</v>
      </c>
      <c r="R335" s="129"/>
      <c r="S335" s="129"/>
      <c r="T335" s="130">
        <v>1</v>
      </c>
      <c r="U335" s="8"/>
      <c r="V335" s="8"/>
      <c r="W335" s="8"/>
      <c r="X335" s="62"/>
    </row>
    <row r="336" spans="1:27" ht="9.75" outlineLevel="4" x14ac:dyDescent="0.2">
      <c r="A336" s="131"/>
      <c r="B336" s="132"/>
      <c r="C336" s="132"/>
      <c r="D336" s="133"/>
      <c r="E336" s="137" t="s">
        <v>0</v>
      </c>
      <c r="F336" s="157" t="s">
        <v>185</v>
      </c>
      <c r="G336" s="157"/>
      <c r="H336" s="158"/>
      <c r="I336" s="159"/>
      <c r="J336" s="160"/>
      <c r="K336" s="135"/>
      <c r="L336" s="135"/>
      <c r="M336" s="135"/>
      <c r="N336" s="135"/>
      <c r="O336" s="136"/>
      <c r="P336" s="136"/>
      <c r="Q336" s="136"/>
      <c r="R336" s="133"/>
      <c r="S336" s="133"/>
      <c r="T336" s="132"/>
      <c r="U336" s="6"/>
      <c r="V336" s="8"/>
      <c r="W336" s="8"/>
      <c r="X336" s="134" t="str">
        <f>F336</f>
        <v>Odstranění nevhodných dřevin průměru kmene do 100 mm výšky přes 1 m s odstraněním pařezu přes 100 do 500 m2 v rovině nebo na svahu do 1:5</v>
      </c>
      <c r="Y336" s="9"/>
      <c r="AA336" s="11"/>
    </row>
    <row r="337" spans="1:27" ht="7.5" customHeight="1" outlineLevel="4" x14ac:dyDescent="0.15">
      <c r="B337" s="71"/>
      <c r="C337" s="71"/>
      <c r="D337" s="62"/>
      <c r="E337" s="62"/>
      <c r="F337" s="63"/>
      <c r="G337" s="62"/>
      <c r="H337" s="67"/>
      <c r="I337" s="106"/>
      <c r="J337" s="65"/>
      <c r="K337" s="67"/>
      <c r="L337" s="67"/>
      <c r="M337" s="67"/>
      <c r="N337" s="67"/>
      <c r="O337" s="65"/>
      <c r="P337" s="65"/>
      <c r="Q337" s="65"/>
      <c r="R337" s="62"/>
      <c r="S337" s="62"/>
      <c r="T337" s="71"/>
      <c r="U337" s="8"/>
      <c r="X337" s="62"/>
    </row>
    <row r="338" spans="1:27" ht="11.25" outlineLevel="4" x14ac:dyDescent="0.2">
      <c r="A338" s="138"/>
      <c r="B338" s="139"/>
      <c r="C338" s="139"/>
      <c r="D338" s="140"/>
      <c r="E338" s="146" t="s">
        <v>1</v>
      </c>
      <c r="F338" s="141" t="s">
        <v>186</v>
      </c>
      <c r="G338" s="140"/>
      <c r="H338" s="142">
        <v>200</v>
      </c>
      <c r="I338" s="143"/>
      <c r="J338" s="144"/>
      <c r="K338" s="145"/>
      <c r="L338" s="145"/>
      <c r="M338" s="145"/>
      <c r="N338" s="145"/>
      <c r="O338" s="144"/>
      <c r="P338" s="144"/>
      <c r="Q338" s="144"/>
      <c r="R338" s="140"/>
      <c r="S338" s="140"/>
      <c r="T338" s="139"/>
      <c r="U338" s="6"/>
      <c r="V338" s="8"/>
      <c r="W338" s="8"/>
      <c r="X338" s="62"/>
    </row>
    <row r="339" spans="1:27" ht="7.5" customHeight="1" outlineLevel="4" x14ac:dyDescent="0.15">
      <c r="A339" s="8"/>
      <c r="B339" s="71"/>
      <c r="C339" s="71"/>
      <c r="D339" s="62"/>
      <c r="E339" s="62"/>
      <c r="F339" s="105"/>
      <c r="G339" s="62"/>
      <c r="H339" s="67"/>
      <c r="I339" s="106"/>
      <c r="J339" s="65"/>
      <c r="K339" s="67"/>
      <c r="L339" s="67"/>
      <c r="M339" s="67"/>
      <c r="N339" s="67"/>
      <c r="O339" s="65"/>
      <c r="P339" s="65"/>
      <c r="Q339" s="65"/>
      <c r="R339" s="62"/>
      <c r="S339" s="62"/>
      <c r="T339" s="71"/>
      <c r="U339" s="8"/>
      <c r="X339" s="62"/>
    </row>
    <row r="340" spans="1:27" ht="11.25" outlineLevel="3" x14ac:dyDescent="0.2">
      <c r="A340" s="4"/>
      <c r="B340" s="121"/>
      <c r="C340" s="122">
        <v>74</v>
      </c>
      <c r="D340" s="123" t="s">
        <v>114</v>
      </c>
      <c r="E340" s="124" t="s">
        <v>352</v>
      </c>
      <c r="F340" s="125" t="s">
        <v>353</v>
      </c>
      <c r="G340" s="123" t="s">
        <v>174</v>
      </c>
      <c r="H340" s="126">
        <v>10</v>
      </c>
      <c r="I340" s="127">
        <v>0</v>
      </c>
      <c r="J340" s="128">
        <f>H340*I340</f>
        <v>0</v>
      </c>
      <c r="K340" s="126"/>
      <c r="L340" s="126">
        <f>H340*K340</f>
        <v>0</v>
      </c>
      <c r="M340" s="126"/>
      <c r="N340" s="126">
        <f>H340*M340</f>
        <v>0</v>
      </c>
      <c r="O340" s="128">
        <v>21</v>
      </c>
      <c r="P340" s="128">
        <f>J340*(O340/100)</f>
        <v>0</v>
      </c>
      <c r="Q340" s="128">
        <f>J340+P340</f>
        <v>0</v>
      </c>
      <c r="R340" s="129"/>
      <c r="S340" s="129"/>
      <c r="T340" s="130">
        <v>1</v>
      </c>
      <c r="U340" s="8"/>
      <c r="V340" s="8"/>
      <c r="W340" s="8"/>
      <c r="X340" s="62"/>
    </row>
    <row r="341" spans="1:27" ht="9.75" outlineLevel="4" x14ac:dyDescent="0.2">
      <c r="A341" s="131"/>
      <c r="B341" s="132"/>
      <c r="C341" s="132"/>
      <c r="D341" s="133"/>
      <c r="E341" s="137" t="s">
        <v>0</v>
      </c>
      <c r="F341" s="157" t="s">
        <v>354</v>
      </c>
      <c r="G341" s="157"/>
      <c r="H341" s="158"/>
      <c r="I341" s="159"/>
      <c r="J341" s="160"/>
      <c r="K341" s="135"/>
      <c r="L341" s="135"/>
      <c r="M341" s="135"/>
      <c r="N341" s="135"/>
      <c r="O341" s="136"/>
      <c r="P341" s="136"/>
      <c r="Q341" s="136"/>
      <c r="R341" s="133"/>
      <c r="S341" s="133"/>
      <c r="T341" s="132"/>
      <c r="U341" s="6"/>
      <c r="V341" s="8"/>
      <c r="W341" s="8"/>
      <c r="X341" s="134" t="str">
        <f>F341</f>
        <v>Pokácení stromu postupné bez spouštění částí kmene a koruny o průměru na řezné ploše pařezu přes 400 do 500 mm</v>
      </c>
      <c r="Y341" s="9"/>
      <c r="AA341" s="11"/>
    </row>
    <row r="342" spans="1:27" ht="7.5" customHeight="1" outlineLevel="4" x14ac:dyDescent="0.15">
      <c r="B342" s="71"/>
      <c r="C342" s="71"/>
      <c r="D342" s="62"/>
      <c r="E342" s="62"/>
      <c r="F342" s="63"/>
      <c r="G342" s="62"/>
      <c r="H342" s="67"/>
      <c r="I342" s="106"/>
      <c r="J342" s="65"/>
      <c r="K342" s="67"/>
      <c r="L342" s="67"/>
      <c r="M342" s="67"/>
      <c r="N342" s="67"/>
      <c r="O342" s="65"/>
      <c r="P342" s="65"/>
      <c r="Q342" s="65"/>
      <c r="R342" s="62"/>
      <c r="S342" s="62"/>
      <c r="T342" s="71"/>
      <c r="U342" s="8"/>
      <c r="X342" s="62"/>
    </row>
    <row r="343" spans="1:27" ht="11.25" outlineLevel="4" x14ac:dyDescent="0.2">
      <c r="A343" s="138"/>
      <c r="B343" s="139"/>
      <c r="C343" s="139"/>
      <c r="D343" s="140"/>
      <c r="E343" s="146" t="s">
        <v>1</v>
      </c>
      <c r="F343" s="141" t="s">
        <v>355</v>
      </c>
      <c r="G343" s="140"/>
      <c r="H343" s="142">
        <v>10</v>
      </c>
      <c r="I343" s="143"/>
      <c r="J343" s="144"/>
      <c r="K343" s="145"/>
      <c r="L343" s="145"/>
      <c r="M343" s="145"/>
      <c r="N343" s="145"/>
      <c r="O343" s="144"/>
      <c r="P343" s="144"/>
      <c r="Q343" s="144"/>
      <c r="R343" s="140"/>
      <c r="S343" s="140"/>
      <c r="T343" s="139"/>
      <c r="U343" s="6"/>
      <c r="V343" s="8"/>
      <c r="W343" s="8"/>
      <c r="X343" s="62"/>
    </row>
    <row r="344" spans="1:27" ht="7.5" customHeight="1" outlineLevel="4" x14ac:dyDescent="0.15">
      <c r="A344" s="8"/>
      <c r="B344" s="71"/>
      <c r="C344" s="71"/>
      <c r="D344" s="62"/>
      <c r="E344" s="62"/>
      <c r="F344" s="105"/>
      <c r="G344" s="62"/>
      <c r="H344" s="67"/>
      <c r="I344" s="106"/>
      <c r="J344" s="65"/>
      <c r="K344" s="67"/>
      <c r="L344" s="67"/>
      <c r="M344" s="67"/>
      <c r="N344" s="67"/>
      <c r="O344" s="65"/>
      <c r="P344" s="65"/>
      <c r="Q344" s="65"/>
      <c r="R344" s="62"/>
      <c r="S344" s="62"/>
      <c r="T344" s="71"/>
      <c r="U344" s="8"/>
      <c r="X344" s="62"/>
    </row>
    <row r="345" spans="1:27" ht="11.25" outlineLevel="3" x14ac:dyDescent="0.2">
      <c r="A345" s="4"/>
      <c r="B345" s="121"/>
      <c r="C345" s="122">
        <v>75</v>
      </c>
      <c r="D345" s="123" t="s">
        <v>114</v>
      </c>
      <c r="E345" s="124" t="s">
        <v>356</v>
      </c>
      <c r="F345" s="125" t="s">
        <v>357</v>
      </c>
      <c r="G345" s="123" t="s">
        <v>174</v>
      </c>
      <c r="H345" s="126">
        <v>10</v>
      </c>
      <c r="I345" s="127">
        <v>0</v>
      </c>
      <c r="J345" s="128">
        <f>H345*I345</f>
        <v>0</v>
      </c>
      <c r="K345" s="126"/>
      <c r="L345" s="126">
        <f>H345*K345</f>
        <v>0</v>
      </c>
      <c r="M345" s="126"/>
      <c r="N345" s="126">
        <f>H345*M345</f>
        <v>0</v>
      </c>
      <c r="O345" s="128">
        <v>21</v>
      </c>
      <c r="P345" s="128">
        <f>J345*(O345/100)</f>
        <v>0</v>
      </c>
      <c r="Q345" s="128">
        <f>J345+P345</f>
        <v>0</v>
      </c>
      <c r="R345" s="129"/>
      <c r="S345" s="129"/>
      <c r="T345" s="130">
        <v>1</v>
      </c>
      <c r="U345" s="8"/>
      <c r="V345" s="8"/>
      <c r="W345" s="8"/>
      <c r="X345" s="62"/>
    </row>
    <row r="346" spans="1:27" ht="9.75" outlineLevel="4" x14ac:dyDescent="0.2">
      <c r="A346" s="131"/>
      <c r="B346" s="132"/>
      <c r="C346" s="132"/>
      <c r="D346" s="133"/>
      <c r="E346" s="137" t="s">
        <v>0</v>
      </c>
      <c r="F346" s="157" t="s">
        <v>358</v>
      </c>
      <c r="G346" s="157"/>
      <c r="H346" s="158"/>
      <c r="I346" s="159"/>
      <c r="J346" s="160"/>
      <c r="K346" s="135"/>
      <c r="L346" s="135"/>
      <c r="M346" s="135"/>
      <c r="N346" s="135"/>
      <c r="O346" s="136"/>
      <c r="P346" s="136"/>
      <c r="Q346" s="136"/>
      <c r="R346" s="133"/>
      <c r="S346" s="133"/>
      <c r="T346" s="132"/>
      <c r="U346" s="6"/>
      <c r="V346" s="8"/>
      <c r="W346" s="8"/>
      <c r="X346" s="134" t="str">
        <f>F346</f>
        <v>Odstranění pařezů strojně s jejich vykopáním nebo vytrháním průměru přes 500 do 700 mm</v>
      </c>
      <c r="Y346" s="9"/>
      <c r="AA346" s="11"/>
    </row>
    <row r="347" spans="1:27" ht="7.5" customHeight="1" outlineLevel="4" x14ac:dyDescent="0.15">
      <c r="B347" s="71"/>
      <c r="C347" s="71"/>
      <c r="D347" s="62"/>
      <c r="E347" s="62"/>
      <c r="F347" s="63"/>
      <c r="G347" s="62"/>
      <c r="H347" s="67"/>
      <c r="I347" s="106"/>
      <c r="J347" s="65"/>
      <c r="K347" s="67"/>
      <c r="L347" s="67"/>
      <c r="M347" s="67"/>
      <c r="N347" s="67"/>
      <c r="O347" s="65"/>
      <c r="P347" s="65"/>
      <c r="Q347" s="65"/>
      <c r="R347" s="62"/>
      <c r="S347" s="62"/>
      <c r="T347" s="71"/>
      <c r="U347" s="8"/>
      <c r="X347" s="62"/>
    </row>
    <row r="348" spans="1:27" ht="11.25" outlineLevel="3" x14ac:dyDescent="0.2">
      <c r="A348" s="4"/>
      <c r="B348" s="121"/>
      <c r="C348" s="122">
        <v>76</v>
      </c>
      <c r="D348" s="123" t="s">
        <v>114</v>
      </c>
      <c r="E348" s="124" t="s">
        <v>187</v>
      </c>
      <c r="F348" s="125" t="s">
        <v>188</v>
      </c>
      <c r="G348" s="123" t="s">
        <v>117</v>
      </c>
      <c r="H348" s="126">
        <v>15</v>
      </c>
      <c r="I348" s="127">
        <v>0</v>
      </c>
      <c r="J348" s="128">
        <f>H348*I348</f>
        <v>0</v>
      </c>
      <c r="K348" s="126"/>
      <c r="L348" s="126">
        <f>H348*K348</f>
        <v>0</v>
      </c>
      <c r="M348" s="126">
        <v>0.44</v>
      </c>
      <c r="N348" s="126">
        <f>H348*M348</f>
        <v>6.6</v>
      </c>
      <c r="O348" s="128">
        <v>21</v>
      </c>
      <c r="P348" s="128">
        <f>J348*(O348/100)</f>
        <v>0</v>
      </c>
      <c r="Q348" s="128">
        <f>J348+P348</f>
        <v>0</v>
      </c>
      <c r="R348" s="129"/>
      <c r="S348" s="129"/>
      <c r="T348" s="130">
        <v>1</v>
      </c>
      <c r="U348" s="8"/>
      <c r="V348" s="8"/>
      <c r="W348" s="8"/>
      <c r="X348" s="62"/>
    </row>
    <row r="349" spans="1:27" ht="19.5" outlineLevel="4" x14ac:dyDescent="0.2">
      <c r="A349" s="131"/>
      <c r="B349" s="132"/>
      <c r="C349" s="132"/>
      <c r="D349" s="133"/>
      <c r="E349" s="137" t="s">
        <v>0</v>
      </c>
      <c r="F349" s="157" t="s">
        <v>189</v>
      </c>
      <c r="G349" s="157"/>
      <c r="H349" s="158"/>
      <c r="I349" s="159"/>
      <c r="J349" s="160"/>
      <c r="K349" s="135"/>
      <c r="L349" s="135"/>
      <c r="M349" s="135"/>
      <c r="N349" s="135"/>
      <c r="O349" s="136"/>
      <c r="P349" s="136"/>
      <c r="Q349" s="136"/>
      <c r="R349" s="133"/>
      <c r="S349" s="133"/>
      <c r="T349" s="132"/>
      <c r="U349" s="6"/>
      <c r="V349" s="8"/>
      <c r="W349" s="8"/>
      <c r="X349" s="134" t="str">
        <f>F349</f>
        <v>Odstranění podkladů nebo krytů strojně plochy jednotlivě do 50 m2 s přemístěním hmot na skládku na vzdálenost do 3 m nebo s naložením na dopravní prostředek z kameniva hrubého drceného, o tl. vrstvy přes 200 do 300 mm</v>
      </c>
      <c r="Y349" s="9"/>
      <c r="AA349" s="11"/>
    </row>
    <row r="350" spans="1:27" ht="7.5" customHeight="1" outlineLevel="4" x14ac:dyDescent="0.15">
      <c r="B350" s="71"/>
      <c r="C350" s="71"/>
      <c r="D350" s="62"/>
      <c r="E350" s="62"/>
      <c r="F350" s="63"/>
      <c r="G350" s="62"/>
      <c r="H350" s="67"/>
      <c r="I350" s="106"/>
      <c r="J350" s="65"/>
      <c r="K350" s="67"/>
      <c r="L350" s="67"/>
      <c r="M350" s="67"/>
      <c r="N350" s="67"/>
      <c r="O350" s="65"/>
      <c r="P350" s="65"/>
      <c r="Q350" s="65"/>
      <c r="R350" s="62"/>
      <c r="S350" s="62"/>
      <c r="T350" s="71"/>
      <c r="U350" s="8"/>
      <c r="X350" s="62"/>
    </row>
    <row r="351" spans="1:27" ht="11.25" outlineLevel="3" x14ac:dyDescent="0.2">
      <c r="A351" s="4"/>
      <c r="B351" s="121"/>
      <c r="C351" s="122">
        <v>77</v>
      </c>
      <c r="D351" s="123" t="s">
        <v>114</v>
      </c>
      <c r="E351" s="124" t="s">
        <v>190</v>
      </c>
      <c r="F351" s="125" t="s">
        <v>191</v>
      </c>
      <c r="G351" s="123" t="s">
        <v>117</v>
      </c>
      <c r="H351" s="126">
        <v>15</v>
      </c>
      <c r="I351" s="127">
        <v>0</v>
      </c>
      <c r="J351" s="128">
        <f>H351*I351</f>
        <v>0</v>
      </c>
      <c r="K351" s="126"/>
      <c r="L351" s="126">
        <f>H351*K351</f>
        <v>0</v>
      </c>
      <c r="M351" s="126">
        <v>0.316</v>
      </c>
      <c r="N351" s="126">
        <f>H351*M351</f>
        <v>4.74</v>
      </c>
      <c r="O351" s="128">
        <v>21</v>
      </c>
      <c r="P351" s="128">
        <f>J351*(O351/100)</f>
        <v>0</v>
      </c>
      <c r="Q351" s="128">
        <f>J351+P351</f>
        <v>0</v>
      </c>
      <c r="R351" s="129"/>
      <c r="S351" s="129"/>
      <c r="T351" s="130">
        <v>1</v>
      </c>
      <c r="U351" s="8"/>
      <c r="V351" s="8"/>
      <c r="W351" s="8"/>
      <c r="X351" s="62"/>
    </row>
    <row r="352" spans="1:27" ht="19.5" outlineLevel="4" x14ac:dyDescent="0.2">
      <c r="A352" s="131"/>
      <c r="B352" s="132"/>
      <c r="C352" s="132"/>
      <c r="D352" s="133"/>
      <c r="E352" s="137" t="s">
        <v>0</v>
      </c>
      <c r="F352" s="157" t="s">
        <v>192</v>
      </c>
      <c r="G352" s="157"/>
      <c r="H352" s="158"/>
      <c r="I352" s="159"/>
      <c r="J352" s="160"/>
      <c r="K352" s="135"/>
      <c r="L352" s="135"/>
      <c r="M352" s="135"/>
      <c r="N352" s="135"/>
      <c r="O352" s="136"/>
      <c r="P352" s="136"/>
      <c r="Q352" s="136"/>
      <c r="R352" s="133"/>
      <c r="S352" s="133"/>
      <c r="T352" s="132"/>
      <c r="U352" s="6"/>
      <c r="V352" s="8"/>
      <c r="W352" s="8"/>
      <c r="X352" s="134" t="str">
        <f>F352</f>
        <v>Odstranění podkladů nebo krytů strojně plochy jednotlivě do 50 m2 s přemístěním hmot na skládku na vzdálenost do 3 m nebo s naložením na dopravní prostředek živičných, o tl. vrstvy přes 100 do 150 mm</v>
      </c>
      <c r="Y352" s="9"/>
      <c r="AA352" s="11"/>
    </row>
    <row r="353" spans="1:27" ht="7.5" customHeight="1" outlineLevel="4" x14ac:dyDescent="0.15">
      <c r="B353" s="71"/>
      <c r="C353" s="71"/>
      <c r="D353" s="62"/>
      <c r="E353" s="62"/>
      <c r="F353" s="63"/>
      <c r="G353" s="62"/>
      <c r="H353" s="67"/>
      <c r="I353" s="106"/>
      <c r="J353" s="65"/>
      <c r="K353" s="67"/>
      <c r="L353" s="67"/>
      <c r="M353" s="67"/>
      <c r="N353" s="67"/>
      <c r="O353" s="65"/>
      <c r="P353" s="65"/>
      <c r="Q353" s="65"/>
      <c r="R353" s="62"/>
      <c r="S353" s="62"/>
      <c r="T353" s="71"/>
      <c r="U353" s="8"/>
      <c r="X353" s="62"/>
    </row>
    <row r="354" spans="1:27" ht="22.5" outlineLevel="3" x14ac:dyDescent="0.2">
      <c r="A354" s="4"/>
      <c r="B354" s="121"/>
      <c r="C354" s="122">
        <v>78</v>
      </c>
      <c r="D354" s="123" t="s">
        <v>114</v>
      </c>
      <c r="E354" s="124" t="s">
        <v>359</v>
      </c>
      <c r="F354" s="125" t="s">
        <v>360</v>
      </c>
      <c r="G354" s="123" t="s">
        <v>121</v>
      </c>
      <c r="H354" s="126">
        <v>5</v>
      </c>
      <c r="I354" s="127">
        <v>0</v>
      </c>
      <c r="J354" s="128">
        <f>H354*I354</f>
        <v>0</v>
      </c>
      <c r="K354" s="126"/>
      <c r="L354" s="126">
        <f>H354*K354</f>
        <v>0</v>
      </c>
      <c r="M354" s="126"/>
      <c r="N354" s="126">
        <f>H354*M354</f>
        <v>0</v>
      </c>
      <c r="O354" s="128">
        <v>21</v>
      </c>
      <c r="P354" s="128">
        <f>J354*(O354/100)</f>
        <v>0</v>
      </c>
      <c r="Q354" s="128">
        <f>J354+P354</f>
        <v>0</v>
      </c>
      <c r="R354" s="129"/>
      <c r="S354" s="129"/>
      <c r="T354" s="130">
        <v>1</v>
      </c>
      <c r="U354" s="8"/>
      <c r="V354" s="8"/>
      <c r="W354" s="8"/>
      <c r="X354" s="62"/>
    </row>
    <row r="355" spans="1:27" ht="19.5" outlineLevel="4" x14ac:dyDescent="0.2">
      <c r="A355" s="131"/>
      <c r="B355" s="132"/>
      <c r="C355" s="132"/>
      <c r="D355" s="133"/>
      <c r="E355" s="137" t="s">
        <v>0</v>
      </c>
      <c r="F355" s="157" t="s">
        <v>361</v>
      </c>
      <c r="G355" s="157"/>
      <c r="H355" s="158"/>
      <c r="I355" s="159"/>
      <c r="J355" s="160"/>
      <c r="K355" s="135"/>
      <c r="L355" s="135"/>
      <c r="M355" s="135"/>
      <c r="N355" s="135"/>
      <c r="O355" s="136"/>
      <c r="P355" s="136"/>
      <c r="Q355" s="136"/>
      <c r="R355" s="133"/>
      <c r="S355" s="133"/>
      <c r="T355" s="132"/>
      <c r="U355" s="6"/>
      <c r="V355" s="8"/>
      <c r="W355" s="8"/>
      <c r="X355" s="134" t="str">
        <f>F355</f>
        <v>Bourání konstrukcí v hloubených vykopávkách strojně s přemístěním suti na hromady na vzdálenost do 20 m nebo s naložením na dopravní prostředek ze zdiva kamenného, pro jakýkoliv druh kamene na maltu cementovou</v>
      </c>
      <c r="Y355" s="9"/>
      <c r="AA355" s="11"/>
    </row>
    <row r="356" spans="1:27" ht="7.5" customHeight="1" outlineLevel="4" x14ac:dyDescent="0.15">
      <c r="B356" s="71"/>
      <c r="C356" s="71"/>
      <c r="D356" s="62"/>
      <c r="E356" s="62"/>
      <c r="F356" s="63"/>
      <c r="G356" s="62"/>
      <c r="H356" s="67"/>
      <c r="I356" s="106"/>
      <c r="J356" s="65"/>
      <c r="K356" s="67"/>
      <c r="L356" s="67"/>
      <c r="M356" s="67"/>
      <c r="N356" s="67"/>
      <c r="O356" s="65"/>
      <c r="P356" s="65"/>
      <c r="Q356" s="65"/>
      <c r="R356" s="62"/>
      <c r="S356" s="62"/>
      <c r="T356" s="71"/>
      <c r="U356" s="8"/>
      <c r="X356" s="62"/>
    </row>
    <row r="357" spans="1:27" ht="11.25" outlineLevel="3" x14ac:dyDescent="0.2">
      <c r="A357" s="4"/>
      <c r="B357" s="121"/>
      <c r="C357" s="122">
        <v>79</v>
      </c>
      <c r="D357" s="123" t="s">
        <v>114</v>
      </c>
      <c r="E357" s="124" t="s">
        <v>149</v>
      </c>
      <c r="F357" s="125" t="s">
        <v>150</v>
      </c>
      <c r="G357" s="123" t="s">
        <v>151</v>
      </c>
      <c r="H357" s="126">
        <v>145</v>
      </c>
      <c r="I357" s="127">
        <v>0</v>
      </c>
      <c r="J357" s="128">
        <f>H357*I357</f>
        <v>0</v>
      </c>
      <c r="K357" s="126">
        <v>3.0000000000000001E-5</v>
      </c>
      <c r="L357" s="126">
        <f>H357*K357</f>
        <v>4.3499999999999997E-3</v>
      </c>
      <c r="M357" s="126"/>
      <c r="N357" s="126">
        <f>H357*M357</f>
        <v>0</v>
      </c>
      <c r="O357" s="128">
        <v>21</v>
      </c>
      <c r="P357" s="128">
        <f>J357*(O357/100)</f>
        <v>0</v>
      </c>
      <c r="Q357" s="128">
        <f>J357+P357</f>
        <v>0</v>
      </c>
      <c r="R357" s="129"/>
      <c r="S357" s="129"/>
      <c r="T357" s="130">
        <v>1</v>
      </c>
      <c r="U357" s="8"/>
      <c r="V357" s="8"/>
      <c r="W357" s="8"/>
      <c r="X357" s="62"/>
    </row>
    <row r="358" spans="1:27" ht="39" outlineLevel="4" x14ac:dyDescent="0.2">
      <c r="A358" s="131"/>
      <c r="B358" s="132"/>
      <c r="C358" s="132"/>
      <c r="D358" s="133"/>
      <c r="E358" s="137" t="s">
        <v>0</v>
      </c>
      <c r="F358" s="157" t="s">
        <v>152</v>
      </c>
      <c r="G358" s="157"/>
      <c r="H358" s="158"/>
      <c r="I358" s="159"/>
      <c r="J358" s="160"/>
      <c r="K358" s="135"/>
      <c r="L358" s="135"/>
      <c r="M358" s="135"/>
      <c r="N358" s="135"/>
      <c r="O358" s="136"/>
      <c r="P358" s="136"/>
      <c r="Q358" s="136"/>
      <c r="R358" s="133"/>
      <c r="S358" s="133"/>
      <c r="T358" s="132"/>
      <c r="U358" s="6"/>
      <c r="V358" s="8"/>
      <c r="W358" s="8"/>
      <c r="X358" s="134" t="str">
        <f>F358</f>
        <v>Čerpání vody 
  na dopravní výšku do 10 m 
    s uvažovaným průměrným přítokem 
      do 500 l/min</v>
      </c>
      <c r="Y358" s="9"/>
      <c r="AA358" s="11"/>
    </row>
    <row r="359" spans="1:27" ht="7.5" customHeight="1" outlineLevel="4" x14ac:dyDescent="0.15">
      <c r="B359" s="71"/>
      <c r="C359" s="71"/>
      <c r="D359" s="62"/>
      <c r="E359" s="62"/>
      <c r="F359" s="63"/>
      <c r="G359" s="62"/>
      <c r="H359" s="67"/>
      <c r="I359" s="106"/>
      <c r="J359" s="65"/>
      <c r="K359" s="67"/>
      <c r="L359" s="67"/>
      <c r="M359" s="67"/>
      <c r="N359" s="67"/>
      <c r="O359" s="65"/>
      <c r="P359" s="65"/>
      <c r="Q359" s="65"/>
      <c r="R359" s="62"/>
      <c r="S359" s="62"/>
      <c r="T359" s="71"/>
      <c r="U359" s="8"/>
      <c r="X359" s="62"/>
    </row>
    <row r="360" spans="1:27" ht="11.25" outlineLevel="3" x14ac:dyDescent="0.2">
      <c r="A360" s="4"/>
      <c r="B360" s="121"/>
      <c r="C360" s="122">
        <v>80</v>
      </c>
      <c r="D360" s="123" t="s">
        <v>114</v>
      </c>
      <c r="E360" s="124" t="s">
        <v>153</v>
      </c>
      <c r="F360" s="125" t="s">
        <v>154</v>
      </c>
      <c r="G360" s="123" t="s">
        <v>155</v>
      </c>
      <c r="H360" s="126">
        <v>10</v>
      </c>
      <c r="I360" s="127">
        <v>0</v>
      </c>
      <c r="J360" s="128">
        <f>H360*I360</f>
        <v>0</v>
      </c>
      <c r="K360" s="126"/>
      <c r="L360" s="126">
        <f>H360*K360</f>
        <v>0</v>
      </c>
      <c r="M360" s="126"/>
      <c r="N360" s="126">
        <f>H360*M360</f>
        <v>0</v>
      </c>
      <c r="O360" s="128">
        <v>21</v>
      </c>
      <c r="P360" s="128">
        <f>J360*(O360/100)</f>
        <v>0</v>
      </c>
      <c r="Q360" s="128">
        <f>J360+P360</f>
        <v>0</v>
      </c>
      <c r="R360" s="129"/>
      <c r="S360" s="129"/>
      <c r="T360" s="130">
        <v>1</v>
      </c>
      <c r="U360" s="8"/>
      <c r="V360" s="8"/>
      <c r="W360" s="8"/>
      <c r="X360" s="62"/>
    </row>
    <row r="361" spans="1:27" ht="39" outlineLevel="4" x14ac:dyDescent="0.2">
      <c r="A361" s="131"/>
      <c r="B361" s="132"/>
      <c r="C361" s="132"/>
      <c r="D361" s="133"/>
      <c r="E361" s="137" t="s">
        <v>0</v>
      </c>
      <c r="F361" s="157" t="s">
        <v>156</v>
      </c>
      <c r="G361" s="157"/>
      <c r="H361" s="158"/>
      <c r="I361" s="159"/>
      <c r="J361" s="160"/>
      <c r="K361" s="135"/>
      <c r="L361" s="135"/>
      <c r="M361" s="135"/>
      <c r="N361" s="135"/>
      <c r="O361" s="136"/>
      <c r="P361" s="136"/>
      <c r="Q361" s="136"/>
      <c r="R361" s="133"/>
      <c r="S361" s="133"/>
      <c r="T361" s="132"/>
      <c r="U361" s="6"/>
      <c r="V361" s="8"/>
      <c r="W361" s="8"/>
      <c r="X361" s="134" t="str">
        <f>F361</f>
        <v>Pohotovost záložní čerpací soupravy 
  pro dopravní výšku do 10 m 
    s uvažovaným průměrným přítokem 
      do 500 l/min</v>
      </c>
      <c r="Y361" s="9"/>
      <c r="AA361" s="11"/>
    </row>
    <row r="362" spans="1:27" ht="7.5" customHeight="1" outlineLevel="4" x14ac:dyDescent="0.15">
      <c r="B362" s="71"/>
      <c r="C362" s="71"/>
      <c r="D362" s="62"/>
      <c r="E362" s="62"/>
      <c r="F362" s="63"/>
      <c r="G362" s="62"/>
      <c r="H362" s="67"/>
      <c r="I362" s="106"/>
      <c r="J362" s="65"/>
      <c r="K362" s="67"/>
      <c r="L362" s="67"/>
      <c r="M362" s="67"/>
      <c r="N362" s="67"/>
      <c r="O362" s="65"/>
      <c r="P362" s="65"/>
      <c r="Q362" s="65"/>
      <c r="R362" s="62"/>
      <c r="S362" s="62"/>
      <c r="T362" s="71"/>
      <c r="U362" s="8"/>
      <c r="X362" s="62"/>
    </row>
    <row r="363" spans="1:27" ht="11.25" outlineLevel="3" x14ac:dyDescent="0.2">
      <c r="A363" s="4"/>
      <c r="B363" s="121"/>
      <c r="C363" s="122">
        <v>81</v>
      </c>
      <c r="D363" s="123" t="s">
        <v>114</v>
      </c>
      <c r="E363" s="124" t="s">
        <v>197</v>
      </c>
      <c r="F363" s="125" t="s">
        <v>198</v>
      </c>
      <c r="G363" s="123" t="s">
        <v>121</v>
      </c>
      <c r="H363" s="126">
        <v>221</v>
      </c>
      <c r="I363" s="127">
        <v>0</v>
      </c>
      <c r="J363" s="128">
        <f>H363*I363</f>
        <v>0</v>
      </c>
      <c r="K363" s="126"/>
      <c r="L363" s="126">
        <f>H363*K363</f>
        <v>0</v>
      </c>
      <c r="M363" s="126"/>
      <c r="N363" s="126">
        <f>H363*M363</f>
        <v>0</v>
      </c>
      <c r="O363" s="128">
        <v>21</v>
      </c>
      <c r="P363" s="128">
        <f>J363*(O363/100)</f>
        <v>0</v>
      </c>
      <c r="Q363" s="128">
        <f>J363+P363</f>
        <v>0</v>
      </c>
      <c r="R363" s="129"/>
      <c r="S363" s="129"/>
      <c r="T363" s="130">
        <v>1</v>
      </c>
      <c r="U363" s="8"/>
      <c r="V363" s="8"/>
      <c r="W363" s="8"/>
      <c r="X363" s="62"/>
    </row>
    <row r="364" spans="1:27" ht="48.75" outlineLevel="4" x14ac:dyDescent="0.2">
      <c r="A364" s="131"/>
      <c r="B364" s="132"/>
      <c r="C364" s="132"/>
      <c r="D364" s="133"/>
      <c r="E364" s="137" t="s">
        <v>0</v>
      </c>
      <c r="F364" s="157" t="s">
        <v>199</v>
      </c>
      <c r="G364" s="157"/>
      <c r="H364" s="158"/>
      <c r="I364" s="159"/>
      <c r="J364" s="160"/>
      <c r="K364" s="135"/>
      <c r="L364" s="135"/>
      <c r="M364" s="135"/>
      <c r="N364" s="135"/>
      <c r="O364" s="136"/>
      <c r="P364" s="136"/>
      <c r="Q364" s="136"/>
      <c r="R364" s="133"/>
      <c r="S364" s="133"/>
      <c r="T364" s="132"/>
      <c r="U364" s="6"/>
      <c r="V364" s="8"/>
      <c r="W364" s="8"/>
      <c r="X364" s="134" t="str">
        <f>F364</f>
        <v>Hloubení jam a zářezů pro lesnicko-technické meliorace strojně 
  zapažených i nezapažených s urovnáním dna do předepsaného profilu a spádu 
    v hornině třídy těžitelnosti I 
    skupiny 3 
      přes 100 m3</v>
      </c>
      <c r="Y364" s="9"/>
      <c r="AA364" s="11"/>
    </row>
    <row r="365" spans="1:27" ht="7.5" customHeight="1" outlineLevel="4" x14ac:dyDescent="0.15">
      <c r="B365" s="71"/>
      <c r="C365" s="71"/>
      <c r="D365" s="62"/>
      <c r="E365" s="62"/>
      <c r="F365" s="63"/>
      <c r="G365" s="62"/>
      <c r="H365" s="67"/>
      <c r="I365" s="106"/>
      <c r="J365" s="65"/>
      <c r="K365" s="67"/>
      <c r="L365" s="67"/>
      <c r="M365" s="67"/>
      <c r="N365" s="67"/>
      <c r="O365" s="65"/>
      <c r="P365" s="65"/>
      <c r="Q365" s="65"/>
      <c r="R365" s="62"/>
      <c r="S365" s="62"/>
      <c r="T365" s="71"/>
      <c r="U365" s="8"/>
      <c r="X365" s="62"/>
    </row>
    <row r="366" spans="1:27" ht="11.25" outlineLevel="4" x14ac:dyDescent="0.2">
      <c r="A366" s="138"/>
      <c r="B366" s="139"/>
      <c r="C366" s="139"/>
      <c r="D366" s="140"/>
      <c r="E366" s="146" t="s">
        <v>1</v>
      </c>
      <c r="F366" s="141" t="s">
        <v>362</v>
      </c>
      <c r="G366" s="140"/>
      <c r="H366" s="142">
        <v>221</v>
      </c>
      <c r="I366" s="143"/>
      <c r="J366" s="144"/>
      <c r="K366" s="145"/>
      <c r="L366" s="145"/>
      <c r="M366" s="145"/>
      <c r="N366" s="145"/>
      <c r="O366" s="144"/>
      <c r="P366" s="144"/>
      <c r="Q366" s="144"/>
      <c r="R366" s="140"/>
      <c r="S366" s="140"/>
      <c r="T366" s="139"/>
      <c r="U366" s="6"/>
      <c r="V366" s="8"/>
      <c r="W366" s="8"/>
      <c r="X366" s="62"/>
    </row>
    <row r="367" spans="1:27" ht="7.5" customHeight="1" outlineLevel="4" x14ac:dyDescent="0.15">
      <c r="A367" s="8"/>
      <c r="B367" s="71"/>
      <c r="C367" s="71"/>
      <c r="D367" s="62"/>
      <c r="E367" s="62"/>
      <c r="F367" s="105"/>
      <c r="G367" s="62"/>
      <c r="H367" s="67"/>
      <c r="I367" s="106"/>
      <c r="J367" s="65"/>
      <c r="K367" s="67"/>
      <c r="L367" s="67"/>
      <c r="M367" s="67"/>
      <c r="N367" s="67"/>
      <c r="O367" s="65"/>
      <c r="P367" s="65"/>
      <c r="Q367" s="65"/>
      <c r="R367" s="62"/>
      <c r="S367" s="62"/>
      <c r="T367" s="71"/>
      <c r="U367" s="8"/>
      <c r="X367" s="62"/>
    </row>
    <row r="368" spans="1:27" ht="11.25" outlineLevel="3" x14ac:dyDescent="0.2">
      <c r="A368" s="4"/>
      <c r="B368" s="121"/>
      <c r="C368" s="122">
        <v>82</v>
      </c>
      <c r="D368" s="123" t="s">
        <v>114</v>
      </c>
      <c r="E368" s="124" t="s">
        <v>201</v>
      </c>
      <c r="F368" s="125" t="s">
        <v>202</v>
      </c>
      <c r="G368" s="123" t="s">
        <v>121</v>
      </c>
      <c r="H368" s="126">
        <v>110.5</v>
      </c>
      <c r="I368" s="127">
        <v>0</v>
      </c>
      <c r="J368" s="128">
        <f>H368*I368</f>
        <v>0</v>
      </c>
      <c r="K368" s="126"/>
      <c r="L368" s="126">
        <f>H368*K368</f>
        <v>0</v>
      </c>
      <c r="M368" s="126"/>
      <c r="N368" s="126">
        <f>H368*M368</f>
        <v>0</v>
      </c>
      <c r="O368" s="128">
        <v>21</v>
      </c>
      <c r="P368" s="128">
        <f>J368*(O368/100)</f>
        <v>0</v>
      </c>
      <c r="Q368" s="128">
        <f>J368+P368</f>
        <v>0</v>
      </c>
      <c r="R368" s="129"/>
      <c r="S368" s="129"/>
      <c r="T368" s="130">
        <v>1</v>
      </c>
      <c r="U368" s="8"/>
      <c r="V368" s="8"/>
      <c r="W368" s="8"/>
      <c r="X368" s="62"/>
    </row>
    <row r="369" spans="1:27" ht="68.25" outlineLevel="4" x14ac:dyDescent="0.2">
      <c r="A369" s="131"/>
      <c r="B369" s="132"/>
      <c r="C369" s="132"/>
      <c r="D369" s="133"/>
      <c r="E369" s="137" t="s">
        <v>0</v>
      </c>
      <c r="F369" s="157" t="s">
        <v>203</v>
      </c>
      <c r="G369" s="157"/>
      <c r="H369" s="158"/>
      <c r="I369" s="159"/>
      <c r="J369" s="160"/>
      <c r="K369" s="135"/>
      <c r="L369" s="135"/>
      <c r="M369" s="135"/>
      <c r="N369" s="135"/>
      <c r="O369" s="136"/>
      <c r="P369" s="136"/>
      <c r="Q369" s="136"/>
      <c r="R369" s="133"/>
      <c r="S369" s="133"/>
      <c r="T369" s="132"/>
      <c r="U369" s="6"/>
      <c r="V369" s="8"/>
      <c r="W369" s="8"/>
      <c r="X369" s="134" t="str">
        <f>F369</f>
        <v>Hloubení jam a zářezů pro lesnicko-technické meliorace strojně 
  zapažených i nezapažených s urovnáním dna do předepsaného profilu a spádu 
    Příplatek k cenám 
    za hloubení jam v tekoucí vodě při lesnicko-technických melioracích (LTM) pro jakékoliv 
    množství vykopávky 
    v hornině třídy těžitelnosti I 
      skupiny 3</v>
      </c>
      <c r="Y369" s="9"/>
      <c r="AA369" s="11"/>
    </row>
    <row r="370" spans="1:27" ht="7.5" customHeight="1" outlineLevel="4" x14ac:dyDescent="0.15">
      <c r="B370" s="71"/>
      <c r="C370" s="71"/>
      <c r="D370" s="62"/>
      <c r="E370" s="62"/>
      <c r="F370" s="63"/>
      <c r="G370" s="62"/>
      <c r="H370" s="67"/>
      <c r="I370" s="106"/>
      <c r="J370" s="65"/>
      <c r="K370" s="67"/>
      <c r="L370" s="67"/>
      <c r="M370" s="67"/>
      <c r="N370" s="67"/>
      <c r="O370" s="65"/>
      <c r="P370" s="65"/>
      <c r="Q370" s="65"/>
      <c r="R370" s="62"/>
      <c r="S370" s="62"/>
      <c r="T370" s="71"/>
      <c r="U370" s="8"/>
      <c r="X370" s="62"/>
    </row>
    <row r="371" spans="1:27" ht="11.25" outlineLevel="4" x14ac:dyDescent="0.2">
      <c r="A371" s="138"/>
      <c r="B371" s="139"/>
      <c r="C371" s="139"/>
      <c r="D371" s="140"/>
      <c r="E371" s="146" t="s">
        <v>1</v>
      </c>
      <c r="F371" s="141" t="s">
        <v>363</v>
      </c>
      <c r="G371" s="140"/>
      <c r="H371" s="142">
        <v>110.5</v>
      </c>
      <c r="I371" s="143"/>
      <c r="J371" s="144"/>
      <c r="K371" s="145"/>
      <c r="L371" s="145"/>
      <c r="M371" s="145"/>
      <c r="N371" s="145"/>
      <c r="O371" s="144"/>
      <c r="P371" s="144"/>
      <c r="Q371" s="144"/>
      <c r="R371" s="140"/>
      <c r="S371" s="140"/>
      <c r="T371" s="139"/>
      <c r="U371" s="6"/>
      <c r="V371" s="8"/>
      <c r="W371" s="8"/>
      <c r="X371" s="62"/>
    </row>
    <row r="372" spans="1:27" ht="7.5" customHeight="1" outlineLevel="4" x14ac:dyDescent="0.15">
      <c r="A372" s="8"/>
      <c r="B372" s="71"/>
      <c r="C372" s="71"/>
      <c r="D372" s="62"/>
      <c r="E372" s="62"/>
      <c r="F372" s="105"/>
      <c r="G372" s="62"/>
      <c r="H372" s="67"/>
      <c r="I372" s="106"/>
      <c r="J372" s="65"/>
      <c r="K372" s="67"/>
      <c r="L372" s="67"/>
      <c r="M372" s="67"/>
      <c r="N372" s="67"/>
      <c r="O372" s="65"/>
      <c r="P372" s="65"/>
      <c r="Q372" s="65"/>
      <c r="R372" s="62"/>
      <c r="S372" s="62"/>
      <c r="T372" s="71"/>
      <c r="U372" s="8"/>
      <c r="X372" s="62"/>
    </row>
    <row r="373" spans="1:27" ht="22.5" outlineLevel="3" x14ac:dyDescent="0.2">
      <c r="A373" s="4"/>
      <c r="B373" s="121"/>
      <c r="C373" s="122">
        <v>83</v>
      </c>
      <c r="D373" s="123" t="s">
        <v>114</v>
      </c>
      <c r="E373" s="124" t="s">
        <v>205</v>
      </c>
      <c r="F373" s="125" t="s">
        <v>206</v>
      </c>
      <c r="G373" s="123" t="s">
        <v>117</v>
      </c>
      <c r="H373" s="126">
        <v>39</v>
      </c>
      <c r="I373" s="127">
        <v>0</v>
      </c>
      <c r="J373" s="128">
        <f>H373*I373</f>
        <v>0</v>
      </c>
      <c r="K373" s="126"/>
      <c r="L373" s="126">
        <f>H373*K373</f>
        <v>0</v>
      </c>
      <c r="M373" s="126"/>
      <c r="N373" s="126">
        <f>H373*M373</f>
        <v>0</v>
      </c>
      <c r="O373" s="128">
        <v>21</v>
      </c>
      <c r="P373" s="128">
        <f>J373*(O373/100)</f>
        <v>0</v>
      </c>
      <c r="Q373" s="128">
        <f>J373+P373</f>
        <v>0</v>
      </c>
      <c r="R373" s="129"/>
      <c r="S373" s="129"/>
      <c r="T373" s="130">
        <v>1</v>
      </c>
      <c r="U373" s="8"/>
      <c r="V373" s="8"/>
      <c r="W373" s="8"/>
      <c r="X373" s="62"/>
    </row>
    <row r="374" spans="1:27" ht="19.5" outlineLevel="4" x14ac:dyDescent="0.2">
      <c r="A374" s="131"/>
      <c r="B374" s="132"/>
      <c r="C374" s="132"/>
      <c r="D374" s="133"/>
      <c r="E374" s="137" t="s">
        <v>0</v>
      </c>
      <c r="F374" s="157" t="s">
        <v>207</v>
      </c>
      <c r="G374" s="157"/>
      <c r="H374" s="158"/>
      <c r="I374" s="159"/>
      <c r="J374" s="160"/>
      <c r="K374" s="135"/>
      <c r="L374" s="135"/>
      <c r="M374" s="135"/>
      <c r="N374" s="135"/>
      <c r="O374" s="136"/>
      <c r="P374" s="136"/>
      <c r="Q374" s="136"/>
      <c r="R374" s="133"/>
      <c r="S374" s="133"/>
      <c r="T374" s="132"/>
      <c r="U374" s="6"/>
      <c r="V374" s="8"/>
      <c r="W374" s="8"/>
      <c r="X374" s="134" t="str">
        <f>F374</f>
        <v>Plošná úprava terénu v zemině skupiny 1 až 4 s urovnáním povrchu bez doplnění ornice souvislé plochy do 500 m2 při nerovnostech terénu přes 100 do 150 mm v rovině nebo na svahu do 1:5</v>
      </c>
      <c r="Y374" s="9"/>
      <c r="AA374" s="11"/>
    </row>
    <row r="375" spans="1:27" ht="7.5" customHeight="1" outlineLevel="4" x14ac:dyDescent="0.15">
      <c r="B375" s="71"/>
      <c r="C375" s="71"/>
      <c r="D375" s="62"/>
      <c r="E375" s="62"/>
      <c r="F375" s="63"/>
      <c r="G375" s="62"/>
      <c r="H375" s="67"/>
      <c r="I375" s="106"/>
      <c r="J375" s="65"/>
      <c r="K375" s="67"/>
      <c r="L375" s="67"/>
      <c r="M375" s="67"/>
      <c r="N375" s="67"/>
      <c r="O375" s="65"/>
      <c r="P375" s="65"/>
      <c r="Q375" s="65"/>
      <c r="R375" s="62"/>
      <c r="S375" s="62"/>
      <c r="T375" s="71"/>
      <c r="U375" s="8"/>
      <c r="X375" s="62"/>
    </row>
    <row r="376" spans="1:27" ht="11.25" outlineLevel="4" x14ac:dyDescent="0.2">
      <c r="A376" s="138"/>
      <c r="B376" s="139"/>
      <c r="C376" s="139"/>
      <c r="D376" s="140"/>
      <c r="E376" s="146" t="s">
        <v>1</v>
      </c>
      <c r="F376" s="141" t="s">
        <v>364</v>
      </c>
      <c r="G376" s="140"/>
      <c r="H376" s="142">
        <v>39</v>
      </c>
      <c r="I376" s="143"/>
      <c r="J376" s="144"/>
      <c r="K376" s="145"/>
      <c r="L376" s="145"/>
      <c r="M376" s="145"/>
      <c r="N376" s="145"/>
      <c r="O376" s="144"/>
      <c r="P376" s="144"/>
      <c r="Q376" s="144"/>
      <c r="R376" s="140"/>
      <c r="S376" s="140"/>
      <c r="T376" s="139"/>
      <c r="U376" s="6"/>
      <c r="V376" s="8"/>
      <c r="W376" s="8"/>
      <c r="X376" s="62"/>
    </row>
    <row r="377" spans="1:27" ht="7.5" customHeight="1" outlineLevel="4" x14ac:dyDescent="0.15">
      <c r="A377" s="8"/>
      <c r="B377" s="71"/>
      <c r="C377" s="71"/>
      <c r="D377" s="62"/>
      <c r="E377" s="62"/>
      <c r="F377" s="105"/>
      <c r="G377" s="62"/>
      <c r="H377" s="67"/>
      <c r="I377" s="106"/>
      <c r="J377" s="65"/>
      <c r="K377" s="67"/>
      <c r="L377" s="67"/>
      <c r="M377" s="67"/>
      <c r="N377" s="67"/>
      <c r="O377" s="65"/>
      <c r="P377" s="65"/>
      <c r="Q377" s="65"/>
      <c r="R377" s="62"/>
      <c r="S377" s="62"/>
      <c r="T377" s="71"/>
      <c r="U377" s="8"/>
      <c r="X377" s="62"/>
    </row>
    <row r="378" spans="1:27" ht="11.25" outlineLevel="3" x14ac:dyDescent="0.2">
      <c r="A378" s="4"/>
      <c r="B378" s="121"/>
      <c r="C378" s="122">
        <v>84</v>
      </c>
      <c r="D378" s="123" t="s">
        <v>114</v>
      </c>
      <c r="E378" s="124" t="s">
        <v>210</v>
      </c>
      <c r="F378" s="125" t="s">
        <v>211</v>
      </c>
      <c r="G378" s="123" t="s">
        <v>117</v>
      </c>
      <c r="H378" s="126">
        <v>99.85</v>
      </c>
      <c r="I378" s="127">
        <v>0</v>
      </c>
      <c r="J378" s="128">
        <f>H378*I378</f>
        <v>0</v>
      </c>
      <c r="K378" s="126"/>
      <c r="L378" s="126">
        <f>H378*K378</f>
        <v>0</v>
      </c>
      <c r="M378" s="126"/>
      <c r="N378" s="126">
        <f>H378*M378</f>
        <v>0</v>
      </c>
      <c r="O378" s="128">
        <v>21</v>
      </c>
      <c r="P378" s="128">
        <f>J378*(O378/100)</f>
        <v>0</v>
      </c>
      <c r="Q378" s="128">
        <f>J378+P378</f>
        <v>0</v>
      </c>
      <c r="R378" s="129"/>
      <c r="S378" s="129"/>
      <c r="T378" s="130">
        <v>1</v>
      </c>
      <c r="U378" s="8"/>
      <c r="V378" s="8"/>
      <c r="W378" s="8"/>
      <c r="X378" s="62"/>
    </row>
    <row r="379" spans="1:27" ht="29.25" outlineLevel="4" x14ac:dyDescent="0.2">
      <c r="A379" s="131"/>
      <c r="B379" s="132"/>
      <c r="C379" s="132"/>
      <c r="D379" s="133"/>
      <c r="E379" s="137" t="s">
        <v>0</v>
      </c>
      <c r="F379" s="157" t="s">
        <v>212</v>
      </c>
      <c r="G379" s="157"/>
      <c r="H379" s="158"/>
      <c r="I379" s="159"/>
      <c r="J379" s="160"/>
      <c r="K379" s="135"/>
      <c r="L379" s="135"/>
      <c r="M379" s="135"/>
      <c r="N379" s="135"/>
      <c r="O379" s="136"/>
      <c r="P379" s="136"/>
      <c r="Q379" s="136"/>
      <c r="R379" s="133"/>
      <c r="S379" s="133"/>
      <c r="T379" s="132"/>
      <c r="U379" s="6"/>
      <c r="V379" s="8"/>
      <c r="W379" s="8"/>
      <c r="X379" s="134" t="str">
        <f>F379</f>
        <v>Zhutnění podloží pod násypy 
  z rostlé horniny třídy těžitelnosti I a II, skupiny 1 až 4 
    z hornin soudružných a nesoudržných</v>
      </c>
      <c r="Y379" s="9"/>
      <c r="AA379" s="11"/>
    </row>
    <row r="380" spans="1:27" ht="7.5" customHeight="1" outlineLevel="4" x14ac:dyDescent="0.15">
      <c r="B380" s="71"/>
      <c r="C380" s="71"/>
      <c r="D380" s="62"/>
      <c r="E380" s="62"/>
      <c r="F380" s="63"/>
      <c r="G380" s="62"/>
      <c r="H380" s="67"/>
      <c r="I380" s="106"/>
      <c r="J380" s="65"/>
      <c r="K380" s="67"/>
      <c r="L380" s="67"/>
      <c r="M380" s="67"/>
      <c r="N380" s="67"/>
      <c r="O380" s="65"/>
      <c r="P380" s="65"/>
      <c r="Q380" s="65"/>
      <c r="R380" s="62"/>
      <c r="S380" s="62"/>
      <c r="T380" s="71"/>
      <c r="U380" s="8"/>
      <c r="X380" s="62"/>
    </row>
    <row r="381" spans="1:27" ht="11.25" outlineLevel="4" x14ac:dyDescent="0.2">
      <c r="A381" s="138"/>
      <c r="B381" s="139"/>
      <c r="C381" s="139"/>
      <c r="D381" s="140"/>
      <c r="E381" s="146" t="s">
        <v>1</v>
      </c>
      <c r="F381" s="141" t="s">
        <v>365</v>
      </c>
      <c r="G381" s="140"/>
      <c r="H381" s="142">
        <v>37</v>
      </c>
      <c r="I381" s="143"/>
      <c r="J381" s="144"/>
      <c r="K381" s="145"/>
      <c r="L381" s="145"/>
      <c r="M381" s="145"/>
      <c r="N381" s="145"/>
      <c r="O381" s="144"/>
      <c r="P381" s="144"/>
      <c r="Q381" s="144"/>
      <c r="R381" s="140"/>
      <c r="S381" s="140"/>
      <c r="T381" s="139"/>
      <c r="U381" s="6"/>
      <c r="V381" s="8"/>
      <c r="W381" s="8"/>
      <c r="X381" s="62"/>
    </row>
    <row r="382" spans="1:27" ht="11.25" outlineLevel="4" x14ac:dyDescent="0.2">
      <c r="A382" s="138"/>
      <c r="B382" s="139"/>
      <c r="C382" s="139"/>
      <c r="D382" s="140"/>
      <c r="E382" s="146"/>
      <c r="F382" s="141" t="s">
        <v>366</v>
      </c>
      <c r="G382" s="140"/>
      <c r="H382" s="142">
        <v>6.25</v>
      </c>
      <c r="I382" s="143"/>
      <c r="J382" s="144"/>
      <c r="K382" s="145"/>
      <c r="L382" s="145"/>
      <c r="M382" s="145"/>
      <c r="N382" s="145"/>
      <c r="O382" s="144"/>
      <c r="P382" s="144"/>
      <c r="Q382" s="144"/>
      <c r="R382" s="140"/>
      <c r="S382" s="140"/>
      <c r="T382" s="139"/>
      <c r="U382" s="6"/>
      <c r="V382" s="8"/>
      <c r="W382" s="8"/>
      <c r="X382" s="62"/>
    </row>
    <row r="383" spans="1:27" ht="11.25" outlineLevel="4" x14ac:dyDescent="0.2">
      <c r="A383" s="138"/>
      <c r="B383" s="139"/>
      <c r="C383" s="139"/>
      <c r="D383" s="140"/>
      <c r="E383" s="146"/>
      <c r="F383" s="141" t="s">
        <v>367</v>
      </c>
      <c r="G383" s="140"/>
      <c r="H383" s="142">
        <v>17.099999999999998</v>
      </c>
      <c r="I383" s="143"/>
      <c r="J383" s="144"/>
      <c r="K383" s="145"/>
      <c r="L383" s="145"/>
      <c r="M383" s="145"/>
      <c r="N383" s="145"/>
      <c r="O383" s="144"/>
      <c r="P383" s="144"/>
      <c r="Q383" s="144"/>
      <c r="R383" s="140"/>
      <c r="S383" s="140"/>
      <c r="T383" s="139"/>
      <c r="U383" s="6"/>
      <c r="V383" s="8"/>
      <c r="W383" s="8"/>
      <c r="X383" s="62"/>
    </row>
    <row r="384" spans="1:27" ht="11.25" outlineLevel="4" x14ac:dyDescent="0.2">
      <c r="A384" s="138"/>
      <c r="B384" s="139"/>
      <c r="C384" s="139"/>
      <c r="D384" s="140"/>
      <c r="E384" s="146"/>
      <c r="F384" s="141" t="s">
        <v>368</v>
      </c>
      <c r="G384" s="140"/>
      <c r="H384" s="142">
        <v>24.5</v>
      </c>
      <c r="I384" s="143"/>
      <c r="J384" s="144"/>
      <c r="K384" s="145"/>
      <c r="L384" s="145"/>
      <c r="M384" s="145"/>
      <c r="N384" s="145"/>
      <c r="O384" s="144"/>
      <c r="P384" s="144"/>
      <c r="Q384" s="144"/>
      <c r="R384" s="140"/>
      <c r="S384" s="140"/>
      <c r="T384" s="139"/>
      <c r="U384" s="6"/>
      <c r="V384" s="8"/>
      <c r="W384" s="8"/>
      <c r="X384" s="62"/>
    </row>
    <row r="385" spans="1:27" ht="11.25" outlineLevel="4" x14ac:dyDescent="0.2">
      <c r="A385" s="138"/>
      <c r="B385" s="139"/>
      <c r="C385" s="139"/>
      <c r="D385" s="140"/>
      <c r="E385" s="146"/>
      <c r="F385" s="141" t="s">
        <v>369</v>
      </c>
      <c r="G385" s="140"/>
      <c r="H385" s="142">
        <v>15</v>
      </c>
      <c r="I385" s="143"/>
      <c r="J385" s="144"/>
      <c r="K385" s="145"/>
      <c r="L385" s="145"/>
      <c r="M385" s="145"/>
      <c r="N385" s="145"/>
      <c r="O385" s="144"/>
      <c r="P385" s="144"/>
      <c r="Q385" s="144"/>
      <c r="R385" s="140"/>
      <c r="S385" s="140"/>
      <c r="T385" s="139"/>
      <c r="U385" s="6"/>
      <c r="V385" s="8"/>
      <c r="W385" s="8"/>
      <c r="X385" s="62"/>
    </row>
    <row r="386" spans="1:27" ht="7.5" customHeight="1" outlineLevel="4" x14ac:dyDescent="0.15">
      <c r="A386" s="8"/>
      <c r="B386" s="71"/>
      <c r="C386" s="71"/>
      <c r="D386" s="62"/>
      <c r="E386" s="62"/>
      <c r="F386" s="105"/>
      <c r="G386" s="62"/>
      <c r="H386" s="67"/>
      <c r="I386" s="106"/>
      <c r="J386" s="65"/>
      <c r="K386" s="67"/>
      <c r="L386" s="67"/>
      <c r="M386" s="67"/>
      <c r="N386" s="67"/>
      <c r="O386" s="65"/>
      <c r="P386" s="65"/>
      <c r="Q386" s="65"/>
      <c r="R386" s="62"/>
      <c r="S386" s="62"/>
      <c r="T386" s="71"/>
      <c r="U386" s="8"/>
      <c r="X386" s="62"/>
    </row>
    <row r="387" spans="1:27" ht="11.25" outlineLevel="3" x14ac:dyDescent="0.2">
      <c r="A387" s="4"/>
      <c r="B387" s="121"/>
      <c r="C387" s="122">
        <v>85</v>
      </c>
      <c r="D387" s="123" t="s">
        <v>114</v>
      </c>
      <c r="E387" s="124" t="s">
        <v>218</v>
      </c>
      <c r="F387" s="125" t="s">
        <v>219</v>
      </c>
      <c r="G387" s="123" t="s">
        <v>121</v>
      </c>
      <c r="H387" s="126">
        <v>140</v>
      </c>
      <c r="I387" s="127">
        <v>0</v>
      </c>
      <c r="J387" s="128">
        <f>H387*I387</f>
        <v>0</v>
      </c>
      <c r="K387" s="126"/>
      <c r="L387" s="126">
        <f>H387*K387</f>
        <v>0</v>
      </c>
      <c r="M387" s="126"/>
      <c r="N387" s="126">
        <f>H387*M387</f>
        <v>0</v>
      </c>
      <c r="O387" s="128">
        <v>21</v>
      </c>
      <c r="P387" s="128">
        <f>J387*(O387/100)</f>
        <v>0</v>
      </c>
      <c r="Q387" s="128">
        <f>J387+P387</f>
        <v>0</v>
      </c>
      <c r="R387" s="129"/>
      <c r="S387" s="129"/>
      <c r="T387" s="130">
        <v>1</v>
      </c>
      <c r="U387" s="8"/>
      <c r="V387" s="8"/>
      <c r="W387" s="8"/>
      <c r="X387" s="62"/>
    </row>
    <row r="388" spans="1:27" ht="39" outlineLevel="4" x14ac:dyDescent="0.2">
      <c r="A388" s="131"/>
      <c r="B388" s="132"/>
      <c r="C388" s="132"/>
      <c r="D388" s="133"/>
      <c r="E388" s="137" t="s">
        <v>0</v>
      </c>
      <c r="F388" s="157" t="s">
        <v>220</v>
      </c>
      <c r="G388" s="157"/>
      <c r="H388" s="158"/>
      <c r="I388" s="159"/>
      <c r="J388" s="160"/>
      <c r="K388" s="135"/>
      <c r="L388" s="135"/>
      <c r="M388" s="135"/>
      <c r="N388" s="135"/>
      <c r="O388" s="136"/>
      <c r="P388" s="136"/>
      <c r="Q388" s="136"/>
      <c r="R388" s="133"/>
      <c r="S388" s="133"/>
      <c r="T388" s="132"/>
      <c r="U388" s="6"/>
      <c r="V388" s="8"/>
      <c r="W388" s="8"/>
      <c r="X388" s="134" t="str">
        <f>F388</f>
        <v>Zásyp sypaninou z jakékoliv horniny strojně 
  s uložením výkopku ve vrstvách 
    se zhutněním 
      jam, šachet, rýh nebo kolem objektů v těchto vykopávkách</v>
      </c>
      <c r="Y388" s="9"/>
      <c r="AA388" s="11"/>
    </row>
    <row r="389" spans="1:27" ht="7.5" customHeight="1" outlineLevel="4" x14ac:dyDescent="0.15">
      <c r="B389" s="71"/>
      <c r="C389" s="71"/>
      <c r="D389" s="62"/>
      <c r="E389" s="62"/>
      <c r="F389" s="63"/>
      <c r="G389" s="62"/>
      <c r="H389" s="67"/>
      <c r="I389" s="106"/>
      <c r="J389" s="65"/>
      <c r="K389" s="67"/>
      <c r="L389" s="67"/>
      <c r="M389" s="67"/>
      <c r="N389" s="67"/>
      <c r="O389" s="65"/>
      <c r="P389" s="65"/>
      <c r="Q389" s="65"/>
      <c r="R389" s="62"/>
      <c r="S389" s="62"/>
      <c r="T389" s="71"/>
      <c r="U389" s="8"/>
      <c r="X389" s="62"/>
    </row>
    <row r="390" spans="1:27" ht="11.25" outlineLevel="4" x14ac:dyDescent="0.2">
      <c r="A390" s="138"/>
      <c r="B390" s="139"/>
      <c r="C390" s="139"/>
      <c r="D390" s="140"/>
      <c r="E390" s="146" t="s">
        <v>1</v>
      </c>
      <c r="F390" s="141" t="s">
        <v>370</v>
      </c>
      <c r="G390" s="140"/>
      <c r="H390" s="142">
        <v>140</v>
      </c>
      <c r="I390" s="143"/>
      <c r="J390" s="144"/>
      <c r="K390" s="145"/>
      <c r="L390" s="145"/>
      <c r="M390" s="145"/>
      <c r="N390" s="145"/>
      <c r="O390" s="144"/>
      <c r="P390" s="144"/>
      <c r="Q390" s="144"/>
      <c r="R390" s="140"/>
      <c r="S390" s="140"/>
      <c r="T390" s="139"/>
      <c r="U390" s="6"/>
      <c r="V390" s="8"/>
      <c r="W390" s="8"/>
      <c r="X390" s="62"/>
    </row>
    <row r="391" spans="1:27" ht="7.5" customHeight="1" outlineLevel="4" x14ac:dyDescent="0.15">
      <c r="A391" s="8"/>
      <c r="B391" s="71"/>
      <c r="C391" s="71"/>
      <c r="D391" s="62"/>
      <c r="E391" s="62"/>
      <c r="F391" s="105"/>
      <c r="G391" s="62"/>
      <c r="H391" s="67"/>
      <c r="I391" s="106"/>
      <c r="J391" s="65"/>
      <c r="K391" s="67"/>
      <c r="L391" s="67"/>
      <c r="M391" s="67"/>
      <c r="N391" s="67"/>
      <c r="O391" s="65"/>
      <c r="P391" s="65"/>
      <c r="Q391" s="65"/>
      <c r="R391" s="62"/>
      <c r="S391" s="62"/>
      <c r="T391" s="71"/>
      <c r="U391" s="8"/>
      <c r="X391" s="62"/>
    </row>
    <row r="392" spans="1:27" ht="22.5" outlineLevel="3" x14ac:dyDescent="0.2">
      <c r="A392" s="4"/>
      <c r="B392" s="121"/>
      <c r="C392" s="122">
        <v>86</v>
      </c>
      <c r="D392" s="123" t="s">
        <v>114</v>
      </c>
      <c r="E392" s="124" t="s">
        <v>138</v>
      </c>
      <c r="F392" s="125" t="s">
        <v>139</v>
      </c>
      <c r="G392" s="123" t="s">
        <v>121</v>
      </c>
      <c r="H392" s="126">
        <v>81</v>
      </c>
      <c r="I392" s="127">
        <v>0</v>
      </c>
      <c r="J392" s="128">
        <f>H392*I392</f>
        <v>0</v>
      </c>
      <c r="K392" s="126"/>
      <c r="L392" s="126">
        <f>H392*K392</f>
        <v>0</v>
      </c>
      <c r="M392" s="126"/>
      <c r="N392" s="126">
        <f>H392*M392</f>
        <v>0</v>
      </c>
      <c r="O392" s="128">
        <v>21</v>
      </c>
      <c r="P392" s="128">
        <f>J392*(O392/100)</f>
        <v>0</v>
      </c>
      <c r="Q392" s="128">
        <f>J392+P392</f>
        <v>0</v>
      </c>
      <c r="R392" s="129"/>
      <c r="S392" s="129"/>
      <c r="T392" s="130">
        <v>1</v>
      </c>
      <c r="U392" s="8"/>
      <c r="V392" s="8"/>
      <c r="W392" s="8"/>
      <c r="X392" s="62"/>
    </row>
    <row r="393" spans="1:27" ht="48.75" outlineLevel="4" x14ac:dyDescent="0.2">
      <c r="A393" s="131"/>
      <c r="B393" s="132"/>
      <c r="C393" s="132"/>
      <c r="D393" s="133"/>
      <c r="E393" s="137" t="s">
        <v>0</v>
      </c>
      <c r="F393" s="157" t="s">
        <v>140</v>
      </c>
      <c r="G393" s="157"/>
      <c r="H393" s="158"/>
      <c r="I393" s="159"/>
      <c r="J393" s="160"/>
      <c r="K393" s="135"/>
      <c r="L393" s="135"/>
      <c r="M393" s="135"/>
      <c r="N393" s="135"/>
      <c r="O393" s="136"/>
      <c r="P393" s="136"/>
      <c r="Q393" s="136"/>
      <c r="R393" s="133"/>
      <c r="S393" s="133"/>
      <c r="T393" s="132"/>
      <c r="U393" s="6"/>
      <c r="V393" s="8"/>
      <c r="W393" s="8"/>
      <c r="X393" s="134" t="str">
        <f>F393</f>
        <v>Vodorovné přemístění výkopku nebo sypaniny po suchu 
  na obvyklém dopravním prostředku, bez naložení výkopku, avšak se složením bez rozhrnutí 
    z horniny třídy těžitelnosti I 
    skupiny 1 až 3 na vzdálenost 
      přes 20 do 50 m</v>
      </c>
      <c r="Y393" s="9"/>
      <c r="AA393" s="11"/>
    </row>
    <row r="394" spans="1:27" ht="7.5" customHeight="1" outlineLevel="4" x14ac:dyDescent="0.15">
      <c r="B394" s="71"/>
      <c r="C394" s="71"/>
      <c r="D394" s="62"/>
      <c r="E394" s="62"/>
      <c r="F394" s="63"/>
      <c r="G394" s="62"/>
      <c r="H394" s="67"/>
      <c r="I394" s="106"/>
      <c r="J394" s="65"/>
      <c r="K394" s="67"/>
      <c r="L394" s="67"/>
      <c r="M394" s="67"/>
      <c r="N394" s="67"/>
      <c r="O394" s="65"/>
      <c r="P394" s="65"/>
      <c r="Q394" s="65"/>
      <c r="R394" s="62"/>
      <c r="S394" s="62"/>
      <c r="T394" s="71"/>
      <c r="U394" s="8"/>
      <c r="X394" s="62"/>
    </row>
    <row r="395" spans="1:27" ht="11.25" outlineLevel="4" x14ac:dyDescent="0.2">
      <c r="A395" s="138"/>
      <c r="B395" s="139"/>
      <c r="C395" s="139"/>
      <c r="D395" s="140"/>
      <c r="E395" s="146" t="s">
        <v>1</v>
      </c>
      <c r="F395" s="141" t="s">
        <v>371</v>
      </c>
      <c r="G395" s="140"/>
      <c r="H395" s="142">
        <v>81</v>
      </c>
      <c r="I395" s="143"/>
      <c r="J395" s="144"/>
      <c r="K395" s="145"/>
      <c r="L395" s="145"/>
      <c r="M395" s="145"/>
      <c r="N395" s="145"/>
      <c r="O395" s="144"/>
      <c r="P395" s="144"/>
      <c r="Q395" s="144"/>
      <c r="R395" s="140"/>
      <c r="S395" s="140"/>
      <c r="T395" s="139"/>
      <c r="U395" s="6"/>
      <c r="V395" s="8"/>
      <c r="W395" s="8"/>
      <c r="X395" s="62"/>
    </row>
    <row r="396" spans="1:27" ht="7.5" customHeight="1" outlineLevel="4" x14ac:dyDescent="0.15">
      <c r="A396" s="8"/>
      <c r="B396" s="71"/>
      <c r="C396" s="71"/>
      <c r="D396" s="62"/>
      <c r="E396" s="62"/>
      <c r="F396" s="105"/>
      <c r="G396" s="62"/>
      <c r="H396" s="67"/>
      <c r="I396" s="106"/>
      <c r="J396" s="65"/>
      <c r="K396" s="67"/>
      <c r="L396" s="67"/>
      <c r="M396" s="67"/>
      <c r="N396" s="67"/>
      <c r="O396" s="65"/>
      <c r="P396" s="65"/>
      <c r="Q396" s="65"/>
      <c r="R396" s="62"/>
      <c r="S396" s="62"/>
      <c r="T396" s="71"/>
      <c r="U396" s="8"/>
      <c r="X396" s="62"/>
    </row>
    <row r="397" spans="1:27" ht="11.25" outlineLevel="3" x14ac:dyDescent="0.2">
      <c r="A397" s="4"/>
      <c r="B397" s="121"/>
      <c r="C397" s="122">
        <v>87</v>
      </c>
      <c r="D397" s="123" t="s">
        <v>114</v>
      </c>
      <c r="E397" s="124" t="s">
        <v>141</v>
      </c>
      <c r="F397" s="125" t="s">
        <v>142</v>
      </c>
      <c r="G397" s="123" t="s">
        <v>121</v>
      </c>
      <c r="H397" s="126">
        <v>81</v>
      </c>
      <c r="I397" s="127">
        <v>0</v>
      </c>
      <c r="J397" s="128">
        <f>H397*I397</f>
        <v>0</v>
      </c>
      <c r="K397" s="126"/>
      <c r="L397" s="126">
        <f>H397*K397</f>
        <v>0</v>
      </c>
      <c r="M397" s="126"/>
      <c r="N397" s="126">
        <f>H397*M397</f>
        <v>0</v>
      </c>
      <c r="O397" s="128">
        <v>21</v>
      </c>
      <c r="P397" s="128">
        <f>J397*(O397/100)</f>
        <v>0</v>
      </c>
      <c r="Q397" s="128">
        <f>J397+P397</f>
        <v>0</v>
      </c>
      <c r="R397" s="129"/>
      <c r="S397" s="129"/>
      <c r="T397" s="130">
        <v>1</v>
      </c>
      <c r="U397" s="8"/>
      <c r="V397" s="8"/>
      <c r="W397" s="8"/>
      <c r="X397" s="62"/>
    </row>
    <row r="398" spans="1:27" ht="48.75" outlineLevel="4" x14ac:dyDescent="0.2">
      <c r="A398" s="131"/>
      <c r="B398" s="132"/>
      <c r="C398" s="132"/>
      <c r="D398" s="133"/>
      <c r="E398" s="137" t="s">
        <v>0</v>
      </c>
      <c r="F398" s="157" t="s">
        <v>143</v>
      </c>
      <c r="G398" s="157"/>
      <c r="H398" s="158"/>
      <c r="I398" s="159"/>
      <c r="J398" s="160"/>
      <c r="K398" s="135"/>
      <c r="L398" s="135"/>
      <c r="M398" s="135"/>
      <c r="N398" s="135"/>
      <c r="O398" s="136"/>
      <c r="P398" s="136"/>
      <c r="Q398" s="136"/>
      <c r="R398" s="133"/>
      <c r="S398" s="133"/>
      <c r="T398" s="132"/>
      <c r="U398" s="6"/>
      <c r="V398" s="8"/>
      <c r="W398" s="8"/>
      <c r="X398" s="134" t="str">
        <f>F398</f>
        <v>Uložení sypanin do násypů strojně 
  s rozprostřením sypaniny ve vrstvách a s hrubým urovnáním 
    zhutněných 
    z hornin soudržných 
      jakékoliv třídy těžitelnosti</v>
      </c>
      <c r="Y398" s="9"/>
      <c r="AA398" s="11"/>
    </row>
    <row r="399" spans="1:27" ht="7.5" customHeight="1" outlineLevel="4" x14ac:dyDescent="0.15">
      <c r="B399" s="71"/>
      <c r="C399" s="71"/>
      <c r="D399" s="62"/>
      <c r="E399" s="62"/>
      <c r="F399" s="63"/>
      <c r="G399" s="62"/>
      <c r="H399" s="67"/>
      <c r="I399" s="106"/>
      <c r="J399" s="65"/>
      <c r="K399" s="67"/>
      <c r="L399" s="67"/>
      <c r="M399" s="67"/>
      <c r="N399" s="67"/>
      <c r="O399" s="65"/>
      <c r="P399" s="65"/>
      <c r="Q399" s="65"/>
      <c r="R399" s="62"/>
      <c r="S399" s="62"/>
      <c r="T399" s="71"/>
      <c r="U399" s="8"/>
      <c r="X399" s="62"/>
    </row>
    <row r="400" spans="1:27" ht="11.25" outlineLevel="3" x14ac:dyDescent="0.2">
      <c r="A400" s="4"/>
      <c r="B400" s="121"/>
      <c r="C400" s="122">
        <v>88</v>
      </c>
      <c r="D400" s="123" t="s">
        <v>114</v>
      </c>
      <c r="E400" s="124" t="s">
        <v>144</v>
      </c>
      <c r="F400" s="125" t="s">
        <v>145</v>
      </c>
      <c r="G400" s="123" t="s">
        <v>146</v>
      </c>
      <c r="H400" s="126">
        <v>145.80000000000001</v>
      </c>
      <c r="I400" s="127">
        <v>0</v>
      </c>
      <c r="J400" s="128">
        <f>H400*I400</f>
        <v>0</v>
      </c>
      <c r="K400" s="126"/>
      <c r="L400" s="126">
        <f>H400*K400</f>
        <v>0</v>
      </c>
      <c r="M400" s="126"/>
      <c r="N400" s="126">
        <f>H400*M400</f>
        <v>0</v>
      </c>
      <c r="O400" s="128">
        <v>21</v>
      </c>
      <c r="P400" s="128">
        <f>J400*(O400/100)</f>
        <v>0</v>
      </c>
      <c r="Q400" s="128">
        <f>J400+P400</f>
        <v>0</v>
      </c>
      <c r="R400" s="129"/>
      <c r="S400" s="129"/>
      <c r="T400" s="130">
        <v>1</v>
      </c>
      <c r="U400" s="8"/>
      <c r="V400" s="8"/>
      <c r="W400" s="8"/>
      <c r="X400" s="62"/>
    </row>
    <row r="401" spans="1:27" ht="9.75" outlineLevel="4" x14ac:dyDescent="0.2">
      <c r="A401" s="131"/>
      <c r="B401" s="132"/>
      <c r="C401" s="132"/>
      <c r="D401" s="133"/>
      <c r="E401" s="137" t="s">
        <v>0</v>
      </c>
      <c r="F401" s="157" t="s">
        <v>147</v>
      </c>
      <c r="G401" s="157"/>
      <c r="H401" s="158"/>
      <c r="I401" s="159"/>
      <c r="J401" s="160"/>
      <c r="K401" s="135"/>
      <c r="L401" s="135"/>
      <c r="M401" s="135"/>
      <c r="N401" s="135"/>
      <c r="O401" s="136"/>
      <c r="P401" s="136"/>
      <c r="Q401" s="136"/>
      <c r="R401" s="133"/>
      <c r="S401" s="133"/>
      <c r="T401" s="132"/>
      <c r="U401" s="6"/>
      <c r="V401" s="8"/>
      <c r="W401" s="8"/>
      <c r="X401" s="134" t="str">
        <f>F401</f>
        <v>Poplatek za uložení stavebního odpadu na recyklační skládce (skládkovné) zeminy a kamení zatříděného do Katalogu odpadů pod kódem 17 05 04</v>
      </c>
      <c r="Y401" s="9"/>
      <c r="AA401" s="11"/>
    </row>
    <row r="402" spans="1:27" ht="7.5" customHeight="1" outlineLevel="4" x14ac:dyDescent="0.15">
      <c r="B402" s="71"/>
      <c r="C402" s="71"/>
      <c r="D402" s="62"/>
      <c r="E402" s="62"/>
      <c r="F402" s="63"/>
      <c r="G402" s="62"/>
      <c r="H402" s="67"/>
      <c r="I402" s="106"/>
      <c r="J402" s="65"/>
      <c r="K402" s="67"/>
      <c r="L402" s="67"/>
      <c r="M402" s="67"/>
      <c r="N402" s="67"/>
      <c r="O402" s="65"/>
      <c r="P402" s="65"/>
      <c r="Q402" s="65"/>
      <c r="R402" s="62"/>
      <c r="S402" s="62"/>
      <c r="T402" s="71"/>
      <c r="U402" s="8"/>
      <c r="X402" s="62"/>
    </row>
    <row r="403" spans="1:27" ht="11.25" outlineLevel="4" x14ac:dyDescent="0.2">
      <c r="A403" s="138"/>
      <c r="B403" s="139"/>
      <c r="C403" s="139"/>
      <c r="D403" s="140"/>
      <c r="E403" s="146" t="s">
        <v>1</v>
      </c>
      <c r="F403" s="141" t="s">
        <v>372</v>
      </c>
      <c r="G403" s="140"/>
      <c r="H403" s="142">
        <v>145.80000000000001</v>
      </c>
      <c r="I403" s="143"/>
      <c r="J403" s="144"/>
      <c r="K403" s="145"/>
      <c r="L403" s="145"/>
      <c r="M403" s="145"/>
      <c r="N403" s="145"/>
      <c r="O403" s="144"/>
      <c r="P403" s="144"/>
      <c r="Q403" s="144"/>
      <c r="R403" s="140"/>
      <c r="S403" s="140"/>
      <c r="T403" s="139"/>
      <c r="U403" s="6"/>
      <c r="V403" s="8"/>
      <c r="W403" s="8"/>
      <c r="X403" s="62"/>
    </row>
    <row r="404" spans="1:27" ht="7.5" customHeight="1" outlineLevel="4" x14ac:dyDescent="0.15">
      <c r="A404" s="8"/>
      <c r="B404" s="71"/>
      <c r="C404" s="71"/>
      <c r="D404" s="62"/>
      <c r="E404" s="62"/>
      <c r="F404" s="105"/>
      <c r="G404" s="62"/>
      <c r="H404" s="67"/>
      <c r="I404" s="106"/>
      <c r="J404" s="65"/>
      <c r="K404" s="67"/>
      <c r="L404" s="67"/>
      <c r="M404" s="67"/>
      <c r="N404" s="67"/>
      <c r="O404" s="65"/>
      <c r="P404" s="65"/>
      <c r="Q404" s="65"/>
      <c r="R404" s="62"/>
      <c r="S404" s="62"/>
      <c r="T404" s="71"/>
      <c r="U404" s="8"/>
      <c r="X404" s="62"/>
    </row>
    <row r="405" spans="1:27" ht="11.25" outlineLevel="3" x14ac:dyDescent="0.2">
      <c r="A405" s="4"/>
      <c r="B405" s="121"/>
      <c r="C405" s="122">
        <v>89</v>
      </c>
      <c r="D405" s="123" t="s">
        <v>114</v>
      </c>
      <c r="E405" s="124" t="s">
        <v>224</v>
      </c>
      <c r="F405" s="125" t="s">
        <v>225</v>
      </c>
      <c r="G405" s="123" t="s">
        <v>117</v>
      </c>
      <c r="H405" s="126">
        <v>68</v>
      </c>
      <c r="I405" s="127">
        <v>0</v>
      </c>
      <c r="J405" s="128">
        <f>H405*I405</f>
        <v>0</v>
      </c>
      <c r="K405" s="126"/>
      <c r="L405" s="126">
        <f>H405*K405</f>
        <v>0</v>
      </c>
      <c r="M405" s="126"/>
      <c r="N405" s="126">
        <f>H405*M405</f>
        <v>0</v>
      </c>
      <c r="O405" s="128">
        <v>21</v>
      </c>
      <c r="P405" s="128">
        <f>J405*(O405/100)</f>
        <v>0</v>
      </c>
      <c r="Q405" s="128">
        <f>J405+P405</f>
        <v>0</v>
      </c>
      <c r="R405" s="129"/>
      <c r="S405" s="129"/>
      <c r="T405" s="130">
        <v>1</v>
      </c>
      <c r="U405" s="8"/>
      <c r="V405" s="8"/>
      <c r="W405" s="8"/>
      <c r="X405" s="62"/>
    </row>
    <row r="406" spans="1:27" ht="9.75" outlineLevel="4" x14ac:dyDescent="0.2">
      <c r="A406" s="131"/>
      <c r="B406" s="132"/>
      <c r="C406" s="132"/>
      <c r="D406" s="133"/>
      <c r="E406" s="137" t="s">
        <v>0</v>
      </c>
      <c r="F406" s="157" t="s">
        <v>226</v>
      </c>
      <c r="G406" s="157"/>
      <c r="H406" s="158"/>
      <c r="I406" s="159"/>
      <c r="J406" s="160"/>
      <c r="K406" s="135"/>
      <c r="L406" s="135"/>
      <c r="M406" s="135"/>
      <c r="N406" s="135"/>
      <c r="O406" s="136"/>
      <c r="P406" s="136"/>
      <c r="Q406" s="136"/>
      <c r="R406" s="133"/>
      <c r="S406" s="133"/>
      <c r="T406" s="132"/>
      <c r="U406" s="6"/>
      <c r="V406" s="8"/>
      <c r="W406" s="8"/>
      <c r="X406" s="134" t="str">
        <f>F406</f>
        <v>Založení trávníku na půdě předem připravené plochy do 1000 m2 výsevem včetně utažení lučního v rovině nebo na svahu do 1:5</v>
      </c>
      <c r="Y406" s="9"/>
      <c r="AA406" s="11"/>
    </row>
    <row r="407" spans="1:27" ht="7.5" customHeight="1" outlineLevel="4" x14ac:dyDescent="0.15">
      <c r="B407" s="71"/>
      <c r="C407" s="71"/>
      <c r="D407" s="62"/>
      <c r="E407" s="62"/>
      <c r="F407" s="63"/>
      <c r="G407" s="62"/>
      <c r="H407" s="67"/>
      <c r="I407" s="106"/>
      <c r="J407" s="65"/>
      <c r="K407" s="67"/>
      <c r="L407" s="67"/>
      <c r="M407" s="67"/>
      <c r="N407" s="67"/>
      <c r="O407" s="65"/>
      <c r="P407" s="65"/>
      <c r="Q407" s="65"/>
      <c r="R407" s="62"/>
      <c r="S407" s="62"/>
      <c r="T407" s="71"/>
      <c r="U407" s="8"/>
      <c r="X407" s="62"/>
    </row>
    <row r="408" spans="1:27" ht="11.25" outlineLevel="3" x14ac:dyDescent="0.2">
      <c r="A408" s="4"/>
      <c r="B408" s="121"/>
      <c r="C408" s="122">
        <v>90</v>
      </c>
      <c r="D408" s="123" t="s">
        <v>171</v>
      </c>
      <c r="E408" s="124" t="s">
        <v>227</v>
      </c>
      <c r="F408" s="125" t="s">
        <v>228</v>
      </c>
      <c r="G408" s="123" t="s">
        <v>229</v>
      </c>
      <c r="H408" s="126">
        <v>1.36</v>
      </c>
      <c r="I408" s="127">
        <v>0</v>
      </c>
      <c r="J408" s="128">
        <f>H408*I408</f>
        <v>0</v>
      </c>
      <c r="K408" s="126">
        <v>1E-3</v>
      </c>
      <c r="L408" s="126">
        <f>H408*K408</f>
        <v>1.3600000000000001E-3</v>
      </c>
      <c r="M408" s="126"/>
      <c r="N408" s="126">
        <f>H408*M408</f>
        <v>0</v>
      </c>
      <c r="O408" s="128">
        <v>21</v>
      </c>
      <c r="P408" s="128">
        <f>J408*(O408/100)</f>
        <v>0</v>
      </c>
      <c r="Q408" s="128">
        <f>J408+P408</f>
        <v>0</v>
      </c>
      <c r="R408" s="129"/>
      <c r="S408" s="129"/>
      <c r="T408" s="130">
        <v>1</v>
      </c>
      <c r="U408" s="8"/>
      <c r="V408" s="8"/>
      <c r="W408" s="8"/>
      <c r="X408" s="62"/>
    </row>
    <row r="409" spans="1:27" ht="9.75" outlineLevel="4" x14ac:dyDescent="0.2">
      <c r="A409" s="131"/>
      <c r="B409" s="132"/>
      <c r="C409" s="132"/>
      <c r="D409" s="133"/>
      <c r="E409" s="137" t="s">
        <v>0</v>
      </c>
      <c r="F409" s="157" t="s">
        <v>43</v>
      </c>
      <c r="G409" s="157"/>
      <c r="H409" s="158"/>
      <c r="I409" s="159"/>
      <c r="J409" s="160"/>
      <c r="K409" s="135"/>
      <c r="L409" s="135"/>
      <c r="M409" s="135"/>
      <c r="N409" s="135"/>
      <c r="O409" s="136"/>
      <c r="P409" s="136"/>
      <c r="Q409" s="136"/>
      <c r="R409" s="133"/>
      <c r="S409" s="133"/>
      <c r="T409" s="132"/>
      <c r="U409" s="6"/>
      <c r="V409" s="8"/>
      <c r="W409" s="8"/>
      <c r="X409" s="134" t="str">
        <f>F409</f>
        <v>---</v>
      </c>
      <c r="Y409" s="9"/>
      <c r="AA409" s="11"/>
    </row>
    <row r="410" spans="1:27" ht="7.5" customHeight="1" outlineLevel="4" x14ac:dyDescent="0.15">
      <c r="B410" s="71"/>
      <c r="C410" s="71"/>
      <c r="D410" s="62"/>
      <c r="E410" s="62"/>
      <c r="F410" s="63"/>
      <c r="G410" s="62"/>
      <c r="H410" s="67"/>
      <c r="I410" s="106"/>
      <c r="J410" s="65"/>
      <c r="K410" s="67"/>
      <c r="L410" s="67"/>
      <c r="M410" s="67"/>
      <c r="N410" s="67"/>
      <c r="O410" s="65"/>
      <c r="P410" s="65"/>
      <c r="Q410" s="65"/>
      <c r="R410" s="62"/>
      <c r="S410" s="62"/>
      <c r="T410" s="71"/>
      <c r="U410" s="8"/>
      <c r="X410" s="62"/>
    </row>
    <row r="411" spans="1:27" outlineLevel="3" x14ac:dyDescent="0.15">
      <c r="B411" s="6"/>
      <c r="C411" s="6"/>
      <c r="D411" s="6"/>
      <c r="E411" s="6"/>
      <c r="F411" s="6"/>
      <c r="G411" s="6"/>
      <c r="H411" s="6"/>
      <c r="I411" s="8"/>
      <c r="J411" s="8"/>
      <c r="K411" s="6"/>
      <c r="L411" s="6"/>
      <c r="M411" s="6"/>
      <c r="N411" s="6"/>
      <c r="O411" s="6"/>
      <c r="P411" s="8"/>
      <c r="Q411" s="8"/>
      <c r="R411" s="8"/>
      <c r="S411" s="6"/>
      <c r="T411" s="6"/>
      <c r="X411" s="6"/>
    </row>
    <row r="412" spans="1:27" ht="11.25" outlineLevel="2" x14ac:dyDescent="0.2">
      <c r="A412" s="98" t="s">
        <v>97</v>
      </c>
      <c r="B412" s="102">
        <v>3</v>
      </c>
      <c r="C412" s="115"/>
      <c r="D412" s="116" t="s">
        <v>113</v>
      </c>
      <c r="E412" s="116"/>
      <c r="F412" s="117" t="s">
        <v>84</v>
      </c>
      <c r="G412" s="116"/>
      <c r="H412" s="118"/>
      <c r="I412" s="119"/>
      <c r="J412" s="100">
        <f>SUBTOTAL(9,J413:J460)</f>
        <v>0</v>
      </c>
      <c r="K412" s="118"/>
      <c r="L412" s="101">
        <f>SUBTOTAL(9,L413:L460)</f>
        <v>34.696224932199996</v>
      </c>
      <c r="M412" s="118"/>
      <c r="N412" s="101">
        <f>SUBTOTAL(9,N413:N460)</f>
        <v>0</v>
      </c>
      <c r="O412" s="120"/>
      <c r="P412" s="100">
        <f>SUBTOTAL(9,P413:P460)</f>
        <v>0</v>
      </c>
      <c r="Q412" s="100">
        <f>SUBTOTAL(9,Q413:Q460)</f>
        <v>0</v>
      </c>
      <c r="R412" s="116"/>
      <c r="S412" s="116"/>
      <c r="T412" s="102">
        <f>SUBTOTAL(9,T413:T460)</f>
        <v>10</v>
      </c>
      <c r="U412" s="6"/>
      <c r="V412" s="8"/>
      <c r="W412" s="8"/>
      <c r="X412" s="62"/>
    </row>
    <row r="413" spans="1:27" ht="11.25" outlineLevel="3" x14ac:dyDescent="0.2">
      <c r="A413" s="4"/>
      <c r="B413" s="121"/>
      <c r="C413" s="122">
        <v>91</v>
      </c>
      <c r="D413" s="123" t="s">
        <v>114</v>
      </c>
      <c r="E413" s="124" t="s">
        <v>230</v>
      </c>
      <c r="F413" s="125" t="s">
        <v>231</v>
      </c>
      <c r="G413" s="123" t="s">
        <v>121</v>
      </c>
      <c r="H413" s="126">
        <v>28.077500000000001</v>
      </c>
      <c r="I413" s="127">
        <v>0</v>
      </c>
      <c r="J413" s="128">
        <f>H413*I413</f>
        <v>0</v>
      </c>
      <c r="K413" s="126"/>
      <c r="L413" s="126">
        <f>H413*K413</f>
        <v>0</v>
      </c>
      <c r="M413" s="126"/>
      <c r="N413" s="126">
        <f>H413*M413</f>
        <v>0</v>
      </c>
      <c r="O413" s="128">
        <v>21</v>
      </c>
      <c r="P413" s="128">
        <f>J413*(O413/100)</f>
        <v>0</v>
      </c>
      <c r="Q413" s="128">
        <f>J413+P413</f>
        <v>0</v>
      </c>
      <c r="R413" s="129"/>
      <c r="S413" s="129"/>
      <c r="T413" s="130">
        <v>1</v>
      </c>
      <c r="U413" s="8"/>
      <c r="V413" s="8"/>
      <c r="W413" s="8"/>
      <c r="X413" s="62"/>
    </row>
    <row r="414" spans="1:27" ht="58.5" outlineLevel="4" x14ac:dyDescent="0.2">
      <c r="A414" s="131"/>
      <c r="B414" s="132"/>
      <c r="C414" s="132"/>
      <c r="D414" s="133"/>
      <c r="E414" s="137" t="s">
        <v>0</v>
      </c>
      <c r="F414" s="157" t="s">
        <v>232</v>
      </c>
      <c r="G414" s="157"/>
      <c r="H414" s="158"/>
      <c r="I414" s="159"/>
      <c r="J414" s="160"/>
      <c r="K414" s="135"/>
      <c r="L414" s="135"/>
      <c r="M414" s="135"/>
      <c r="N414" s="135"/>
      <c r="O414" s="136"/>
      <c r="P414" s="136"/>
      <c r="Q414" s="136"/>
      <c r="R414" s="133"/>
      <c r="S414" s="133"/>
      <c r="T414" s="132"/>
      <c r="U414" s="6"/>
      <c r="V414" s="8"/>
      <c r="W414" s="8"/>
      <c r="X414" s="134" t="str">
        <f>F414</f>
        <v>Konstrukce vodních staveb z betonu 
  přehrad, jezů a plavebních komor, spodní stavby vodních elektráren, jader přehrad, odběrných věží 
  a výpustných zařízení, opěrných zdí, šachet, šachtic a ostatních konstrukcí 
    železového 
    pro prostředí s mrazovými cykly 
      tř. C 30/37</v>
      </c>
      <c r="Y414" s="9"/>
      <c r="AA414" s="11"/>
    </row>
    <row r="415" spans="1:27" ht="7.5" customHeight="1" outlineLevel="4" x14ac:dyDescent="0.15">
      <c r="B415" s="71"/>
      <c r="C415" s="71"/>
      <c r="D415" s="62"/>
      <c r="E415" s="62"/>
      <c r="F415" s="63"/>
      <c r="G415" s="62"/>
      <c r="H415" s="67"/>
      <c r="I415" s="106"/>
      <c r="J415" s="65"/>
      <c r="K415" s="67"/>
      <c r="L415" s="67"/>
      <c r="M415" s="67"/>
      <c r="N415" s="67"/>
      <c r="O415" s="65"/>
      <c r="P415" s="65"/>
      <c r="Q415" s="65"/>
      <c r="R415" s="62"/>
      <c r="S415" s="62"/>
      <c r="T415" s="71"/>
      <c r="U415" s="8"/>
      <c r="X415" s="62"/>
    </row>
    <row r="416" spans="1:27" ht="11.25" outlineLevel="4" x14ac:dyDescent="0.2">
      <c r="A416" s="138"/>
      <c r="B416" s="139"/>
      <c r="C416" s="139"/>
      <c r="D416" s="140"/>
      <c r="E416" s="146" t="s">
        <v>1</v>
      </c>
      <c r="F416" s="141" t="s">
        <v>373</v>
      </c>
      <c r="G416" s="140"/>
      <c r="H416" s="142">
        <v>5.0500000000000007</v>
      </c>
      <c r="I416" s="143"/>
      <c r="J416" s="144"/>
      <c r="K416" s="145"/>
      <c r="L416" s="145"/>
      <c r="M416" s="145"/>
      <c r="N416" s="145"/>
      <c r="O416" s="144"/>
      <c r="P416" s="144"/>
      <c r="Q416" s="144"/>
      <c r="R416" s="140"/>
      <c r="S416" s="140"/>
      <c r="T416" s="139"/>
      <c r="U416" s="6"/>
      <c r="V416" s="8"/>
      <c r="W416" s="8"/>
      <c r="X416" s="62"/>
    </row>
    <row r="417" spans="1:27" ht="11.25" outlineLevel="4" x14ac:dyDescent="0.2">
      <c r="A417" s="138"/>
      <c r="B417" s="139"/>
      <c r="C417" s="139"/>
      <c r="D417" s="140"/>
      <c r="E417" s="146"/>
      <c r="F417" s="141" t="s">
        <v>374</v>
      </c>
      <c r="G417" s="140"/>
      <c r="H417" s="142">
        <v>0.4</v>
      </c>
      <c r="I417" s="143"/>
      <c r="J417" s="144"/>
      <c r="K417" s="145"/>
      <c r="L417" s="145"/>
      <c r="M417" s="145"/>
      <c r="N417" s="145"/>
      <c r="O417" s="144"/>
      <c r="P417" s="144"/>
      <c r="Q417" s="144"/>
      <c r="R417" s="140"/>
      <c r="S417" s="140"/>
      <c r="T417" s="139"/>
      <c r="U417" s="6"/>
      <c r="V417" s="8"/>
      <c r="W417" s="8"/>
      <c r="X417" s="62"/>
    </row>
    <row r="418" spans="1:27" ht="11.25" outlineLevel="4" x14ac:dyDescent="0.2">
      <c r="A418" s="138"/>
      <c r="B418" s="139"/>
      <c r="C418" s="139"/>
      <c r="D418" s="140"/>
      <c r="E418" s="146"/>
      <c r="F418" s="141" t="s">
        <v>375</v>
      </c>
      <c r="G418" s="140"/>
      <c r="H418" s="142">
        <v>22.627500000000001</v>
      </c>
      <c r="I418" s="143"/>
      <c r="J418" s="144"/>
      <c r="K418" s="145"/>
      <c r="L418" s="145"/>
      <c r="M418" s="145"/>
      <c r="N418" s="145"/>
      <c r="O418" s="144"/>
      <c r="P418" s="144"/>
      <c r="Q418" s="144"/>
      <c r="R418" s="140"/>
      <c r="S418" s="140"/>
      <c r="T418" s="139"/>
      <c r="U418" s="6"/>
      <c r="V418" s="8"/>
      <c r="W418" s="8"/>
      <c r="X418" s="62"/>
    </row>
    <row r="419" spans="1:27" ht="7.5" customHeight="1" outlineLevel="4" x14ac:dyDescent="0.15">
      <c r="A419" s="8"/>
      <c r="B419" s="71"/>
      <c r="C419" s="71"/>
      <c r="D419" s="62"/>
      <c r="E419" s="62"/>
      <c r="F419" s="105"/>
      <c r="G419" s="62"/>
      <c r="H419" s="67"/>
      <c r="I419" s="106"/>
      <c r="J419" s="65"/>
      <c r="K419" s="67"/>
      <c r="L419" s="67"/>
      <c r="M419" s="67"/>
      <c r="N419" s="67"/>
      <c r="O419" s="65"/>
      <c r="P419" s="65"/>
      <c r="Q419" s="65"/>
      <c r="R419" s="62"/>
      <c r="S419" s="62"/>
      <c r="T419" s="71"/>
      <c r="U419" s="8"/>
      <c r="X419" s="62"/>
    </row>
    <row r="420" spans="1:27" ht="11.25" outlineLevel="3" x14ac:dyDescent="0.2">
      <c r="A420" s="4"/>
      <c r="B420" s="121"/>
      <c r="C420" s="122">
        <v>92</v>
      </c>
      <c r="D420" s="123" t="s">
        <v>114</v>
      </c>
      <c r="E420" s="124" t="s">
        <v>235</v>
      </c>
      <c r="F420" s="125" t="s">
        <v>236</v>
      </c>
      <c r="G420" s="123" t="s">
        <v>146</v>
      </c>
      <c r="H420" s="126">
        <v>3.3693599999999999</v>
      </c>
      <c r="I420" s="127">
        <v>0</v>
      </c>
      <c r="J420" s="128">
        <f>H420*I420</f>
        <v>0</v>
      </c>
      <c r="K420" s="126">
        <v>1.09528</v>
      </c>
      <c r="L420" s="126">
        <f>H420*K420</f>
        <v>3.6903926208</v>
      </c>
      <c r="M420" s="126"/>
      <c r="N420" s="126">
        <f>H420*M420</f>
        <v>0</v>
      </c>
      <c r="O420" s="128">
        <v>21</v>
      </c>
      <c r="P420" s="128">
        <f>J420*(O420/100)</f>
        <v>0</v>
      </c>
      <c r="Q420" s="128">
        <f>J420+P420</f>
        <v>0</v>
      </c>
      <c r="R420" s="129"/>
      <c r="S420" s="129"/>
      <c r="T420" s="130">
        <v>1</v>
      </c>
      <c r="U420" s="8"/>
      <c r="V420" s="8"/>
      <c r="W420" s="8"/>
      <c r="X420" s="62"/>
    </row>
    <row r="421" spans="1:27" ht="48.75" outlineLevel="4" x14ac:dyDescent="0.2">
      <c r="A421" s="131"/>
      <c r="B421" s="132"/>
      <c r="C421" s="132"/>
      <c r="D421" s="133"/>
      <c r="E421" s="137" t="s">
        <v>0</v>
      </c>
      <c r="F421" s="157" t="s">
        <v>237</v>
      </c>
      <c r="G421" s="157"/>
      <c r="H421" s="158"/>
      <c r="I421" s="159"/>
      <c r="J421" s="160"/>
      <c r="K421" s="135"/>
      <c r="L421" s="135"/>
      <c r="M421" s="135"/>
      <c r="N421" s="135"/>
      <c r="O421" s="136"/>
      <c r="P421" s="136"/>
      <c r="Q421" s="136"/>
      <c r="R421" s="133"/>
      <c r="S421" s="133"/>
      <c r="T421" s="132"/>
      <c r="U421" s="6"/>
      <c r="V421" s="8"/>
      <c r="W421" s="8"/>
      <c r="X421" s="134" t="str">
        <f>F421</f>
        <v>Výztuž železobetonových konstrukcí vodních staveb  
  přehrad, jezů a plavebních komor, spodní stavby vodních elektráren, jader přehrad, odběrných věží 
  a výpustných zařízení, opěrných zdí, šachet, šachtic a ostatních konstrukcí 
    svařované sítě z ocelových tažených drátů jakéhokoliv druhu oceli 
      jakéhokoliv průměru a roztečí</v>
      </c>
      <c r="Y421" s="9"/>
      <c r="AA421" s="11"/>
    </row>
    <row r="422" spans="1:27" ht="7.5" customHeight="1" outlineLevel="4" x14ac:dyDescent="0.15">
      <c r="B422" s="71"/>
      <c r="C422" s="71"/>
      <c r="D422" s="62"/>
      <c r="E422" s="62"/>
      <c r="F422" s="63"/>
      <c r="G422" s="62"/>
      <c r="H422" s="67"/>
      <c r="I422" s="106"/>
      <c r="J422" s="65"/>
      <c r="K422" s="67"/>
      <c r="L422" s="67"/>
      <c r="M422" s="67"/>
      <c r="N422" s="67"/>
      <c r="O422" s="65"/>
      <c r="P422" s="65"/>
      <c r="Q422" s="65"/>
      <c r="R422" s="62"/>
      <c r="S422" s="62"/>
      <c r="T422" s="71"/>
      <c r="U422" s="8"/>
      <c r="X422" s="62"/>
    </row>
    <row r="423" spans="1:27" ht="11.25" outlineLevel="4" x14ac:dyDescent="0.2">
      <c r="A423" s="138"/>
      <c r="B423" s="139"/>
      <c r="C423" s="139"/>
      <c r="D423" s="140"/>
      <c r="E423" s="146" t="s">
        <v>1</v>
      </c>
      <c r="F423" s="141" t="s">
        <v>376</v>
      </c>
      <c r="G423" s="140"/>
      <c r="H423" s="142">
        <v>3.3693599999999999</v>
      </c>
      <c r="I423" s="143"/>
      <c r="J423" s="144"/>
      <c r="K423" s="145"/>
      <c r="L423" s="145"/>
      <c r="M423" s="145"/>
      <c r="N423" s="145"/>
      <c r="O423" s="144"/>
      <c r="P423" s="144"/>
      <c r="Q423" s="144"/>
      <c r="R423" s="140"/>
      <c r="S423" s="140"/>
      <c r="T423" s="139"/>
      <c r="U423" s="6"/>
      <c r="V423" s="8"/>
      <c r="W423" s="8"/>
      <c r="X423" s="62"/>
    </row>
    <row r="424" spans="1:27" ht="7.5" customHeight="1" outlineLevel="4" x14ac:dyDescent="0.15">
      <c r="A424" s="8"/>
      <c r="B424" s="71"/>
      <c r="C424" s="71"/>
      <c r="D424" s="62"/>
      <c r="E424" s="62"/>
      <c r="F424" s="105"/>
      <c r="G424" s="62"/>
      <c r="H424" s="67"/>
      <c r="I424" s="106"/>
      <c r="J424" s="65"/>
      <c r="K424" s="67"/>
      <c r="L424" s="67"/>
      <c r="M424" s="67"/>
      <c r="N424" s="67"/>
      <c r="O424" s="65"/>
      <c r="P424" s="65"/>
      <c r="Q424" s="65"/>
      <c r="R424" s="62"/>
      <c r="S424" s="62"/>
      <c r="T424" s="71"/>
      <c r="U424" s="8"/>
      <c r="X424" s="62"/>
    </row>
    <row r="425" spans="1:27" ht="11.25" outlineLevel="3" x14ac:dyDescent="0.2">
      <c r="A425" s="4"/>
      <c r="B425" s="121"/>
      <c r="C425" s="122">
        <v>93</v>
      </c>
      <c r="D425" s="123" t="s">
        <v>114</v>
      </c>
      <c r="E425" s="124" t="s">
        <v>239</v>
      </c>
      <c r="F425" s="125" t="s">
        <v>240</v>
      </c>
      <c r="G425" s="123" t="s">
        <v>121</v>
      </c>
      <c r="H425" s="126">
        <v>7.0274999999999999</v>
      </c>
      <c r="I425" s="127">
        <v>0</v>
      </c>
      <c r="J425" s="128">
        <f>H425*I425</f>
        <v>0</v>
      </c>
      <c r="K425" s="126"/>
      <c r="L425" s="126">
        <f>H425*K425</f>
        <v>0</v>
      </c>
      <c r="M425" s="126"/>
      <c r="N425" s="126">
        <f>H425*M425</f>
        <v>0</v>
      </c>
      <c r="O425" s="128">
        <v>21</v>
      </c>
      <c r="P425" s="128">
        <f>J425*(O425/100)</f>
        <v>0</v>
      </c>
      <c r="Q425" s="128">
        <f>J425+P425</f>
        <v>0</v>
      </c>
      <c r="R425" s="129"/>
      <c r="S425" s="129"/>
      <c r="T425" s="130">
        <v>1</v>
      </c>
      <c r="U425" s="8"/>
      <c r="V425" s="8"/>
      <c r="W425" s="8"/>
      <c r="X425" s="62"/>
    </row>
    <row r="426" spans="1:27" ht="58.5" outlineLevel="4" x14ac:dyDescent="0.2">
      <c r="A426" s="131"/>
      <c r="B426" s="132"/>
      <c r="C426" s="132"/>
      <c r="D426" s="133"/>
      <c r="E426" s="137" t="s">
        <v>0</v>
      </c>
      <c r="F426" s="157" t="s">
        <v>241</v>
      </c>
      <c r="G426" s="157"/>
      <c r="H426" s="158"/>
      <c r="I426" s="159"/>
      <c r="J426" s="160"/>
      <c r="K426" s="135"/>
      <c r="L426" s="135"/>
      <c r="M426" s="135"/>
      <c r="N426" s="135"/>
      <c r="O426" s="136"/>
      <c r="P426" s="136"/>
      <c r="Q426" s="136"/>
      <c r="R426" s="133"/>
      <c r="S426" s="133"/>
      <c r="T426" s="132"/>
      <c r="U426" s="6"/>
      <c r="V426" s="8"/>
      <c r="W426" s="8"/>
      <c r="X426" s="134" t="str">
        <f>F426</f>
        <v>Konstrukce vodních staveb z betonu 
  přehrad, jezů a plavebních komor, spodní stavby vodních elektráren, jader přehrad, odběrných věží 
  a výpustných zařízení, opěrných zdí, šachet, šachtic a ostatních konstrukcí 
    prostého 
    pro prostředí s mrazovými cykly 
      tř. C 30/37</v>
      </c>
      <c r="Y426" s="9"/>
      <c r="AA426" s="11"/>
    </row>
    <row r="427" spans="1:27" ht="7.5" customHeight="1" outlineLevel="4" x14ac:dyDescent="0.15">
      <c r="B427" s="71"/>
      <c r="C427" s="71"/>
      <c r="D427" s="62"/>
      <c r="E427" s="62"/>
      <c r="F427" s="63"/>
      <c r="G427" s="62"/>
      <c r="H427" s="67"/>
      <c r="I427" s="106"/>
      <c r="J427" s="65"/>
      <c r="K427" s="67"/>
      <c r="L427" s="67"/>
      <c r="M427" s="67"/>
      <c r="N427" s="67"/>
      <c r="O427" s="65"/>
      <c r="P427" s="65"/>
      <c r="Q427" s="65"/>
      <c r="R427" s="62"/>
      <c r="S427" s="62"/>
      <c r="T427" s="71"/>
      <c r="U427" s="8"/>
      <c r="X427" s="62"/>
    </row>
    <row r="428" spans="1:27" ht="11.25" outlineLevel="4" x14ac:dyDescent="0.2">
      <c r="A428" s="138"/>
      <c r="B428" s="139"/>
      <c r="C428" s="139"/>
      <c r="D428" s="140"/>
      <c r="E428" s="146" t="s">
        <v>1</v>
      </c>
      <c r="F428" s="141" t="s">
        <v>377</v>
      </c>
      <c r="G428" s="140"/>
      <c r="H428" s="142">
        <v>0.78749999999999998</v>
      </c>
      <c r="I428" s="143"/>
      <c r="J428" s="144"/>
      <c r="K428" s="145"/>
      <c r="L428" s="145"/>
      <c r="M428" s="145"/>
      <c r="N428" s="145"/>
      <c r="O428" s="144"/>
      <c r="P428" s="144"/>
      <c r="Q428" s="144"/>
      <c r="R428" s="140"/>
      <c r="S428" s="140"/>
      <c r="T428" s="139"/>
      <c r="U428" s="6"/>
      <c r="V428" s="8"/>
      <c r="W428" s="8"/>
      <c r="X428" s="62"/>
    </row>
    <row r="429" spans="1:27" ht="11.25" outlineLevel="4" x14ac:dyDescent="0.2">
      <c r="A429" s="138"/>
      <c r="B429" s="139"/>
      <c r="C429" s="139"/>
      <c r="D429" s="140"/>
      <c r="E429" s="146"/>
      <c r="F429" s="141" t="s">
        <v>378</v>
      </c>
      <c r="G429" s="140"/>
      <c r="H429" s="142">
        <v>2.5649999999999995</v>
      </c>
      <c r="I429" s="143"/>
      <c r="J429" s="144"/>
      <c r="K429" s="145"/>
      <c r="L429" s="145"/>
      <c r="M429" s="145"/>
      <c r="N429" s="145"/>
      <c r="O429" s="144"/>
      <c r="P429" s="144"/>
      <c r="Q429" s="144"/>
      <c r="R429" s="140"/>
      <c r="S429" s="140"/>
      <c r="T429" s="139"/>
      <c r="U429" s="6"/>
      <c r="V429" s="8"/>
      <c r="W429" s="8"/>
      <c r="X429" s="62"/>
    </row>
    <row r="430" spans="1:27" ht="11.25" outlineLevel="4" x14ac:dyDescent="0.2">
      <c r="A430" s="138"/>
      <c r="B430" s="139"/>
      <c r="C430" s="139"/>
      <c r="D430" s="140"/>
      <c r="E430" s="146"/>
      <c r="F430" s="141" t="s">
        <v>379</v>
      </c>
      <c r="G430" s="140"/>
      <c r="H430" s="142">
        <v>3.6749999999999998</v>
      </c>
      <c r="I430" s="143"/>
      <c r="J430" s="144"/>
      <c r="K430" s="145"/>
      <c r="L430" s="145"/>
      <c r="M430" s="145"/>
      <c r="N430" s="145"/>
      <c r="O430" s="144"/>
      <c r="P430" s="144"/>
      <c r="Q430" s="144"/>
      <c r="R430" s="140"/>
      <c r="S430" s="140"/>
      <c r="T430" s="139"/>
      <c r="U430" s="6"/>
      <c r="V430" s="8"/>
      <c r="W430" s="8"/>
      <c r="X430" s="62"/>
    </row>
    <row r="431" spans="1:27" ht="7.5" customHeight="1" outlineLevel="4" x14ac:dyDescent="0.15">
      <c r="A431" s="8"/>
      <c r="B431" s="71"/>
      <c r="C431" s="71"/>
      <c r="D431" s="62"/>
      <c r="E431" s="62"/>
      <c r="F431" s="105"/>
      <c r="G431" s="62"/>
      <c r="H431" s="67"/>
      <c r="I431" s="106"/>
      <c r="J431" s="65"/>
      <c r="K431" s="67"/>
      <c r="L431" s="67"/>
      <c r="M431" s="67"/>
      <c r="N431" s="67"/>
      <c r="O431" s="65"/>
      <c r="P431" s="65"/>
      <c r="Q431" s="65"/>
      <c r="R431" s="62"/>
      <c r="S431" s="62"/>
      <c r="T431" s="71"/>
      <c r="U431" s="8"/>
      <c r="X431" s="62"/>
    </row>
    <row r="432" spans="1:27" ht="11.25" outlineLevel="3" x14ac:dyDescent="0.2">
      <c r="A432" s="4"/>
      <c r="B432" s="121"/>
      <c r="C432" s="122">
        <v>94</v>
      </c>
      <c r="D432" s="123" t="s">
        <v>114</v>
      </c>
      <c r="E432" s="124" t="s">
        <v>380</v>
      </c>
      <c r="F432" s="125" t="s">
        <v>381</v>
      </c>
      <c r="G432" s="123" t="s">
        <v>146</v>
      </c>
      <c r="H432" s="126">
        <v>0.42490800000000006</v>
      </c>
      <c r="I432" s="127">
        <v>0</v>
      </c>
      <c r="J432" s="128">
        <f>H432*I432</f>
        <v>0</v>
      </c>
      <c r="K432" s="126">
        <v>1.03955</v>
      </c>
      <c r="L432" s="126">
        <f>H432*K432</f>
        <v>0.44171311140000008</v>
      </c>
      <c r="M432" s="126"/>
      <c r="N432" s="126">
        <f>H432*M432</f>
        <v>0</v>
      </c>
      <c r="O432" s="128">
        <v>21</v>
      </c>
      <c r="P432" s="128">
        <f>J432*(O432/100)</f>
        <v>0</v>
      </c>
      <c r="Q432" s="128">
        <f>J432+P432</f>
        <v>0</v>
      </c>
      <c r="R432" s="129"/>
      <c r="S432" s="129"/>
      <c r="T432" s="130">
        <v>1</v>
      </c>
      <c r="U432" s="8"/>
      <c r="V432" s="8"/>
      <c r="W432" s="8"/>
      <c r="X432" s="62"/>
    </row>
    <row r="433" spans="1:27" ht="48.75" outlineLevel="4" x14ac:dyDescent="0.2">
      <c r="A433" s="131"/>
      <c r="B433" s="132"/>
      <c r="C433" s="132"/>
      <c r="D433" s="133"/>
      <c r="E433" s="137" t="s">
        <v>0</v>
      </c>
      <c r="F433" s="157" t="s">
        <v>237</v>
      </c>
      <c r="G433" s="157"/>
      <c r="H433" s="158"/>
      <c r="I433" s="159"/>
      <c r="J433" s="160"/>
      <c r="K433" s="135"/>
      <c r="L433" s="135"/>
      <c r="M433" s="135"/>
      <c r="N433" s="135"/>
      <c r="O433" s="136"/>
      <c r="P433" s="136"/>
      <c r="Q433" s="136"/>
      <c r="R433" s="133"/>
      <c r="S433" s="133"/>
      <c r="T433" s="132"/>
      <c r="U433" s="6"/>
      <c r="V433" s="8"/>
      <c r="W433" s="8"/>
      <c r="X433" s="134" t="str">
        <f>F433</f>
        <v>Výztuž železobetonových konstrukcí vodních staveb  
  přehrad, jezů a plavebních komor, spodní stavby vodních elektráren, jader přehrad, odběrných věží 
  a výpustných zařízení, opěrných zdí, šachet, šachtic a ostatních konstrukcí 
    svařované sítě z ocelových tažených drátů jakéhokoliv druhu oceli 
      jakéhokoliv průměru a roztečí</v>
      </c>
      <c r="Y433" s="9"/>
      <c r="AA433" s="11"/>
    </row>
    <row r="434" spans="1:27" ht="7.5" customHeight="1" outlineLevel="4" x14ac:dyDescent="0.15">
      <c r="B434" s="71"/>
      <c r="C434" s="71"/>
      <c r="D434" s="62"/>
      <c r="E434" s="62"/>
      <c r="F434" s="63"/>
      <c r="G434" s="62"/>
      <c r="H434" s="67"/>
      <c r="I434" s="106"/>
      <c r="J434" s="65"/>
      <c r="K434" s="67"/>
      <c r="L434" s="67"/>
      <c r="M434" s="67"/>
      <c r="N434" s="67"/>
      <c r="O434" s="65"/>
      <c r="P434" s="65"/>
      <c r="Q434" s="65"/>
      <c r="R434" s="62"/>
      <c r="S434" s="62"/>
      <c r="T434" s="71"/>
      <c r="U434" s="8"/>
      <c r="X434" s="62"/>
    </row>
    <row r="435" spans="1:27" ht="11.25" outlineLevel="4" x14ac:dyDescent="0.2">
      <c r="A435" s="138"/>
      <c r="B435" s="139"/>
      <c r="C435" s="139"/>
      <c r="D435" s="140"/>
      <c r="E435" s="146" t="s">
        <v>1</v>
      </c>
      <c r="F435" s="141" t="s">
        <v>382</v>
      </c>
      <c r="G435" s="140"/>
      <c r="H435" s="142">
        <v>0.42490800000000006</v>
      </c>
      <c r="I435" s="143"/>
      <c r="J435" s="144"/>
      <c r="K435" s="145"/>
      <c r="L435" s="145"/>
      <c r="M435" s="145"/>
      <c r="N435" s="145"/>
      <c r="O435" s="144"/>
      <c r="P435" s="144"/>
      <c r="Q435" s="144"/>
      <c r="R435" s="140"/>
      <c r="S435" s="140"/>
      <c r="T435" s="139"/>
      <c r="U435" s="6"/>
      <c r="V435" s="8"/>
      <c r="W435" s="8"/>
      <c r="X435" s="62"/>
    </row>
    <row r="436" spans="1:27" ht="7.5" customHeight="1" outlineLevel="4" x14ac:dyDescent="0.15">
      <c r="A436" s="8"/>
      <c r="B436" s="71"/>
      <c r="C436" s="71"/>
      <c r="D436" s="62"/>
      <c r="E436" s="62"/>
      <c r="F436" s="105"/>
      <c r="G436" s="62"/>
      <c r="H436" s="67"/>
      <c r="I436" s="106"/>
      <c r="J436" s="65"/>
      <c r="K436" s="67"/>
      <c r="L436" s="67"/>
      <c r="M436" s="67"/>
      <c r="N436" s="67"/>
      <c r="O436" s="65"/>
      <c r="P436" s="65"/>
      <c r="Q436" s="65"/>
      <c r="R436" s="62"/>
      <c r="S436" s="62"/>
      <c r="T436" s="71"/>
      <c r="U436" s="8"/>
      <c r="X436" s="62"/>
    </row>
    <row r="437" spans="1:27" ht="11.25" outlineLevel="3" x14ac:dyDescent="0.2">
      <c r="A437" s="4"/>
      <c r="B437" s="121"/>
      <c r="C437" s="122">
        <v>95</v>
      </c>
      <c r="D437" s="123" t="s">
        <v>114</v>
      </c>
      <c r="E437" s="124" t="s">
        <v>245</v>
      </c>
      <c r="F437" s="125" t="s">
        <v>246</v>
      </c>
      <c r="G437" s="123" t="s">
        <v>117</v>
      </c>
      <c r="H437" s="126">
        <v>84.910000000000011</v>
      </c>
      <c r="I437" s="127">
        <v>0</v>
      </c>
      <c r="J437" s="128">
        <f>H437*I437</f>
        <v>0</v>
      </c>
      <c r="K437" s="126">
        <v>7.26E-3</v>
      </c>
      <c r="L437" s="126">
        <f>H437*K437</f>
        <v>0.61644660000000007</v>
      </c>
      <c r="M437" s="126"/>
      <c r="N437" s="126">
        <f>H437*M437</f>
        <v>0</v>
      </c>
      <c r="O437" s="128">
        <v>21</v>
      </c>
      <c r="P437" s="128">
        <f>J437*(O437/100)</f>
        <v>0</v>
      </c>
      <c r="Q437" s="128">
        <f>J437+P437</f>
        <v>0</v>
      </c>
      <c r="R437" s="129"/>
      <c r="S437" s="129"/>
      <c r="T437" s="130">
        <v>1</v>
      </c>
      <c r="U437" s="8"/>
      <c r="V437" s="8"/>
      <c r="W437" s="8"/>
      <c r="X437" s="62"/>
    </row>
    <row r="438" spans="1:27" ht="48.75" outlineLevel="4" x14ac:dyDescent="0.2">
      <c r="A438" s="131"/>
      <c r="B438" s="132"/>
      <c r="C438" s="132"/>
      <c r="D438" s="133"/>
      <c r="E438" s="137" t="s">
        <v>0</v>
      </c>
      <c r="F438" s="157" t="s">
        <v>247</v>
      </c>
      <c r="G438" s="157"/>
      <c r="H438" s="158"/>
      <c r="I438" s="159"/>
      <c r="J438" s="160"/>
      <c r="K438" s="135"/>
      <c r="L438" s="135"/>
      <c r="M438" s="135"/>
      <c r="N438" s="135"/>
      <c r="O438" s="136"/>
      <c r="P438" s="136"/>
      <c r="Q438" s="136"/>
      <c r="R438" s="133"/>
      <c r="S438" s="133"/>
      <c r="T438" s="132"/>
      <c r="U438" s="6"/>
      <c r="V438" s="8"/>
      <c r="W438" s="8"/>
      <c r="X438" s="134" t="str">
        <f>F438</f>
        <v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zřízení 
      ploch rovinných</v>
      </c>
      <c r="Y438" s="9"/>
      <c r="AA438" s="11"/>
    </row>
    <row r="439" spans="1:27" ht="7.5" customHeight="1" outlineLevel="4" x14ac:dyDescent="0.15">
      <c r="B439" s="71"/>
      <c r="C439" s="71"/>
      <c r="D439" s="62"/>
      <c r="E439" s="62"/>
      <c r="F439" s="63"/>
      <c r="G439" s="62"/>
      <c r="H439" s="67"/>
      <c r="I439" s="106"/>
      <c r="J439" s="65"/>
      <c r="K439" s="67"/>
      <c r="L439" s="67"/>
      <c r="M439" s="67"/>
      <c r="N439" s="67"/>
      <c r="O439" s="65"/>
      <c r="P439" s="65"/>
      <c r="Q439" s="65"/>
      <c r="R439" s="62"/>
      <c r="S439" s="62"/>
      <c r="T439" s="71"/>
      <c r="U439" s="8"/>
      <c r="X439" s="62"/>
    </row>
    <row r="440" spans="1:27" ht="11.25" outlineLevel="4" x14ac:dyDescent="0.2">
      <c r="A440" s="138"/>
      <c r="B440" s="139"/>
      <c r="C440" s="139"/>
      <c r="D440" s="140"/>
      <c r="E440" s="146" t="s">
        <v>1</v>
      </c>
      <c r="F440" s="141" t="s">
        <v>383</v>
      </c>
      <c r="G440" s="140"/>
      <c r="H440" s="142">
        <v>17.89</v>
      </c>
      <c r="I440" s="143"/>
      <c r="J440" s="144"/>
      <c r="K440" s="145"/>
      <c r="L440" s="145"/>
      <c r="M440" s="145"/>
      <c r="N440" s="145"/>
      <c r="O440" s="144"/>
      <c r="P440" s="144"/>
      <c r="Q440" s="144"/>
      <c r="R440" s="140"/>
      <c r="S440" s="140"/>
      <c r="T440" s="139"/>
      <c r="U440" s="6"/>
      <c r="V440" s="8"/>
      <c r="W440" s="8"/>
      <c r="X440" s="62"/>
    </row>
    <row r="441" spans="1:27" ht="11.25" outlineLevel="4" x14ac:dyDescent="0.2">
      <c r="A441" s="138"/>
      <c r="B441" s="139"/>
      <c r="C441" s="139"/>
      <c r="D441" s="140"/>
      <c r="E441" s="146"/>
      <c r="F441" s="141" t="s">
        <v>384</v>
      </c>
      <c r="G441" s="140"/>
      <c r="H441" s="142">
        <v>2.1</v>
      </c>
      <c r="I441" s="143"/>
      <c r="J441" s="144"/>
      <c r="K441" s="145"/>
      <c r="L441" s="145"/>
      <c r="M441" s="145"/>
      <c r="N441" s="145"/>
      <c r="O441" s="144"/>
      <c r="P441" s="144"/>
      <c r="Q441" s="144"/>
      <c r="R441" s="140"/>
      <c r="S441" s="140"/>
      <c r="T441" s="139"/>
      <c r="U441" s="6"/>
      <c r="V441" s="8"/>
      <c r="W441" s="8"/>
      <c r="X441" s="62"/>
    </row>
    <row r="442" spans="1:27" ht="11.25" outlineLevel="4" x14ac:dyDescent="0.2">
      <c r="A442" s="138"/>
      <c r="B442" s="139"/>
      <c r="C442" s="139"/>
      <c r="D442" s="140"/>
      <c r="E442" s="146"/>
      <c r="F442" s="141" t="s">
        <v>385</v>
      </c>
      <c r="G442" s="140"/>
      <c r="H442" s="142">
        <v>3.27</v>
      </c>
      <c r="I442" s="143"/>
      <c r="J442" s="144"/>
      <c r="K442" s="145"/>
      <c r="L442" s="145"/>
      <c r="M442" s="145"/>
      <c r="N442" s="145"/>
      <c r="O442" s="144"/>
      <c r="P442" s="144"/>
      <c r="Q442" s="144"/>
      <c r="R442" s="140"/>
      <c r="S442" s="140"/>
      <c r="T442" s="139"/>
      <c r="U442" s="6"/>
      <c r="V442" s="8"/>
      <c r="W442" s="8"/>
      <c r="X442" s="62"/>
    </row>
    <row r="443" spans="1:27" ht="11.25" outlineLevel="4" x14ac:dyDescent="0.2">
      <c r="A443" s="138"/>
      <c r="B443" s="139"/>
      <c r="C443" s="139"/>
      <c r="D443" s="140"/>
      <c r="E443" s="146"/>
      <c r="F443" s="141" t="s">
        <v>386</v>
      </c>
      <c r="G443" s="140"/>
      <c r="H443" s="142">
        <v>61.65</v>
      </c>
      <c r="I443" s="143"/>
      <c r="J443" s="144"/>
      <c r="K443" s="145"/>
      <c r="L443" s="145"/>
      <c r="M443" s="145"/>
      <c r="N443" s="145"/>
      <c r="O443" s="144"/>
      <c r="P443" s="144"/>
      <c r="Q443" s="144"/>
      <c r="R443" s="140"/>
      <c r="S443" s="140"/>
      <c r="T443" s="139"/>
      <c r="U443" s="6"/>
      <c r="V443" s="8"/>
      <c r="W443" s="8"/>
      <c r="X443" s="62"/>
    </row>
    <row r="444" spans="1:27" ht="7.5" customHeight="1" outlineLevel="4" x14ac:dyDescent="0.15">
      <c r="A444" s="8"/>
      <c r="B444" s="71"/>
      <c r="C444" s="71"/>
      <c r="D444" s="62"/>
      <c r="E444" s="62"/>
      <c r="F444" s="105"/>
      <c r="G444" s="62"/>
      <c r="H444" s="67"/>
      <c r="I444" s="106"/>
      <c r="J444" s="65"/>
      <c r="K444" s="67"/>
      <c r="L444" s="67"/>
      <c r="M444" s="67"/>
      <c r="N444" s="67"/>
      <c r="O444" s="65"/>
      <c r="P444" s="65"/>
      <c r="Q444" s="65"/>
      <c r="R444" s="62"/>
      <c r="S444" s="62"/>
      <c r="T444" s="71"/>
      <c r="U444" s="8"/>
      <c r="X444" s="62"/>
    </row>
    <row r="445" spans="1:27" ht="11.25" outlineLevel="3" x14ac:dyDescent="0.2">
      <c r="A445" s="4"/>
      <c r="B445" s="121"/>
      <c r="C445" s="122">
        <v>96</v>
      </c>
      <c r="D445" s="123" t="s">
        <v>114</v>
      </c>
      <c r="E445" s="124" t="s">
        <v>250</v>
      </c>
      <c r="F445" s="125" t="s">
        <v>251</v>
      </c>
      <c r="G445" s="123" t="s">
        <v>117</v>
      </c>
      <c r="H445" s="126">
        <v>84.91</v>
      </c>
      <c r="I445" s="127">
        <v>0</v>
      </c>
      <c r="J445" s="128">
        <f>H445*I445</f>
        <v>0</v>
      </c>
      <c r="K445" s="126">
        <v>8.5999999999999998E-4</v>
      </c>
      <c r="L445" s="126">
        <f>H445*K445</f>
        <v>7.3022599999999993E-2</v>
      </c>
      <c r="M445" s="126"/>
      <c r="N445" s="126">
        <f>H445*M445</f>
        <v>0</v>
      </c>
      <c r="O445" s="128">
        <v>21</v>
      </c>
      <c r="P445" s="128">
        <f>J445*(O445/100)</f>
        <v>0</v>
      </c>
      <c r="Q445" s="128">
        <f>J445+P445</f>
        <v>0</v>
      </c>
      <c r="R445" s="129"/>
      <c r="S445" s="129"/>
      <c r="T445" s="130">
        <v>1</v>
      </c>
      <c r="U445" s="8"/>
      <c r="V445" s="8"/>
      <c r="W445" s="8"/>
      <c r="X445" s="62"/>
    </row>
    <row r="446" spans="1:27" ht="48.75" outlineLevel="4" x14ac:dyDescent="0.2">
      <c r="A446" s="131"/>
      <c r="B446" s="132"/>
      <c r="C446" s="132"/>
      <c r="D446" s="133"/>
      <c r="E446" s="137" t="s">
        <v>0</v>
      </c>
      <c r="F446" s="157" t="s">
        <v>252</v>
      </c>
      <c r="G446" s="157"/>
      <c r="H446" s="158"/>
      <c r="I446" s="159"/>
      <c r="J446" s="160"/>
      <c r="K446" s="135"/>
      <c r="L446" s="135"/>
      <c r="M446" s="135"/>
      <c r="N446" s="135"/>
      <c r="O446" s="136"/>
      <c r="P446" s="136"/>
      <c r="Q446" s="136"/>
      <c r="R446" s="133"/>
      <c r="S446" s="133"/>
      <c r="T446" s="132"/>
      <c r="U446" s="6"/>
      <c r="V446" s="8"/>
      <c r="W446" s="8"/>
      <c r="X446" s="134" t="str">
        <f>F446</f>
        <v>Bednění konstrukcí z betonu prostého nebo železového vodních staveb  
  přehrad, jezů a plavebních komor, spodní stavby vodních elektráren, jader přehrad, odběrných věží 
  a výpustných zařízení, opěrných zdí, šachet, šachtic a ostatních konstrukcí 
    odstranění 
      ploch rovinných</v>
      </c>
      <c r="Y446" s="9"/>
      <c r="AA446" s="11"/>
    </row>
    <row r="447" spans="1:27" ht="7.5" customHeight="1" outlineLevel="4" x14ac:dyDescent="0.15">
      <c r="B447" s="71"/>
      <c r="C447" s="71"/>
      <c r="D447" s="62"/>
      <c r="E447" s="62"/>
      <c r="F447" s="63"/>
      <c r="G447" s="62"/>
      <c r="H447" s="67"/>
      <c r="I447" s="106"/>
      <c r="J447" s="65"/>
      <c r="K447" s="67"/>
      <c r="L447" s="67"/>
      <c r="M447" s="67"/>
      <c r="N447" s="67"/>
      <c r="O447" s="65"/>
      <c r="P447" s="65"/>
      <c r="Q447" s="65"/>
      <c r="R447" s="62"/>
      <c r="S447" s="62"/>
      <c r="T447" s="71"/>
      <c r="U447" s="8"/>
      <c r="X447" s="62"/>
    </row>
    <row r="448" spans="1:27" ht="11.25" outlineLevel="3" x14ac:dyDescent="0.2">
      <c r="A448" s="4"/>
      <c r="B448" s="121"/>
      <c r="C448" s="122">
        <v>97</v>
      </c>
      <c r="D448" s="123" t="s">
        <v>114</v>
      </c>
      <c r="E448" s="124" t="s">
        <v>387</v>
      </c>
      <c r="F448" s="125" t="s">
        <v>388</v>
      </c>
      <c r="G448" s="123" t="s">
        <v>174</v>
      </c>
      <c r="H448" s="126">
        <v>1</v>
      </c>
      <c r="I448" s="127">
        <v>0</v>
      </c>
      <c r="J448" s="128">
        <f>H448*I448</f>
        <v>0</v>
      </c>
      <c r="K448" s="126">
        <v>0.14401</v>
      </c>
      <c r="L448" s="126">
        <f>H448*K448</f>
        <v>0.14401</v>
      </c>
      <c r="M448" s="126"/>
      <c r="N448" s="126">
        <f>H448*M448</f>
        <v>0</v>
      </c>
      <c r="O448" s="128">
        <v>21</v>
      </c>
      <c r="P448" s="128">
        <f>J448*(O448/100)</f>
        <v>0</v>
      </c>
      <c r="Q448" s="128">
        <f>J448+P448</f>
        <v>0</v>
      </c>
      <c r="R448" s="129"/>
      <c r="S448" s="129"/>
      <c r="T448" s="130">
        <v>1</v>
      </c>
      <c r="U448" s="8"/>
      <c r="V448" s="8"/>
      <c r="W448" s="8"/>
      <c r="X448" s="62"/>
    </row>
    <row r="449" spans="1:27" ht="9.75" outlineLevel="4" x14ac:dyDescent="0.2">
      <c r="A449" s="131"/>
      <c r="B449" s="132"/>
      <c r="C449" s="132"/>
      <c r="D449" s="133"/>
      <c r="E449" s="137" t="s">
        <v>0</v>
      </c>
      <c r="F449" s="157" t="s">
        <v>389</v>
      </c>
      <c r="G449" s="157"/>
      <c r="H449" s="158"/>
      <c r="I449" s="159"/>
      <c r="J449" s="160"/>
      <c r="K449" s="135"/>
      <c r="L449" s="135"/>
      <c r="M449" s="135"/>
      <c r="N449" s="135"/>
      <c r="O449" s="136"/>
      <c r="P449" s="136"/>
      <c r="Q449" s="136"/>
      <c r="R449" s="133"/>
      <c r="S449" s="133"/>
      <c r="T449" s="132"/>
      <c r="U449" s="6"/>
      <c r="V449" s="8"/>
      <c r="W449" s="8"/>
      <c r="X449" s="134" t="str">
        <f>F449</f>
        <v>Osazení dílců rámové konstrukce propustků a podchodů hmotnosti jednotlivě do 5 t</v>
      </c>
      <c r="Y449" s="9"/>
      <c r="AA449" s="11"/>
    </row>
    <row r="450" spans="1:27" ht="7.5" customHeight="1" outlineLevel="4" x14ac:dyDescent="0.15">
      <c r="B450" s="71"/>
      <c r="C450" s="71"/>
      <c r="D450" s="62"/>
      <c r="E450" s="62"/>
      <c r="F450" s="63"/>
      <c r="G450" s="62"/>
      <c r="H450" s="67"/>
      <c r="I450" s="106"/>
      <c r="J450" s="65"/>
      <c r="K450" s="67"/>
      <c r="L450" s="67"/>
      <c r="M450" s="67"/>
      <c r="N450" s="67"/>
      <c r="O450" s="65"/>
      <c r="P450" s="65"/>
      <c r="Q450" s="65"/>
      <c r="R450" s="62"/>
      <c r="S450" s="62"/>
      <c r="T450" s="71"/>
      <c r="U450" s="8"/>
      <c r="X450" s="62"/>
    </row>
    <row r="451" spans="1:27" ht="11.25" outlineLevel="3" x14ac:dyDescent="0.2">
      <c r="A451" s="4"/>
      <c r="B451" s="121"/>
      <c r="C451" s="122">
        <v>98</v>
      </c>
      <c r="D451" s="123" t="s">
        <v>171</v>
      </c>
      <c r="E451" s="124" t="s">
        <v>390</v>
      </c>
      <c r="F451" s="125" t="s">
        <v>391</v>
      </c>
      <c r="G451" s="123" t="s">
        <v>174</v>
      </c>
      <c r="H451" s="126">
        <v>1</v>
      </c>
      <c r="I451" s="127">
        <v>0</v>
      </c>
      <c r="J451" s="128">
        <f>H451*I451</f>
        <v>0</v>
      </c>
      <c r="K451" s="126">
        <v>5.15</v>
      </c>
      <c r="L451" s="126">
        <f>H451*K451</f>
        <v>5.15</v>
      </c>
      <c r="M451" s="126"/>
      <c r="N451" s="126">
        <f>H451*M451</f>
        <v>0</v>
      </c>
      <c r="O451" s="128">
        <v>21</v>
      </c>
      <c r="P451" s="128">
        <f>J451*(O451/100)</f>
        <v>0</v>
      </c>
      <c r="Q451" s="128">
        <f>J451+P451</f>
        <v>0</v>
      </c>
      <c r="R451" s="129"/>
      <c r="S451" s="129"/>
      <c r="T451" s="130">
        <v>1</v>
      </c>
      <c r="U451" s="8"/>
      <c r="V451" s="8"/>
      <c r="W451" s="8"/>
      <c r="X451" s="62"/>
    </row>
    <row r="452" spans="1:27" ht="9.75" outlineLevel="4" x14ac:dyDescent="0.2">
      <c r="A452" s="131"/>
      <c r="B452" s="132"/>
      <c r="C452" s="132"/>
      <c r="D452" s="133"/>
      <c r="E452" s="137" t="s">
        <v>0</v>
      </c>
      <c r="F452" s="157" t="s">
        <v>43</v>
      </c>
      <c r="G452" s="157"/>
      <c r="H452" s="158"/>
      <c r="I452" s="159"/>
      <c r="J452" s="160"/>
      <c r="K452" s="135"/>
      <c r="L452" s="135"/>
      <c r="M452" s="135"/>
      <c r="N452" s="135"/>
      <c r="O452" s="136"/>
      <c r="P452" s="136"/>
      <c r="Q452" s="136"/>
      <c r="R452" s="133"/>
      <c r="S452" s="133"/>
      <c r="T452" s="132"/>
      <c r="U452" s="6"/>
      <c r="V452" s="8"/>
      <c r="W452" s="8"/>
      <c r="X452" s="134" t="str">
        <f>F452</f>
        <v>---</v>
      </c>
      <c r="Y452" s="9"/>
      <c r="AA452" s="11"/>
    </row>
    <row r="453" spans="1:27" ht="7.5" customHeight="1" outlineLevel="4" x14ac:dyDescent="0.15">
      <c r="B453" s="71"/>
      <c r="C453" s="71"/>
      <c r="D453" s="62"/>
      <c r="E453" s="62"/>
      <c r="F453" s="63"/>
      <c r="G453" s="62"/>
      <c r="H453" s="67"/>
      <c r="I453" s="106"/>
      <c r="J453" s="65"/>
      <c r="K453" s="67"/>
      <c r="L453" s="67"/>
      <c r="M453" s="67"/>
      <c r="N453" s="67"/>
      <c r="O453" s="65"/>
      <c r="P453" s="65"/>
      <c r="Q453" s="65"/>
      <c r="R453" s="62"/>
      <c r="S453" s="62"/>
      <c r="T453" s="71"/>
      <c r="U453" s="8"/>
      <c r="X453" s="62"/>
    </row>
    <row r="454" spans="1:27" ht="11.25" outlineLevel="3" x14ac:dyDescent="0.2">
      <c r="A454" s="4"/>
      <c r="B454" s="121"/>
      <c r="C454" s="122">
        <v>99</v>
      </c>
      <c r="D454" s="123" t="s">
        <v>114</v>
      </c>
      <c r="E454" s="124" t="s">
        <v>392</v>
      </c>
      <c r="F454" s="125" t="s">
        <v>393</v>
      </c>
      <c r="G454" s="123" t="s">
        <v>174</v>
      </c>
      <c r="H454" s="126">
        <v>4</v>
      </c>
      <c r="I454" s="127">
        <v>0</v>
      </c>
      <c r="J454" s="128">
        <f>H454*I454</f>
        <v>0</v>
      </c>
      <c r="K454" s="126">
        <v>0.20716000000000001</v>
      </c>
      <c r="L454" s="126">
        <f>H454*K454</f>
        <v>0.82864000000000004</v>
      </c>
      <c r="M454" s="126"/>
      <c r="N454" s="126">
        <f>H454*M454</f>
        <v>0</v>
      </c>
      <c r="O454" s="128">
        <v>21</v>
      </c>
      <c r="P454" s="128">
        <f>J454*(O454/100)</f>
        <v>0</v>
      </c>
      <c r="Q454" s="128">
        <f>J454+P454</f>
        <v>0</v>
      </c>
      <c r="R454" s="129"/>
      <c r="S454" s="129"/>
      <c r="T454" s="130">
        <v>1</v>
      </c>
      <c r="U454" s="8"/>
      <c r="V454" s="8"/>
      <c r="W454" s="8"/>
      <c r="X454" s="62"/>
    </row>
    <row r="455" spans="1:27" ht="9.75" outlineLevel="4" x14ac:dyDescent="0.2">
      <c r="A455" s="131"/>
      <c r="B455" s="132"/>
      <c r="C455" s="132"/>
      <c r="D455" s="133"/>
      <c r="E455" s="137" t="s">
        <v>0</v>
      </c>
      <c r="F455" s="157" t="s">
        <v>394</v>
      </c>
      <c r="G455" s="157"/>
      <c r="H455" s="158"/>
      <c r="I455" s="159"/>
      <c r="J455" s="160"/>
      <c r="K455" s="135"/>
      <c r="L455" s="135"/>
      <c r="M455" s="135"/>
      <c r="N455" s="135"/>
      <c r="O455" s="136"/>
      <c r="P455" s="136"/>
      <c r="Q455" s="136"/>
      <c r="R455" s="133"/>
      <c r="S455" s="133"/>
      <c r="T455" s="132"/>
      <c r="U455" s="6"/>
      <c r="V455" s="8"/>
      <c r="W455" s="8"/>
      <c r="X455" s="134" t="str">
        <f>F455</f>
        <v>Osazení dílců rámové konstrukce propustků a podchodů hmotnosti jednotlivě přes 5 do 10 t</v>
      </c>
      <c r="Y455" s="9"/>
      <c r="AA455" s="11"/>
    </row>
    <row r="456" spans="1:27" ht="7.5" customHeight="1" outlineLevel="4" x14ac:dyDescent="0.15">
      <c r="B456" s="71"/>
      <c r="C456" s="71"/>
      <c r="D456" s="62"/>
      <c r="E456" s="62"/>
      <c r="F456" s="63"/>
      <c r="G456" s="62"/>
      <c r="H456" s="67"/>
      <c r="I456" s="106"/>
      <c r="J456" s="65"/>
      <c r="K456" s="67"/>
      <c r="L456" s="67"/>
      <c r="M456" s="67"/>
      <c r="N456" s="67"/>
      <c r="O456" s="65"/>
      <c r="P456" s="65"/>
      <c r="Q456" s="65"/>
      <c r="R456" s="62"/>
      <c r="S456" s="62"/>
      <c r="T456" s="71"/>
      <c r="U456" s="8"/>
      <c r="X456" s="62"/>
    </row>
    <row r="457" spans="1:27" ht="11.25" outlineLevel="3" x14ac:dyDescent="0.2">
      <c r="A457" s="4"/>
      <c r="B457" s="121"/>
      <c r="C457" s="122">
        <v>100</v>
      </c>
      <c r="D457" s="123" t="s">
        <v>171</v>
      </c>
      <c r="E457" s="124" t="s">
        <v>395</v>
      </c>
      <c r="F457" s="125" t="s">
        <v>396</v>
      </c>
      <c r="G457" s="123" t="s">
        <v>174</v>
      </c>
      <c r="H457" s="126">
        <v>4</v>
      </c>
      <c r="I457" s="127">
        <v>0</v>
      </c>
      <c r="J457" s="128">
        <f>H457*I457</f>
        <v>0</v>
      </c>
      <c r="K457" s="126">
        <v>5.9379999999999997</v>
      </c>
      <c r="L457" s="126">
        <f>H457*K457</f>
        <v>23.751999999999999</v>
      </c>
      <c r="M457" s="126"/>
      <c r="N457" s="126">
        <f>H457*M457</f>
        <v>0</v>
      </c>
      <c r="O457" s="128">
        <v>21</v>
      </c>
      <c r="P457" s="128">
        <f>J457*(O457/100)</f>
        <v>0</v>
      </c>
      <c r="Q457" s="128">
        <f>J457+P457</f>
        <v>0</v>
      </c>
      <c r="R457" s="129"/>
      <c r="S457" s="129"/>
      <c r="T457" s="130">
        <v>1</v>
      </c>
      <c r="U457" s="8"/>
      <c r="V457" s="8"/>
      <c r="W457" s="8"/>
      <c r="X457" s="62"/>
    </row>
    <row r="458" spans="1:27" ht="9.75" outlineLevel="4" x14ac:dyDescent="0.2">
      <c r="A458" s="131"/>
      <c r="B458" s="132"/>
      <c r="C458" s="132"/>
      <c r="D458" s="133"/>
      <c r="E458" s="137" t="s">
        <v>0</v>
      </c>
      <c r="F458" s="157" t="s">
        <v>43</v>
      </c>
      <c r="G458" s="157"/>
      <c r="H458" s="158"/>
      <c r="I458" s="159"/>
      <c r="J458" s="160"/>
      <c r="K458" s="135"/>
      <c r="L458" s="135"/>
      <c r="M458" s="135"/>
      <c r="N458" s="135"/>
      <c r="O458" s="136"/>
      <c r="P458" s="136"/>
      <c r="Q458" s="136"/>
      <c r="R458" s="133"/>
      <c r="S458" s="133"/>
      <c r="T458" s="132"/>
      <c r="U458" s="6"/>
      <c r="V458" s="8"/>
      <c r="W458" s="8"/>
      <c r="X458" s="134" t="str">
        <f>F458</f>
        <v>---</v>
      </c>
      <c r="Y458" s="9"/>
      <c r="AA458" s="11"/>
    </row>
    <row r="459" spans="1:27" ht="7.5" customHeight="1" outlineLevel="4" x14ac:dyDescent="0.15">
      <c r="B459" s="71"/>
      <c r="C459" s="71"/>
      <c r="D459" s="62"/>
      <c r="E459" s="62"/>
      <c r="F459" s="63"/>
      <c r="G459" s="62"/>
      <c r="H459" s="67"/>
      <c r="I459" s="106"/>
      <c r="J459" s="65"/>
      <c r="K459" s="67"/>
      <c r="L459" s="67"/>
      <c r="M459" s="67"/>
      <c r="N459" s="67"/>
      <c r="O459" s="65"/>
      <c r="P459" s="65"/>
      <c r="Q459" s="65"/>
      <c r="R459" s="62"/>
      <c r="S459" s="62"/>
      <c r="T459" s="71"/>
      <c r="U459" s="8"/>
      <c r="X459" s="62"/>
    </row>
    <row r="460" spans="1:27" outlineLevel="3" x14ac:dyDescent="0.15">
      <c r="B460" s="6"/>
      <c r="C460" s="6"/>
      <c r="D460" s="6"/>
      <c r="E460" s="6"/>
      <c r="F460" s="6"/>
      <c r="G460" s="6"/>
      <c r="H460" s="6"/>
      <c r="I460" s="8"/>
      <c r="J460" s="8"/>
      <c r="K460" s="6"/>
      <c r="L460" s="6"/>
      <c r="M460" s="6"/>
      <c r="N460" s="6"/>
      <c r="O460" s="6"/>
      <c r="P460" s="8"/>
      <c r="Q460" s="8"/>
      <c r="R460" s="8"/>
      <c r="S460" s="6"/>
      <c r="T460" s="6"/>
      <c r="X460" s="6"/>
    </row>
    <row r="461" spans="1:27" ht="11.25" outlineLevel="2" x14ac:dyDescent="0.2">
      <c r="A461" s="98" t="s">
        <v>98</v>
      </c>
      <c r="B461" s="102">
        <v>3</v>
      </c>
      <c r="C461" s="115"/>
      <c r="D461" s="116" t="s">
        <v>113</v>
      </c>
      <c r="E461" s="116"/>
      <c r="F461" s="117" t="s">
        <v>86</v>
      </c>
      <c r="G461" s="116"/>
      <c r="H461" s="118"/>
      <c r="I461" s="119"/>
      <c r="J461" s="100">
        <f>SUBTOTAL(9,J462:J480)</f>
        <v>0</v>
      </c>
      <c r="K461" s="118"/>
      <c r="L461" s="101">
        <f>SUBTOTAL(9,L462:L480)</f>
        <v>47.624570999999996</v>
      </c>
      <c r="M461" s="118"/>
      <c r="N461" s="101">
        <f>SUBTOTAL(9,N462:N480)</f>
        <v>0</v>
      </c>
      <c r="O461" s="120"/>
      <c r="P461" s="100">
        <f>SUBTOTAL(9,P462:P480)</f>
        <v>0</v>
      </c>
      <c r="Q461" s="100">
        <f>SUBTOTAL(9,Q462:Q480)</f>
        <v>0</v>
      </c>
      <c r="R461" s="116"/>
      <c r="S461" s="116"/>
      <c r="T461" s="102">
        <f>SUBTOTAL(9,T462:T480)</f>
        <v>3</v>
      </c>
      <c r="U461" s="6"/>
      <c r="V461" s="8"/>
      <c r="W461" s="8"/>
      <c r="X461" s="62"/>
    </row>
    <row r="462" spans="1:27" ht="11.25" outlineLevel="3" x14ac:dyDescent="0.2">
      <c r="A462" s="4"/>
      <c r="B462" s="121"/>
      <c r="C462" s="122">
        <v>101</v>
      </c>
      <c r="D462" s="123" t="s">
        <v>114</v>
      </c>
      <c r="E462" s="124" t="s">
        <v>283</v>
      </c>
      <c r="F462" s="125" t="s">
        <v>284</v>
      </c>
      <c r="G462" s="123" t="s">
        <v>117</v>
      </c>
      <c r="H462" s="126">
        <v>84.85</v>
      </c>
      <c r="I462" s="127">
        <v>0</v>
      </c>
      <c r="J462" s="128">
        <f>H462*I462</f>
        <v>0</v>
      </c>
      <c r="K462" s="126">
        <v>0.30005999999999999</v>
      </c>
      <c r="L462" s="126">
        <f>H462*K462</f>
        <v>25.460090999999998</v>
      </c>
      <c r="M462" s="126"/>
      <c r="N462" s="126">
        <f>H462*M462</f>
        <v>0</v>
      </c>
      <c r="O462" s="128">
        <v>21</v>
      </c>
      <c r="P462" s="128">
        <f>J462*(O462/100)</f>
        <v>0</v>
      </c>
      <c r="Q462" s="128">
        <f>J462+P462</f>
        <v>0</v>
      </c>
      <c r="R462" s="129"/>
      <c r="S462" s="129"/>
      <c r="T462" s="130">
        <v>1</v>
      </c>
      <c r="U462" s="8"/>
      <c r="V462" s="8"/>
      <c r="W462" s="8"/>
      <c r="X462" s="62"/>
    </row>
    <row r="463" spans="1:27" ht="29.25" outlineLevel="4" x14ac:dyDescent="0.2">
      <c r="A463" s="131"/>
      <c r="B463" s="132"/>
      <c r="C463" s="132"/>
      <c r="D463" s="133"/>
      <c r="E463" s="137" t="s">
        <v>0</v>
      </c>
      <c r="F463" s="157" t="s">
        <v>285</v>
      </c>
      <c r="G463" s="157"/>
      <c r="H463" s="158"/>
      <c r="I463" s="159"/>
      <c r="J463" s="160"/>
      <c r="K463" s="135"/>
      <c r="L463" s="135"/>
      <c r="M463" s="135"/>
      <c r="N463" s="135"/>
      <c r="O463" s="136"/>
      <c r="P463" s="136"/>
      <c r="Q463" s="136"/>
      <c r="R463" s="133"/>
      <c r="S463" s="133"/>
      <c r="T463" s="132"/>
      <c r="U463" s="6"/>
      <c r="V463" s="8"/>
      <c r="W463" s="8"/>
      <c r="X463" s="134" t="str">
        <f>F463</f>
        <v>Lože pod dlažby  
  z kameniva drceného drobného, tl. vrstvy 
    přes 100 do 150 mm</v>
      </c>
      <c r="Y463" s="9"/>
      <c r="AA463" s="11"/>
    </row>
    <row r="464" spans="1:27" ht="7.5" customHeight="1" outlineLevel="4" x14ac:dyDescent="0.15">
      <c r="B464" s="71"/>
      <c r="C464" s="71"/>
      <c r="D464" s="62"/>
      <c r="E464" s="62"/>
      <c r="F464" s="63"/>
      <c r="G464" s="62"/>
      <c r="H464" s="67"/>
      <c r="I464" s="106"/>
      <c r="J464" s="65"/>
      <c r="K464" s="67"/>
      <c r="L464" s="67"/>
      <c r="M464" s="67"/>
      <c r="N464" s="67"/>
      <c r="O464" s="65"/>
      <c r="P464" s="65"/>
      <c r="Q464" s="65"/>
      <c r="R464" s="62"/>
      <c r="S464" s="62"/>
      <c r="T464" s="71"/>
      <c r="U464" s="8"/>
      <c r="X464" s="62"/>
    </row>
    <row r="465" spans="1:27" ht="11.25" outlineLevel="4" x14ac:dyDescent="0.2">
      <c r="A465" s="138"/>
      <c r="B465" s="139"/>
      <c r="C465" s="139"/>
      <c r="D465" s="140"/>
      <c r="E465" s="146" t="s">
        <v>1</v>
      </c>
      <c r="F465" s="141" t="s">
        <v>365</v>
      </c>
      <c r="G465" s="140"/>
      <c r="H465" s="142">
        <v>37</v>
      </c>
      <c r="I465" s="143"/>
      <c r="J465" s="144"/>
      <c r="K465" s="145"/>
      <c r="L465" s="145"/>
      <c r="M465" s="145"/>
      <c r="N465" s="145"/>
      <c r="O465" s="144"/>
      <c r="P465" s="144"/>
      <c r="Q465" s="144"/>
      <c r="R465" s="140"/>
      <c r="S465" s="140"/>
      <c r="T465" s="139"/>
      <c r="U465" s="6"/>
      <c r="V465" s="8"/>
      <c r="W465" s="8"/>
      <c r="X465" s="62"/>
    </row>
    <row r="466" spans="1:27" ht="11.25" outlineLevel="4" x14ac:dyDescent="0.2">
      <c r="A466" s="138"/>
      <c r="B466" s="139"/>
      <c r="C466" s="139"/>
      <c r="D466" s="140"/>
      <c r="E466" s="146"/>
      <c r="F466" s="141" t="s">
        <v>366</v>
      </c>
      <c r="G466" s="140"/>
      <c r="H466" s="142">
        <v>6.25</v>
      </c>
      <c r="I466" s="143"/>
      <c r="J466" s="144"/>
      <c r="K466" s="145"/>
      <c r="L466" s="145"/>
      <c r="M466" s="145"/>
      <c r="N466" s="145"/>
      <c r="O466" s="144"/>
      <c r="P466" s="144"/>
      <c r="Q466" s="144"/>
      <c r="R466" s="140"/>
      <c r="S466" s="140"/>
      <c r="T466" s="139"/>
      <c r="U466" s="6"/>
      <c r="V466" s="8"/>
      <c r="W466" s="8"/>
      <c r="X466" s="62"/>
    </row>
    <row r="467" spans="1:27" ht="11.25" outlineLevel="4" x14ac:dyDescent="0.2">
      <c r="A467" s="138"/>
      <c r="B467" s="139"/>
      <c r="C467" s="139"/>
      <c r="D467" s="140"/>
      <c r="E467" s="146"/>
      <c r="F467" s="141" t="s">
        <v>367</v>
      </c>
      <c r="G467" s="140"/>
      <c r="H467" s="142">
        <v>17.099999999999998</v>
      </c>
      <c r="I467" s="143"/>
      <c r="J467" s="144"/>
      <c r="K467" s="145"/>
      <c r="L467" s="145"/>
      <c r="M467" s="145"/>
      <c r="N467" s="145"/>
      <c r="O467" s="144"/>
      <c r="P467" s="144"/>
      <c r="Q467" s="144"/>
      <c r="R467" s="140"/>
      <c r="S467" s="140"/>
      <c r="T467" s="139"/>
      <c r="U467" s="6"/>
      <c r="V467" s="8"/>
      <c r="W467" s="8"/>
      <c r="X467" s="62"/>
    </row>
    <row r="468" spans="1:27" ht="11.25" outlineLevel="4" x14ac:dyDescent="0.2">
      <c r="A468" s="138"/>
      <c r="B468" s="139"/>
      <c r="C468" s="139"/>
      <c r="D468" s="140"/>
      <c r="E468" s="146"/>
      <c r="F468" s="141" t="s">
        <v>368</v>
      </c>
      <c r="G468" s="140"/>
      <c r="H468" s="142">
        <v>24.5</v>
      </c>
      <c r="I468" s="143"/>
      <c r="J468" s="144"/>
      <c r="K468" s="145"/>
      <c r="L468" s="145"/>
      <c r="M468" s="145"/>
      <c r="N468" s="145"/>
      <c r="O468" s="144"/>
      <c r="P468" s="144"/>
      <c r="Q468" s="144"/>
      <c r="R468" s="140"/>
      <c r="S468" s="140"/>
      <c r="T468" s="139"/>
      <c r="U468" s="6"/>
      <c r="V468" s="8"/>
      <c r="W468" s="8"/>
      <c r="X468" s="62"/>
    </row>
    <row r="469" spans="1:27" ht="7.5" customHeight="1" outlineLevel="4" x14ac:dyDescent="0.15">
      <c r="A469" s="8"/>
      <c r="B469" s="71"/>
      <c r="C469" s="71"/>
      <c r="D469" s="62"/>
      <c r="E469" s="62"/>
      <c r="F469" s="105"/>
      <c r="G469" s="62"/>
      <c r="H469" s="67"/>
      <c r="I469" s="106"/>
      <c r="J469" s="65"/>
      <c r="K469" s="67"/>
      <c r="L469" s="67"/>
      <c r="M469" s="67"/>
      <c r="N469" s="67"/>
      <c r="O469" s="65"/>
      <c r="P469" s="65"/>
      <c r="Q469" s="65"/>
      <c r="R469" s="62"/>
      <c r="S469" s="62"/>
      <c r="T469" s="71"/>
      <c r="U469" s="8"/>
      <c r="X469" s="62"/>
    </row>
    <row r="470" spans="1:27" ht="11.25" outlineLevel="3" x14ac:dyDescent="0.2">
      <c r="A470" s="4"/>
      <c r="B470" s="121"/>
      <c r="C470" s="122">
        <v>102</v>
      </c>
      <c r="D470" s="123" t="s">
        <v>114</v>
      </c>
      <c r="E470" s="124" t="s">
        <v>295</v>
      </c>
      <c r="F470" s="125" t="s">
        <v>296</v>
      </c>
      <c r="G470" s="123" t="s">
        <v>121</v>
      </c>
      <c r="H470" s="126">
        <v>11.1</v>
      </c>
      <c r="I470" s="127">
        <v>0</v>
      </c>
      <c r="J470" s="128">
        <f>H470*I470</f>
        <v>0</v>
      </c>
      <c r="K470" s="126">
        <v>1.9967999999999999</v>
      </c>
      <c r="L470" s="126">
        <f>H470*K470</f>
        <v>22.164479999999998</v>
      </c>
      <c r="M470" s="126"/>
      <c r="N470" s="126">
        <f>H470*M470</f>
        <v>0</v>
      </c>
      <c r="O470" s="128">
        <v>21</v>
      </c>
      <c r="P470" s="128">
        <f>J470*(O470/100)</f>
        <v>0</v>
      </c>
      <c r="Q470" s="128">
        <f>J470+P470</f>
        <v>0</v>
      </c>
      <c r="R470" s="129"/>
      <c r="S470" s="129"/>
      <c r="T470" s="130">
        <v>1</v>
      </c>
      <c r="U470" s="8"/>
      <c r="V470" s="8"/>
      <c r="W470" s="8"/>
      <c r="X470" s="62"/>
    </row>
    <row r="471" spans="1:27" ht="29.25" outlineLevel="4" x14ac:dyDescent="0.2">
      <c r="A471" s="131"/>
      <c r="B471" s="132"/>
      <c r="C471" s="132"/>
      <c r="D471" s="133"/>
      <c r="E471" s="137" t="s">
        <v>0</v>
      </c>
      <c r="F471" s="157" t="s">
        <v>297</v>
      </c>
      <c r="G471" s="157"/>
      <c r="H471" s="158"/>
      <c r="I471" s="159"/>
      <c r="J471" s="160"/>
      <c r="K471" s="135"/>
      <c r="L471" s="135"/>
      <c r="M471" s="135"/>
      <c r="N471" s="135"/>
      <c r="O471" s="136"/>
      <c r="P471" s="136"/>
      <c r="Q471" s="136"/>
      <c r="R471" s="133"/>
      <c r="S471" s="133"/>
      <c r="T471" s="132"/>
      <c r="U471" s="6"/>
      <c r="V471" s="8"/>
      <c r="W471" s="8"/>
      <c r="X471" s="134" t="str">
        <f>F471</f>
        <v>Rovnanina z lomového kamene upraveného, tříděného  
  jakékoliv tloušťky rovnaniny 
    s vyplněním spár a dutin těženým kamenivem</v>
      </c>
      <c r="Y471" s="9"/>
      <c r="AA471" s="11"/>
    </row>
    <row r="472" spans="1:27" ht="7.5" customHeight="1" outlineLevel="4" x14ac:dyDescent="0.15">
      <c r="B472" s="71"/>
      <c r="C472" s="71"/>
      <c r="D472" s="62"/>
      <c r="E472" s="62"/>
      <c r="F472" s="63"/>
      <c r="G472" s="62"/>
      <c r="H472" s="67"/>
      <c r="I472" s="106"/>
      <c r="J472" s="65"/>
      <c r="K472" s="67"/>
      <c r="L472" s="67"/>
      <c r="M472" s="67"/>
      <c r="N472" s="67"/>
      <c r="O472" s="65"/>
      <c r="P472" s="65"/>
      <c r="Q472" s="65"/>
      <c r="R472" s="62"/>
      <c r="S472" s="62"/>
      <c r="T472" s="71"/>
      <c r="U472" s="8"/>
      <c r="X472" s="62"/>
    </row>
    <row r="473" spans="1:27" ht="11.25" outlineLevel="4" x14ac:dyDescent="0.2">
      <c r="A473" s="138"/>
      <c r="B473" s="139"/>
      <c r="C473" s="139"/>
      <c r="D473" s="140"/>
      <c r="E473" s="146" t="s">
        <v>1</v>
      </c>
      <c r="F473" s="141" t="s">
        <v>397</v>
      </c>
      <c r="G473" s="140"/>
      <c r="H473" s="142">
        <v>11.1</v>
      </c>
      <c r="I473" s="143"/>
      <c r="J473" s="144"/>
      <c r="K473" s="145"/>
      <c r="L473" s="145"/>
      <c r="M473" s="145"/>
      <c r="N473" s="145"/>
      <c r="O473" s="144"/>
      <c r="P473" s="144"/>
      <c r="Q473" s="144"/>
      <c r="R473" s="140"/>
      <c r="S473" s="140"/>
      <c r="T473" s="139"/>
      <c r="U473" s="6"/>
      <c r="V473" s="8"/>
      <c r="W473" s="8"/>
      <c r="X473" s="62"/>
    </row>
    <row r="474" spans="1:27" ht="7.5" customHeight="1" outlineLevel="4" x14ac:dyDescent="0.15">
      <c r="A474" s="8"/>
      <c r="B474" s="71"/>
      <c r="C474" s="71"/>
      <c r="D474" s="62"/>
      <c r="E474" s="62"/>
      <c r="F474" s="105"/>
      <c r="G474" s="62"/>
      <c r="H474" s="67"/>
      <c r="I474" s="106"/>
      <c r="J474" s="65"/>
      <c r="K474" s="67"/>
      <c r="L474" s="67"/>
      <c r="M474" s="67"/>
      <c r="N474" s="67"/>
      <c r="O474" s="65"/>
      <c r="P474" s="65"/>
      <c r="Q474" s="65"/>
      <c r="R474" s="62"/>
      <c r="S474" s="62"/>
      <c r="T474" s="71"/>
      <c r="U474" s="8"/>
      <c r="X474" s="62"/>
    </row>
    <row r="475" spans="1:27" ht="11.25" outlineLevel="3" x14ac:dyDescent="0.2">
      <c r="A475" s="4"/>
      <c r="B475" s="121"/>
      <c r="C475" s="122">
        <v>103</v>
      </c>
      <c r="D475" s="123" t="s">
        <v>114</v>
      </c>
      <c r="E475" s="124" t="s">
        <v>299</v>
      </c>
      <c r="F475" s="125" t="s">
        <v>300</v>
      </c>
      <c r="G475" s="123" t="s">
        <v>117</v>
      </c>
      <c r="H475" s="126">
        <v>37</v>
      </c>
      <c r="I475" s="127">
        <v>0</v>
      </c>
      <c r="J475" s="128">
        <f>H475*I475</f>
        <v>0</v>
      </c>
      <c r="K475" s="126"/>
      <c r="L475" s="126">
        <f>H475*K475</f>
        <v>0</v>
      </c>
      <c r="M475" s="126"/>
      <c r="N475" s="126">
        <f>H475*M475</f>
        <v>0</v>
      </c>
      <c r="O475" s="128">
        <v>21</v>
      </c>
      <c r="P475" s="128">
        <f>J475*(O475/100)</f>
        <v>0</v>
      </c>
      <c r="Q475" s="128">
        <f>J475+P475</f>
        <v>0</v>
      </c>
      <c r="R475" s="129"/>
      <c r="S475" s="129"/>
      <c r="T475" s="130">
        <v>1</v>
      </c>
      <c r="U475" s="8"/>
      <c r="V475" s="8"/>
      <c r="W475" s="8"/>
      <c r="X475" s="62"/>
    </row>
    <row r="476" spans="1:27" ht="29.25" outlineLevel="4" x14ac:dyDescent="0.2">
      <c r="A476" s="131"/>
      <c r="B476" s="132"/>
      <c r="C476" s="132"/>
      <c r="D476" s="133"/>
      <c r="E476" s="137" t="s">
        <v>0</v>
      </c>
      <c r="F476" s="157" t="s">
        <v>301</v>
      </c>
      <c r="G476" s="157"/>
      <c r="H476" s="158"/>
      <c r="I476" s="159"/>
      <c r="J476" s="160"/>
      <c r="K476" s="135"/>
      <c r="L476" s="135"/>
      <c r="M476" s="135"/>
      <c r="N476" s="135"/>
      <c r="O476" s="136"/>
      <c r="P476" s="136"/>
      <c r="Q476" s="136"/>
      <c r="R476" s="133"/>
      <c r="S476" s="133"/>
      <c r="T476" s="132"/>
      <c r="U476" s="6"/>
      <c r="V476" s="8"/>
      <c r="W476" s="8"/>
      <c r="X476" s="134" t="str">
        <f>F476</f>
        <v>Rovnanina z lomového kamene upraveného, tříděného  
  Příplatek k cenám 
    za vypracování líce</v>
      </c>
      <c r="Y476" s="9"/>
      <c r="AA476" s="11"/>
    </row>
    <row r="477" spans="1:27" ht="7.5" customHeight="1" outlineLevel="4" x14ac:dyDescent="0.15">
      <c r="B477" s="71"/>
      <c r="C477" s="71"/>
      <c r="D477" s="62"/>
      <c r="E477" s="62"/>
      <c r="F477" s="63"/>
      <c r="G477" s="62"/>
      <c r="H477" s="67"/>
      <c r="I477" s="106"/>
      <c r="J477" s="65"/>
      <c r="K477" s="67"/>
      <c r="L477" s="67"/>
      <c r="M477" s="67"/>
      <c r="N477" s="67"/>
      <c r="O477" s="65"/>
      <c r="P477" s="65"/>
      <c r="Q477" s="65"/>
      <c r="R477" s="62"/>
      <c r="S477" s="62"/>
      <c r="T477" s="71"/>
      <c r="U477" s="8"/>
      <c r="X477" s="62"/>
    </row>
    <row r="478" spans="1:27" ht="11.25" outlineLevel="4" x14ac:dyDescent="0.2">
      <c r="A478" s="138"/>
      <c r="B478" s="139"/>
      <c r="C478" s="139"/>
      <c r="D478" s="140"/>
      <c r="E478" s="146" t="s">
        <v>1</v>
      </c>
      <c r="F478" s="141" t="s">
        <v>365</v>
      </c>
      <c r="G478" s="140"/>
      <c r="H478" s="142">
        <v>37</v>
      </c>
      <c r="I478" s="143"/>
      <c r="J478" s="144"/>
      <c r="K478" s="145"/>
      <c r="L478" s="145"/>
      <c r="M478" s="145"/>
      <c r="N478" s="145"/>
      <c r="O478" s="144"/>
      <c r="P478" s="144"/>
      <c r="Q478" s="144"/>
      <c r="R478" s="140"/>
      <c r="S478" s="140"/>
      <c r="T478" s="139"/>
      <c r="U478" s="6"/>
      <c r="V478" s="8"/>
      <c r="W478" s="8"/>
      <c r="X478" s="62"/>
    </row>
    <row r="479" spans="1:27" ht="7.5" customHeight="1" outlineLevel="4" x14ac:dyDescent="0.15">
      <c r="A479" s="8"/>
      <c r="B479" s="71"/>
      <c r="C479" s="71"/>
      <c r="D479" s="62"/>
      <c r="E479" s="62"/>
      <c r="F479" s="105"/>
      <c r="G479" s="62"/>
      <c r="H479" s="67"/>
      <c r="I479" s="106"/>
      <c r="J479" s="65"/>
      <c r="K479" s="67"/>
      <c r="L479" s="67"/>
      <c r="M479" s="67"/>
      <c r="N479" s="67"/>
      <c r="O479" s="65"/>
      <c r="P479" s="65"/>
      <c r="Q479" s="65"/>
      <c r="R479" s="62"/>
      <c r="S479" s="62"/>
      <c r="T479" s="71"/>
      <c r="U479" s="8"/>
      <c r="X479" s="62"/>
    </row>
    <row r="480" spans="1:27" outlineLevel="3" x14ac:dyDescent="0.15">
      <c r="B480" s="6"/>
      <c r="C480" s="6"/>
      <c r="D480" s="6"/>
      <c r="E480" s="6"/>
      <c r="F480" s="6"/>
      <c r="G480" s="6"/>
      <c r="H480" s="6"/>
      <c r="I480" s="8"/>
      <c r="J480" s="8"/>
      <c r="K480" s="6"/>
      <c r="L480" s="6"/>
      <c r="M480" s="6"/>
      <c r="N480" s="6"/>
      <c r="O480" s="6"/>
      <c r="P480" s="8"/>
      <c r="Q480" s="8"/>
      <c r="R480" s="8"/>
      <c r="S480" s="6"/>
      <c r="T480" s="6"/>
      <c r="X480" s="6"/>
    </row>
    <row r="481" spans="1:27" ht="11.25" outlineLevel="2" x14ac:dyDescent="0.2">
      <c r="A481" s="98" t="s">
        <v>99</v>
      </c>
      <c r="B481" s="102">
        <v>3</v>
      </c>
      <c r="C481" s="115"/>
      <c r="D481" s="116" t="s">
        <v>113</v>
      </c>
      <c r="E481" s="116"/>
      <c r="F481" s="117" t="s">
        <v>88</v>
      </c>
      <c r="G481" s="116"/>
      <c r="H481" s="118"/>
      <c r="I481" s="119"/>
      <c r="J481" s="100">
        <f>SUBTOTAL(9,J482:J496)</f>
        <v>0</v>
      </c>
      <c r="K481" s="118"/>
      <c r="L481" s="101">
        <f>SUBTOTAL(9,L482:L496)</f>
        <v>0</v>
      </c>
      <c r="M481" s="118"/>
      <c r="N481" s="101">
        <f>SUBTOTAL(9,N482:N496)</f>
        <v>0</v>
      </c>
      <c r="O481" s="120"/>
      <c r="P481" s="100">
        <f>SUBTOTAL(9,P482:P496)</f>
        <v>0</v>
      </c>
      <c r="Q481" s="100">
        <f>SUBTOTAL(9,Q482:Q496)</f>
        <v>0</v>
      </c>
      <c r="R481" s="116"/>
      <c r="S481" s="116"/>
      <c r="T481" s="102">
        <f>SUBTOTAL(9,T482:T496)</f>
        <v>4</v>
      </c>
      <c r="U481" s="6"/>
      <c r="V481" s="8"/>
      <c r="W481" s="8"/>
      <c r="X481" s="62"/>
    </row>
    <row r="482" spans="1:27" ht="11.25" outlineLevel="3" x14ac:dyDescent="0.2">
      <c r="A482" s="4"/>
      <c r="B482" s="121"/>
      <c r="C482" s="122">
        <v>104</v>
      </c>
      <c r="D482" s="123" t="s">
        <v>114</v>
      </c>
      <c r="E482" s="124" t="s">
        <v>303</v>
      </c>
      <c r="F482" s="125" t="s">
        <v>304</v>
      </c>
      <c r="G482" s="123" t="s">
        <v>117</v>
      </c>
      <c r="H482" s="126">
        <v>30</v>
      </c>
      <c r="I482" s="127">
        <v>0</v>
      </c>
      <c r="J482" s="128">
        <f>H482*I482</f>
        <v>0</v>
      </c>
      <c r="K482" s="126"/>
      <c r="L482" s="126">
        <f>H482*K482</f>
        <v>0</v>
      </c>
      <c r="M482" s="126"/>
      <c r="N482" s="126">
        <f>H482*M482</f>
        <v>0</v>
      </c>
      <c r="O482" s="128">
        <v>21</v>
      </c>
      <c r="P482" s="128">
        <f>J482*(O482/100)</f>
        <v>0</v>
      </c>
      <c r="Q482" s="128">
        <f>J482+P482</f>
        <v>0</v>
      </c>
      <c r="R482" s="129"/>
      <c r="S482" s="129"/>
      <c r="T482" s="130">
        <v>1</v>
      </c>
      <c r="U482" s="8"/>
      <c r="V482" s="8"/>
      <c r="W482" s="8"/>
      <c r="X482" s="62"/>
    </row>
    <row r="483" spans="1:27" ht="9.75" outlineLevel="4" x14ac:dyDescent="0.2">
      <c r="A483" s="131"/>
      <c r="B483" s="132"/>
      <c r="C483" s="132"/>
      <c r="D483" s="133"/>
      <c r="E483" s="137" t="s">
        <v>0</v>
      </c>
      <c r="F483" s="157" t="s">
        <v>305</v>
      </c>
      <c r="G483" s="157"/>
      <c r="H483" s="158"/>
      <c r="I483" s="159"/>
      <c r="J483" s="160"/>
      <c r="K483" s="135"/>
      <c r="L483" s="135"/>
      <c r="M483" s="135"/>
      <c r="N483" s="135"/>
      <c r="O483" s="136"/>
      <c r="P483" s="136"/>
      <c r="Q483" s="136"/>
      <c r="R483" s="133"/>
      <c r="S483" s="133"/>
      <c r="T483" s="132"/>
      <c r="U483" s="6"/>
      <c r="V483" s="8"/>
      <c r="W483" s="8"/>
      <c r="X483" s="134" t="str">
        <f>F483</f>
        <v>Podklad ze štěrkodrti ŠD s rozprostřením a zhutněním plochy jednotlivě do 100 m2, po zhutnění tl. 150 mm</v>
      </c>
      <c r="Y483" s="9"/>
      <c r="AA483" s="11"/>
    </row>
    <row r="484" spans="1:27" ht="7.5" customHeight="1" outlineLevel="4" x14ac:dyDescent="0.15">
      <c r="B484" s="71"/>
      <c r="C484" s="71"/>
      <c r="D484" s="62"/>
      <c r="E484" s="62"/>
      <c r="F484" s="63"/>
      <c r="G484" s="62"/>
      <c r="H484" s="67"/>
      <c r="I484" s="106"/>
      <c r="J484" s="65"/>
      <c r="K484" s="67"/>
      <c r="L484" s="67"/>
      <c r="M484" s="67"/>
      <c r="N484" s="67"/>
      <c r="O484" s="65"/>
      <c r="P484" s="65"/>
      <c r="Q484" s="65"/>
      <c r="R484" s="62"/>
      <c r="S484" s="62"/>
      <c r="T484" s="71"/>
      <c r="U484" s="8"/>
      <c r="X484" s="62"/>
    </row>
    <row r="485" spans="1:27" ht="11.25" outlineLevel="4" x14ac:dyDescent="0.2">
      <c r="A485" s="138"/>
      <c r="B485" s="139"/>
      <c r="C485" s="139"/>
      <c r="D485" s="140"/>
      <c r="E485" s="146" t="s">
        <v>1</v>
      </c>
      <c r="F485" s="141" t="s">
        <v>398</v>
      </c>
      <c r="G485" s="140"/>
      <c r="H485" s="142">
        <v>30</v>
      </c>
      <c r="I485" s="143"/>
      <c r="J485" s="144"/>
      <c r="K485" s="145"/>
      <c r="L485" s="145"/>
      <c r="M485" s="145"/>
      <c r="N485" s="145"/>
      <c r="O485" s="144"/>
      <c r="P485" s="144"/>
      <c r="Q485" s="144"/>
      <c r="R485" s="140"/>
      <c r="S485" s="140"/>
      <c r="T485" s="139"/>
      <c r="U485" s="6"/>
      <c r="V485" s="8"/>
      <c r="W485" s="8"/>
      <c r="X485" s="62"/>
    </row>
    <row r="486" spans="1:27" ht="7.5" customHeight="1" outlineLevel="4" x14ac:dyDescent="0.15">
      <c r="A486" s="8"/>
      <c r="B486" s="71"/>
      <c r="C486" s="71"/>
      <c r="D486" s="62"/>
      <c r="E486" s="62"/>
      <c r="F486" s="105"/>
      <c r="G486" s="62"/>
      <c r="H486" s="67"/>
      <c r="I486" s="106"/>
      <c r="J486" s="65"/>
      <c r="K486" s="67"/>
      <c r="L486" s="67"/>
      <c r="M486" s="67"/>
      <c r="N486" s="67"/>
      <c r="O486" s="65"/>
      <c r="P486" s="65"/>
      <c r="Q486" s="65"/>
      <c r="R486" s="62"/>
      <c r="S486" s="62"/>
      <c r="T486" s="71"/>
      <c r="U486" s="8"/>
      <c r="X486" s="62"/>
    </row>
    <row r="487" spans="1:27" ht="11.25" outlineLevel="3" x14ac:dyDescent="0.2">
      <c r="A487" s="4"/>
      <c r="B487" s="121"/>
      <c r="C487" s="122">
        <v>105</v>
      </c>
      <c r="D487" s="123" t="s">
        <v>114</v>
      </c>
      <c r="E487" s="124" t="s">
        <v>307</v>
      </c>
      <c r="F487" s="125" t="s">
        <v>308</v>
      </c>
      <c r="G487" s="123" t="s">
        <v>117</v>
      </c>
      <c r="H487" s="126">
        <v>15</v>
      </c>
      <c r="I487" s="127">
        <v>0</v>
      </c>
      <c r="J487" s="128">
        <f>H487*I487</f>
        <v>0</v>
      </c>
      <c r="K487" s="126"/>
      <c r="L487" s="126">
        <f>H487*K487</f>
        <v>0</v>
      </c>
      <c r="M487" s="126"/>
      <c r="N487" s="126">
        <f>H487*M487</f>
        <v>0</v>
      </c>
      <c r="O487" s="128">
        <v>21</v>
      </c>
      <c r="P487" s="128">
        <f>J487*(O487/100)</f>
        <v>0</v>
      </c>
      <c r="Q487" s="128">
        <f>J487+P487</f>
        <v>0</v>
      </c>
      <c r="R487" s="129"/>
      <c r="S487" s="129"/>
      <c r="T487" s="130">
        <v>1</v>
      </c>
      <c r="U487" s="8"/>
      <c r="V487" s="8"/>
      <c r="W487" s="8"/>
      <c r="X487" s="62"/>
    </row>
    <row r="488" spans="1:27" ht="9.75" outlineLevel="4" x14ac:dyDescent="0.2">
      <c r="A488" s="131"/>
      <c r="B488" s="132"/>
      <c r="C488" s="132"/>
      <c r="D488" s="133"/>
      <c r="E488" s="137" t="s">
        <v>0</v>
      </c>
      <c r="F488" s="157" t="s">
        <v>309</v>
      </c>
      <c r="G488" s="157"/>
      <c r="H488" s="158"/>
      <c r="I488" s="159"/>
      <c r="J488" s="160"/>
      <c r="K488" s="135"/>
      <c r="L488" s="135"/>
      <c r="M488" s="135"/>
      <c r="N488" s="135"/>
      <c r="O488" s="136"/>
      <c r="P488" s="136"/>
      <c r="Q488" s="136"/>
      <c r="R488" s="133"/>
      <c r="S488" s="133"/>
      <c r="T488" s="132"/>
      <c r="U488" s="6"/>
      <c r="V488" s="8"/>
      <c r="W488" s="8"/>
      <c r="X488" s="134" t="str">
        <f>F488</f>
        <v>Asfaltový beton vrstva obrusná ACO 11 (ABS) s rozprostřením a se zhutněním z nemodifikovaného asfaltu v pruhu šířky do 3 m tř. I, po zhutnění tl. 40 mm</v>
      </c>
      <c r="Y488" s="9"/>
      <c r="AA488" s="11"/>
    </row>
    <row r="489" spans="1:27" ht="7.5" customHeight="1" outlineLevel="4" x14ac:dyDescent="0.15">
      <c r="B489" s="71"/>
      <c r="C489" s="71"/>
      <c r="D489" s="62"/>
      <c r="E489" s="62"/>
      <c r="F489" s="63"/>
      <c r="G489" s="62"/>
      <c r="H489" s="67"/>
      <c r="I489" s="106"/>
      <c r="J489" s="65"/>
      <c r="K489" s="67"/>
      <c r="L489" s="67"/>
      <c r="M489" s="67"/>
      <c r="N489" s="67"/>
      <c r="O489" s="65"/>
      <c r="P489" s="65"/>
      <c r="Q489" s="65"/>
      <c r="R489" s="62"/>
      <c r="S489" s="62"/>
      <c r="T489" s="71"/>
      <c r="U489" s="8"/>
      <c r="X489" s="62"/>
    </row>
    <row r="490" spans="1:27" ht="11.25" outlineLevel="3" x14ac:dyDescent="0.2">
      <c r="A490" s="4"/>
      <c r="B490" s="121"/>
      <c r="C490" s="122">
        <v>106</v>
      </c>
      <c r="D490" s="123" t="s">
        <v>114</v>
      </c>
      <c r="E490" s="124" t="s">
        <v>310</v>
      </c>
      <c r="F490" s="125" t="s">
        <v>311</v>
      </c>
      <c r="G490" s="123" t="s">
        <v>117</v>
      </c>
      <c r="H490" s="126">
        <v>15</v>
      </c>
      <c r="I490" s="127">
        <v>0</v>
      </c>
      <c r="J490" s="128">
        <f>H490*I490</f>
        <v>0</v>
      </c>
      <c r="K490" s="126"/>
      <c r="L490" s="126">
        <f>H490*K490</f>
        <v>0</v>
      </c>
      <c r="M490" s="126"/>
      <c r="N490" s="126">
        <f>H490*M490</f>
        <v>0</v>
      </c>
      <c r="O490" s="128">
        <v>21</v>
      </c>
      <c r="P490" s="128">
        <f>J490*(O490/100)</f>
        <v>0</v>
      </c>
      <c r="Q490" s="128">
        <f>J490+P490</f>
        <v>0</v>
      </c>
      <c r="R490" s="129"/>
      <c r="S490" s="129"/>
      <c r="T490" s="130">
        <v>1</v>
      </c>
      <c r="U490" s="8"/>
      <c r="V490" s="8"/>
      <c r="W490" s="8"/>
      <c r="X490" s="62"/>
    </row>
    <row r="491" spans="1:27" ht="9.75" outlineLevel="4" x14ac:dyDescent="0.2">
      <c r="A491" s="131"/>
      <c r="B491" s="132"/>
      <c r="C491" s="132"/>
      <c r="D491" s="133"/>
      <c r="E491" s="137" t="s">
        <v>0</v>
      </c>
      <c r="F491" s="157" t="s">
        <v>312</v>
      </c>
      <c r="G491" s="157"/>
      <c r="H491" s="158"/>
      <c r="I491" s="159"/>
      <c r="J491" s="160"/>
      <c r="K491" s="135"/>
      <c r="L491" s="135"/>
      <c r="M491" s="135"/>
      <c r="N491" s="135"/>
      <c r="O491" s="136"/>
      <c r="P491" s="136"/>
      <c r="Q491" s="136"/>
      <c r="R491" s="133"/>
      <c r="S491" s="133"/>
      <c r="T491" s="132"/>
      <c r="U491" s="6"/>
      <c r="V491" s="8"/>
      <c r="W491" s="8"/>
      <c r="X491" s="134" t="str">
        <f>F491</f>
        <v>Asfaltový beton vrstva podkladní ACP 16 (obalované kamenivo střednězrnné - OKS) s rozprostřením a zhutněním v pruhu šířky přes 1,5 do 3 m, po zhutnění tl. 70 mm</v>
      </c>
      <c r="Y491" s="9"/>
      <c r="AA491" s="11"/>
    </row>
    <row r="492" spans="1:27" ht="7.5" customHeight="1" outlineLevel="4" x14ac:dyDescent="0.15">
      <c r="B492" s="71"/>
      <c r="C492" s="71"/>
      <c r="D492" s="62"/>
      <c r="E492" s="62"/>
      <c r="F492" s="63"/>
      <c r="G492" s="62"/>
      <c r="H492" s="67"/>
      <c r="I492" s="106"/>
      <c r="J492" s="65"/>
      <c r="K492" s="67"/>
      <c r="L492" s="67"/>
      <c r="M492" s="67"/>
      <c r="N492" s="67"/>
      <c r="O492" s="65"/>
      <c r="P492" s="65"/>
      <c r="Q492" s="65"/>
      <c r="R492" s="62"/>
      <c r="S492" s="62"/>
      <c r="T492" s="71"/>
      <c r="U492" s="8"/>
      <c r="X492" s="62"/>
    </row>
    <row r="493" spans="1:27" ht="11.25" outlineLevel="3" x14ac:dyDescent="0.2">
      <c r="A493" s="4"/>
      <c r="B493" s="121"/>
      <c r="C493" s="122">
        <v>107</v>
      </c>
      <c r="D493" s="123" t="s">
        <v>114</v>
      </c>
      <c r="E493" s="124" t="s">
        <v>313</v>
      </c>
      <c r="F493" s="125" t="s">
        <v>314</v>
      </c>
      <c r="G493" s="123" t="s">
        <v>117</v>
      </c>
      <c r="H493" s="126">
        <v>15</v>
      </c>
      <c r="I493" s="127">
        <v>0</v>
      </c>
      <c r="J493" s="128">
        <f>H493*I493</f>
        <v>0</v>
      </c>
      <c r="K493" s="126"/>
      <c r="L493" s="126">
        <f>H493*K493</f>
        <v>0</v>
      </c>
      <c r="M493" s="126"/>
      <c r="N493" s="126">
        <f>H493*M493</f>
        <v>0</v>
      </c>
      <c r="O493" s="128">
        <v>21</v>
      </c>
      <c r="P493" s="128">
        <f>J493*(O493/100)</f>
        <v>0</v>
      </c>
      <c r="Q493" s="128">
        <f>J493+P493</f>
        <v>0</v>
      </c>
      <c r="R493" s="129"/>
      <c r="S493" s="129"/>
      <c r="T493" s="130">
        <v>1</v>
      </c>
      <c r="U493" s="8"/>
      <c r="V493" s="8"/>
      <c r="W493" s="8"/>
      <c r="X493" s="62"/>
    </row>
    <row r="494" spans="1:27" ht="9.75" outlineLevel="4" x14ac:dyDescent="0.2">
      <c r="A494" s="131"/>
      <c r="B494" s="132"/>
      <c r="C494" s="132"/>
      <c r="D494" s="133"/>
      <c r="E494" s="137" t="s">
        <v>0</v>
      </c>
      <c r="F494" s="157" t="s">
        <v>315</v>
      </c>
      <c r="G494" s="157"/>
      <c r="H494" s="158"/>
      <c r="I494" s="159"/>
      <c r="J494" s="160"/>
      <c r="K494" s="135"/>
      <c r="L494" s="135"/>
      <c r="M494" s="135"/>
      <c r="N494" s="135"/>
      <c r="O494" s="136"/>
      <c r="P494" s="136"/>
      <c r="Q494" s="136"/>
      <c r="R494" s="133"/>
      <c r="S494" s="133"/>
      <c r="T494" s="132"/>
      <c r="U494" s="6"/>
      <c r="V494" s="8"/>
      <c r="W494" s="8"/>
      <c r="X494" s="134" t="str">
        <f>F494</f>
        <v>Postřik spojovací PS bez posypu kamenivem ze silniční emulze, v množství 0,70 kg/m2</v>
      </c>
      <c r="Y494" s="9"/>
      <c r="AA494" s="11"/>
    </row>
    <row r="495" spans="1:27" ht="7.5" customHeight="1" outlineLevel="4" x14ac:dyDescent="0.15">
      <c r="B495" s="71"/>
      <c r="C495" s="71"/>
      <c r="D495" s="62"/>
      <c r="E495" s="62"/>
      <c r="F495" s="63"/>
      <c r="G495" s="62"/>
      <c r="H495" s="67"/>
      <c r="I495" s="106"/>
      <c r="J495" s="65"/>
      <c r="K495" s="67"/>
      <c r="L495" s="67"/>
      <c r="M495" s="67"/>
      <c r="N495" s="67"/>
      <c r="O495" s="65"/>
      <c r="P495" s="65"/>
      <c r="Q495" s="65"/>
      <c r="R495" s="62"/>
      <c r="S495" s="62"/>
      <c r="T495" s="71"/>
      <c r="U495" s="8"/>
      <c r="X495" s="62"/>
    </row>
    <row r="496" spans="1:27" outlineLevel="3" x14ac:dyDescent="0.15">
      <c r="B496" s="6"/>
      <c r="C496" s="6"/>
      <c r="D496" s="6"/>
      <c r="E496" s="6"/>
      <c r="F496" s="6"/>
      <c r="G496" s="6"/>
      <c r="H496" s="6"/>
      <c r="I496" s="8"/>
      <c r="J496" s="8"/>
      <c r="K496" s="6"/>
      <c r="L496" s="6"/>
      <c r="M496" s="6"/>
      <c r="N496" s="6"/>
      <c r="O496" s="6"/>
      <c r="P496" s="8"/>
      <c r="Q496" s="8"/>
      <c r="R496" s="8"/>
      <c r="S496" s="6"/>
      <c r="T496" s="6"/>
      <c r="X496" s="6"/>
    </row>
    <row r="497" spans="1:27" ht="11.25" outlineLevel="2" x14ac:dyDescent="0.2">
      <c r="A497" s="98" t="s">
        <v>100</v>
      </c>
      <c r="B497" s="102">
        <v>3</v>
      </c>
      <c r="C497" s="115"/>
      <c r="D497" s="116" t="s">
        <v>113</v>
      </c>
      <c r="E497" s="116"/>
      <c r="F497" s="117" t="s">
        <v>79</v>
      </c>
      <c r="G497" s="116"/>
      <c r="H497" s="118"/>
      <c r="I497" s="119"/>
      <c r="J497" s="100">
        <f>SUBTOTAL(9,J498:J513)</f>
        <v>0</v>
      </c>
      <c r="K497" s="118"/>
      <c r="L497" s="101">
        <f>SUBTOTAL(9,L498:L513)</f>
        <v>0</v>
      </c>
      <c r="M497" s="118"/>
      <c r="N497" s="101">
        <f>SUBTOTAL(9,N498:N513)</f>
        <v>0</v>
      </c>
      <c r="O497" s="120"/>
      <c r="P497" s="100">
        <f>SUBTOTAL(9,P498:P513)</f>
        <v>0</v>
      </c>
      <c r="Q497" s="100">
        <f>SUBTOTAL(9,Q498:Q513)</f>
        <v>0</v>
      </c>
      <c r="R497" s="116"/>
      <c r="S497" s="116"/>
      <c r="T497" s="102">
        <f>SUBTOTAL(9,T498:T513)</f>
        <v>5</v>
      </c>
      <c r="U497" s="6"/>
      <c r="V497" s="8"/>
      <c r="W497" s="8"/>
      <c r="X497" s="62"/>
    </row>
    <row r="498" spans="1:27" ht="11.25" outlineLevel="3" x14ac:dyDescent="0.2">
      <c r="A498" s="4"/>
      <c r="B498" s="121"/>
      <c r="C498" s="122">
        <v>108</v>
      </c>
      <c r="D498" s="123" t="s">
        <v>114</v>
      </c>
      <c r="E498" s="124" t="s">
        <v>175</v>
      </c>
      <c r="F498" s="125" t="s">
        <v>176</v>
      </c>
      <c r="G498" s="123" t="s">
        <v>146</v>
      </c>
      <c r="H498" s="126">
        <v>11.34</v>
      </c>
      <c r="I498" s="127">
        <v>0</v>
      </c>
      <c r="J498" s="128">
        <f>H498*I498</f>
        <v>0</v>
      </c>
      <c r="K498" s="126"/>
      <c r="L498" s="126">
        <f>H498*K498</f>
        <v>0</v>
      </c>
      <c r="M498" s="126"/>
      <c r="N498" s="126">
        <f>H498*M498</f>
        <v>0</v>
      </c>
      <c r="O498" s="128">
        <v>21</v>
      </c>
      <c r="P498" s="128">
        <f>J498*(O498/100)</f>
        <v>0</v>
      </c>
      <c r="Q498" s="128">
        <f>J498+P498</f>
        <v>0</v>
      </c>
      <c r="R498" s="129"/>
      <c r="S498" s="129"/>
      <c r="T498" s="130">
        <v>1</v>
      </c>
      <c r="U498" s="8"/>
      <c r="V498" s="8"/>
      <c r="W498" s="8"/>
      <c r="X498" s="62"/>
    </row>
    <row r="499" spans="1:27" ht="9.75" outlineLevel="4" x14ac:dyDescent="0.2">
      <c r="A499" s="131"/>
      <c r="B499" s="132"/>
      <c r="C499" s="132"/>
      <c r="D499" s="133"/>
      <c r="E499" s="137" t="s">
        <v>0</v>
      </c>
      <c r="F499" s="157" t="s">
        <v>177</v>
      </c>
      <c r="G499" s="157"/>
      <c r="H499" s="158"/>
      <c r="I499" s="159"/>
      <c r="J499" s="160"/>
      <c r="K499" s="135"/>
      <c r="L499" s="135"/>
      <c r="M499" s="135"/>
      <c r="N499" s="135"/>
      <c r="O499" s="136"/>
      <c r="P499" s="136"/>
      <c r="Q499" s="136"/>
      <c r="R499" s="133"/>
      <c r="S499" s="133"/>
      <c r="T499" s="132"/>
      <c r="U499" s="6"/>
      <c r="V499" s="8"/>
      <c r="W499" s="8"/>
      <c r="X499" s="134" t="str">
        <f>F499</f>
        <v>Vodorovná doprava suti bez naložení, ale se složením a s hrubým urovnáním ze sypkých materiálů, na vzdálenost do 1 km</v>
      </c>
      <c r="Y499" s="9"/>
      <c r="AA499" s="11"/>
    </row>
    <row r="500" spans="1:27" ht="7.5" customHeight="1" outlineLevel="4" x14ac:dyDescent="0.15">
      <c r="B500" s="71"/>
      <c r="C500" s="71"/>
      <c r="D500" s="62"/>
      <c r="E500" s="62"/>
      <c r="F500" s="63"/>
      <c r="G500" s="62"/>
      <c r="H500" s="67"/>
      <c r="I500" s="106"/>
      <c r="J500" s="65"/>
      <c r="K500" s="67"/>
      <c r="L500" s="67"/>
      <c r="M500" s="67"/>
      <c r="N500" s="67"/>
      <c r="O500" s="65"/>
      <c r="P500" s="65"/>
      <c r="Q500" s="65"/>
      <c r="R500" s="62"/>
      <c r="S500" s="62"/>
      <c r="T500" s="71"/>
      <c r="U500" s="8"/>
      <c r="X500" s="62"/>
    </row>
    <row r="501" spans="1:27" ht="11.25" outlineLevel="3" x14ac:dyDescent="0.2">
      <c r="A501" s="4"/>
      <c r="B501" s="121"/>
      <c r="C501" s="122">
        <v>109</v>
      </c>
      <c r="D501" s="123" t="s">
        <v>114</v>
      </c>
      <c r="E501" s="124" t="s">
        <v>178</v>
      </c>
      <c r="F501" s="125" t="s">
        <v>179</v>
      </c>
      <c r="G501" s="123" t="s">
        <v>146</v>
      </c>
      <c r="H501" s="126">
        <v>113.4</v>
      </c>
      <c r="I501" s="127">
        <v>0</v>
      </c>
      <c r="J501" s="128">
        <f>H501*I501</f>
        <v>0</v>
      </c>
      <c r="K501" s="126"/>
      <c r="L501" s="126">
        <f>H501*K501</f>
        <v>0</v>
      </c>
      <c r="M501" s="126"/>
      <c r="N501" s="126">
        <f>H501*M501</f>
        <v>0</v>
      </c>
      <c r="O501" s="128">
        <v>21</v>
      </c>
      <c r="P501" s="128">
        <f>J501*(O501/100)</f>
        <v>0</v>
      </c>
      <c r="Q501" s="128">
        <f>J501+P501</f>
        <v>0</v>
      </c>
      <c r="R501" s="129"/>
      <c r="S501" s="129"/>
      <c r="T501" s="130">
        <v>1</v>
      </c>
      <c r="U501" s="8"/>
      <c r="V501" s="8"/>
      <c r="W501" s="8"/>
      <c r="X501" s="62"/>
    </row>
    <row r="502" spans="1:27" ht="9.75" outlineLevel="4" x14ac:dyDescent="0.2">
      <c r="A502" s="131"/>
      <c r="B502" s="132"/>
      <c r="C502" s="132"/>
      <c r="D502" s="133"/>
      <c r="E502" s="137" t="s">
        <v>0</v>
      </c>
      <c r="F502" s="157" t="s">
        <v>180</v>
      </c>
      <c r="G502" s="157"/>
      <c r="H502" s="158"/>
      <c r="I502" s="159"/>
      <c r="J502" s="160"/>
      <c r="K502" s="135"/>
      <c r="L502" s="135"/>
      <c r="M502" s="135"/>
      <c r="N502" s="135"/>
      <c r="O502" s="136"/>
      <c r="P502" s="136"/>
      <c r="Q502" s="136"/>
      <c r="R502" s="133"/>
      <c r="S502" s="133"/>
      <c r="T502" s="132"/>
      <c r="U502" s="6"/>
      <c r="V502" s="8"/>
      <c r="W502" s="8"/>
      <c r="X502" s="134" t="str">
        <f>F502</f>
        <v>Vodorovná doprava suti bez naložení, ale se složením a s hrubým urovnáním Příplatek k ceně za každý další i započatý 1 km přes 1 km</v>
      </c>
      <c r="Y502" s="9"/>
      <c r="AA502" s="11"/>
    </row>
    <row r="503" spans="1:27" ht="7.5" customHeight="1" outlineLevel="4" x14ac:dyDescent="0.15">
      <c r="B503" s="71"/>
      <c r="C503" s="71"/>
      <c r="D503" s="62"/>
      <c r="E503" s="62"/>
      <c r="F503" s="63"/>
      <c r="G503" s="62"/>
      <c r="H503" s="67"/>
      <c r="I503" s="106"/>
      <c r="J503" s="65"/>
      <c r="K503" s="67"/>
      <c r="L503" s="67"/>
      <c r="M503" s="67"/>
      <c r="N503" s="67"/>
      <c r="O503" s="65"/>
      <c r="P503" s="65"/>
      <c r="Q503" s="65"/>
      <c r="R503" s="62"/>
      <c r="S503" s="62"/>
      <c r="T503" s="71"/>
      <c r="U503" s="8"/>
      <c r="X503" s="62"/>
    </row>
    <row r="504" spans="1:27" ht="22.5" outlineLevel="3" x14ac:dyDescent="0.2">
      <c r="A504" s="4"/>
      <c r="B504" s="121"/>
      <c r="C504" s="122">
        <v>110</v>
      </c>
      <c r="D504" s="123" t="s">
        <v>114</v>
      </c>
      <c r="E504" s="124" t="s">
        <v>181</v>
      </c>
      <c r="F504" s="125" t="s">
        <v>147</v>
      </c>
      <c r="G504" s="123" t="s">
        <v>146</v>
      </c>
      <c r="H504" s="126">
        <v>6.6</v>
      </c>
      <c r="I504" s="127">
        <v>0</v>
      </c>
      <c r="J504" s="128">
        <f>H504*I504</f>
        <v>0</v>
      </c>
      <c r="K504" s="126"/>
      <c r="L504" s="126">
        <f>H504*K504</f>
        <v>0</v>
      </c>
      <c r="M504" s="126"/>
      <c r="N504" s="126">
        <f>H504*M504</f>
        <v>0</v>
      </c>
      <c r="O504" s="128">
        <v>21</v>
      </c>
      <c r="P504" s="128">
        <f>J504*(O504/100)</f>
        <v>0</v>
      </c>
      <c r="Q504" s="128">
        <f>J504+P504</f>
        <v>0</v>
      </c>
      <c r="R504" s="129"/>
      <c r="S504" s="129"/>
      <c r="T504" s="130">
        <v>1</v>
      </c>
      <c r="U504" s="8"/>
      <c r="V504" s="8"/>
      <c r="W504" s="8"/>
      <c r="X504" s="62"/>
    </row>
    <row r="505" spans="1:27" ht="9.75" outlineLevel="4" x14ac:dyDescent="0.2">
      <c r="A505" s="131"/>
      <c r="B505" s="132"/>
      <c r="C505" s="132"/>
      <c r="D505" s="133"/>
      <c r="E505" s="137" t="s">
        <v>0</v>
      </c>
      <c r="F505" s="157" t="s">
        <v>147</v>
      </c>
      <c r="G505" s="157"/>
      <c r="H505" s="158"/>
      <c r="I505" s="159"/>
      <c r="J505" s="160"/>
      <c r="K505" s="135"/>
      <c r="L505" s="135"/>
      <c r="M505" s="135"/>
      <c r="N505" s="135"/>
      <c r="O505" s="136"/>
      <c r="P505" s="136"/>
      <c r="Q505" s="136"/>
      <c r="R505" s="133"/>
      <c r="S505" s="133"/>
      <c r="T505" s="132"/>
      <c r="U505" s="6"/>
      <c r="V505" s="8"/>
      <c r="W505" s="8"/>
      <c r="X505" s="134" t="str">
        <f>F505</f>
        <v>Poplatek za uložení stavebního odpadu na recyklační skládce (skládkovné) zeminy a kamení zatříděného do Katalogu odpadů pod kódem 17 05 04</v>
      </c>
      <c r="Y505" s="9"/>
      <c r="AA505" s="11"/>
    </row>
    <row r="506" spans="1:27" ht="7.5" customHeight="1" outlineLevel="4" x14ac:dyDescent="0.15">
      <c r="B506" s="71"/>
      <c r="C506" s="71"/>
      <c r="D506" s="62"/>
      <c r="E506" s="62"/>
      <c r="F506" s="63"/>
      <c r="G506" s="62"/>
      <c r="H506" s="67"/>
      <c r="I506" s="106"/>
      <c r="J506" s="65"/>
      <c r="K506" s="67"/>
      <c r="L506" s="67"/>
      <c r="M506" s="67"/>
      <c r="N506" s="67"/>
      <c r="O506" s="65"/>
      <c r="P506" s="65"/>
      <c r="Q506" s="65"/>
      <c r="R506" s="62"/>
      <c r="S506" s="62"/>
      <c r="T506" s="71"/>
      <c r="U506" s="8"/>
      <c r="X506" s="62"/>
    </row>
    <row r="507" spans="1:27" ht="22.5" outlineLevel="3" x14ac:dyDescent="0.2">
      <c r="A507" s="4"/>
      <c r="B507" s="121"/>
      <c r="C507" s="122">
        <v>111</v>
      </c>
      <c r="D507" s="123" t="s">
        <v>114</v>
      </c>
      <c r="E507" s="124" t="s">
        <v>337</v>
      </c>
      <c r="F507" s="125" t="s">
        <v>338</v>
      </c>
      <c r="G507" s="123" t="s">
        <v>146</v>
      </c>
      <c r="H507" s="126">
        <v>4.74</v>
      </c>
      <c r="I507" s="127">
        <v>0</v>
      </c>
      <c r="J507" s="128">
        <f>H507*I507</f>
        <v>0</v>
      </c>
      <c r="K507" s="126"/>
      <c r="L507" s="126">
        <f>H507*K507</f>
        <v>0</v>
      </c>
      <c r="M507" s="126"/>
      <c r="N507" s="126">
        <f>H507*M507</f>
        <v>0</v>
      </c>
      <c r="O507" s="128">
        <v>21</v>
      </c>
      <c r="P507" s="128">
        <f>J507*(O507/100)</f>
        <v>0</v>
      </c>
      <c r="Q507" s="128">
        <f>J507+P507</f>
        <v>0</v>
      </c>
      <c r="R507" s="129"/>
      <c r="S507" s="129"/>
      <c r="T507" s="130">
        <v>1</v>
      </c>
      <c r="U507" s="8"/>
      <c r="V507" s="8"/>
      <c r="W507" s="8"/>
      <c r="X507" s="62"/>
    </row>
    <row r="508" spans="1:27" ht="9.75" outlineLevel="4" x14ac:dyDescent="0.2">
      <c r="A508" s="131"/>
      <c r="B508" s="132"/>
      <c r="C508" s="132"/>
      <c r="D508" s="133"/>
      <c r="E508" s="137" t="s">
        <v>0</v>
      </c>
      <c r="F508" s="157" t="s">
        <v>338</v>
      </c>
      <c r="G508" s="157"/>
      <c r="H508" s="158"/>
      <c r="I508" s="159"/>
      <c r="J508" s="160"/>
      <c r="K508" s="135"/>
      <c r="L508" s="135"/>
      <c r="M508" s="135"/>
      <c r="N508" s="135"/>
      <c r="O508" s="136"/>
      <c r="P508" s="136"/>
      <c r="Q508" s="136"/>
      <c r="R508" s="133"/>
      <c r="S508" s="133"/>
      <c r="T508" s="132"/>
      <c r="U508" s="6"/>
      <c r="V508" s="8"/>
      <c r="W508" s="8"/>
      <c r="X508" s="134" t="str">
        <f>F508</f>
        <v>Poplatek za uložení stavebního odpadu na recyklační skládce (skládkovné) asfaltového bez obsahu dehtu zatříděného do Katalogu odpadů pod kódem 17 03 02</v>
      </c>
      <c r="Y508" s="9"/>
      <c r="AA508" s="11"/>
    </row>
    <row r="509" spans="1:27" ht="7.5" customHeight="1" outlineLevel="4" x14ac:dyDescent="0.15">
      <c r="B509" s="71"/>
      <c r="C509" s="71"/>
      <c r="D509" s="62"/>
      <c r="E509" s="62"/>
      <c r="F509" s="63"/>
      <c r="G509" s="62"/>
      <c r="H509" s="67"/>
      <c r="I509" s="106"/>
      <c r="J509" s="65"/>
      <c r="K509" s="67"/>
      <c r="L509" s="67"/>
      <c r="M509" s="67"/>
      <c r="N509" s="67"/>
      <c r="O509" s="65"/>
      <c r="P509" s="65"/>
      <c r="Q509" s="65"/>
      <c r="R509" s="62"/>
      <c r="S509" s="62"/>
      <c r="T509" s="71"/>
      <c r="U509" s="8"/>
      <c r="X509" s="62"/>
    </row>
    <row r="510" spans="1:27" ht="11.25" outlineLevel="3" x14ac:dyDescent="0.2">
      <c r="A510" s="4"/>
      <c r="B510" s="121"/>
      <c r="C510" s="122">
        <v>112</v>
      </c>
      <c r="D510" s="123" t="s">
        <v>114</v>
      </c>
      <c r="E510" s="124" t="s">
        <v>182</v>
      </c>
      <c r="F510" s="125" t="s">
        <v>183</v>
      </c>
      <c r="G510" s="123" t="s">
        <v>146</v>
      </c>
      <c r="H510" s="126">
        <v>82.326505932199993</v>
      </c>
      <c r="I510" s="127">
        <v>0</v>
      </c>
      <c r="J510" s="128">
        <f>H510*I510</f>
        <v>0</v>
      </c>
      <c r="K510" s="126"/>
      <c r="L510" s="126">
        <f>H510*K510</f>
        <v>0</v>
      </c>
      <c r="M510" s="126"/>
      <c r="N510" s="126">
        <f>H510*M510</f>
        <v>0</v>
      </c>
      <c r="O510" s="128">
        <v>21</v>
      </c>
      <c r="P510" s="128">
        <f>J510*(O510/100)</f>
        <v>0</v>
      </c>
      <c r="Q510" s="128">
        <f>J510+P510</f>
        <v>0</v>
      </c>
      <c r="R510" s="129"/>
      <c r="S510" s="129"/>
      <c r="T510" s="130">
        <v>1</v>
      </c>
      <c r="U510" s="8"/>
      <c r="V510" s="8"/>
      <c r="W510" s="8"/>
      <c r="X510" s="62"/>
    </row>
    <row r="511" spans="1:27" ht="19.5" outlineLevel="4" x14ac:dyDescent="0.2">
      <c r="A511" s="131"/>
      <c r="B511" s="132"/>
      <c r="C511" s="132"/>
      <c r="D511" s="133"/>
      <c r="E511" s="137" t="s">
        <v>0</v>
      </c>
      <c r="F511" s="157" t="s">
        <v>184</v>
      </c>
      <c r="G511" s="157"/>
      <c r="H511" s="158"/>
      <c r="I511" s="159"/>
      <c r="J511" s="160"/>
      <c r="K511" s="135"/>
      <c r="L511" s="135"/>
      <c r="M511" s="135"/>
      <c r="N511" s="135"/>
      <c r="O511" s="136"/>
      <c r="P511" s="136"/>
      <c r="Q511" s="136"/>
      <c r="R511" s="133"/>
      <c r="S511" s="133"/>
      <c r="T511" s="132"/>
      <c r="U511" s="6"/>
      <c r="V511" s="8"/>
      <c r="W511" s="8"/>
      <c r="X511" s="134" t="str">
        <f>F511</f>
        <v>Přesun hmot pro nádrže  
  dopravní vzdálenost do 500 m</v>
      </c>
      <c r="Y511" s="9"/>
      <c r="AA511" s="11"/>
    </row>
    <row r="512" spans="1:27" ht="7.5" customHeight="1" outlineLevel="4" x14ac:dyDescent="0.15">
      <c r="B512" s="71"/>
      <c r="C512" s="71"/>
      <c r="D512" s="62"/>
      <c r="E512" s="62"/>
      <c r="F512" s="63"/>
      <c r="G512" s="62"/>
      <c r="H512" s="67"/>
      <c r="I512" s="106"/>
      <c r="J512" s="65"/>
      <c r="K512" s="67"/>
      <c r="L512" s="67"/>
      <c r="M512" s="67"/>
      <c r="N512" s="67"/>
      <c r="O512" s="65"/>
      <c r="P512" s="65"/>
      <c r="Q512" s="65"/>
      <c r="R512" s="62"/>
      <c r="S512" s="62"/>
      <c r="T512" s="71"/>
      <c r="U512" s="8"/>
      <c r="X512" s="62"/>
    </row>
    <row r="513" spans="1:27" outlineLevel="3" x14ac:dyDescent="0.15">
      <c r="B513" s="6"/>
      <c r="C513" s="6"/>
      <c r="D513" s="6"/>
      <c r="E513" s="6"/>
      <c r="F513" s="6"/>
      <c r="G513" s="6"/>
      <c r="H513" s="6"/>
      <c r="I513" s="8"/>
      <c r="J513" s="8"/>
      <c r="K513" s="6"/>
      <c r="L513" s="6"/>
      <c r="M513" s="6"/>
      <c r="N513" s="6"/>
      <c r="O513" s="6"/>
      <c r="P513" s="8"/>
      <c r="Q513" s="8"/>
      <c r="R513" s="8"/>
      <c r="S513" s="6"/>
      <c r="T513" s="6"/>
      <c r="X513" s="6"/>
    </row>
    <row r="514" spans="1:27" ht="12" outlineLevel="1" x14ac:dyDescent="0.2">
      <c r="A514" s="28" t="s">
        <v>101</v>
      </c>
      <c r="B514" s="96">
        <v>2</v>
      </c>
      <c r="C514" s="110"/>
      <c r="D514" s="111" t="s">
        <v>112</v>
      </c>
      <c r="E514" s="111"/>
      <c r="F514" s="94" t="s">
        <v>102</v>
      </c>
      <c r="G514" s="111"/>
      <c r="H514" s="112"/>
      <c r="I514" s="113"/>
      <c r="J514" s="43">
        <f>SUBTOTAL(9,J515:J535)</f>
        <v>0</v>
      </c>
      <c r="K514" s="112"/>
      <c r="L514" s="95">
        <f>SUBTOTAL(9,L515:L535)</f>
        <v>0</v>
      </c>
      <c r="M514" s="112"/>
      <c r="N514" s="95">
        <f>SUBTOTAL(9,N515:N535)</f>
        <v>0</v>
      </c>
      <c r="O514" s="114"/>
      <c r="P514" s="43">
        <f>SUBTOTAL(9,P515:P535)</f>
        <v>0</v>
      </c>
      <c r="Q514" s="43">
        <f>SUBTOTAL(9,Q515:Q535)</f>
        <v>0</v>
      </c>
      <c r="R514" s="111"/>
      <c r="S514" s="111"/>
      <c r="T514" s="96">
        <f>SUBTOTAL(9,T515:T535)</f>
        <v>5</v>
      </c>
      <c r="U514" s="6"/>
      <c r="V514" s="8"/>
      <c r="W514" s="8"/>
      <c r="X514" s="62"/>
    </row>
    <row r="515" spans="1:27" ht="11.25" outlineLevel="2" x14ac:dyDescent="0.2">
      <c r="A515" s="98" t="s">
        <v>103</v>
      </c>
      <c r="B515" s="102">
        <v>3</v>
      </c>
      <c r="C515" s="115"/>
      <c r="D515" s="116" t="s">
        <v>113</v>
      </c>
      <c r="E515" s="116"/>
      <c r="F515" s="117" t="s">
        <v>104</v>
      </c>
      <c r="G515" s="116"/>
      <c r="H515" s="118"/>
      <c r="I515" s="119"/>
      <c r="J515" s="100">
        <f>SUBTOTAL(9,J516:J522)</f>
        <v>0</v>
      </c>
      <c r="K515" s="118"/>
      <c r="L515" s="101">
        <f>SUBTOTAL(9,L516:L522)</f>
        <v>0</v>
      </c>
      <c r="M515" s="118"/>
      <c r="N515" s="101">
        <f>SUBTOTAL(9,N516:N522)</f>
        <v>0</v>
      </c>
      <c r="O515" s="120"/>
      <c r="P515" s="100">
        <f>SUBTOTAL(9,P516:P522)</f>
        <v>0</v>
      </c>
      <c r="Q515" s="100">
        <f>SUBTOTAL(9,Q516:Q522)</f>
        <v>0</v>
      </c>
      <c r="R515" s="116"/>
      <c r="S515" s="116"/>
      <c r="T515" s="102">
        <f>SUBTOTAL(9,T516:T522)</f>
        <v>2</v>
      </c>
      <c r="U515" s="6"/>
      <c r="V515" s="8"/>
      <c r="W515" s="8"/>
      <c r="X515" s="62"/>
    </row>
    <row r="516" spans="1:27" ht="11.25" outlineLevel="3" x14ac:dyDescent="0.2">
      <c r="A516" s="4"/>
      <c r="B516" s="121"/>
      <c r="C516" s="122">
        <v>113</v>
      </c>
      <c r="D516" s="123" t="s">
        <v>399</v>
      </c>
      <c r="E516" s="124" t="s">
        <v>400</v>
      </c>
      <c r="F516" s="125" t="s">
        <v>401</v>
      </c>
      <c r="G516" s="123" t="s">
        <v>402</v>
      </c>
      <c r="H516" s="126">
        <v>1</v>
      </c>
      <c r="I516" s="127">
        <v>0</v>
      </c>
      <c r="J516" s="128">
        <f>H516*I516</f>
        <v>0</v>
      </c>
      <c r="K516" s="126"/>
      <c r="L516" s="126">
        <f>H516*K516</f>
        <v>0</v>
      </c>
      <c r="M516" s="126"/>
      <c r="N516" s="126">
        <f>H516*M516</f>
        <v>0</v>
      </c>
      <c r="O516" s="128">
        <v>21</v>
      </c>
      <c r="P516" s="128">
        <f>J516*(O516/100)</f>
        <v>0</v>
      </c>
      <c r="Q516" s="128">
        <f>J516+P516</f>
        <v>0</v>
      </c>
      <c r="R516" s="129"/>
      <c r="S516" s="129"/>
      <c r="T516" s="130">
        <v>1</v>
      </c>
      <c r="U516" s="8"/>
      <c r="V516" s="8"/>
      <c r="W516" s="8"/>
      <c r="X516" s="62"/>
    </row>
    <row r="517" spans="1:27" ht="29.25" outlineLevel="4" x14ac:dyDescent="0.2">
      <c r="A517" s="131"/>
      <c r="B517" s="132"/>
      <c r="C517" s="132"/>
      <c r="D517" s="133"/>
      <c r="E517" s="137" t="s">
        <v>0</v>
      </c>
      <c r="F517" s="157" t="s">
        <v>403</v>
      </c>
      <c r="G517" s="157"/>
      <c r="H517" s="158"/>
      <c r="I517" s="159"/>
      <c r="J517" s="160"/>
      <c r="K517" s="135"/>
      <c r="L517" s="135"/>
      <c r="M517" s="135"/>
      <c r="N517" s="135"/>
      <c r="O517" s="136"/>
      <c r="P517" s="136"/>
      <c r="Q517" s="136"/>
      <c r="R517" s="133"/>
      <c r="S517" s="133"/>
      <c r="T517" s="132"/>
      <c r="U517" s="6"/>
      <c r="V517" s="8"/>
      <c r="W517" s="8"/>
      <c r="X517" s="134" t="str">
        <f>F517</f>
        <v>Průzkumné, geodetické a projektové práce 
  geodetické práce 
    při provádění stavby</v>
      </c>
      <c r="Y517" s="9"/>
      <c r="AA517" s="11"/>
    </row>
    <row r="518" spans="1:27" ht="7.5" customHeight="1" outlineLevel="4" x14ac:dyDescent="0.15">
      <c r="B518" s="71"/>
      <c r="C518" s="71"/>
      <c r="D518" s="62"/>
      <c r="E518" s="62"/>
      <c r="F518" s="63"/>
      <c r="G518" s="62"/>
      <c r="H518" s="67"/>
      <c r="I518" s="106"/>
      <c r="J518" s="65"/>
      <c r="K518" s="67"/>
      <c r="L518" s="67"/>
      <c r="M518" s="67"/>
      <c r="N518" s="67"/>
      <c r="O518" s="65"/>
      <c r="P518" s="65"/>
      <c r="Q518" s="65"/>
      <c r="R518" s="62"/>
      <c r="S518" s="62"/>
      <c r="T518" s="71"/>
      <c r="U518" s="8"/>
      <c r="X518" s="62"/>
    </row>
    <row r="519" spans="1:27" ht="11.25" outlineLevel="3" x14ac:dyDescent="0.2">
      <c r="A519" s="4"/>
      <c r="B519" s="121"/>
      <c r="C519" s="122">
        <v>114</v>
      </c>
      <c r="D519" s="123" t="s">
        <v>399</v>
      </c>
      <c r="E519" s="124" t="s">
        <v>404</v>
      </c>
      <c r="F519" s="125" t="s">
        <v>405</v>
      </c>
      <c r="G519" s="123" t="s">
        <v>402</v>
      </c>
      <c r="H519" s="126">
        <v>1</v>
      </c>
      <c r="I519" s="127">
        <v>0</v>
      </c>
      <c r="J519" s="128">
        <f>H519*I519</f>
        <v>0</v>
      </c>
      <c r="K519" s="126"/>
      <c r="L519" s="126">
        <f>H519*K519</f>
        <v>0</v>
      </c>
      <c r="M519" s="126"/>
      <c r="N519" s="126">
        <f>H519*M519</f>
        <v>0</v>
      </c>
      <c r="O519" s="128">
        <v>21</v>
      </c>
      <c r="P519" s="128">
        <f>J519*(O519/100)</f>
        <v>0</v>
      </c>
      <c r="Q519" s="128">
        <f>J519+P519</f>
        <v>0</v>
      </c>
      <c r="R519" s="129"/>
      <c r="S519" s="129"/>
      <c r="T519" s="130">
        <v>1</v>
      </c>
      <c r="U519" s="8"/>
      <c r="V519" s="8"/>
      <c r="W519" s="8"/>
      <c r="X519" s="62"/>
    </row>
    <row r="520" spans="1:27" ht="9.75" outlineLevel="4" x14ac:dyDescent="0.2">
      <c r="A520" s="131"/>
      <c r="B520" s="132"/>
      <c r="C520" s="132"/>
      <c r="D520" s="133"/>
      <c r="E520" s="137" t="s">
        <v>0</v>
      </c>
      <c r="F520" s="157" t="s">
        <v>406</v>
      </c>
      <c r="G520" s="157"/>
      <c r="H520" s="158"/>
      <c r="I520" s="159"/>
      <c r="J520" s="160"/>
      <c r="K520" s="135"/>
      <c r="L520" s="135"/>
      <c r="M520" s="135"/>
      <c r="N520" s="135"/>
      <c r="O520" s="136"/>
      <c r="P520" s="136"/>
      <c r="Q520" s="136"/>
      <c r="R520" s="133"/>
      <c r="S520" s="133"/>
      <c r="T520" s="132"/>
      <c r="U520" s="6"/>
      <c r="V520" s="8"/>
      <c r="W520" s="8"/>
      <c r="X520" s="134" t="str">
        <f>F520</f>
        <v>Dokumentace skutečného provedení stavby</v>
      </c>
      <c r="Y520" s="9"/>
      <c r="AA520" s="11"/>
    </row>
    <row r="521" spans="1:27" ht="7.5" customHeight="1" outlineLevel="4" x14ac:dyDescent="0.15">
      <c r="B521" s="71"/>
      <c r="C521" s="71"/>
      <c r="D521" s="62"/>
      <c r="E521" s="62"/>
      <c r="F521" s="63"/>
      <c r="G521" s="62"/>
      <c r="H521" s="67"/>
      <c r="I521" s="106"/>
      <c r="J521" s="65"/>
      <c r="K521" s="67"/>
      <c r="L521" s="67"/>
      <c r="M521" s="67"/>
      <c r="N521" s="67"/>
      <c r="O521" s="65"/>
      <c r="P521" s="65"/>
      <c r="Q521" s="65"/>
      <c r="R521" s="62"/>
      <c r="S521" s="62"/>
      <c r="T521" s="71"/>
      <c r="U521" s="8"/>
      <c r="X521" s="62"/>
    </row>
    <row r="522" spans="1:27" outlineLevel="3" x14ac:dyDescent="0.15">
      <c r="B522" s="6"/>
      <c r="C522" s="6"/>
      <c r="D522" s="6"/>
      <c r="E522" s="6"/>
      <c r="F522" s="6"/>
      <c r="G522" s="6"/>
      <c r="H522" s="6"/>
      <c r="I522" s="8"/>
      <c r="J522" s="8"/>
      <c r="K522" s="6"/>
      <c r="L522" s="6"/>
      <c r="M522" s="6"/>
      <c r="N522" s="6"/>
      <c r="O522" s="6"/>
      <c r="P522" s="8"/>
      <c r="Q522" s="8"/>
      <c r="R522" s="8"/>
      <c r="S522" s="6"/>
      <c r="T522" s="6"/>
      <c r="X522" s="6"/>
    </row>
    <row r="523" spans="1:27" ht="11.25" outlineLevel="2" x14ac:dyDescent="0.2">
      <c r="A523" s="98" t="s">
        <v>105</v>
      </c>
      <c r="B523" s="102">
        <v>3</v>
      </c>
      <c r="C523" s="115"/>
      <c r="D523" s="116" t="s">
        <v>113</v>
      </c>
      <c r="E523" s="116"/>
      <c r="F523" s="117" t="s">
        <v>106</v>
      </c>
      <c r="G523" s="116"/>
      <c r="H523" s="118"/>
      <c r="I523" s="119"/>
      <c r="J523" s="100">
        <f>SUBTOTAL(9,J524:J527)</f>
        <v>0</v>
      </c>
      <c r="K523" s="118"/>
      <c r="L523" s="101">
        <f>SUBTOTAL(9,L524:L527)</f>
        <v>0</v>
      </c>
      <c r="M523" s="118"/>
      <c r="N523" s="101">
        <f>SUBTOTAL(9,N524:N527)</f>
        <v>0</v>
      </c>
      <c r="O523" s="120"/>
      <c r="P523" s="100">
        <f>SUBTOTAL(9,P524:P527)</f>
        <v>0</v>
      </c>
      <c r="Q523" s="100">
        <f>SUBTOTAL(9,Q524:Q527)</f>
        <v>0</v>
      </c>
      <c r="R523" s="116"/>
      <c r="S523" s="116"/>
      <c r="T523" s="102">
        <f>SUBTOTAL(9,T524:T527)</f>
        <v>1</v>
      </c>
      <c r="U523" s="6"/>
      <c r="V523" s="8"/>
      <c r="W523" s="8"/>
      <c r="X523" s="62"/>
    </row>
    <row r="524" spans="1:27" ht="11.25" outlineLevel="3" x14ac:dyDescent="0.2">
      <c r="A524" s="4"/>
      <c r="B524" s="121"/>
      <c r="C524" s="122">
        <v>115</v>
      </c>
      <c r="D524" s="123" t="s">
        <v>399</v>
      </c>
      <c r="E524" s="124" t="s">
        <v>407</v>
      </c>
      <c r="F524" s="125" t="s">
        <v>408</v>
      </c>
      <c r="G524" s="123" t="s">
        <v>402</v>
      </c>
      <c r="H524" s="126">
        <v>1</v>
      </c>
      <c r="I524" s="127">
        <v>0</v>
      </c>
      <c r="J524" s="128">
        <f>H524*I524</f>
        <v>0</v>
      </c>
      <c r="K524" s="126"/>
      <c r="L524" s="126">
        <f>H524*K524</f>
        <v>0</v>
      </c>
      <c r="M524" s="126"/>
      <c r="N524" s="126">
        <f>H524*M524</f>
        <v>0</v>
      </c>
      <c r="O524" s="128">
        <v>21</v>
      </c>
      <c r="P524" s="128">
        <f>J524*(O524/100)</f>
        <v>0</v>
      </c>
      <c r="Q524" s="128">
        <f>J524+P524</f>
        <v>0</v>
      </c>
      <c r="R524" s="129"/>
      <c r="S524" s="129"/>
      <c r="T524" s="130">
        <v>1</v>
      </c>
      <c r="U524" s="8"/>
      <c r="V524" s="8"/>
      <c r="W524" s="8"/>
      <c r="X524" s="62"/>
    </row>
    <row r="525" spans="1:27" ht="19.5" outlineLevel="4" x14ac:dyDescent="0.2">
      <c r="A525" s="131"/>
      <c r="B525" s="132"/>
      <c r="C525" s="132"/>
      <c r="D525" s="133"/>
      <c r="E525" s="137" t="s">
        <v>0</v>
      </c>
      <c r="F525" s="157" t="s">
        <v>409</v>
      </c>
      <c r="G525" s="157"/>
      <c r="H525" s="158"/>
      <c r="I525" s="159"/>
      <c r="J525" s="160"/>
      <c r="K525" s="135"/>
      <c r="L525" s="135"/>
      <c r="M525" s="135"/>
      <c r="N525" s="135"/>
      <c r="O525" s="136"/>
      <c r="P525" s="136"/>
      <c r="Q525" s="136"/>
      <c r="R525" s="133"/>
      <c r="S525" s="133"/>
      <c r="T525" s="132"/>
      <c r="U525" s="6"/>
      <c r="V525" s="8"/>
      <c r="W525" s="8"/>
      <c r="X525" s="134" t="str">
        <f>F525</f>
        <v>Základní rozdělení průvodních činností a nákladů 
  zařízení staveniště</v>
      </c>
      <c r="Y525" s="9"/>
      <c r="AA525" s="11"/>
    </row>
    <row r="526" spans="1:27" ht="7.5" customHeight="1" outlineLevel="4" x14ac:dyDescent="0.15">
      <c r="B526" s="71"/>
      <c r="C526" s="71"/>
      <c r="D526" s="62"/>
      <c r="E526" s="62"/>
      <c r="F526" s="63"/>
      <c r="G526" s="62"/>
      <c r="H526" s="67"/>
      <c r="I526" s="106"/>
      <c r="J526" s="65"/>
      <c r="K526" s="67"/>
      <c r="L526" s="67"/>
      <c r="M526" s="67"/>
      <c r="N526" s="67"/>
      <c r="O526" s="65"/>
      <c r="P526" s="65"/>
      <c r="Q526" s="65"/>
      <c r="R526" s="62"/>
      <c r="S526" s="62"/>
      <c r="T526" s="71"/>
      <c r="U526" s="8"/>
      <c r="X526" s="62"/>
    </row>
    <row r="527" spans="1:27" outlineLevel="3" x14ac:dyDescent="0.15">
      <c r="B527" s="6"/>
      <c r="C527" s="6"/>
      <c r="D527" s="6"/>
      <c r="E527" s="6"/>
      <c r="F527" s="6"/>
      <c r="G527" s="6"/>
      <c r="H527" s="6"/>
      <c r="I527" s="8"/>
      <c r="J527" s="8"/>
      <c r="K527" s="6"/>
      <c r="L527" s="6"/>
      <c r="M527" s="6"/>
      <c r="N527" s="6"/>
      <c r="O527" s="6"/>
      <c r="P527" s="8"/>
      <c r="Q527" s="8"/>
      <c r="R527" s="8"/>
      <c r="S527" s="6"/>
      <c r="T527" s="6"/>
      <c r="X527" s="6"/>
    </row>
    <row r="528" spans="1:27" ht="11.25" outlineLevel="2" x14ac:dyDescent="0.2">
      <c r="A528" s="98" t="s">
        <v>107</v>
      </c>
      <c r="B528" s="102">
        <v>3</v>
      </c>
      <c r="C528" s="115"/>
      <c r="D528" s="116" t="s">
        <v>113</v>
      </c>
      <c r="E528" s="116"/>
      <c r="F528" s="117" t="s">
        <v>108</v>
      </c>
      <c r="G528" s="116"/>
      <c r="H528" s="118"/>
      <c r="I528" s="119"/>
      <c r="J528" s="100">
        <f>SUBTOTAL(9,J529:J535)</f>
        <v>0</v>
      </c>
      <c r="K528" s="118"/>
      <c r="L528" s="101">
        <f>SUBTOTAL(9,L529:L535)</f>
        <v>0</v>
      </c>
      <c r="M528" s="118"/>
      <c r="N528" s="101">
        <f>SUBTOTAL(9,N529:N535)</f>
        <v>0</v>
      </c>
      <c r="O528" s="120"/>
      <c r="P528" s="100">
        <f>SUBTOTAL(9,P529:P535)</f>
        <v>0</v>
      </c>
      <c r="Q528" s="100">
        <f>SUBTOTAL(9,Q529:Q535)</f>
        <v>0</v>
      </c>
      <c r="R528" s="116"/>
      <c r="S528" s="116"/>
      <c r="T528" s="102">
        <f>SUBTOTAL(9,T529:T535)</f>
        <v>2</v>
      </c>
      <c r="U528" s="6"/>
      <c r="V528" s="8"/>
      <c r="W528" s="8"/>
      <c r="X528" s="62"/>
    </row>
    <row r="529" spans="1:27" ht="11.25" outlineLevel="3" x14ac:dyDescent="0.2">
      <c r="A529" s="4"/>
      <c r="B529" s="121"/>
      <c r="C529" s="122">
        <v>116</v>
      </c>
      <c r="D529" s="123" t="s">
        <v>399</v>
      </c>
      <c r="E529" s="124" t="s">
        <v>410</v>
      </c>
      <c r="F529" s="125" t="s">
        <v>411</v>
      </c>
      <c r="G529" s="123" t="s">
        <v>402</v>
      </c>
      <c r="H529" s="126">
        <v>1</v>
      </c>
      <c r="I529" s="127">
        <v>0</v>
      </c>
      <c r="J529" s="128">
        <f>H529*I529</f>
        <v>0</v>
      </c>
      <c r="K529" s="126"/>
      <c r="L529" s="126">
        <f>H529*K529</f>
        <v>0</v>
      </c>
      <c r="M529" s="126"/>
      <c r="N529" s="126">
        <f>H529*M529</f>
        <v>0</v>
      </c>
      <c r="O529" s="128">
        <v>21</v>
      </c>
      <c r="P529" s="128">
        <f>J529*(O529/100)</f>
        <v>0</v>
      </c>
      <c r="Q529" s="128">
        <f>J529+P529</f>
        <v>0</v>
      </c>
      <c r="R529" s="129"/>
      <c r="S529" s="129"/>
      <c r="T529" s="130">
        <v>1</v>
      </c>
      <c r="U529" s="8"/>
      <c r="V529" s="8"/>
      <c r="W529" s="8"/>
      <c r="X529" s="62"/>
    </row>
    <row r="530" spans="1:27" ht="9.75" outlineLevel="4" x14ac:dyDescent="0.2">
      <c r="A530" s="131"/>
      <c r="B530" s="132"/>
      <c r="C530" s="132"/>
      <c r="D530" s="133"/>
      <c r="E530" s="137" t="s">
        <v>0</v>
      </c>
      <c r="F530" s="157" t="s">
        <v>411</v>
      </c>
      <c r="G530" s="157"/>
      <c r="H530" s="158"/>
      <c r="I530" s="159"/>
      <c r="J530" s="160"/>
      <c r="K530" s="135"/>
      <c r="L530" s="135"/>
      <c r="M530" s="135"/>
      <c r="N530" s="135"/>
      <c r="O530" s="136"/>
      <c r="P530" s="136"/>
      <c r="Q530" s="136"/>
      <c r="R530" s="133"/>
      <c r="S530" s="133"/>
      <c r="T530" s="132"/>
      <c r="U530" s="6"/>
      <c r="V530" s="8"/>
      <c r="W530" s="8"/>
      <c r="X530" s="134" t="str">
        <f>F530</f>
        <v>Kompletační a koordinační činnost</v>
      </c>
      <c r="Y530" s="9"/>
      <c r="AA530" s="11"/>
    </row>
    <row r="531" spans="1:27" ht="7.5" customHeight="1" outlineLevel="4" x14ac:dyDescent="0.15">
      <c r="B531" s="71"/>
      <c r="C531" s="71"/>
      <c r="D531" s="62"/>
      <c r="E531" s="62"/>
      <c r="F531" s="63"/>
      <c r="G531" s="62"/>
      <c r="H531" s="67"/>
      <c r="I531" s="106"/>
      <c r="J531" s="65"/>
      <c r="K531" s="67"/>
      <c r="L531" s="67"/>
      <c r="M531" s="67"/>
      <c r="N531" s="67"/>
      <c r="O531" s="65"/>
      <c r="P531" s="65"/>
      <c r="Q531" s="65"/>
      <c r="R531" s="62"/>
      <c r="S531" s="62"/>
      <c r="T531" s="71"/>
      <c r="U531" s="8"/>
      <c r="X531" s="62"/>
    </row>
    <row r="532" spans="1:27" ht="22.5" outlineLevel="3" x14ac:dyDescent="0.2">
      <c r="A532" s="4"/>
      <c r="B532" s="121"/>
      <c r="C532" s="122">
        <v>117</v>
      </c>
      <c r="D532" s="123" t="s">
        <v>399</v>
      </c>
      <c r="E532" s="124" t="s">
        <v>412</v>
      </c>
      <c r="F532" s="125" t="s">
        <v>413</v>
      </c>
      <c r="G532" s="123" t="s">
        <v>402</v>
      </c>
      <c r="H532" s="126">
        <v>1</v>
      </c>
      <c r="I532" s="127">
        <v>0</v>
      </c>
      <c r="J532" s="128">
        <f>H532*I532</f>
        <v>0</v>
      </c>
      <c r="K532" s="126"/>
      <c r="L532" s="126">
        <f>H532*K532</f>
        <v>0</v>
      </c>
      <c r="M532" s="126"/>
      <c r="N532" s="126">
        <f>H532*M532</f>
        <v>0</v>
      </c>
      <c r="O532" s="128">
        <v>21</v>
      </c>
      <c r="P532" s="128">
        <f>J532*(O532/100)</f>
        <v>0</v>
      </c>
      <c r="Q532" s="128">
        <f>J532+P532</f>
        <v>0</v>
      </c>
      <c r="R532" s="129"/>
      <c r="S532" s="129"/>
      <c r="T532" s="130">
        <v>1</v>
      </c>
      <c r="U532" s="8"/>
      <c r="V532" s="8"/>
      <c r="W532" s="8"/>
      <c r="X532" s="62"/>
    </row>
    <row r="533" spans="1:27" ht="9.75" outlineLevel="4" x14ac:dyDescent="0.2">
      <c r="A533" s="131"/>
      <c r="B533" s="132"/>
      <c r="C533" s="132"/>
      <c r="D533" s="133"/>
      <c r="E533" s="137" t="s">
        <v>0</v>
      </c>
      <c r="F533" s="157" t="s">
        <v>414</v>
      </c>
      <c r="G533" s="157"/>
      <c r="H533" s="158"/>
      <c r="I533" s="159"/>
      <c r="J533" s="160"/>
      <c r="K533" s="135"/>
      <c r="L533" s="135"/>
      <c r="M533" s="135"/>
      <c r="N533" s="135"/>
      <c r="O533" s="136"/>
      <c r="P533" s="136"/>
      <c r="Q533" s="136"/>
      <c r="R533" s="133"/>
      <c r="S533" s="133"/>
      <c r="T533" s="132"/>
      <c r="U533" s="6"/>
      <c r="V533" s="8"/>
      <c r="W533" s="8"/>
      <c r="X533" s="134" t="str">
        <f>F533</f>
        <v>Náklady vzniklé v souvislosti s realizací stavby</v>
      </c>
      <c r="Y533" s="9"/>
      <c r="AA533" s="11"/>
    </row>
    <row r="534" spans="1:27" ht="7.5" customHeight="1" outlineLevel="4" x14ac:dyDescent="0.15">
      <c r="B534" s="71"/>
      <c r="C534" s="71"/>
      <c r="D534" s="62"/>
      <c r="E534" s="62"/>
      <c r="F534" s="63"/>
      <c r="G534" s="62"/>
      <c r="H534" s="67"/>
      <c r="I534" s="106"/>
      <c r="J534" s="65"/>
      <c r="K534" s="67"/>
      <c r="L534" s="67"/>
      <c r="M534" s="67"/>
      <c r="N534" s="67"/>
      <c r="O534" s="65"/>
      <c r="P534" s="65"/>
      <c r="Q534" s="65"/>
      <c r="R534" s="62"/>
      <c r="S534" s="62"/>
      <c r="T534" s="71"/>
      <c r="U534" s="8"/>
      <c r="X534" s="62"/>
    </row>
    <row r="535" spans="1:27" outlineLevel="3" x14ac:dyDescent="0.15">
      <c r="B535" s="6"/>
      <c r="C535" s="6"/>
      <c r="D535" s="6"/>
      <c r="E535" s="6"/>
      <c r="F535" s="6"/>
      <c r="G535" s="6"/>
      <c r="H535" s="6"/>
      <c r="I535" s="8"/>
      <c r="J535" s="8"/>
      <c r="K535" s="6"/>
      <c r="L535" s="6"/>
      <c r="M535" s="6"/>
      <c r="N535" s="6"/>
      <c r="O535" s="6"/>
      <c r="P535" s="8"/>
      <c r="Q535" s="8"/>
      <c r="R535" s="8"/>
      <c r="S535" s="6"/>
      <c r="T535" s="6"/>
      <c r="X535" s="6"/>
    </row>
    <row r="536" spans="1:27" outlineLevel="1" x14ac:dyDescent="0.15"/>
  </sheetData>
  <mergeCells count="117">
    <mergeCell ref="F530:J530"/>
    <mergeCell ref="F520:J520"/>
    <mergeCell ref="F533:J533"/>
    <mergeCell ref="F502:J502"/>
    <mergeCell ref="F505:J505"/>
    <mergeCell ref="F508:J508"/>
    <mergeCell ref="F511:J511"/>
    <mergeCell ref="F525:J525"/>
    <mergeCell ref="F471:J471"/>
    <mergeCell ref="F476:J476"/>
    <mergeCell ref="F488:J488"/>
    <mergeCell ref="F491:J491"/>
    <mergeCell ref="F494:J494"/>
    <mergeCell ref="F446:J446"/>
    <mergeCell ref="F449:J449"/>
    <mergeCell ref="F452:J452"/>
    <mergeCell ref="F455:J455"/>
    <mergeCell ref="F458:J458"/>
    <mergeCell ref="F409:J409"/>
    <mergeCell ref="F421:J421"/>
    <mergeCell ref="F426:J426"/>
    <mergeCell ref="F433:J433"/>
    <mergeCell ref="F438:J438"/>
    <mergeCell ref="F388:J388"/>
    <mergeCell ref="F393:J393"/>
    <mergeCell ref="F398:J398"/>
    <mergeCell ref="F401:J401"/>
    <mergeCell ref="F406:J406"/>
    <mergeCell ref="F330:J330"/>
    <mergeCell ref="F414:J414"/>
    <mergeCell ref="F463:J463"/>
    <mergeCell ref="F483:J483"/>
    <mergeCell ref="F499:J499"/>
    <mergeCell ref="F341:J341"/>
    <mergeCell ref="F346:J346"/>
    <mergeCell ref="F349:J349"/>
    <mergeCell ref="F352:J352"/>
    <mergeCell ref="F355:J355"/>
    <mergeCell ref="F358:J358"/>
    <mergeCell ref="F361:J361"/>
    <mergeCell ref="F364:J364"/>
    <mergeCell ref="F369:J369"/>
    <mergeCell ref="F374:J374"/>
    <mergeCell ref="F379:J379"/>
    <mergeCell ref="F310:J310"/>
    <mergeCell ref="F313:J313"/>
    <mergeCell ref="F321:J321"/>
    <mergeCell ref="F324:J324"/>
    <mergeCell ref="F327:J327"/>
    <mergeCell ref="F286:J286"/>
    <mergeCell ref="F291:J291"/>
    <mergeCell ref="F296:J296"/>
    <mergeCell ref="F304:J304"/>
    <mergeCell ref="F307:J307"/>
    <mergeCell ref="F262:J262"/>
    <mergeCell ref="F265:J265"/>
    <mergeCell ref="F268:J268"/>
    <mergeCell ref="F271:J271"/>
    <mergeCell ref="F276:J276"/>
    <mergeCell ref="F230:J230"/>
    <mergeCell ref="F235:J235"/>
    <mergeCell ref="F240:J240"/>
    <mergeCell ref="F245:J245"/>
    <mergeCell ref="F250:J250"/>
    <mergeCell ref="F283:J283"/>
    <mergeCell ref="F301:J301"/>
    <mergeCell ref="F318:J318"/>
    <mergeCell ref="F98:J98"/>
    <mergeCell ref="F101:J101"/>
    <mergeCell ref="F104:J104"/>
    <mergeCell ref="F107:J107"/>
    <mergeCell ref="F110:J110"/>
    <mergeCell ref="F113:J113"/>
    <mergeCell ref="F118:J118"/>
    <mergeCell ref="F123:J123"/>
    <mergeCell ref="F129:J129"/>
    <mergeCell ref="F140:J140"/>
    <mergeCell ref="F145:J145"/>
    <mergeCell ref="F150:J150"/>
    <mergeCell ref="F153:J153"/>
    <mergeCell ref="F84:J84"/>
    <mergeCell ref="F87:J87"/>
    <mergeCell ref="F166:J166"/>
    <mergeCell ref="F204:J204"/>
    <mergeCell ref="F257:J257"/>
    <mergeCell ref="F158:J158"/>
    <mergeCell ref="F161:J161"/>
    <mergeCell ref="F172:J172"/>
    <mergeCell ref="F177:J177"/>
    <mergeCell ref="F184:J184"/>
    <mergeCell ref="F190:J190"/>
    <mergeCell ref="F193:J193"/>
    <mergeCell ref="F199:J199"/>
    <mergeCell ref="F209:J209"/>
    <mergeCell ref="F217:J217"/>
    <mergeCell ref="F225:J225"/>
    <mergeCell ref="F55:J55"/>
    <mergeCell ref="F58:J58"/>
    <mergeCell ref="F68:J68"/>
    <mergeCell ref="F73:J73"/>
    <mergeCell ref="F81:J81"/>
    <mergeCell ref="F10:J10"/>
    <mergeCell ref="F93:J93"/>
    <mergeCell ref="F336:J336"/>
    <mergeCell ref="F517:J517"/>
    <mergeCell ref="F63:J63"/>
    <mergeCell ref="F78:J78"/>
    <mergeCell ref="F15:J15"/>
    <mergeCell ref="F20:J20"/>
    <mergeCell ref="F25:J25"/>
    <mergeCell ref="F30:J30"/>
    <mergeCell ref="F33:J33"/>
    <mergeCell ref="F38:J38"/>
    <mergeCell ref="F41:J41"/>
    <mergeCell ref="F44:J44"/>
    <mergeCell ref="F49:J49"/>
    <mergeCell ref="F52:J52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&amp;L&amp;8SINGS projekční ateliér, s.r.o.&amp;C&amp;8&amp;R&amp;8</oddHeader>
    <oddFooter>&amp;L&amp;"Arial,Kurzíva"&amp;8Vytvořeno systémem euroCALC 4&amp;C&amp;P/&amp;N&amp;R&amp;8&amp;[24.4.2024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Krycí List</vt:lpstr>
      <vt:lpstr>Rekapitulace</vt:lpstr>
      <vt:lpstr>Zakázka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Vodní nádrž Pohraniční - rekonstrukce - Orientační rozpočet</dc:subject>
  <dc:creator>ADMIN</dc:creator>
  <cp:lastModifiedBy>Jana Boráková</cp:lastModifiedBy>
  <dcterms:created xsi:type="dcterms:W3CDTF">2024-04-24T12:00:17Z</dcterms:created>
  <dcterms:modified xsi:type="dcterms:W3CDTF">2024-04-24T12:02:42Z</dcterms:modified>
</cp:coreProperties>
</file>