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\A projekty\HK\HK_2021\402-21 KONTEJNERY CHOMUTOV II\a na urad a DZS_2022\VV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92021 1 Pol" sheetId="12" r:id="rId4"/>
    <sheet name="Technologie" sheetId="13" r:id="rId5"/>
  </sheets>
  <externalReferences>
    <externalReference r:id="rId6"/>
  </externalReferences>
  <definedNames>
    <definedName name="CelkemDPHVypocet" localSheetId="1">Stavba!$H$43</definedName>
    <definedName name="CenaCelkem">Stavba!$G$30</definedName>
    <definedName name="CenaCelkemBezDPH">Stavba!$G$29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Stavba!$G$25</definedName>
    <definedName name="DPHZakl">Stavba!$G$27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'092021 1 Pol'!$1:$7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'092021 1 Pol'!$A$1:$X$138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Stavba!$F$43</definedName>
    <definedName name="ZakladDPHZakl">Stavba!$G$26</definedName>
    <definedName name="ZakladDPHZaklVypocet" localSheetId="1">Stavba!$G$43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33" i="12" l="1"/>
  <c r="G119" i="12"/>
  <c r="G121" i="12"/>
  <c r="G136" i="12"/>
  <c r="G135" i="12"/>
  <c r="G134" i="12"/>
  <c r="G131" i="12"/>
  <c r="G130" i="12"/>
  <c r="G128" i="12"/>
  <c r="G127" i="12"/>
  <c r="G126" i="12"/>
  <c r="G125" i="12"/>
  <c r="G124" i="12"/>
  <c r="G120" i="12"/>
  <c r="G118" i="12"/>
  <c r="G115" i="12"/>
  <c r="G112" i="12"/>
  <c r="G110" i="12"/>
  <c r="G109" i="12"/>
  <c r="G107" i="12"/>
  <c r="G106" i="12"/>
  <c r="G104" i="12"/>
  <c r="G99" i="12"/>
  <c r="G97" i="12"/>
  <c r="G94" i="12"/>
  <c r="G92" i="12"/>
  <c r="G90" i="12"/>
  <c r="G86" i="12"/>
  <c r="G84" i="12"/>
  <c r="G82" i="12"/>
  <c r="G80" i="12"/>
  <c r="G76" i="12"/>
  <c r="G74" i="12"/>
  <c r="G71" i="12"/>
  <c r="G69" i="12"/>
  <c r="G67" i="12"/>
  <c r="G64" i="12"/>
  <c r="G60" i="12"/>
  <c r="G57" i="12"/>
  <c r="G44" i="12"/>
  <c r="G31" i="12"/>
  <c r="G30" i="12"/>
  <c r="G29" i="12"/>
  <c r="G24" i="12"/>
  <c r="G23" i="12"/>
  <c r="G22" i="12"/>
  <c r="G20" i="12"/>
  <c r="G18" i="12"/>
  <c r="G17" i="12"/>
  <c r="G16" i="12"/>
  <c r="G12" i="12"/>
  <c r="G11" i="12"/>
  <c r="G9" i="12"/>
  <c r="G122" i="12"/>
  <c r="G22" i="13"/>
  <c r="G20" i="13"/>
  <c r="G14" i="13"/>
  <c r="G13" i="13"/>
  <c r="G12" i="13"/>
  <c r="G8" i="12" l="1"/>
  <c r="I50" i="1" s="1"/>
  <c r="G59" i="12"/>
  <c r="I51" i="1" s="1"/>
  <c r="G73" i="12"/>
  <c r="I52" i="1" s="1"/>
  <c r="G89" i="12"/>
  <c r="I53" i="1" s="1"/>
  <c r="G111" i="12"/>
  <c r="G123" i="12"/>
  <c r="I57" i="1" s="1"/>
  <c r="G129" i="12"/>
  <c r="I58" i="1" s="1"/>
  <c r="I19" i="1" s="1"/>
  <c r="G16" i="13"/>
  <c r="G26" i="13" s="1"/>
  <c r="I60" i="1" s="1"/>
  <c r="I21" i="1" s="1"/>
  <c r="G132" i="12"/>
  <c r="I59" i="1" s="1"/>
  <c r="I20" i="1" s="1"/>
  <c r="I56" i="1"/>
  <c r="I18" i="1" s="1"/>
  <c r="I55" i="1"/>
  <c r="I54" i="1"/>
  <c r="C4" i="12"/>
  <c r="B4" i="12"/>
  <c r="C3" i="12"/>
  <c r="B3" i="12"/>
  <c r="C2" i="12"/>
  <c r="B2" i="12"/>
  <c r="I61" i="1" l="1"/>
  <c r="J57" i="1" s="1"/>
  <c r="I16" i="1"/>
  <c r="I22" i="1" s="1"/>
  <c r="F43" i="1"/>
  <c r="G43" i="1"/>
  <c r="H43" i="1"/>
  <c r="I43" i="1"/>
  <c r="J42" i="1" s="1"/>
  <c r="J41" i="1"/>
  <c r="J51" i="1" l="1"/>
  <c r="J54" i="1"/>
  <c r="J50" i="1"/>
  <c r="J52" i="1"/>
  <c r="J53" i="1"/>
  <c r="J58" i="1"/>
  <c r="J59" i="1"/>
  <c r="J55" i="1"/>
  <c r="J56" i="1"/>
  <c r="J40" i="1"/>
  <c r="J43" i="1" s="1"/>
  <c r="G26" i="1"/>
  <c r="J29" i="1"/>
  <c r="J27" i="1"/>
  <c r="G39" i="1"/>
  <c r="F39" i="1"/>
  <c r="J24" i="1"/>
  <c r="J25" i="1"/>
  <c r="J26" i="1"/>
  <c r="E25" i="1"/>
  <c r="E27" i="1"/>
  <c r="J61" i="1" l="1"/>
  <c r="G27" i="1"/>
  <c r="G30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<sst xmlns="http://schemas.openxmlformats.org/spreadsheetml/2006/main" count="716" uniqueCount="320">
  <si>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</si>
  <si>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</si>
  <si>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</si>
  <si>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</si>
  <si>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</si>
  <si>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</si>
  <si>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</si>
  <si>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</si>
  <si>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</si>
  <si>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</si>
  <si>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</si>
  <si>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</si>
  <si>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</si>
  <si>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</si>
  <si>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</si>
  <si>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</si>
  <si>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</si>
  <si>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</si>
  <si>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</si>
  <si>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</si>
  <si>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</si>
  <si>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</si>
  <si>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</si>
  <si>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</si>
  <si>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</si>
  <si>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</si>
  <si>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</si>
  <si>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</si>
  <si>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</si>
  <si>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</si>
  <si>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</si>
  <si>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</si>
  <si>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</si>
  <si>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</si>
  <si>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</si>
  <si>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</si>
  <si>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</si>
  <si>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</si>
  <si>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</si>
  <si>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</si>
  <si>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</si>
  <si>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</si>
  <si>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</si>
  <si>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LOKALITA_L8  – Chomutov ll</t>
  </si>
  <si>
    <t>092021</t>
  </si>
  <si>
    <t>Kontejnery Chomutov II</t>
  </si>
  <si>
    <t>Objekt:</t>
  </si>
  <si>
    <t>Rozpočet:</t>
  </si>
  <si>
    <t>022022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</si>
  <si>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</si>
  <si>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</si>
  <si>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</si>
  <si>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</si>
  <si>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</si>
  <si>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</si>
  <si>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</si>
  <si>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</si>
  <si>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</si>
  <si>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</si>
  <si>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</si>
  <si>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</si>
  <si>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</si>
  <si>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</si>
  <si>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</si>
  <si>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</si>
  <si>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</si>
  <si>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</si>
  <si>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</si>
  <si>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</si>
  <si>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</si>
  <si>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</si>
  <si>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</si>
  <si>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</si>
  <si>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</si>
  <si>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</si>
  <si>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</si>
  <si>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</si>
  <si>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</si>
  <si>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</si>
  <si>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</si>
  <si>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</si>
  <si>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</si>
  <si>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</si>
  <si>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</si>
  <si>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</si>
  <si>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</si>
  <si>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</si>
  <si>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</si>
  <si>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</si>
  <si>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</si>
  <si>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</si>
  <si>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</si>
  <si>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</si>
  <si>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</si>
  <si>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</si>
  <si>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</si>
  <si>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</si>
  <si>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</si>
  <si>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</si>
  <si>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122201101</t>
  </si>
  <si>
    <t>Odkopávky nezapažené v hor. 3 do 100 m3</t>
  </si>
  <si>
    <t>m3</t>
  </si>
  <si>
    <t>RTS 22/ I</t>
  </si>
  <si>
    <t>Práce</t>
  </si>
  <si>
    <t>POL1_</t>
  </si>
  <si>
    <t>73,7*0,34</t>
  </si>
  <si>
    <t>VV</t>
  </si>
  <si>
    <t>122201109</t>
  </si>
  <si>
    <t>Příplatek za lepivost - odkopávky v hor. 3</t>
  </si>
  <si>
    <t>131201110</t>
  </si>
  <si>
    <t>Hloubení nezapaž. jam hor.3 do 50 m3, STROJNĚ</t>
  </si>
  <si>
    <t xml:space="preserve">od hl. 0,34m : </t>
  </si>
  <si>
    <t>stání 2 kontejnery : 2,6*4,3*(1,6-0,34)</t>
  </si>
  <si>
    <t>stání 3 kontejnery : 3,6*6,35*(1,6-0,34)</t>
  </si>
  <si>
    <t>131201119</t>
  </si>
  <si>
    <t>Příplatek za lepivost - hloubení nezap.jam v hor.3</t>
  </si>
  <si>
    <t>161101101</t>
  </si>
  <si>
    <t>Svislé přemístění výkopku z hor.1-4 do 2,5 m</t>
  </si>
  <si>
    <t>POL1_1</t>
  </si>
  <si>
    <t>162701105</t>
  </si>
  <si>
    <t>Vodorovné přemístění výkopku z hor.1-4 do 10000 m</t>
  </si>
  <si>
    <t>42,89040+25,058</t>
  </si>
  <si>
    <t>162701109</t>
  </si>
  <si>
    <t>Příplatek k vod. přemístění hor.1-4 za další 1 km</t>
  </si>
  <si>
    <t>skládka ve vzd.20 km : 67,9484*10</t>
  </si>
  <si>
    <t>167101101</t>
  </si>
  <si>
    <t>Nakládání výkopku z hor.1-4 v množství do 100 m3</t>
  </si>
  <si>
    <t>171201101</t>
  </si>
  <si>
    <t>Uložení sypaniny do násypů nezhutněných</t>
  </si>
  <si>
    <t>175101201</t>
  </si>
  <si>
    <t>Obsyp objektu bez prohození sypaniny</t>
  </si>
  <si>
    <t>stání 2 kontejnery : 2,6*4,3*(0,76+0,55)</t>
  </si>
  <si>
    <t>-1,6*3,3*(0,76+0,55)</t>
  </si>
  <si>
    <t>stání 3 kontejnery : 3,6*6,35*(0,76+0,55)</t>
  </si>
  <si>
    <t>-1,6*5*(0,76+0,55)</t>
  </si>
  <si>
    <t>199000002</t>
  </si>
  <si>
    <t>Poplatek za skládku horniny 1- 4</t>
  </si>
  <si>
    <t>460300006</t>
  </si>
  <si>
    <t>Hutnění zásypu po vrstvách 30 cm</t>
  </si>
  <si>
    <t>POL1_9</t>
  </si>
  <si>
    <t>583318004</t>
  </si>
  <si>
    <t>Kamenivo těžené frakce  16/32</t>
  </si>
  <si>
    <t>t</t>
  </si>
  <si>
    <t>SPCM</t>
  </si>
  <si>
    <t>Specifikace</t>
  </si>
  <si>
    <t>POL3_</t>
  </si>
  <si>
    <t>Začátek provozního součtu</t>
  </si>
  <si>
    <t xml:space="preserve">  ZÁSYP KAMENIVEM 16-32 mm 550 mm : 2,6*4,3*(0,55)</t>
  </si>
  <si>
    <t xml:space="preserve">  1,7t-1m3 : -1,6*3,3*(0,55)</t>
  </si>
  <si>
    <t xml:space="preserve">  Mezisoučet</t>
  </si>
  <si>
    <t>Konec provozního součtu</t>
  </si>
  <si>
    <t>3,245*1,7</t>
  </si>
  <si>
    <t xml:space="preserve">  stání 3 kontejnery : 3,6*6,35*0,55</t>
  </si>
  <si>
    <t xml:space="preserve">  -1,6*5*0,55</t>
  </si>
  <si>
    <t>8,173*1,7</t>
  </si>
  <si>
    <t>58337304</t>
  </si>
  <si>
    <t>Štěrkopísek frakce 0-16 B</t>
  </si>
  <si>
    <t xml:space="preserve">  ŠTĚRKOPÍSKOVÝ ZÁSYP KONTEJNERŮ 760 mm - 1m3-1,6t : 2,6*4,3*0,76</t>
  </si>
  <si>
    <t xml:space="preserve">  stání 2 kontejnery : -1,6*3,3*(0,76)</t>
  </si>
  <si>
    <t>4,484*1,6</t>
  </si>
  <si>
    <t xml:space="preserve">  stání 3 kontejnery : 3,6*6,35*0,76</t>
  </si>
  <si>
    <t xml:space="preserve">  -1,6*5*0,76</t>
  </si>
  <si>
    <t>11,2936*1,6</t>
  </si>
  <si>
    <t>181300014RAE</t>
  </si>
  <si>
    <t>Rozprostření ornice v rovině tloušťka 30 cm dovoz ornice  ze vzdálenosti 15 km, osetí trávou</t>
  </si>
  <si>
    <t>m2</t>
  </si>
  <si>
    <t>R-položka</t>
  </si>
  <si>
    <t>POL12_1</t>
  </si>
  <si>
    <t>19,91+5,40</t>
  </si>
  <si>
    <t>215901101</t>
  </si>
  <si>
    <t>Zhutnění podloží z hornin  vibrační deskou</t>
  </si>
  <si>
    <t xml:space="preserve">HUTNĚNÁ ZEMNÍ PLÁŇ - 45 MPa : </t>
  </si>
  <si>
    <t>stání 2 kontejnery : 2,6*4,3</t>
  </si>
  <si>
    <t>stání 3 kontejnery : 3,6*6,35</t>
  </si>
  <si>
    <t>271571111</t>
  </si>
  <si>
    <t>PÍSKOVÝ PODSYP KONTEJNERŮ</t>
  </si>
  <si>
    <t xml:space="preserve">PÍSKOVÝ PODSYP KONTEJNERŮ 0-16 mm 50 mm : </t>
  </si>
  <si>
    <t>34,04*0,05</t>
  </si>
  <si>
    <t>274272130</t>
  </si>
  <si>
    <t>Zdivo základové z bednicích tvárnic, tl. 25 cm výplň tvárnic betonem C 25/30</t>
  </si>
  <si>
    <t>1*7,015</t>
  </si>
  <si>
    <t>279361821</t>
  </si>
  <si>
    <t>Výztuž základových zdí z betonář. oceli 10 505 (R)</t>
  </si>
  <si>
    <t>0,89Kg/m, drát 12 : (36+56)*0,00089</t>
  </si>
  <si>
    <t>289970111</t>
  </si>
  <si>
    <t>Vrstva geotextilie Geofiltex 300g/m2</t>
  </si>
  <si>
    <t>ztratné 10% : (31,84+2,88)*1,1</t>
  </si>
  <si>
    <t>564871111</t>
  </si>
  <si>
    <t>Podklad ze štěrkodrti po zhutnění tloušťky 25 cm</t>
  </si>
  <si>
    <t>31,84+2,88</t>
  </si>
  <si>
    <t>596215020</t>
  </si>
  <si>
    <t>Kladení zámkové dlažby tl. 6 cm do drtě tl. 3 cm</t>
  </si>
  <si>
    <t>44,5+0,62</t>
  </si>
  <si>
    <t>-1,6*5</t>
  </si>
  <si>
    <t>-1,6*3,3</t>
  </si>
  <si>
    <t>596715042</t>
  </si>
  <si>
    <t>Kladení vodicí linie z dlažby tl.8 cm, drť tl.5 cm</t>
  </si>
  <si>
    <t>antracit : 7,2*0,4</t>
  </si>
  <si>
    <t>59245110</t>
  </si>
  <si>
    <t>Dlažba sklad. HOLLAND I 20x10x6 cm přírodní</t>
  </si>
  <si>
    <t>ztratné 5% : 31,84*1,05</t>
  </si>
  <si>
    <t>592451158</t>
  </si>
  <si>
    <t>Dlažba HOLLAND I SLP skladba 20x10x8 cm červená dlažba pro nevidomé</t>
  </si>
  <si>
    <t>POL3_1</t>
  </si>
  <si>
    <t>ztratné 5% : 2,88*1,05</t>
  </si>
  <si>
    <t>599000010RA0</t>
  </si>
  <si>
    <t>Úprava asfaltové komunikace</t>
  </si>
  <si>
    <t>6,6*0,5</t>
  </si>
  <si>
    <t>8,65*0,5</t>
  </si>
  <si>
    <t>914001121</t>
  </si>
  <si>
    <t xml:space="preserve">Osaz.svislé dopr.značky a sloupku,Al patka, základ </t>
  </si>
  <si>
    <t>kus</t>
  </si>
  <si>
    <t>Indiv</t>
  </si>
  <si>
    <t>přesun a doplnění : 1</t>
  </si>
  <si>
    <t>915712111</t>
  </si>
  <si>
    <t>Vodorovné značení - žluté čáry barva žlutá</t>
  </si>
  <si>
    <t>m</t>
  </si>
  <si>
    <t>4,9+6,15</t>
  </si>
  <si>
    <t>917862111</t>
  </si>
  <si>
    <t>Osazení stojat. obrub.bet. s opěrou,lože</t>
  </si>
  <si>
    <t>přechodový 150 : 3</t>
  </si>
  <si>
    <t>obrubník 80 : 2,75+1,1+2,85+2,195+2,1</t>
  </si>
  <si>
    <t>Osazení stojat. obrub.bet. s opěrou,lože  včetně obrubníku ABO 100/10/25</t>
  </si>
  <si>
    <t>2,8+6,5</t>
  </si>
  <si>
    <t>Osazení stojat. obrub.bet. s opěrou,lože  včetně obrubníku ABO 2 - 15 100/15/25</t>
  </si>
  <si>
    <t xml:space="preserve">odečet - náběhový obr. : </t>
  </si>
  <si>
    <t>7,1-1</t>
  </si>
  <si>
    <t>4,815</t>
  </si>
  <si>
    <t>3,013-1</t>
  </si>
  <si>
    <t>Osazení stojat. obrub.bet. s opěrou,lože  včetně obrubníku nájezdového CSB H 15 1000/150/150</t>
  </si>
  <si>
    <t>obrubník 150 : 7,36+1,5</t>
  </si>
  <si>
    <t>91412</t>
  </si>
  <si>
    <t>Přemístění schránky vč. základu</t>
  </si>
  <si>
    <t>kpl</t>
  </si>
  <si>
    <t>Vlastní</t>
  </si>
  <si>
    <t>Agregovaná položka</t>
  </si>
  <si>
    <t>POL2_</t>
  </si>
  <si>
    <t>592174230</t>
  </si>
  <si>
    <t>Obrubník chodníkový ABO 16-10 1000/80/250 přírodní</t>
  </si>
  <si>
    <t>ztratné 8% : 10,995*1,08</t>
  </si>
  <si>
    <t>59217480</t>
  </si>
  <si>
    <t>Obrubník silniční přechodový L 1000/150/150-250</t>
  </si>
  <si>
    <t>59217481</t>
  </si>
  <si>
    <t>Obrubník silniční přechodový P 1000/150/150-250</t>
  </si>
  <si>
    <t>113106231</t>
  </si>
  <si>
    <t>Rozebrání dlažeb ze zámkové dlažby v kamenivu</t>
  </si>
  <si>
    <t>původní stání : 4,57*6,17</t>
  </si>
  <si>
    <t>chodník : 1,4*5,85</t>
  </si>
  <si>
    <t>113201111</t>
  </si>
  <si>
    <t>Vytrhání obrubníků chodníkových a parkových</t>
  </si>
  <si>
    <t>4+5,85</t>
  </si>
  <si>
    <t>8,4+4,57*2</t>
  </si>
  <si>
    <t>9117E</t>
  </si>
  <si>
    <t xml:space="preserve"> DEMONTÁŽ ZÁBRADLÍ</t>
  </si>
  <si>
    <t>soubor</t>
  </si>
  <si>
    <t>POL2_1</t>
  </si>
  <si>
    <t>998223011</t>
  </si>
  <si>
    <t>Přesun hmot, pozemní komunikace, kryt dlážděný</t>
  </si>
  <si>
    <t>Přesun hmot</t>
  </si>
  <si>
    <t>POL7_</t>
  </si>
  <si>
    <t>M991</t>
  </si>
  <si>
    <t>Doprava a montáž technologie</t>
  </si>
  <si>
    <t>Kalkul</t>
  </si>
  <si>
    <t>979082213</t>
  </si>
  <si>
    <t>Vodorovná doprava suti po suchu do 1 km</t>
  </si>
  <si>
    <t>Přesun suti</t>
  </si>
  <si>
    <t>POL8_</t>
  </si>
  <si>
    <t>979082219</t>
  </si>
  <si>
    <t>Příplatek za dopravu suti po suchu za další 1 km</t>
  </si>
  <si>
    <t>979087212</t>
  </si>
  <si>
    <t>Nakládání suti na dopravní prostředky - komunikace</t>
  </si>
  <si>
    <t>979082111</t>
  </si>
  <si>
    <t>Vnitrostaveništní doprava suti do 10 m</t>
  </si>
  <si>
    <t>979990103</t>
  </si>
  <si>
    <t xml:space="preserve">Poplatek za skládku suti </t>
  </si>
  <si>
    <t>005121 R</t>
  </si>
  <si>
    <t>Zařízení staveniště</t>
  </si>
  <si>
    <t>Soubor</t>
  </si>
  <si>
    <t>VRN</t>
  </si>
  <si>
    <t>POL99_2</t>
  </si>
  <si>
    <t>005122 R</t>
  </si>
  <si>
    <t>Provozní vlivy</t>
  </si>
  <si>
    <t>POL99_0</t>
  </si>
  <si>
    <t>00511 R</t>
  </si>
  <si>
    <t>Geodetické práce</t>
  </si>
  <si>
    <t>POL99_8</t>
  </si>
  <si>
    <t>005111021R</t>
  </si>
  <si>
    <t>Vytyčení inženýrských sítí</t>
  </si>
  <si>
    <t>005211030R</t>
  </si>
  <si>
    <t>Dočasná dopravní opatření</t>
  </si>
  <si>
    <t>00523  R</t>
  </si>
  <si>
    <t>Zkoušky hutnící</t>
  </si>
  <si>
    <t>POL99_</t>
  </si>
  <si>
    <t>END</t>
  </si>
  <si>
    <r>
      <t xml:space="preserve">POLOPODZEMNÍ KONTEJNERY CHOMUTOV II </t>
    </r>
    <r>
      <rPr>
        <sz val="12"/>
        <rFont val="Arial CE"/>
        <family val="2"/>
        <charset val="238"/>
      </rPr>
      <t>- SÍDLIŠTĚ BŘEZENECKÁ</t>
    </r>
  </si>
  <si>
    <t>08</t>
  </si>
  <si>
    <t>Statutární město Chomutov</t>
  </si>
  <si>
    <t>Zborovská 4602, 430 28 Chomutov</t>
  </si>
  <si>
    <t>HK, spol. s r.o., Doubravínova 336/20</t>
  </si>
  <si>
    <t>163 00 Praha 6</t>
  </si>
  <si>
    <t>02 2022</t>
  </si>
  <si>
    <t>01</t>
  </si>
  <si>
    <t>TECHNOLOGIE</t>
  </si>
  <si>
    <t>Název systému</t>
  </si>
  <si>
    <t>typ</t>
  </si>
  <si>
    <t>odpad</t>
  </si>
  <si>
    <t>cena za kus</t>
  </si>
  <si>
    <t>CENA CELKEM</t>
  </si>
  <si>
    <t>Kč</t>
  </si>
  <si>
    <t>polopodzemní hranatý kontejner 5m3 nedělený</t>
  </si>
  <si>
    <t xml:space="preserve">s betonovým opláštěním a pevným plastovým vnitřním kontejnerem </t>
  </si>
  <si>
    <t>plast</t>
  </si>
  <si>
    <t>papír</t>
  </si>
  <si>
    <t>komunál</t>
  </si>
  <si>
    <t>Příplatkové položky</t>
  </si>
  <si>
    <t>Příplatkové položky - součet</t>
  </si>
  <si>
    <t>Technologie celkem</t>
  </si>
  <si>
    <t>Lokalita 08</t>
  </si>
  <si>
    <t>T</t>
  </si>
  <si>
    <t>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</si>
</sst>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&quot;Kč&quot;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0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3" borderId="0" xfId="0" applyNumberFormat="1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1" fillId="0" borderId="0" xfId="0" applyNumberFormat="1" applyFont="1" applyBorder="1" applyAlignment="1">
      <alignment horizontal="left"/>
    </xf>
    <xf numFmtId="0" fontId="0" fillId="0" borderId="37" xfId="0" applyFon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21" fillId="0" borderId="0" xfId="2" applyFont="1" applyBorder="1" applyAlignment="1">
      <alignment horizontal="center"/>
    </xf>
    <xf numFmtId="0" fontId="23" fillId="0" borderId="0" xfId="0" applyFont="1"/>
    <xf numFmtId="0" fontId="0" fillId="5" borderId="37" xfId="0" applyFill="1" applyBorder="1"/>
    <xf numFmtId="0" fontId="0" fillId="5" borderId="35" xfId="0" applyFill="1" applyBorder="1"/>
    <xf numFmtId="0" fontId="0" fillId="5" borderId="37" xfId="0" applyFill="1" applyBorder="1" applyAlignment="1">
      <alignment horizontal="center"/>
    </xf>
    <xf numFmtId="0" fontId="0" fillId="5" borderId="36" xfId="0" applyFill="1" applyBorder="1"/>
    <xf numFmtId="0" fontId="0" fillId="5" borderId="34" xfId="0" applyFill="1" applyBorder="1"/>
    <xf numFmtId="0" fontId="0" fillId="6" borderId="6" xfId="0" applyFill="1" applyBorder="1"/>
    <xf numFmtId="0" fontId="0" fillId="6" borderId="45" xfId="0" applyFill="1" applyBorder="1" applyAlignment="1">
      <alignment horizontal="center"/>
    </xf>
    <xf numFmtId="0" fontId="0" fillId="5" borderId="46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24" fillId="0" borderId="37" xfId="0" applyFont="1" applyBorder="1" applyAlignment="1">
      <alignment wrapText="1"/>
    </xf>
    <xf numFmtId="0" fontId="0" fillId="0" borderId="45" xfId="0" applyBorder="1"/>
    <xf numFmtId="4" fontId="0" fillId="0" borderId="45" xfId="0" applyNumberFormat="1" applyBorder="1"/>
    <xf numFmtId="0" fontId="0" fillId="0" borderId="37" xfId="0" applyBorder="1"/>
    <xf numFmtId="0" fontId="0" fillId="0" borderId="45" xfId="0" applyBorder="1" applyAlignment="1">
      <alignment wrapText="1"/>
    </xf>
    <xf numFmtId="0" fontId="0" fillId="0" borderId="10" xfId="0" applyBorder="1"/>
    <xf numFmtId="0" fontId="0" fillId="0" borderId="45" xfId="0" applyBorder="1" applyAlignment="1">
      <alignment horizontal="center"/>
    </xf>
    <xf numFmtId="4" fontId="0" fillId="0" borderId="46" xfId="0" applyNumberFormat="1" applyBorder="1"/>
    <xf numFmtId="0" fontId="0" fillId="5" borderId="0" xfId="0" applyFill="1"/>
    <xf numFmtId="0" fontId="0" fillId="0" borderId="27" xfId="0" applyBorder="1"/>
    <xf numFmtId="0" fontId="0" fillId="0" borderId="18" xfId="0" applyBorder="1"/>
    <xf numFmtId="0" fontId="0" fillId="0" borderId="47" xfId="0" applyBorder="1"/>
    <xf numFmtId="4" fontId="0" fillId="0" borderId="47" xfId="0" applyNumberFormat="1" applyBorder="1"/>
    <xf numFmtId="4" fontId="0" fillId="0" borderId="38" xfId="0" applyNumberFormat="1" applyBorder="1" applyAlignment="1">
      <alignment horizontal="right"/>
    </xf>
    <xf numFmtId="0" fontId="0" fillId="0" borderId="26" xfId="0" applyBorder="1"/>
    <xf numFmtId="0" fontId="0" fillId="0" borderId="0" xfId="0" applyBorder="1"/>
    <xf numFmtId="0" fontId="0" fillId="0" borderId="48" xfId="0" applyBorder="1"/>
    <xf numFmtId="4" fontId="0" fillId="0" borderId="48" xfId="0" applyNumberFormat="1" applyBorder="1"/>
    <xf numFmtId="4" fontId="0" fillId="0" borderId="49" xfId="0" applyNumberFormat="1" applyBorder="1"/>
    <xf numFmtId="0" fontId="0" fillId="0" borderId="0" xfId="0" applyFill="1" applyBorder="1"/>
    <xf numFmtId="165" fontId="5" fillId="5" borderId="0" xfId="0" applyNumberFormat="1" applyFont="1" applyFill="1"/>
    <xf numFmtId="49" fontId="3" fillId="0" borderId="34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vertical="center"/>
    </xf>
    <xf numFmtId="3" fontId="3" fillId="0" borderId="37" xfId="0" applyNumberFormat="1" applyFont="1" applyBorder="1" applyAlignment="1">
      <alignment vertical="center"/>
    </xf>
    <xf numFmtId="0" fontId="0" fillId="0" borderId="35" xfId="0" applyBorder="1" applyAlignment="1">
      <alignment horizontal="left" vertical="center" wrapText="1"/>
    </xf>
    <xf numFmtId="0" fontId="0" fillId="0" borderId="35" xfId="0" applyBorder="1" applyAlignment="1">
      <alignment wrapText="1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36" xfId="0" applyNumberFormat="1" applyFont="1" applyBorder="1" applyAlignment="1">
      <alignment horizontal="right" vertical="center" indent="1"/>
    </xf>
    <xf numFmtId="0" fontId="3" fillId="2" borderId="0" xfId="0" applyFont="1" applyFill="1" applyAlignment="1">
      <alignment horizontal="left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4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Font="1" applyAlignment="1">
      <alignment horizontal="center"/>
    </xf>
    <xf numFmtId="49" fontId="0" fillId="0" borderId="35" xfId="0" applyNumberForma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231" t="s">
        <v>40</v>
      </c>
      <c r="B2" s="231"/>
      <c r="C2" s="231"/>
      <c r="D2" s="231"/>
      <c r="E2" s="231"/>
      <c r="F2" s="231"/>
      <c r="G2" s="23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3" zoomScaleNormal="100" zoomScaleSheetLayoutView="75" workbookViewId="0">
      <selection activeCell="M24" sqref="M2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70" t="s">
        <v>4</v>
      </c>
      <c r="C1" s="271"/>
      <c r="D1" s="271"/>
      <c r="E1" s="271"/>
      <c r="F1" s="271"/>
      <c r="G1" s="271"/>
      <c r="H1" s="271"/>
      <c r="I1" s="271"/>
      <c r="J1" s="272"/>
    </row>
    <row r="2" spans="1:15" ht="36" customHeight="1" x14ac:dyDescent="0.2">
      <c r="A2" s="2"/>
      <c r="B2" s="76" t="s">
        <v>23</v>
      </c>
      <c r="C2" s="77"/>
      <c r="D2" s="78" t="s">
        <v>48</v>
      </c>
      <c r="E2" s="276" t="s">
        <v>294</v>
      </c>
      <c r="F2" s="277"/>
      <c r="G2" s="277"/>
      <c r="H2" s="277"/>
      <c r="I2" s="277"/>
      <c r="J2" s="278"/>
      <c r="O2" s="1"/>
    </row>
    <row r="3" spans="1:15" ht="27" customHeight="1" x14ac:dyDescent="0.2">
      <c r="A3" s="2"/>
      <c r="B3" s="79" t="s">
        <v>46</v>
      </c>
      <c r="C3" s="77"/>
      <c r="D3" s="186" t="s">
        <v>295</v>
      </c>
      <c r="E3" s="279" t="s">
        <v>43</v>
      </c>
      <c r="F3" s="280"/>
      <c r="G3" s="280"/>
      <c r="H3" s="280"/>
      <c r="I3" s="280"/>
      <c r="J3" s="281"/>
    </row>
    <row r="4" spans="1:15" ht="23.25" customHeight="1" x14ac:dyDescent="0.2">
      <c r="A4" s="75">
        <v>589</v>
      </c>
      <c r="B4" s="80" t="s">
        <v>47</v>
      </c>
      <c r="C4" s="81"/>
      <c r="D4" s="82" t="s">
        <v>42</v>
      </c>
      <c r="E4" s="259" t="s">
        <v>43</v>
      </c>
      <c r="F4" s="260"/>
      <c r="G4" s="260"/>
      <c r="H4" s="260"/>
      <c r="I4" s="260"/>
      <c r="J4" s="261"/>
    </row>
    <row r="5" spans="1:15" ht="24" customHeight="1" x14ac:dyDescent="0.2">
      <c r="A5" s="2"/>
      <c r="B5" s="31" t="s">
        <v>22</v>
      </c>
      <c r="D5" s="264" t="s">
        <v>296</v>
      </c>
      <c r="E5" s="265"/>
      <c r="F5" s="265"/>
      <c r="G5" s="265"/>
      <c r="H5" s="18" t="s">
        <v>41</v>
      </c>
      <c r="I5" s="22"/>
      <c r="J5" s="8"/>
    </row>
    <row r="6" spans="1:15" ht="15.75" customHeight="1" x14ac:dyDescent="0.2">
      <c r="A6" s="2"/>
      <c r="B6" s="28"/>
      <c r="C6" s="54"/>
      <c r="D6" s="266" t="s">
        <v>297</v>
      </c>
      <c r="E6" s="267"/>
      <c r="F6" s="267"/>
      <c r="G6" s="267"/>
      <c r="H6" s="18" t="s">
        <v>35</v>
      </c>
      <c r="I6" s="22"/>
      <c r="J6" s="8"/>
    </row>
    <row r="7" spans="1:15" ht="15.75" customHeight="1" x14ac:dyDescent="0.2">
      <c r="A7" s="2"/>
      <c r="B7" s="29"/>
      <c r="C7" s="55"/>
      <c r="D7" s="52"/>
      <c r="E7" s="268"/>
      <c r="F7" s="269"/>
      <c r="G7" s="269"/>
      <c r="H7" s="24"/>
      <c r="I7" s="23"/>
      <c r="J7" s="34"/>
    </row>
    <row r="8" spans="1:15" ht="24" customHeight="1" x14ac:dyDescent="0.2">
      <c r="A8" s="2"/>
      <c r="B8" s="31" t="s">
        <v>20</v>
      </c>
      <c r="D8" s="187" t="s">
        <v>298</v>
      </c>
      <c r="H8" s="18" t="s">
        <v>41</v>
      </c>
      <c r="I8" s="22"/>
      <c r="J8" s="8"/>
    </row>
    <row r="9" spans="1:15" ht="15.75" customHeight="1" x14ac:dyDescent="0.2">
      <c r="A9" s="2"/>
      <c r="B9" s="2"/>
      <c r="D9" s="187" t="s">
        <v>299</v>
      </c>
      <c r="H9" s="18" t="s">
        <v>35</v>
      </c>
      <c r="I9" s="22"/>
      <c r="J9" s="8"/>
    </row>
    <row r="10" spans="1:15" ht="15.75" customHeight="1" x14ac:dyDescent="0.2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0.100000000000001" customHeight="1" x14ac:dyDescent="0.2">
      <c r="A11" s="2"/>
      <c r="B11" s="31" t="s">
        <v>19</v>
      </c>
      <c r="D11" s="283"/>
      <c r="E11" s="283"/>
      <c r="F11" s="283"/>
      <c r="G11" s="283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58"/>
      <c r="E12" s="258"/>
      <c r="F12" s="258"/>
      <c r="G12" s="258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62"/>
      <c r="F13" s="263"/>
      <c r="G13" s="263"/>
      <c r="H13" s="19"/>
      <c r="I13" s="23"/>
      <c r="J13" s="34"/>
    </row>
    <row r="14" spans="1:15" ht="24" customHeight="1" x14ac:dyDescent="0.2">
      <c r="A14" s="2"/>
      <c r="B14" s="43" t="s">
        <v>21</v>
      </c>
      <c r="C14" s="57"/>
      <c r="D14" s="58"/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0"/>
      <c r="D15" s="53"/>
      <c r="E15" s="282"/>
      <c r="F15" s="282"/>
      <c r="G15" s="284"/>
      <c r="H15" s="284"/>
      <c r="I15" s="284" t="s">
        <v>30</v>
      </c>
      <c r="J15" s="285"/>
    </row>
    <row r="16" spans="1:15" ht="23.25" customHeight="1" x14ac:dyDescent="0.2">
      <c r="A16" s="135" t="s">
        <v>25</v>
      </c>
      <c r="B16" s="38" t="s">
        <v>25</v>
      </c>
      <c r="C16" s="61"/>
      <c r="D16" s="62"/>
      <c r="E16" s="235"/>
      <c r="F16" s="249"/>
      <c r="G16" s="235"/>
      <c r="H16" s="249"/>
      <c r="I16" s="235">
        <f>I50+I51+I52+I53+I54+I55+I57</f>
        <v>0</v>
      </c>
      <c r="J16" s="236"/>
    </row>
    <row r="17" spans="1:10" ht="23.25" customHeight="1" x14ac:dyDescent="0.2">
      <c r="A17" s="135" t="s">
        <v>26</v>
      </c>
      <c r="B17" s="38" t="s">
        <v>26</v>
      </c>
      <c r="C17" s="61"/>
      <c r="D17" s="62"/>
      <c r="E17" s="235"/>
      <c r="F17" s="249"/>
      <c r="G17" s="235"/>
      <c r="H17" s="249"/>
      <c r="I17" s="235">
        <v>0</v>
      </c>
      <c r="J17" s="236"/>
    </row>
    <row r="18" spans="1:10" ht="23.25" customHeight="1" x14ac:dyDescent="0.2">
      <c r="A18" s="135" t="s">
        <v>27</v>
      </c>
      <c r="B18" s="38" t="s">
        <v>27</v>
      </c>
      <c r="C18" s="61"/>
      <c r="D18" s="62"/>
      <c r="E18" s="235"/>
      <c r="F18" s="249"/>
      <c r="G18" s="235"/>
      <c r="H18" s="249"/>
      <c r="I18" s="235">
        <f>I56</f>
        <v>0</v>
      </c>
      <c r="J18" s="236"/>
    </row>
    <row r="19" spans="1:10" ht="23.25" customHeight="1" x14ac:dyDescent="0.2">
      <c r="A19" s="135" t="s">
        <v>70</v>
      </c>
      <c r="B19" s="38" t="s">
        <v>28</v>
      </c>
      <c r="C19" s="61"/>
      <c r="D19" s="62"/>
      <c r="E19" s="235"/>
      <c r="F19" s="249"/>
      <c r="G19" s="235"/>
      <c r="H19" s="249"/>
      <c r="I19" s="235">
        <f>I58</f>
        <v>0</v>
      </c>
      <c r="J19" s="236"/>
    </row>
    <row r="20" spans="1:10" ht="23.25" customHeight="1" x14ac:dyDescent="0.2">
      <c r="A20" s="135" t="s">
        <v>71</v>
      </c>
      <c r="B20" s="38" t="s">
        <v>29</v>
      </c>
      <c r="C20" s="61"/>
      <c r="D20" s="62"/>
      <c r="E20" s="235"/>
      <c r="F20" s="249"/>
      <c r="G20" s="235"/>
      <c r="H20" s="249"/>
      <c r="I20" s="235">
        <f>I59</f>
        <v>0</v>
      </c>
      <c r="J20" s="236"/>
    </row>
    <row r="21" spans="1:10" ht="23.25" customHeight="1" x14ac:dyDescent="0.2">
      <c r="A21" s="135"/>
      <c r="B21" s="38" t="s">
        <v>319</v>
      </c>
      <c r="C21" s="227"/>
      <c r="D21" s="228"/>
      <c r="E21" s="229"/>
      <c r="F21" s="230"/>
      <c r="G21" s="229"/>
      <c r="H21" s="230"/>
      <c r="I21" s="235">
        <f>+I60</f>
        <v>0</v>
      </c>
      <c r="J21" s="236"/>
    </row>
    <row r="22" spans="1:10" ht="23.25" customHeight="1" x14ac:dyDescent="0.2">
      <c r="A22" s="2"/>
      <c r="B22" s="48" t="s">
        <v>30</v>
      </c>
      <c r="C22" s="63"/>
      <c r="D22" s="64"/>
      <c r="E22" s="250"/>
      <c r="F22" s="286"/>
      <c r="G22" s="250"/>
      <c r="H22" s="286"/>
      <c r="I22" s="250">
        <f>SUM(I16:J21)</f>
        <v>0</v>
      </c>
      <c r="J22" s="251"/>
    </row>
    <row r="23" spans="1:10" ht="33" customHeight="1" x14ac:dyDescent="0.2">
      <c r="A23" s="2"/>
      <c r="B23" s="42" t="s">
        <v>34</v>
      </c>
      <c r="C23" s="61"/>
      <c r="D23" s="62"/>
      <c r="E23" s="65"/>
      <c r="F23" s="39"/>
      <c r="G23" s="33"/>
      <c r="H23" s="33"/>
      <c r="I23" s="33"/>
      <c r="J23" s="40"/>
    </row>
    <row r="24" spans="1:10" ht="23.25" customHeight="1" x14ac:dyDescent="0.2">
      <c r="A24" s="2"/>
      <c r="B24" s="38" t="s">
        <v>12</v>
      </c>
      <c r="C24" s="61"/>
      <c r="D24" s="62"/>
      <c r="E24" s="66">
        <v>15</v>
      </c>
      <c r="F24" s="39" t="s">
        <v>0</v>
      </c>
      <c r="G24" s="247">
        <v>0</v>
      </c>
      <c r="H24" s="248"/>
      <c r="I24" s="248"/>
      <c r="J24" s="40" t="str">
        <f t="shared" ref="J24:J29" si="0">Mena</f>
        <v>CZK</v>
      </c>
    </row>
    <row r="25" spans="1:10" ht="23.25" customHeight="1" x14ac:dyDescent="0.2">
      <c r="A25" s="2"/>
      <c r="B25" s="38" t="s">
        <v>13</v>
      </c>
      <c r="C25" s="61"/>
      <c r="D25" s="62"/>
      <c r="E25" s="66">
        <f>SazbaDPH1</f>
        <v>15</v>
      </c>
      <c r="F25" s="39" t="s">
        <v>0</v>
      </c>
      <c r="G25" s="245">
        <v>0</v>
      </c>
      <c r="H25" s="246"/>
      <c r="I25" s="246"/>
      <c r="J25" s="40" t="str">
        <f t="shared" si="0"/>
        <v>CZK</v>
      </c>
    </row>
    <row r="26" spans="1:10" ht="23.25" customHeight="1" x14ac:dyDescent="0.2">
      <c r="A26" s="2"/>
      <c r="B26" s="38" t="s">
        <v>14</v>
      </c>
      <c r="C26" s="61"/>
      <c r="D26" s="62"/>
      <c r="E26" s="66">
        <v>21</v>
      </c>
      <c r="F26" s="39" t="s">
        <v>0</v>
      </c>
      <c r="G26" s="247">
        <f>I22</f>
        <v>0</v>
      </c>
      <c r="H26" s="248"/>
      <c r="I26" s="248"/>
      <c r="J26" s="40" t="str">
        <f t="shared" si="0"/>
        <v>CZK</v>
      </c>
    </row>
    <row r="27" spans="1:10" ht="23.25" customHeight="1" x14ac:dyDescent="0.2">
      <c r="A27" s="2"/>
      <c r="B27" s="32" t="s">
        <v>15</v>
      </c>
      <c r="C27" s="67"/>
      <c r="D27" s="53"/>
      <c r="E27" s="68">
        <f>SazbaDPH2</f>
        <v>21</v>
      </c>
      <c r="F27" s="30" t="s">
        <v>0</v>
      </c>
      <c r="G27" s="273">
        <f>ZakladDPHZakl/100*21</f>
        <v>0</v>
      </c>
      <c r="H27" s="274"/>
      <c r="I27" s="274"/>
      <c r="J27" s="37" t="str">
        <f t="shared" si="0"/>
        <v>CZK</v>
      </c>
    </row>
    <row r="28" spans="1:10" ht="23.25" customHeight="1" thickBot="1" x14ac:dyDescent="0.25">
      <c r="A28" s="2"/>
      <c r="B28" s="31"/>
      <c r="C28" s="69"/>
      <c r="D28" s="70"/>
      <c r="E28" s="69"/>
      <c r="F28" s="16"/>
      <c r="G28" s="275"/>
      <c r="H28" s="275"/>
      <c r="I28" s="275"/>
      <c r="J28" s="41"/>
    </row>
    <row r="29" spans="1:10" ht="27.75" hidden="1" customHeight="1" thickBot="1" x14ac:dyDescent="0.25">
      <c r="A29" s="2"/>
      <c r="B29" s="109" t="s">
        <v>24</v>
      </c>
      <c r="C29" s="110"/>
      <c r="D29" s="110"/>
      <c r="E29" s="111"/>
      <c r="F29" s="112"/>
      <c r="G29" s="252">
        <v>387425.36</v>
      </c>
      <c r="H29" s="253"/>
      <c r="I29" s="253"/>
      <c r="J29" s="113" t="str">
        <f t="shared" si="0"/>
        <v>CZK</v>
      </c>
    </row>
    <row r="30" spans="1:10" ht="27.75" customHeight="1" thickBot="1" x14ac:dyDescent="0.25">
      <c r="A30" s="2"/>
      <c r="B30" s="109" t="s">
        <v>36</v>
      </c>
      <c r="C30" s="114"/>
      <c r="D30" s="114"/>
      <c r="E30" s="114"/>
      <c r="F30" s="115"/>
      <c r="G30" s="252">
        <f>ZakladDPHZakl+DPHZakl</f>
        <v>0</v>
      </c>
      <c r="H30" s="252"/>
      <c r="I30" s="252"/>
      <c r="J30" s="116" t="s">
        <v>51</v>
      </c>
    </row>
    <row r="31" spans="1:10" ht="12.75" customHeight="1" x14ac:dyDescent="0.2">
      <c r="A31" s="2"/>
      <c r="B31" s="2"/>
      <c r="J31" s="9"/>
    </row>
    <row r="32" spans="1:10" ht="16.5" customHeight="1" x14ac:dyDescent="0.2">
      <c r="A32" s="2"/>
      <c r="B32" s="2"/>
      <c r="J32" s="9"/>
    </row>
    <row r="33" spans="1:10" ht="12.6" customHeight="1" x14ac:dyDescent="0.2">
      <c r="A33" s="2"/>
      <c r="B33" s="17"/>
      <c r="C33" s="71" t="s">
        <v>11</v>
      </c>
      <c r="D33" s="72"/>
      <c r="E33" s="72"/>
      <c r="F33" s="15" t="s">
        <v>10</v>
      </c>
      <c r="G33" s="26"/>
      <c r="H33" s="27"/>
      <c r="I33" s="26"/>
      <c r="J33" s="9"/>
    </row>
    <row r="34" spans="1:10" ht="23.45" customHeight="1" x14ac:dyDescent="0.2">
      <c r="A34" s="2"/>
      <c r="B34" s="2"/>
      <c r="J34" s="9"/>
    </row>
    <row r="35" spans="1:10" s="21" customFormat="1" ht="18.75" customHeight="1" x14ac:dyDescent="0.2">
      <c r="A35" s="20"/>
      <c r="B35" s="20"/>
      <c r="C35" s="73"/>
      <c r="D35" s="254"/>
      <c r="E35" s="255"/>
      <c r="G35" s="256"/>
      <c r="H35" s="257"/>
      <c r="I35" s="257"/>
      <c r="J35" s="25"/>
    </row>
    <row r="36" spans="1:10" ht="12.75" customHeight="1" x14ac:dyDescent="0.2">
      <c r="A36" s="2"/>
      <c r="B36" s="2"/>
      <c r="D36" s="244" t="s">
        <v>2</v>
      </c>
      <c r="E36" s="244"/>
      <c r="H36" s="10" t="s">
        <v>3</v>
      </c>
      <c r="J36" s="9"/>
    </row>
    <row r="37" spans="1:10" ht="13.5" customHeight="1" thickBot="1" x14ac:dyDescent="0.25">
      <c r="A37" s="11"/>
      <c r="B37" s="11"/>
      <c r="C37" s="74"/>
      <c r="D37" s="74"/>
      <c r="E37" s="74"/>
      <c r="F37" s="12"/>
      <c r="G37" s="12"/>
      <c r="H37" s="12"/>
      <c r="I37" s="12"/>
      <c r="J37" s="13"/>
    </row>
    <row r="38" spans="1:10" ht="27" hidden="1" customHeight="1" x14ac:dyDescent="0.2">
      <c r="B38" s="86" t="s">
        <v>16</v>
      </c>
      <c r="C38" s="87"/>
      <c r="D38" s="87"/>
      <c r="E38" s="87"/>
      <c r="F38" s="88"/>
      <c r="G38" s="88"/>
      <c r="H38" s="88"/>
      <c r="I38" s="88"/>
      <c r="J38" s="89"/>
    </row>
    <row r="39" spans="1:10" ht="25.5" hidden="1" customHeight="1" x14ac:dyDescent="0.2">
      <c r="A39" s="85" t="s">
        <v>38</v>
      </c>
      <c r="B39" s="90" t="s">
        <v>17</v>
      </c>
      <c r="C39" s="91" t="s">
        <v>5</v>
      </c>
      <c r="D39" s="91"/>
      <c r="E39" s="91"/>
      <c r="F39" s="92" t="str">
        <f>B24</f>
        <v>Základ pro sníženou DPH</v>
      </c>
      <c r="G39" s="92" t="str">
        <f>B26</f>
        <v>Základ pro základní DPH</v>
      </c>
      <c r="H39" s="93" t="s">
        <v>18</v>
      </c>
      <c r="I39" s="93" t="s">
        <v>1</v>
      </c>
      <c r="J39" s="94" t="s">
        <v>0</v>
      </c>
    </row>
    <row r="40" spans="1:10" ht="25.5" hidden="1" customHeight="1" x14ac:dyDescent="0.2">
      <c r="A40" s="85">
        <v>1</v>
      </c>
      <c r="B40" s="95" t="s">
        <v>49</v>
      </c>
      <c r="C40" s="239"/>
      <c r="D40" s="239"/>
      <c r="E40" s="239"/>
      <c r="F40" s="96">
        <v>0</v>
      </c>
      <c r="G40" s="97">
        <v>387425.36</v>
      </c>
      <c r="H40" s="98">
        <v>81359.33</v>
      </c>
      <c r="I40" s="98">
        <v>468784.69</v>
      </c>
      <c r="J40" s="99">
        <f>IF(CenaCelkemVypocet=0,"",I40/CenaCelkemVypocet*100)</f>
        <v>100</v>
      </c>
    </row>
    <row r="41" spans="1:10" ht="25.5" hidden="1" customHeight="1" x14ac:dyDescent="0.2">
      <c r="A41" s="85">
        <v>2</v>
      </c>
      <c r="B41" s="100" t="s">
        <v>44</v>
      </c>
      <c r="C41" s="240" t="s">
        <v>45</v>
      </c>
      <c r="D41" s="240"/>
      <c r="E41" s="240"/>
      <c r="F41" s="101">
        <v>0</v>
      </c>
      <c r="G41" s="102">
        <v>387425.36</v>
      </c>
      <c r="H41" s="102">
        <v>81359.33</v>
      </c>
      <c r="I41" s="102">
        <v>468784.69</v>
      </c>
      <c r="J41" s="103">
        <f>IF(CenaCelkemVypocet=0,"",I41/CenaCelkemVypocet*100)</f>
        <v>100</v>
      </c>
    </row>
    <row r="42" spans="1:10" ht="25.5" hidden="1" customHeight="1" x14ac:dyDescent="0.2">
      <c r="A42" s="85">
        <v>3</v>
      </c>
      <c r="B42" s="104" t="s">
        <v>42</v>
      </c>
      <c r="C42" s="239" t="s">
        <v>43</v>
      </c>
      <c r="D42" s="239"/>
      <c r="E42" s="239"/>
      <c r="F42" s="105">
        <v>0</v>
      </c>
      <c r="G42" s="98">
        <v>387425.36</v>
      </c>
      <c r="H42" s="98">
        <v>81359.33</v>
      </c>
      <c r="I42" s="98">
        <v>468784.69</v>
      </c>
      <c r="J42" s="99">
        <f>IF(CenaCelkemVypocet=0,"",I42/CenaCelkemVypocet*100)</f>
        <v>100</v>
      </c>
    </row>
    <row r="43" spans="1:10" ht="25.5" hidden="1" customHeight="1" x14ac:dyDescent="0.2">
      <c r="A43" s="85"/>
      <c r="B43" s="241" t="s">
        <v>50</v>
      </c>
      <c r="C43" s="242"/>
      <c r="D43" s="242"/>
      <c r="E43" s="243"/>
      <c r="F43" s="106">
        <f>SUMIF(A40:A42,"=1",F40:F42)</f>
        <v>0</v>
      </c>
      <c r="G43" s="107">
        <f>SUMIF(A40:A42,"=1",G40:G42)</f>
        <v>387425.36</v>
      </c>
      <c r="H43" s="107">
        <f>SUMIF(A40:A42,"=1",H40:H42)</f>
        <v>81359.33</v>
      </c>
      <c r="I43" s="107">
        <f>SUMIF(A40:A42,"=1",I40:I42)</f>
        <v>468784.69</v>
      </c>
      <c r="J43" s="108">
        <f>SUMIF(A40:A42,"=1",J40:J42)</f>
        <v>100</v>
      </c>
    </row>
    <row r="47" spans="1:10" ht="15.75" x14ac:dyDescent="0.25">
      <c r="B47" s="117" t="s">
        <v>52</v>
      </c>
    </row>
    <row r="49" spans="1:10" ht="25.5" customHeight="1" x14ac:dyDescent="0.2">
      <c r="A49" s="119"/>
      <c r="B49" s="122" t="s">
        <v>17</v>
      </c>
      <c r="C49" s="122" t="s">
        <v>5</v>
      </c>
      <c r="D49" s="123"/>
      <c r="E49" s="123"/>
      <c r="F49" s="124" t="s">
        <v>53</v>
      </c>
      <c r="G49" s="124"/>
      <c r="H49" s="124"/>
      <c r="I49" s="124" t="s">
        <v>30</v>
      </c>
      <c r="J49" s="124" t="s">
        <v>0</v>
      </c>
    </row>
    <row r="50" spans="1:10" ht="36.75" customHeight="1" x14ac:dyDescent="0.2">
      <c r="A50" s="120"/>
      <c r="B50" s="125" t="s">
        <v>42</v>
      </c>
      <c r="C50" s="237" t="s">
        <v>54</v>
      </c>
      <c r="D50" s="238"/>
      <c r="E50" s="238"/>
      <c r="F50" s="133" t="s">
        <v>25</v>
      </c>
      <c r="G50" s="126"/>
      <c r="H50" s="126"/>
      <c r="I50" s="126">
        <f>'092021 1 Pol'!G8</f>
        <v>0</v>
      </c>
      <c r="J50" s="131" t="str">
        <f>IF(I61=0,"",I50/I61*100)</f>
        <v/>
      </c>
    </row>
    <row r="51" spans="1:10" ht="36.75" customHeight="1" x14ac:dyDescent="0.2">
      <c r="A51" s="120"/>
      <c r="B51" s="125" t="s">
        <v>55</v>
      </c>
      <c r="C51" s="237" t="s">
        <v>56</v>
      </c>
      <c r="D51" s="238"/>
      <c r="E51" s="238"/>
      <c r="F51" s="133" t="s">
        <v>25</v>
      </c>
      <c r="G51" s="126"/>
      <c r="H51" s="126"/>
      <c r="I51" s="126">
        <f>'092021 1 Pol'!G59</f>
        <v>0</v>
      </c>
      <c r="J51" s="131" t="str">
        <f>IF(I61=0,"",I51/I61*100)</f>
        <v/>
      </c>
    </row>
    <row r="52" spans="1:10" ht="36.75" customHeight="1" x14ac:dyDescent="0.2">
      <c r="A52" s="120"/>
      <c r="B52" s="125" t="s">
        <v>57</v>
      </c>
      <c r="C52" s="237" t="s">
        <v>58</v>
      </c>
      <c r="D52" s="238"/>
      <c r="E52" s="238"/>
      <c r="F52" s="133" t="s">
        <v>25</v>
      </c>
      <c r="G52" s="126"/>
      <c r="H52" s="126"/>
      <c r="I52" s="126">
        <f>'092021 1 Pol'!G73</f>
        <v>0</v>
      </c>
      <c r="J52" s="131" t="str">
        <f>IF(I61=0,"",I52/I61*100)</f>
        <v/>
      </c>
    </row>
    <row r="53" spans="1:10" ht="36.75" customHeight="1" x14ac:dyDescent="0.2">
      <c r="A53" s="120"/>
      <c r="B53" s="125" t="s">
        <v>59</v>
      </c>
      <c r="C53" s="237" t="s">
        <v>60</v>
      </c>
      <c r="D53" s="238"/>
      <c r="E53" s="238"/>
      <c r="F53" s="133" t="s">
        <v>25</v>
      </c>
      <c r="G53" s="126"/>
      <c r="H53" s="126"/>
      <c r="I53" s="126">
        <f>'092021 1 Pol'!G89</f>
        <v>0</v>
      </c>
      <c r="J53" s="131" t="str">
        <f>IF(I61=0,"",I53/I61*100)</f>
        <v/>
      </c>
    </row>
    <row r="54" spans="1:10" ht="36.75" customHeight="1" x14ac:dyDescent="0.2">
      <c r="A54" s="120"/>
      <c r="B54" s="125" t="s">
        <v>61</v>
      </c>
      <c r="C54" s="237" t="s">
        <v>62</v>
      </c>
      <c r="D54" s="238"/>
      <c r="E54" s="238"/>
      <c r="F54" s="133" t="s">
        <v>25</v>
      </c>
      <c r="G54" s="126"/>
      <c r="H54" s="126"/>
      <c r="I54" s="126">
        <f>'092021 1 Pol'!G111</f>
        <v>0</v>
      </c>
      <c r="J54" s="131" t="str">
        <f>IF(I61=0,"",I54/I61*100)</f>
        <v/>
      </c>
    </row>
    <row r="55" spans="1:10" ht="36.75" customHeight="1" x14ac:dyDescent="0.2">
      <c r="A55" s="120"/>
      <c r="B55" s="125" t="s">
        <v>63</v>
      </c>
      <c r="C55" s="237" t="s">
        <v>64</v>
      </c>
      <c r="D55" s="238"/>
      <c r="E55" s="238"/>
      <c r="F55" s="133" t="s">
        <v>25</v>
      </c>
      <c r="G55" s="126"/>
      <c r="H55" s="126"/>
      <c r="I55" s="126">
        <f>'092021 1 Pol'!G119</f>
        <v>0</v>
      </c>
      <c r="J55" s="131" t="str">
        <f>IF(I61=0,"",I55/I61*100)</f>
        <v/>
      </c>
    </row>
    <row r="56" spans="1:10" ht="36.75" customHeight="1" x14ac:dyDescent="0.2">
      <c r="A56" s="120"/>
      <c r="B56" s="125" t="s">
        <v>65</v>
      </c>
      <c r="C56" s="237" t="s">
        <v>66</v>
      </c>
      <c r="D56" s="238"/>
      <c r="E56" s="238"/>
      <c r="F56" s="133" t="s">
        <v>27</v>
      </c>
      <c r="G56" s="126"/>
      <c r="H56" s="126"/>
      <c r="I56" s="126">
        <f>'092021 1 Pol'!G121</f>
        <v>0</v>
      </c>
      <c r="J56" s="131" t="str">
        <f>IF(I61=0,"",I56/I61*100)</f>
        <v/>
      </c>
    </row>
    <row r="57" spans="1:10" ht="36.75" customHeight="1" x14ac:dyDescent="0.2">
      <c r="A57" s="120"/>
      <c r="B57" s="125" t="s">
        <v>67</v>
      </c>
      <c r="C57" s="237" t="s">
        <v>68</v>
      </c>
      <c r="D57" s="238"/>
      <c r="E57" s="238"/>
      <c r="F57" s="133" t="s">
        <v>69</v>
      </c>
      <c r="G57" s="126"/>
      <c r="H57" s="126"/>
      <c r="I57" s="126">
        <f>'092021 1 Pol'!G123</f>
        <v>0</v>
      </c>
      <c r="J57" s="131" t="str">
        <f>IF(I61=0,"",I57/I61*100)</f>
        <v/>
      </c>
    </row>
    <row r="58" spans="1:10" ht="36.75" customHeight="1" x14ac:dyDescent="0.2">
      <c r="A58" s="120"/>
      <c r="B58" s="125" t="s">
        <v>70</v>
      </c>
      <c r="C58" s="237" t="s">
        <v>28</v>
      </c>
      <c r="D58" s="238"/>
      <c r="E58" s="238"/>
      <c r="F58" s="133" t="s">
        <v>70</v>
      </c>
      <c r="G58" s="126"/>
      <c r="H58" s="126"/>
      <c r="I58" s="126">
        <f>'092021 1 Pol'!G129</f>
        <v>0</v>
      </c>
      <c r="J58" s="131" t="str">
        <f>IF(I61=0,"",I58/I61*100)</f>
        <v/>
      </c>
    </row>
    <row r="59" spans="1:10" ht="36.75" customHeight="1" x14ac:dyDescent="0.2">
      <c r="A59" s="120"/>
      <c r="B59" s="125" t="s">
        <v>71</v>
      </c>
      <c r="C59" s="237" t="s">
        <v>29</v>
      </c>
      <c r="D59" s="238"/>
      <c r="E59" s="238"/>
      <c r="F59" s="133" t="s">
        <v>71</v>
      </c>
      <c r="G59" s="126"/>
      <c r="H59" s="126"/>
      <c r="I59" s="126">
        <f>'092021 1 Pol'!G132</f>
        <v>0</v>
      </c>
      <c r="J59" s="131" t="str">
        <f>IF(I61=0,"",I59/I61*100)</f>
        <v/>
      </c>
    </row>
    <row r="60" spans="1:10" ht="36.75" customHeight="1" x14ac:dyDescent="0.2">
      <c r="A60" s="120"/>
      <c r="B60" s="223" t="s">
        <v>318</v>
      </c>
      <c r="C60" s="232" t="s">
        <v>319</v>
      </c>
      <c r="D60" s="233"/>
      <c r="E60" s="234"/>
      <c r="F60" s="224"/>
      <c r="G60" s="225"/>
      <c r="H60" s="225"/>
      <c r="I60" s="225">
        <f>+Technologie!G26</f>
        <v>0</v>
      </c>
      <c r="J60" s="226"/>
    </row>
    <row r="61" spans="1:10" ht="25.5" customHeight="1" x14ac:dyDescent="0.2">
      <c r="A61" s="121"/>
      <c r="B61" s="127" t="s">
        <v>1</v>
      </c>
      <c r="C61" s="128"/>
      <c r="D61" s="129"/>
      <c r="E61" s="129"/>
      <c r="F61" s="134"/>
      <c r="G61" s="130"/>
      <c r="H61" s="130"/>
      <c r="I61" s="130">
        <f>SUM(I50:I60)</f>
        <v>0</v>
      </c>
      <c r="J61" s="132">
        <f>SUM(J50:J59)</f>
        <v>0</v>
      </c>
    </row>
    <row r="62" spans="1:10" x14ac:dyDescent="0.2">
      <c r="F62" s="83"/>
      <c r="G62" s="83"/>
      <c r="H62" s="83"/>
      <c r="I62" s="83"/>
      <c r="J62" s="84"/>
    </row>
    <row r="63" spans="1:10" x14ac:dyDescent="0.2">
      <c r="F63" s="83"/>
      <c r="G63" s="83"/>
      <c r="H63" s="83"/>
      <c r="I63" s="83"/>
      <c r="J63" s="84"/>
    </row>
    <row r="64" spans="1:10" x14ac:dyDescent="0.2">
      <c r="F64" s="83"/>
      <c r="G64" s="83"/>
      <c r="H64" s="83"/>
      <c r="I64" s="83"/>
      <c r="J64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7:I27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2:F22"/>
    <mergeCell ref="G22:H22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6:E36"/>
    <mergeCell ref="G25:I25"/>
    <mergeCell ref="G24:I24"/>
    <mergeCell ref="E19:F19"/>
    <mergeCell ref="E20:F20"/>
    <mergeCell ref="I20:J20"/>
    <mergeCell ref="I22:J22"/>
    <mergeCell ref="G19:H19"/>
    <mergeCell ref="G20:H20"/>
    <mergeCell ref="G30:I30"/>
    <mergeCell ref="G26:I26"/>
    <mergeCell ref="I19:J19"/>
    <mergeCell ref="G29:I29"/>
    <mergeCell ref="D35:E35"/>
    <mergeCell ref="G35:I35"/>
    <mergeCell ref="C60:E60"/>
    <mergeCell ref="I21:J21"/>
    <mergeCell ref="C56:E56"/>
    <mergeCell ref="C57:E57"/>
    <mergeCell ref="C58:E58"/>
    <mergeCell ref="C59:E59"/>
    <mergeCell ref="C51:E51"/>
    <mergeCell ref="C52:E52"/>
    <mergeCell ref="C53:E53"/>
    <mergeCell ref="C54:E54"/>
    <mergeCell ref="C55:E55"/>
    <mergeCell ref="C40:E40"/>
    <mergeCell ref="C41:E41"/>
    <mergeCell ref="C42:E42"/>
    <mergeCell ref="B43:E43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87" t="s">
        <v>6</v>
      </c>
      <c r="B1" s="287"/>
      <c r="C1" s="288"/>
      <c r="D1" s="287"/>
      <c r="E1" s="287"/>
      <c r="F1" s="287"/>
      <c r="G1" s="287"/>
    </row>
    <row r="2" spans="1:7" ht="24.95" customHeight="1" x14ac:dyDescent="0.2">
      <c r="A2" s="50" t="s">
        <v>7</v>
      </c>
      <c r="B2" s="49"/>
      <c r="C2" s="289"/>
      <c r="D2" s="289"/>
      <c r="E2" s="289"/>
      <c r="F2" s="289"/>
      <c r="G2" s="290"/>
    </row>
    <row r="3" spans="1:7" ht="24.95" customHeight="1" x14ac:dyDescent="0.2">
      <c r="A3" s="50" t="s">
        <v>8</v>
      </c>
      <c r="B3" s="49"/>
      <c r="C3" s="289"/>
      <c r="D3" s="289"/>
      <c r="E3" s="289"/>
      <c r="F3" s="289"/>
      <c r="G3" s="290"/>
    </row>
    <row r="4" spans="1:7" ht="24.95" customHeight="1" x14ac:dyDescent="0.2">
      <c r="A4" s="50" t="s">
        <v>9</v>
      </c>
      <c r="B4" s="49"/>
      <c r="C4" s="289"/>
      <c r="D4" s="289"/>
      <c r="E4" s="289"/>
      <c r="F4" s="289"/>
      <c r="G4" s="29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34" sqref="B34"/>
    </sheetView>
  </sheetViews>
  <sheetFormatPr defaultRowHeight="12.75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91" t="s">
        <v>6</v>
      </c>
      <c r="B1" s="291"/>
      <c r="C1" s="291"/>
      <c r="D1" s="291"/>
      <c r="E1" s="291"/>
      <c r="F1" s="291"/>
      <c r="G1" s="291"/>
      <c r="AG1" t="s">
        <v>72</v>
      </c>
    </row>
    <row r="2" spans="1:60" ht="24.95" customHeight="1" x14ac:dyDescent="0.2">
      <c r="A2" s="136" t="s">
        <v>7</v>
      </c>
      <c r="B2" s="49" t="str">
        <f>Stavba!$D$2</f>
        <v>022022</v>
      </c>
      <c r="C2" s="292" t="str">
        <f>Stavba!$E$2</f>
        <v>POLOPODZEMNÍ KONTEJNERY CHOMUTOV II - SÍDLIŠTĚ BŘEZENECKÁ</v>
      </c>
      <c r="D2" s="293"/>
      <c r="E2" s="293"/>
      <c r="F2" s="293"/>
      <c r="G2" s="294"/>
      <c r="AG2" t="s">
        <v>73</v>
      </c>
    </row>
    <row r="3" spans="1:60" ht="24.95" customHeight="1" x14ac:dyDescent="0.2">
      <c r="A3" s="136" t="s">
        <v>8</v>
      </c>
      <c r="B3" s="49" t="str">
        <f>Stavba!$D$3</f>
        <v>08</v>
      </c>
      <c r="C3" s="292" t="str">
        <f>Stavba!$E$3</f>
        <v>LOKALITA_L8  – Chomutov ll</v>
      </c>
      <c r="D3" s="293"/>
      <c r="E3" s="293"/>
      <c r="F3" s="293"/>
      <c r="G3" s="294"/>
      <c r="AC3" s="118" t="s">
        <v>73</v>
      </c>
      <c r="AG3" t="s">
        <v>74</v>
      </c>
    </row>
    <row r="4" spans="1:60" ht="24.95" customHeight="1" x14ac:dyDescent="0.2">
      <c r="A4" s="137" t="s">
        <v>9</v>
      </c>
      <c r="B4" s="138" t="str">
        <f>Stavba!$D$4</f>
        <v>1</v>
      </c>
      <c r="C4" s="295" t="str">
        <f>Stavba!$E$4</f>
        <v>LOKALITA_L8  – Chomutov ll</v>
      </c>
      <c r="D4" s="296"/>
      <c r="E4" s="296"/>
      <c r="F4" s="296"/>
      <c r="G4" s="297"/>
      <c r="AG4" t="s">
        <v>75</v>
      </c>
    </row>
    <row r="5" spans="1:60" x14ac:dyDescent="0.2">
      <c r="D5" s="10"/>
    </row>
    <row r="6" spans="1:60" ht="38.25" x14ac:dyDescent="0.2">
      <c r="A6" s="140" t="s">
        <v>76</v>
      </c>
      <c r="B6" s="142" t="s">
        <v>77</v>
      </c>
      <c r="C6" s="142" t="s">
        <v>78</v>
      </c>
      <c r="D6" s="141" t="s">
        <v>79</v>
      </c>
      <c r="E6" s="140" t="s">
        <v>80</v>
      </c>
      <c r="F6" s="139" t="s">
        <v>81</v>
      </c>
      <c r="G6" s="140" t="s">
        <v>30</v>
      </c>
      <c r="H6" s="143" t="s">
        <v>31</v>
      </c>
      <c r="I6" s="143" t="s">
        <v>82</v>
      </c>
      <c r="J6" s="143" t="s">
        <v>32</v>
      </c>
      <c r="K6" s="143" t="s">
        <v>83</v>
      </c>
      <c r="L6" s="143" t="s">
        <v>84</v>
      </c>
      <c r="M6" s="143" t="s">
        <v>85</v>
      </c>
      <c r="N6" s="143" t="s">
        <v>86</v>
      </c>
      <c r="O6" s="143" t="s">
        <v>87</v>
      </c>
      <c r="P6" s="143" t="s">
        <v>88</v>
      </c>
      <c r="Q6" s="143" t="s">
        <v>89</v>
      </c>
      <c r="R6" s="143" t="s">
        <v>90</v>
      </c>
      <c r="S6" s="143" t="s">
        <v>91</v>
      </c>
      <c r="T6" s="143" t="s">
        <v>92</v>
      </c>
      <c r="U6" s="143" t="s">
        <v>93</v>
      </c>
      <c r="V6" s="143" t="s">
        <v>94</v>
      </c>
      <c r="W6" s="143" t="s">
        <v>95</v>
      </c>
      <c r="X6" s="143" t="s">
        <v>96</v>
      </c>
    </row>
    <row r="7" spans="1:60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5"/>
      <c r="O7" s="145"/>
      <c r="P7" s="145"/>
      <c r="Q7" s="145"/>
      <c r="R7" s="146"/>
      <c r="S7" s="146"/>
      <c r="T7" s="146"/>
      <c r="U7" s="146"/>
      <c r="V7" s="146"/>
      <c r="W7" s="146"/>
      <c r="X7" s="146"/>
    </row>
    <row r="8" spans="1:60" x14ac:dyDescent="0.2">
      <c r="A8" s="159" t="s">
        <v>97</v>
      </c>
      <c r="B8" s="160" t="s">
        <v>42</v>
      </c>
      <c r="C8" s="177" t="s">
        <v>54</v>
      </c>
      <c r="D8" s="161"/>
      <c r="E8" s="162"/>
      <c r="F8" s="163"/>
      <c r="G8" s="164">
        <f>SUM(G9:G57)</f>
        <v>0</v>
      </c>
      <c r="H8" s="158"/>
      <c r="I8" s="158">
        <v>15247.86</v>
      </c>
      <c r="J8" s="158"/>
      <c r="K8" s="158">
        <v>160414.82999999999</v>
      </c>
      <c r="L8" s="158"/>
      <c r="M8" s="158"/>
      <c r="N8" s="157"/>
      <c r="O8" s="157"/>
      <c r="P8" s="157"/>
      <c r="Q8" s="157"/>
      <c r="R8" s="158"/>
      <c r="S8" s="158"/>
      <c r="T8" s="158"/>
      <c r="U8" s="158"/>
      <c r="V8" s="158"/>
      <c r="W8" s="158"/>
      <c r="X8" s="158"/>
      <c r="AG8" t="s">
        <v>98</v>
      </c>
    </row>
    <row r="9" spans="1:60" x14ac:dyDescent="0.2">
      <c r="A9" s="165">
        <v>1</v>
      </c>
      <c r="B9" s="166" t="s">
        <v>99</v>
      </c>
      <c r="C9" s="178" t="s">
        <v>100</v>
      </c>
      <c r="D9" s="167" t="s">
        <v>101</v>
      </c>
      <c r="E9" s="168">
        <v>25.058</v>
      </c>
      <c r="F9" s="169">
        <v>0</v>
      </c>
      <c r="G9" s="176">
        <f>+F9*E9</f>
        <v>0</v>
      </c>
      <c r="H9" s="150">
        <v>0</v>
      </c>
      <c r="I9" s="150">
        <v>0</v>
      </c>
      <c r="J9" s="150">
        <v>199</v>
      </c>
      <c r="K9" s="150">
        <v>4986.5420000000004</v>
      </c>
      <c r="L9" s="150">
        <v>21</v>
      </c>
      <c r="M9" s="150">
        <v>6033.7133999999996</v>
      </c>
      <c r="N9" s="149">
        <v>0</v>
      </c>
      <c r="O9" s="149">
        <v>0</v>
      </c>
      <c r="P9" s="149">
        <v>0</v>
      </c>
      <c r="Q9" s="149">
        <v>0</v>
      </c>
      <c r="R9" s="150"/>
      <c r="S9" s="150" t="s">
        <v>102</v>
      </c>
      <c r="T9" s="150" t="s">
        <v>102</v>
      </c>
      <c r="U9" s="150">
        <v>0.36799999999999999</v>
      </c>
      <c r="V9" s="150">
        <v>9.2213440000000002</v>
      </c>
      <c r="W9" s="150"/>
      <c r="X9" s="150" t="s">
        <v>103</v>
      </c>
      <c r="Y9" s="144"/>
      <c r="Z9" s="144"/>
      <c r="AA9" s="144"/>
      <c r="AB9" s="144"/>
      <c r="AC9" s="144"/>
      <c r="AD9" s="144"/>
      <c r="AE9" s="144"/>
      <c r="AF9" s="144"/>
      <c r="AG9" s="144" t="s">
        <v>104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x14ac:dyDescent="0.2">
      <c r="A10" s="147"/>
      <c r="B10" s="148"/>
      <c r="C10" s="179" t="s">
        <v>105</v>
      </c>
      <c r="D10" s="151"/>
      <c r="E10" s="152">
        <v>25.058</v>
      </c>
      <c r="F10" s="150"/>
      <c r="G10" s="150"/>
      <c r="H10" s="150"/>
      <c r="I10" s="150"/>
      <c r="J10" s="150"/>
      <c r="K10" s="150"/>
      <c r="L10" s="150"/>
      <c r="M10" s="150"/>
      <c r="N10" s="149"/>
      <c r="O10" s="149"/>
      <c r="P10" s="149"/>
      <c r="Q10" s="149"/>
      <c r="R10" s="150"/>
      <c r="S10" s="150"/>
      <c r="T10" s="150"/>
      <c r="U10" s="150"/>
      <c r="V10" s="150"/>
      <c r="W10" s="150"/>
      <c r="X10" s="150"/>
      <c r="Y10" s="144"/>
      <c r="Z10" s="144"/>
      <c r="AA10" s="144"/>
      <c r="AB10" s="144"/>
      <c r="AC10" s="144"/>
      <c r="AD10" s="144"/>
      <c r="AE10" s="144"/>
      <c r="AF10" s="144"/>
      <c r="AG10" s="144" t="s">
        <v>106</v>
      </c>
      <c r="AH10" s="144">
        <v>0</v>
      </c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x14ac:dyDescent="0.2">
      <c r="A11" s="171">
        <v>2</v>
      </c>
      <c r="B11" s="172" t="s">
        <v>107</v>
      </c>
      <c r="C11" s="180" t="s">
        <v>108</v>
      </c>
      <c r="D11" s="173" t="s">
        <v>101</v>
      </c>
      <c r="E11" s="174">
        <v>25.058</v>
      </c>
      <c r="F11" s="175">
        <v>0</v>
      </c>
      <c r="G11" s="176">
        <f>+F11*E11</f>
        <v>0</v>
      </c>
      <c r="H11" s="150">
        <v>0</v>
      </c>
      <c r="I11" s="150">
        <v>0</v>
      </c>
      <c r="J11" s="150">
        <v>38.9</v>
      </c>
      <c r="K11" s="150">
        <v>974.75619999999992</v>
      </c>
      <c r="L11" s="150">
        <v>21</v>
      </c>
      <c r="M11" s="150">
        <v>1179.4595999999999</v>
      </c>
      <c r="N11" s="149">
        <v>0</v>
      </c>
      <c r="O11" s="149">
        <v>0</v>
      </c>
      <c r="P11" s="149">
        <v>0</v>
      </c>
      <c r="Q11" s="149">
        <v>0</v>
      </c>
      <c r="R11" s="150"/>
      <c r="S11" s="150" t="s">
        <v>102</v>
      </c>
      <c r="T11" s="150" t="s">
        <v>102</v>
      </c>
      <c r="U11" s="150">
        <v>5.8000000000000003E-2</v>
      </c>
      <c r="V11" s="150">
        <v>1.4533640000000001</v>
      </c>
      <c r="W11" s="150"/>
      <c r="X11" s="150" t="s">
        <v>103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104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x14ac:dyDescent="0.2">
      <c r="A12" s="165">
        <v>3</v>
      </c>
      <c r="B12" s="166" t="s">
        <v>109</v>
      </c>
      <c r="C12" s="178" t="s">
        <v>110</v>
      </c>
      <c r="D12" s="167" t="s">
        <v>101</v>
      </c>
      <c r="E12" s="168">
        <v>42.8904</v>
      </c>
      <c r="F12" s="169">
        <v>0</v>
      </c>
      <c r="G12" s="176">
        <f>+F12*E12</f>
        <v>0</v>
      </c>
      <c r="H12" s="150">
        <v>0</v>
      </c>
      <c r="I12" s="150">
        <v>0</v>
      </c>
      <c r="J12" s="150">
        <v>360</v>
      </c>
      <c r="K12" s="150">
        <v>15440.544</v>
      </c>
      <c r="L12" s="150">
        <v>21</v>
      </c>
      <c r="M12" s="150">
        <v>18683.053400000001</v>
      </c>
      <c r="N12" s="149">
        <v>0</v>
      </c>
      <c r="O12" s="149">
        <v>0</v>
      </c>
      <c r="P12" s="149">
        <v>0</v>
      </c>
      <c r="Q12" s="149">
        <v>0</v>
      </c>
      <c r="R12" s="150"/>
      <c r="S12" s="150" t="s">
        <v>102</v>
      </c>
      <c r="T12" s="150" t="s">
        <v>102</v>
      </c>
      <c r="U12" s="150">
        <v>0.26666000000000001</v>
      </c>
      <c r="V12" s="150">
        <v>11.437154064</v>
      </c>
      <c r="W12" s="150"/>
      <c r="X12" s="150" t="s">
        <v>103</v>
      </c>
      <c r="Y12" s="144"/>
      <c r="Z12" s="144"/>
      <c r="AA12" s="144"/>
      <c r="AB12" s="144"/>
      <c r="AC12" s="144"/>
      <c r="AD12" s="144"/>
      <c r="AE12" s="144"/>
      <c r="AF12" s="144"/>
      <c r="AG12" s="144" t="s">
        <v>104</v>
      </c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x14ac:dyDescent="0.2">
      <c r="A13" s="147"/>
      <c r="B13" s="148"/>
      <c r="C13" s="179" t="s">
        <v>111</v>
      </c>
      <c r="D13" s="151"/>
      <c r="E13" s="152"/>
      <c r="F13" s="150"/>
      <c r="G13" s="150"/>
      <c r="H13" s="150"/>
      <c r="I13" s="150"/>
      <c r="J13" s="150"/>
      <c r="K13" s="150"/>
      <c r="L13" s="150"/>
      <c r="M13" s="150"/>
      <c r="N13" s="149"/>
      <c r="O13" s="149"/>
      <c r="P13" s="149"/>
      <c r="Q13" s="149"/>
      <c r="R13" s="150"/>
      <c r="S13" s="150"/>
      <c r="T13" s="150"/>
      <c r="U13" s="150"/>
      <c r="V13" s="150"/>
      <c r="W13" s="150"/>
      <c r="X13" s="150"/>
      <c r="Y13" s="144"/>
      <c r="Z13" s="144"/>
      <c r="AA13" s="144"/>
      <c r="AB13" s="144"/>
      <c r="AC13" s="144"/>
      <c r="AD13" s="144"/>
      <c r="AE13" s="144"/>
      <c r="AF13" s="144"/>
      <c r="AG13" s="144" t="s">
        <v>106</v>
      </c>
      <c r="AH13" s="144">
        <v>0</v>
      </c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x14ac:dyDescent="0.2">
      <c r="A14" s="147"/>
      <c r="B14" s="148"/>
      <c r="C14" s="179" t="s">
        <v>112</v>
      </c>
      <c r="D14" s="151"/>
      <c r="E14" s="152">
        <v>14.0868</v>
      </c>
      <c r="F14" s="150"/>
      <c r="G14" s="150"/>
      <c r="H14" s="150"/>
      <c r="I14" s="150"/>
      <c r="J14" s="150"/>
      <c r="K14" s="150"/>
      <c r="L14" s="150"/>
      <c r="M14" s="150"/>
      <c r="N14" s="149"/>
      <c r="O14" s="149"/>
      <c r="P14" s="149"/>
      <c r="Q14" s="149"/>
      <c r="R14" s="150"/>
      <c r="S14" s="150"/>
      <c r="T14" s="150"/>
      <c r="U14" s="150"/>
      <c r="V14" s="150"/>
      <c r="W14" s="150"/>
      <c r="X14" s="150"/>
      <c r="Y14" s="144"/>
      <c r="Z14" s="144"/>
      <c r="AA14" s="144"/>
      <c r="AB14" s="144"/>
      <c r="AC14" s="144"/>
      <c r="AD14" s="144"/>
      <c r="AE14" s="144"/>
      <c r="AF14" s="144"/>
      <c r="AG14" s="144" t="s">
        <v>106</v>
      </c>
      <c r="AH14" s="144">
        <v>0</v>
      </c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x14ac:dyDescent="0.2">
      <c r="A15" s="147"/>
      <c r="B15" s="148"/>
      <c r="C15" s="179" t="s">
        <v>113</v>
      </c>
      <c r="D15" s="151"/>
      <c r="E15" s="152">
        <v>28.803599999999999</v>
      </c>
      <c r="F15" s="150"/>
      <c r="G15" s="150"/>
      <c r="H15" s="150"/>
      <c r="I15" s="150"/>
      <c r="J15" s="150"/>
      <c r="K15" s="150"/>
      <c r="L15" s="150"/>
      <c r="M15" s="150"/>
      <c r="N15" s="149"/>
      <c r="O15" s="149"/>
      <c r="P15" s="149"/>
      <c r="Q15" s="149"/>
      <c r="R15" s="150"/>
      <c r="S15" s="150"/>
      <c r="T15" s="150"/>
      <c r="U15" s="150"/>
      <c r="V15" s="150"/>
      <c r="W15" s="150"/>
      <c r="X15" s="150"/>
      <c r="Y15" s="144"/>
      <c r="Z15" s="144"/>
      <c r="AA15" s="144"/>
      <c r="AB15" s="144"/>
      <c r="AC15" s="144"/>
      <c r="AD15" s="144"/>
      <c r="AE15" s="144"/>
      <c r="AF15" s="144"/>
      <c r="AG15" s="144" t="s">
        <v>106</v>
      </c>
      <c r="AH15" s="144">
        <v>0</v>
      </c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x14ac:dyDescent="0.2">
      <c r="A16" s="171">
        <v>4</v>
      </c>
      <c r="B16" s="172" t="s">
        <v>114</v>
      </c>
      <c r="C16" s="180" t="s">
        <v>115</v>
      </c>
      <c r="D16" s="173" t="s">
        <v>101</v>
      </c>
      <c r="E16" s="174">
        <v>42.8904</v>
      </c>
      <c r="F16" s="175">
        <v>0</v>
      </c>
      <c r="G16" s="176">
        <f>+F16*E16</f>
        <v>0</v>
      </c>
      <c r="H16" s="150">
        <v>0</v>
      </c>
      <c r="I16" s="150">
        <v>0</v>
      </c>
      <c r="J16" s="150">
        <v>25.1</v>
      </c>
      <c r="K16" s="150">
        <v>1076.5490400000001</v>
      </c>
      <c r="L16" s="150">
        <v>21</v>
      </c>
      <c r="M16" s="150">
        <v>1302.6254999999999</v>
      </c>
      <c r="N16" s="149">
        <v>0</v>
      </c>
      <c r="O16" s="149">
        <v>0</v>
      </c>
      <c r="P16" s="149">
        <v>0</v>
      </c>
      <c r="Q16" s="149">
        <v>0</v>
      </c>
      <c r="R16" s="150"/>
      <c r="S16" s="150" t="s">
        <v>102</v>
      </c>
      <c r="T16" s="150" t="s">
        <v>102</v>
      </c>
      <c r="U16" s="150">
        <v>4.3099999999999999E-2</v>
      </c>
      <c r="V16" s="150">
        <v>1.8485762399999999</v>
      </c>
      <c r="W16" s="150"/>
      <c r="X16" s="150" t="s">
        <v>103</v>
      </c>
      <c r="Y16" s="144"/>
      <c r="Z16" s="144"/>
      <c r="AA16" s="144"/>
      <c r="AB16" s="144"/>
      <c r="AC16" s="144"/>
      <c r="AD16" s="144"/>
      <c r="AE16" s="144"/>
      <c r="AF16" s="144"/>
      <c r="AG16" s="144" t="s">
        <v>104</v>
      </c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x14ac:dyDescent="0.2">
      <c r="A17" s="171">
        <v>5</v>
      </c>
      <c r="B17" s="172" t="s">
        <v>116</v>
      </c>
      <c r="C17" s="180" t="s">
        <v>117</v>
      </c>
      <c r="D17" s="173" t="s">
        <v>101</v>
      </c>
      <c r="E17" s="174">
        <v>42.8904</v>
      </c>
      <c r="F17" s="175">
        <v>0</v>
      </c>
      <c r="G17" s="176">
        <f>+F17*E17</f>
        <v>0</v>
      </c>
      <c r="H17" s="150">
        <v>0</v>
      </c>
      <c r="I17" s="150">
        <v>0</v>
      </c>
      <c r="J17" s="150">
        <v>137.5</v>
      </c>
      <c r="K17" s="150">
        <v>5897.43</v>
      </c>
      <c r="L17" s="150">
        <v>21</v>
      </c>
      <c r="M17" s="150">
        <v>7135.8903</v>
      </c>
      <c r="N17" s="149">
        <v>0</v>
      </c>
      <c r="O17" s="149">
        <v>0</v>
      </c>
      <c r="P17" s="149">
        <v>0</v>
      </c>
      <c r="Q17" s="149">
        <v>0</v>
      </c>
      <c r="R17" s="150"/>
      <c r="S17" s="150" t="s">
        <v>102</v>
      </c>
      <c r="T17" s="150" t="s">
        <v>102</v>
      </c>
      <c r="U17" s="150">
        <v>0.34499999999999997</v>
      </c>
      <c r="V17" s="150">
        <v>14.797187999999998</v>
      </c>
      <c r="W17" s="150"/>
      <c r="X17" s="150" t="s">
        <v>103</v>
      </c>
      <c r="Y17" s="144"/>
      <c r="Z17" s="144"/>
      <c r="AA17" s="144"/>
      <c r="AB17" s="144"/>
      <c r="AC17" s="144"/>
      <c r="AD17" s="144"/>
      <c r="AE17" s="144"/>
      <c r="AF17" s="144"/>
      <c r="AG17" s="144" t="s">
        <v>118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ht="22.5" x14ac:dyDescent="0.2">
      <c r="A18" s="165">
        <v>6</v>
      </c>
      <c r="B18" s="166" t="s">
        <v>119</v>
      </c>
      <c r="C18" s="178" t="s">
        <v>120</v>
      </c>
      <c r="D18" s="167" t="s">
        <v>101</v>
      </c>
      <c r="E18" s="168">
        <v>67.948400000000007</v>
      </c>
      <c r="F18" s="169">
        <v>0</v>
      </c>
      <c r="G18" s="176">
        <f>+F18*E18</f>
        <v>0</v>
      </c>
      <c r="H18" s="150">
        <v>0</v>
      </c>
      <c r="I18" s="150">
        <v>0</v>
      </c>
      <c r="J18" s="150">
        <v>286.5</v>
      </c>
      <c r="K18" s="150">
        <v>19467.216600000003</v>
      </c>
      <c r="L18" s="150">
        <v>21</v>
      </c>
      <c r="M18" s="150">
        <v>23555.336200000002</v>
      </c>
      <c r="N18" s="149">
        <v>0</v>
      </c>
      <c r="O18" s="149">
        <v>0</v>
      </c>
      <c r="P18" s="149">
        <v>0</v>
      </c>
      <c r="Q18" s="149">
        <v>0</v>
      </c>
      <c r="R18" s="150"/>
      <c r="S18" s="150" t="s">
        <v>102</v>
      </c>
      <c r="T18" s="150" t="s">
        <v>102</v>
      </c>
      <c r="U18" s="150">
        <v>1.0999999999999999E-2</v>
      </c>
      <c r="V18" s="150">
        <v>0.7474324</v>
      </c>
      <c r="W18" s="150"/>
      <c r="X18" s="150" t="s">
        <v>103</v>
      </c>
      <c r="Y18" s="144"/>
      <c r="Z18" s="144"/>
      <c r="AA18" s="144"/>
      <c r="AB18" s="144"/>
      <c r="AC18" s="144"/>
      <c r="AD18" s="144"/>
      <c r="AE18" s="144"/>
      <c r="AF18" s="144"/>
      <c r="AG18" s="144" t="s">
        <v>118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x14ac:dyDescent="0.2">
      <c r="A19" s="147"/>
      <c r="B19" s="148"/>
      <c r="C19" s="179" t="s">
        <v>121</v>
      </c>
      <c r="D19" s="151"/>
      <c r="E19" s="152">
        <v>67.948400000000007</v>
      </c>
      <c r="F19" s="150"/>
      <c r="G19" s="150"/>
      <c r="H19" s="150"/>
      <c r="I19" s="150"/>
      <c r="J19" s="150"/>
      <c r="K19" s="150"/>
      <c r="L19" s="150"/>
      <c r="M19" s="150"/>
      <c r="N19" s="149"/>
      <c r="O19" s="149"/>
      <c r="P19" s="149"/>
      <c r="Q19" s="149"/>
      <c r="R19" s="150"/>
      <c r="S19" s="150"/>
      <c r="T19" s="150"/>
      <c r="U19" s="150"/>
      <c r="V19" s="150"/>
      <c r="W19" s="150"/>
      <c r="X19" s="150"/>
      <c r="Y19" s="144"/>
      <c r="Z19" s="144"/>
      <c r="AA19" s="144"/>
      <c r="AB19" s="144"/>
      <c r="AC19" s="144"/>
      <c r="AD19" s="144"/>
      <c r="AE19" s="144"/>
      <c r="AF19" s="144"/>
      <c r="AG19" s="144" t="s">
        <v>106</v>
      </c>
      <c r="AH19" s="144">
        <v>0</v>
      </c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x14ac:dyDescent="0.2">
      <c r="A20" s="165">
        <v>7</v>
      </c>
      <c r="B20" s="166" t="s">
        <v>122</v>
      </c>
      <c r="C20" s="178" t="s">
        <v>123</v>
      </c>
      <c r="D20" s="167" t="s">
        <v>101</v>
      </c>
      <c r="E20" s="168">
        <v>679.48400000000004</v>
      </c>
      <c r="F20" s="169">
        <v>0</v>
      </c>
      <c r="G20" s="176">
        <f>+F20*E20</f>
        <v>0</v>
      </c>
      <c r="H20" s="150">
        <v>0</v>
      </c>
      <c r="I20" s="150">
        <v>0</v>
      </c>
      <c r="J20" s="150">
        <v>22.6</v>
      </c>
      <c r="K20" s="150">
        <v>15356.338400000002</v>
      </c>
      <c r="L20" s="150">
        <v>21</v>
      </c>
      <c r="M20" s="150">
        <v>18581.171399999999</v>
      </c>
      <c r="N20" s="149">
        <v>0</v>
      </c>
      <c r="O20" s="149">
        <v>0</v>
      </c>
      <c r="P20" s="149">
        <v>0</v>
      </c>
      <c r="Q20" s="149">
        <v>0</v>
      </c>
      <c r="R20" s="150"/>
      <c r="S20" s="150" t="s">
        <v>102</v>
      </c>
      <c r="T20" s="150" t="s">
        <v>102</v>
      </c>
      <c r="U20" s="150">
        <v>0</v>
      </c>
      <c r="V20" s="150">
        <v>0</v>
      </c>
      <c r="W20" s="150"/>
      <c r="X20" s="150" t="s">
        <v>103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118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x14ac:dyDescent="0.2">
      <c r="A21" s="147"/>
      <c r="B21" s="148"/>
      <c r="C21" s="179" t="s">
        <v>124</v>
      </c>
      <c r="D21" s="151"/>
      <c r="E21" s="152">
        <v>679.48400000000004</v>
      </c>
      <c r="F21" s="150"/>
      <c r="G21" s="150"/>
      <c r="H21" s="150"/>
      <c r="I21" s="150"/>
      <c r="J21" s="150"/>
      <c r="K21" s="150"/>
      <c r="L21" s="150"/>
      <c r="M21" s="150"/>
      <c r="N21" s="149"/>
      <c r="O21" s="149"/>
      <c r="P21" s="149"/>
      <c r="Q21" s="149"/>
      <c r="R21" s="150"/>
      <c r="S21" s="150"/>
      <c r="T21" s="150"/>
      <c r="U21" s="150"/>
      <c r="V21" s="150"/>
      <c r="W21" s="150"/>
      <c r="X21" s="150"/>
      <c r="Y21" s="144"/>
      <c r="Z21" s="144"/>
      <c r="AA21" s="144"/>
      <c r="AB21" s="144"/>
      <c r="AC21" s="144"/>
      <c r="AD21" s="144"/>
      <c r="AE21" s="144"/>
      <c r="AF21" s="144"/>
      <c r="AG21" s="144" t="s">
        <v>106</v>
      </c>
      <c r="AH21" s="144">
        <v>0</v>
      </c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x14ac:dyDescent="0.2">
      <c r="A22" s="171">
        <v>8</v>
      </c>
      <c r="B22" s="172" t="s">
        <v>125</v>
      </c>
      <c r="C22" s="180" t="s">
        <v>126</v>
      </c>
      <c r="D22" s="173" t="s">
        <v>101</v>
      </c>
      <c r="E22" s="174">
        <v>67.948400000000007</v>
      </c>
      <c r="F22" s="175">
        <v>0</v>
      </c>
      <c r="G22" s="176">
        <f>+F22*E22</f>
        <v>0</v>
      </c>
      <c r="H22" s="150">
        <v>0</v>
      </c>
      <c r="I22" s="150">
        <v>0</v>
      </c>
      <c r="J22" s="150">
        <v>283</v>
      </c>
      <c r="K22" s="150">
        <v>19229.397200000003</v>
      </c>
      <c r="L22" s="150">
        <v>21</v>
      </c>
      <c r="M22" s="150">
        <v>23267.574000000001</v>
      </c>
      <c r="N22" s="149">
        <v>0</v>
      </c>
      <c r="O22" s="149">
        <v>0</v>
      </c>
      <c r="P22" s="149">
        <v>0</v>
      </c>
      <c r="Q22" s="149">
        <v>0</v>
      </c>
      <c r="R22" s="150"/>
      <c r="S22" s="150" t="s">
        <v>102</v>
      </c>
      <c r="T22" s="150" t="s">
        <v>102</v>
      </c>
      <c r="U22" s="150">
        <v>0.65200000000000002</v>
      </c>
      <c r="V22" s="150">
        <v>44.302356800000005</v>
      </c>
      <c r="W22" s="150"/>
      <c r="X22" s="150" t="s">
        <v>103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118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x14ac:dyDescent="0.2">
      <c r="A23" s="171">
        <v>9</v>
      </c>
      <c r="B23" s="172" t="s">
        <v>127</v>
      </c>
      <c r="C23" s="180" t="s">
        <v>128</v>
      </c>
      <c r="D23" s="173" t="s">
        <v>101</v>
      </c>
      <c r="E23" s="174">
        <v>67.948400000000007</v>
      </c>
      <c r="F23" s="175">
        <v>0</v>
      </c>
      <c r="G23" s="176">
        <f>+F23*E23</f>
        <v>0</v>
      </c>
      <c r="H23" s="150">
        <v>0</v>
      </c>
      <c r="I23" s="150">
        <v>0</v>
      </c>
      <c r="J23" s="150">
        <v>27.8</v>
      </c>
      <c r="K23" s="150">
        <v>1888.9655200000002</v>
      </c>
      <c r="L23" s="150">
        <v>21</v>
      </c>
      <c r="M23" s="150">
        <v>2285.6536999999998</v>
      </c>
      <c r="N23" s="149">
        <v>0</v>
      </c>
      <c r="O23" s="149">
        <v>0</v>
      </c>
      <c r="P23" s="149">
        <v>0</v>
      </c>
      <c r="Q23" s="149">
        <v>0</v>
      </c>
      <c r="R23" s="150"/>
      <c r="S23" s="150" t="s">
        <v>102</v>
      </c>
      <c r="T23" s="150" t="s">
        <v>102</v>
      </c>
      <c r="U23" s="150">
        <v>3.1E-2</v>
      </c>
      <c r="V23" s="150">
        <v>2.1064004000000001</v>
      </c>
      <c r="W23" s="150"/>
      <c r="X23" s="150" t="s">
        <v>103</v>
      </c>
      <c r="Y23" s="144"/>
      <c r="Z23" s="144"/>
      <c r="AA23" s="144"/>
      <c r="AB23" s="144"/>
      <c r="AC23" s="144"/>
      <c r="AD23" s="144"/>
      <c r="AE23" s="144"/>
      <c r="AF23" s="144"/>
      <c r="AG23" s="144" t="s">
        <v>118</v>
      </c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x14ac:dyDescent="0.2">
      <c r="A24" s="165">
        <v>10</v>
      </c>
      <c r="B24" s="166" t="s">
        <v>129</v>
      </c>
      <c r="C24" s="178" t="s">
        <v>130</v>
      </c>
      <c r="D24" s="167" t="s">
        <v>101</v>
      </c>
      <c r="E24" s="168">
        <v>27.195599999999999</v>
      </c>
      <c r="F24" s="169">
        <v>0</v>
      </c>
      <c r="G24" s="176">
        <f>+F24*E24</f>
        <v>0</v>
      </c>
      <c r="H24" s="150">
        <v>0</v>
      </c>
      <c r="I24" s="150">
        <v>0</v>
      </c>
      <c r="J24" s="150">
        <v>925</v>
      </c>
      <c r="K24" s="150">
        <v>25155.93</v>
      </c>
      <c r="L24" s="150">
        <v>21</v>
      </c>
      <c r="M24" s="150">
        <v>30438.675299999999</v>
      </c>
      <c r="N24" s="149">
        <v>0</v>
      </c>
      <c r="O24" s="149">
        <v>0</v>
      </c>
      <c r="P24" s="149">
        <v>0</v>
      </c>
      <c r="Q24" s="149">
        <v>0</v>
      </c>
      <c r="R24" s="150"/>
      <c r="S24" s="150" t="s">
        <v>102</v>
      </c>
      <c r="T24" s="150" t="s">
        <v>102</v>
      </c>
      <c r="U24" s="150">
        <v>2.1949999999999998</v>
      </c>
      <c r="V24" s="150">
        <v>59.694341999999992</v>
      </c>
      <c r="W24" s="150"/>
      <c r="X24" s="150" t="s">
        <v>103</v>
      </c>
      <c r="Y24" s="144"/>
      <c r="Z24" s="144"/>
      <c r="AA24" s="144"/>
      <c r="AB24" s="144"/>
      <c r="AC24" s="144"/>
      <c r="AD24" s="144"/>
      <c r="AE24" s="144"/>
      <c r="AF24" s="144"/>
      <c r="AG24" s="144" t="s">
        <v>104</v>
      </c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x14ac:dyDescent="0.2">
      <c r="A25" s="147"/>
      <c r="B25" s="148"/>
      <c r="C25" s="179" t="s">
        <v>131</v>
      </c>
      <c r="D25" s="151"/>
      <c r="E25" s="152">
        <v>14.645799999999999</v>
      </c>
      <c r="F25" s="150"/>
      <c r="G25" s="150"/>
      <c r="H25" s="150"/>
      <c r="I25" s="150"/>
      <c r="J25" s="150"/>
      <c r="K25" s="150"/>
      <c r="L25" s="150"/>
      <c r="M25" s="150"/>
      <c r="N25" s="149"/>
      <c r="O25" s="149"/>
      <c r="P25" s="149"/>
      <c r="Q25" s="149"/>
      <c r="R25" s="150"/>
      <c r="S25" s="150"/>
      <c r="T25" s="150"/>
      <c r="U25" s="150"/>
      <c r="V25" s="150"/>
      <c r="W25" s="150"/>
      <c r="X25" s="150"/>
      <c r="Y25" s="144"/>
      <c r="Z25" s="144"/>
      <c r="AA25" s="144"/>
      <c r="AB25" s="144"/>
      <c r="AC25" s="144"/>
      <c r="AD25" s="144"/>
      <c r="AE25" s="144"/>
      <c r="AF25" s="144"/>
      <c r="AG25" s="144" t="s">
        <v>106</v>
      </c>
      <c r="AH25" s="144">
        <v>0</v>
      </c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x14ac:dyDescent="0.2">
      <c r="A26" s="147"/>
      <c r="B26" s="148"/>
      <c r="C26" s="179" t="s">
        <v>132</v>
      </c>
      <c r="D26" s="151"/>
      <c r="E26" s="152">
        <v>-6.9168000000000003</v>
      </c>
      <c r="F26" s="150"/>
      <c r="G26" s="150"/>
      <c r="H26" s="150"/>
      <c r="I26" s="150"/>
      <c r="J26" s="150"/>
      <c r="K26" s="150"/>
      <c r="L26" s="150"/>
      <c r="M26" s="150"/>
      <c r="N26" s="149"/>
      <c r="O26" s="149"/>
      <c r="P26" s="149"/>
      <c r="Q26" s="149"/>
      <c r="R26" s="150"/>
      <c r="S26" s="150"/>
      <c r="T26" s="150"/>
      <c r="U26" s="150"/>
      <c r="V26" s="150"/>
      <c r="W26" s="150"/>
      <c r="X26" s="150"/>
      <c r="Y26" s="144"/>
      <c r="Z26" s="144"/>
      <c r="AA26" s="144"/>
      <c r="AB26" s="144"/>
      <c r="AC26" s="144"/>
      <c r="AD26" s="144"/>
      <c r="AE26" s="144"/>
      <c r="AF26" s="144"/>
      <c r="AG26" s="144" t="s">
        <v>106</v>
      </c>
      <c r="AH26" s="144">
        <v>0</v>
      </c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x14ac:dyDescent="0.2">
      <c r="A27" s="147"/>
      <c r="B27" s="148"/>
      <c r="C27" s="179" t="s">
        <v>133</v>
      </c>
      <c r="D27" s="151"/>
      <c r="E27" s="152">
        <v>29.9466</v>
      </c>
      <c r="F27" s="150"/>
      <c r="G27" s="150"/>
      <c r="H27" s="150"/>
      <c r="I27" s="150"/>
      <c r="J27" s="150"/>
      <c r="K27" s="150"/>
      <c r="L27" s="150"/>
      <c r="M27" s="150"/>
      <c r="N27" s="149"/>
      <c r="O27" s="149"/>
      <c r="P27" s="149"/>
      <c r="Q27" s="149"/>
      <c r="R27" s="150"/>
      <c r="S27" s="150"/>
      <c r="T27" s="150"/>
      <c r="U27" s="150"/>
      <c r="V27" s="150"/>
      <c r="W27" s="150"/>
      <c r="X27" s="150"/>
      <c r="Y27" s="144"/>
      <c r="Z27" s="144"/>
      <c r="AA27" s="144"/>
      <c r="AB27" s="144"/>
      <c r="AC27" s="144"/>
      <c r="AD27" s="144"/>
      <c r="AE27" s="144"/>
      <c r="AF27" s="144"/>
      <c r="AG27" s="144" t="s">
        <v>106</v>
      </c>
      <c r="AH27" s="144">
        <v>0</v>
      </c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x14ac:dyDescent="0.2">
      <c r="A28" s="147"/>
      <c r="B28" s="148"/>
      <c r="C28" s="179" t="s">
        <v>134</v>
      </c>
      <c r="D28" s="151"/>
      <c r="E28" s="152">
        <v>-10.48</v>
      </c>
      <c r="F28" s="150"/>
      <c r="G28" s="150"/>
      <c r="H28" s="150"/>
      <c r="I28" s="150"/>
      <c r="J28" s="150"/>
      <c r="K28" s="150"/>
      <c r="L28" s="150"/>
      <c r="M28" s="150"/>
      <c r="N28" s="149"/>
      <c r="O28" s="149"/>
      <c r="P28" s="149"/>
      <c r="Q28" s="149"/>
      <c r="R28" s="150"/>
      <c r="S28" s="150"/>
      <c r="T28" s="150"/>
      <c r="U28" s="150"/>
      <c r="V28" s="150"/>
      <c r="W28" s="150"/>
      <c r="X28" s="150"/>
      <c r="Y28" s="144"/>
      <c r="Z28" s="144"/>
      <c r="AA28" s="144"/>
      <c r="AB28" s="144"/>
      <c r="AC28" s="144"/>
      <c r="AD28" s="144"/>
      <c r="AE28" s="144"/>
      <c r="AF28" s="144"/>
      <c r="AG28" s="144" t="s">
        <v>106</v>
      </c>
      <c r="AH28" s="144">
        <v>0</v>
      </c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x14ac:dyDescent="0.2">
      <c r="A29" s="171">
        <v>11</v>
      </c>
      <c r="B29" s="172" t="s">
        <v>135</v>
      </c>
      <c r="C29" s="180" t="s">
        <v>136</v>
      </c>
      <c r="D29" s="173" t="s">
        <v>101</v>
      </c>
      <c r="E29" s="174">
        <v>67.948400000000007</v>
      </c>
      <c r="F29" s="175">
        <v>0</v>
      </c>
      <c r="G29" s="176">
        <f>+F29*E29</f>
        <v>0</v>
      </c>
      <c r="H29" s="150">
        <v>0</v>
      </c>
      <c r="I29" s="150">
        <v>0</v>
      </c>
      <c r="J29" s="150">
        <v>587</v>
      </c>
      <c r="K29" s="150">
        <v>39885.710800000001</v>
      </c>
      <c r="L29" s="150">
        <v>21</v>
      </c>
      <c r="M29" s="150">
        <v>48261.7091</v>
      </c>
      <c r="N29" s="149">
        <v>0</v>
      </c>
      <c r="O29" s="149">
        <v>0</v>
      </c>
      <c r="P29" s="149">
        <v>0</v>
      </c>
      <c r="Q29" s="149">
        <v>0</v>
      </c>
      <c r="R29" s="150"/>
      <c r="S29" s="150" t="s">
        <v>102</v>
      </c>
      <c r="T29" s="150" t="s">
        <v>102</v>
      </c>
      <c r="U29" s="150">
        <v>0</v>
      </c>
      <c r="V29" s="150">
        <v>0</v>
      </c>
      <c r="W29" s="150"/>
      <c r="X29" s="150" t="s">
        <v>103</v>
      </c>
      <c r="Y29" s="144"/>
      <c r="Z29" s="144"/>
      <c r="AA29" s="144"/>
      <c r="AB29" s="144"/>
      <c r="AC29" s="144"/>
      <c r="AD29" s="144"/>
      <c r="AE29" s="144"/>
      <c r="AF29" s="144"/>
      <c r="AG29" s="144" t="s">
        <v>118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x14ac:dyDescent="0.2">
      <c r="A30" s="171">
        <v>12</v>
      </c>
      <c r="B30" s="172" t="s">
        <v>137</v>
      </c>
      <c r="C30" s="180" t="s">
        <v>138</v>
      </c>
      <c r="D30" s="173" t="s">
        <v>101</v>
      </c>
      <c r="E30" s="174">
        <v>27.195599999999999</v>
      </c>
      <c r="F30" s="175">
        <v>0</v>
      </c>
      <c r="G30" s="176">
        <f>+F30*E30</f>
        <v>0</v>
      </c>
      <c r="H30" s="150">
        <v>0</v>
      </c>
      <c r="I30" s="150">
        <v>0</v>
      </c>
      <c r="J30" s="150">
        <v>98</v>
      </c>
      <c r="K30" s="150">
        <v>2665.1687999999999</v>
      </c>
      <c r="L30" s="150">
        <v>21</v>
      </c>
      <c r="M30" s="150">
        <v>3224.8557000000001</v>
      </c>
      <c r="N30" s="149">
        <v>0</v>
      </c>
      <c r="O30" s="149">
        <v>0</v>
      </c>
      <c r="P30" s="149">
        <v>0</v>
      </c>
      <c r="Q30" s="149">
        <v>0</v>
      </c>
      <c r="R30" s="150"/>
      <c r="S30" s="150" t="s">
        <v>102</v>
      </c>
      <c r="T30" s="150" t="s">
        <v>102</v>
      </c>
      <c r="U30" s="150">
        <v>0.185</v>
      </c>
      <c r="V30" s="150">
        <v>5.0311859999999999</v>
      </c>
      <c r="W30" s="150"/>
      <c r="X30" s="150" t="s">
        <v>103</v>
      </c>
      <c r="Y30" s="144"/>
      <c r="Z30" s="144"/>
      <c r="AA30" s="144"/>
      <c r="AB30" s="144"/>
      <c r="AC30" s="144"/>
      <c r="AD30" s="144"/>
      <c r="AE30" s="144"/>
      <c r="AF30" s="144"/>
      <c r="AG30" s="144" t="s">
        <v>139</v>
      </c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x14ac:dyDescent="0.2">
      <c r="A31" s="165">
        <v>13</v>
      </c>
      <c r="B31" s="166" t="s">
        <v>140</v>
      </c>
      <c r="C31" s="178" t="s">
        <v>141</v>
      </c>
      <c r="D31" s="167" t="s">
        <v>142</v>
      </c>
      <c r="E31" s="168">
        <v>19.410599999999999</v>
      </c>
      <c r="F31" s="169">
        <v>0</v>
      </c>
      <c r="G31" s="170">
        <f>+F31*E31</f>
        <v>0</v>
      </c>
      <c r="H31" s="150">
        <v>437</v>
      </c>
      <c r="I31" s="150">
        <v>8482.4321999999993</v>
      </c>
      <c r="J31" s="150">
        <v>0</v>
      </c>
      <c r="K31" s="150">
        <v>0</v>
      </c>
      <c r="L31" s="150">
        <v>21</v>
      </c>
      <c r="M31" s="150">
        <v>10263.740299999999</v>
      </c>
      <c r="N31" s="149">
        <v>1</v>
      </c>
      <c r="O31" s="149">
        <v>19.410599999999999</v>
      </c>
      <c r="P31" s="149">
        <v>0</v>
      </c>
      <c r="Q31" s="149">
        <v>0</v>
      </c>
      <c r="R31" s="150" t="s">
        <v>143</v>
      </c>
      <c r="S31" s="150" t="s">
        <v>102</v>
      </c>
      <c r="T31" s="150" t="s">
        <v>102</v>
      </c>
      <c r="U31" s="150">
        <v>0</v>
      </c>
      <c r="V31" s="150">
        <v>0</v>
      </c>
      <c r="W31" s="150"/>
      <c r="X31" s="150" t="s">
        <v>144</v>
      </c>
      <c r="Y31" s="144"/>
      <c r="Z31" s="144"/>
      <c r="AA31" s="144"/>
      <c r="AB31" s="144"/>
      <c r="AC31" s="144"/>
      <c r="AD31" s="144"/>
      <c r="AE31" s="144"/>
      <c r="AF31" s="144"/>
      <c r="AG31" s="144" t="s">
        <v>145</v>
      </c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x14ac:dyDescent="0.2">
      <c r="A32" s="147"/>
      <c r="B32" s="148"/>
      <c r="C32" s="181" t="s">
        <v>146</v>
      </c>
      <c r="D32" s="153"/>
      <c r="E32" s="154"/>
      <c r="F32" s="150"/>
      <c r="G32" s="150"/>
      <c r="H32" s="150"/>
      <c r="I32" s="150"/>
      <c r="J32" s="150"/>
      <c r="K32" s="150"/>
      <c r="L32" s="150"/>
      <c r="M32" s="150"/>
      <c r="N32" s="149"/>
      <c r="O32" s="149"/>
      <c r="P32" s="149"/>
      <c r="Q32" s="149"/>
      <c r="R32" s="150"/>
      <c r="S32" s="150"/>
      <c r="T32" s="150"/>
      <c r="U32" s="150"/>
      <c r="V32" s="150"/>
      <c r="W32" s="150"/>
      <c r="X32" s="150"/>
      <c r="Y32" s="144"/>
      <c r="Z32" s="144"/>
      <c r="AA32" s="144"/>
      <c r="AB32" s="144"/>
      <c r="AC32" s="144"/>
      <c r="AD32" s="144"/>
      <c r="AE32" s="144"/>
      <c r="AF32" s="144"/>
      <c r="AG32" s="144" t="s">
        <v>106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ht="22.5" x14ac:dyDescent="0.2">
      <c r="A33" s="147"/>
      <c r="B33" s="148"/>
      <c r="C33" s="182" t="s">
        <v>147</v>
      </c>
      <c r="D33" s="153"/>
      <c r="E33" s="154">
        <v>6.149</v>
      </c>
      <c r="F33" s="150"/>
      <c r="G33" s="150"/>
      <c r="H33" s="150"/>
      <c r="I33" s="150"/>
      <c r="J33" s="150"/>
      <c r="K33" s="150"/>
      <c r="L33" s="150"/>
      <c r="M33" s="150"/>
      <c r="N33" s="149"/>
      <c r="O33" s="149"/>
      <c r="P33" s="149"/>
      <c r="Q33" s="149"/>
      <c r="R33" s="150"/>
      <c r="S33" s="150"/>
      <c r="T33" s="150"/>
      <c r="U33" s="150"/>
      <c r="V33" s="150"/>
      <c r="W33" s="150"/>
      <c r="X33" s="150"/>
      <c r="Y33" s="144"/>
      <c r="Z33" s="144"/>
      <c r="AA33" s="144"/>
      <c r="AB33" s="144"/>
      <c r="AC33" s="144"/>
      <c r="AD33" s="144"/>
      <c r="AE33" s="144"/>
      <c r="AF33" s="144"/>
      <c r="AG33" s="144" t="s">
        <v>106</v>
      </c>
      <c r="AH33" s="144">
        <v>2</v>
      </c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x14ac:dyDescent="0.2">
      <c r="A34" s="147"/>
      <c r="B34" s="148"/>
      <c r="C34" s="182" t="s">
        <v>148</v>
      </c>
      <c r="D34" s="153"/>
      <c r="E34" s="154">
        <v>-2.9039999999999999</v>
      </c>
      <c r="F34" s="150"/>
      <c r="G34" s="150"/>
      <c r="H34" s="150"/>
      <c r="I34" s="150"/>
      <c r="J34" s="150"/>
      <c r="K34" s="150"/>
      <c r="L34" s="150"/>
      <c r="M34" s="150"/>
      <c r="N34" s="149"/>
      <c r="O34" s="149"/>
      <c r="P34" s="149"/>
      <c r="Q34" s="149"/>
      <c r="R34" s="150"/>
      <c r="S34" s="150"/>
      <c r="T34" s="150"/>
      <c r="U34" s="150"/>
      <c r="V34" s="150"/>
      <c r="W34" s="150"/>
      <c r="X34" s="150"/>
      <c r="Y34" s="144"/>
      <c r="Z34" s="144"/>
      <c r="AA34" s="144"/>
      <c r="AB34" s="144"/>
      <c r="AC34" s="144"/>
      <c r="AD34" s="144"/>
      <c r="AE34" s="144"/>
      <c r="AF34" s="144"/>
      <c r="AG34" s="144" t="s">
        <v>106</v>
      </c>
      <c r="AH34" s="144">
        <v>2</v>
      </c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x14ac:dyDescent="0.2">
      <c r="A35" s="147"/>
      <c r="B35" s="148"/>
      <c r="C35" s="183" t="s">
        <v>149</v>
      </c>
      <c r="D35" s="155"/>
      <c r="E35" s="156">
        <v>3.2450000000000001</v>
      </c>
      <c r="F35" s="150"/>
      <c r="G35" s="150"/>
      <c r="H35" s="150"/>
      <c r="I35" s="150"/>
      <c r="J35" s="150"/>
      <c r="K35" s="150"/>
      <c r="L35" s="150"/>
      <c r="M35" s="150"/>
      <c r="N35" s="149"/>
      <c r="O35" s="149"/>
      <c r="P35" s="149"/>
      <c r="Q35" s="149"/>
      <c r="R35" s="150"/>
      <c r="S35" s="150"/>
      <c r="T35" s="150"/>
      <c r="U35" s="150"/>
      <c r="V35" s="150"/>
      <c r="W35" s="150"/>
      <c r="X35" s="150"/>
      <c r="Y35" s="144"/>
      <c r="Z35" s="144"/>
      <c r="AA35" s="144"/>
      <c r="AB35" s="144"/>
      <c r="AC35" s="144"/>
      <c r="AD35" s="144"/>
      <c r="AE35" s="144"/>
      <c r="AF35" s="144"/>
      <c r="AG35" s="144" t="s">
        <v>106</v>
      </c>
      <c r="AH35" s="144">
        <v>3</v>
      </c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x14ac:dyDescent="0.2">
      <c r="A36" s="147"/>
      <c r="B36" s="148"/>
      <c r="C36" s="181" t="s">
        <v>150</v>
      </c>
      <c r="D36" s="153"/>
      <c r="E36" s="154"/>
      <c r="F36" s="150"/>
      <c r="G36" s="150"/>
      <c r="H36" s="150"/>
      <c r="I36" s="150"/>
      <c r="J36" s="150"/>
      <c r="K36" s="150"/>
      <c r="L36" s="150"/>
      <c r="M36" s="150"/>
      <c r="N36" s="149"/>
      <c r="O36" s="149"/>
      <c r="P36" s="149"/>
      <c r="Q36" s="149"/>
      <c r="R36" s="150"/>
      <c r="S36" s="150"/>
      <c r="T36" s="150"/>
      <c r="U36" s="150"/>
      <c r="V36" s="150"/>
      <c r="W36" s="150"/>
      <c r="X36" s="150"/>
      <c r="Y36" s="144"/>
      <c r="Z36" s="144"/>
      <c r="AA36" s="144"/>
      <c r="AB36" s="144"/>
      <c r="AC36" s="144"/>
      <c r="AD36" s="144"/>
      <c r="AE36" s="144"/>
      <c r="AF36" s="144"/>
      <c r="AG36" s="144" t="s">
        <v>106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x14ac:dyDescent="0.2">
      <c r="A37" s="147"/>
      <c r="B37" s="148"/>
      <c r="C37" s="179" t="s">
        <v>151</v>
      </c>
      <c r="D37" s="151"/>
      <c r="E37" s="152">
        <v>5.5164999999999997</v>
      </c>
      <c r="F37" s="150"/>
      <c r="G37" s="150"/>
      <c r="H37" s="150"/>
      <c r="I37" s="150"/>
      <c r="J37" s="150"/>
      <c r="K37" s="150"/>
      <c r="L37" s="150"/>
      <c r="M37" s="150"/>
      <c r="N37" s="149"/>
      <c r="O37" s="149"/>
      <c r="P37" s="149"/>
      <c r="Q37" s="149"/>
      <c r="R37" s="150"/>
      <c r="S37" s="150"/>
      <c r="T37" s="150"/>
      <c r="U37" s="150"/>
      <c r="V37" s="150"/>
      <c r="W37" s="150"/>
      <c r="X37" s="150"/>
      <c r="Y37" s="144"/>
      <c r="Z37" s="144"/>
      <c r="AA37" s="144"/>
      <c r="AB37" s="144"/>
      <c r="AC37" s="144"/>
      <c r="AD37" s="144"/>
      <c r="AE37" s="144"/>
      <c r="AF37" s="144"/>
      <c r="AG37" s="144" t="s">
        <v>106</v>
      </c>
      <c r="AH37" s="144">
        <v>0</v>
      </c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x14ac:dyDescent="0.2">
      <c r="A38" s="147"/>
      <c r="B38" s="148"/>
      <c r="C38" s="181" t="s">
        <v>146</v>
      </c>
      <c r="D38" s="153"/>
      <c r="E38" s="154"/>
      <c r="F38" s="150"/>
      <c r="G38" s="150"/>
      <c r="H38" s="150"/>
      <c r="I38" s="150"/>
      <c r="J38" s="150"/>
      <c r="K38" s="150"/>
      <c r="L38" s="150"/>
      <c r="M38" s="150"/>
      <c r="N38" s="149"/>
      <c r="O38" s="149"/>
      <c r="P38" s="149"/>
      <c r="Q38" s="149"/>
      <c r="R38" s="150"/>
      <c r="S38" s="150"/>
      <c r="T38" s="150"/>
      <c r="U38" s="150"/>
      <c r="V38" s="150"/>
      <c r="W38" s="150"/>
      <c r="X38" s="150"/>
      <c r="Y38" s="144"/>
      <c r="Z38" s="144"/>
      <c r="AA38" s="144"/>
      <c r="AB38" s="144"/>
      <c r="AC38" s="144"/>
      <c r="AD38" s="144"/>
      <c r="AE38" s="144"/>
      <c r="AF38" s="144"/>
      <c r="AG38" s="144" t="s">
        <v>106</v>
      </c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x14ac:dyDescent="0.2">
      <c r="A39" s="147"/>
      <c r="B39" s="148"/>
      <c r="C39" s="182" t="s">
        <v>152</v>
      </c>
      <c r="D39" s="153"/>
      <c r="E39" s="154">
        <v>12.573</v>
      </c>
      <c r="F39" s="150"/>
      <c r="G39" s="150"/>
      <c r="H39" s="150"/>
      <c r="I39" s="150"/>
      <c r="J39" s="150"/>
      <c r="K39" s="150"/>
      <c r="L39" s="150"/>
      <c r="M39" s="150"/>
      <c r="N39" s="149"/>
      <c r="O39" s="149"/>
      <c r="P39" s="149"/>
      <c r="Q39" s="149"/>
      <c r="R39" s="150"/>
      <c r="S39" s="150"/>
      <c r="T39" s="150"/>
      <c r="U39" s="150"/>
      <c r="V39" s="150"/>
      <c r="W39" s="150"/>
      <c r="X39" s="150"/>
      <c r="Y39" s="144"/>
      <c r="Z39" s="144"/>
      <c r="AA39" s="144"/>
      <c r="AB39" s="144"/>
      <c r="AC39" s="144"/>
      <c r="AD39" s="144"/>
      <c r="AE39" s="144"/>
      <c r="AF39" s="144"/>
      <c r="AG39" s="144" t="s">
        <v>106</v>
      </c>
      <c r="AH39" s="144">
        <v>2</v>
      </c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x14ac:dyDescent="0.2">
      <c r="A40" s="147"/>
      <c r="B40" s="148"/>
      <c r="C40" s="182" t="s">
        <v>153</v>
      </c>
      <c r="D40" s="153"/>
      <c r="E40" s="154">
        <v>-4.4000000000000004</v>
      </c>
      <c r="F40" s="150"/>
      <c r="G40" s="150"/>
      <c r="H40" s="150"/>
      <c r="I40" s="150"/>
      <c r="J40" s="150"/>
      <c r="K40" s="150"/>
      <c r="L40" s="150"/>
      <c r="M40" s="150"/>
      <c r="N40" s="149"/>
      <c r="O40" s="149"/>
      <c r="P40" s="149"/>
      <c r="Q40" s="149"/>
      <c r="R40" s="150"/>
      <c r="S40" s="150"/>
      <c r="T40" s="150"/>
      <c r="U40" s="150"/>
      <c r="V40" s="150"/>
      <c r="W40" s="150"/>
      <c r="X40" s="150"/>
      <c r="Y40" s="144"/>
      <c r="Z40" s="144"/>
      <c r="AA40" s="144"/>
      <c r="AB40" s="144"/>
      <c r="AC40" s="144"/>
      <c r="AD40" s="144"/>
      <c r="AE40" s="144"/>
      <c r="AF40" s="144"/>
      <c r="AG40" s="144" t="s">
        <v>106</v>
      </c>
      <c r="AH40" s="144">
        <v>2</v>
      </c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x14ac:dyDescent="0.2">
      <c r="A41" s="147"/>
      <c r="B41" s="148"/>
      <c r="C41" s="183" t="s">
        <v>149</v>
      </c>
      <c r="D41" s="155"/>
      <c r="E41" s="156">
        <v>8.173</v>
      </c>
      <c r="F41" s="150"/>
      <c r="G41" s="150"/>
      <c r="H41" s="150"/>
      <c r="I41" s="150"/>
      <c r="J41" s="150"/>
      <c r="K41" s="150"/>
      <c r="L41" s="150"/>
      <c r="M41" s="150"/>
      <c r="N41" s="149"/>
      <c r="O41" s="149"/>
      <c r="P41" s="149"/>
      <c r="Q41" s="149"/>
      <c r="R41" s="150"/>
      <c r="S41" s="150"/>
      <c r="T41" s="150"/>
      <c r="U41" s="150"/>
      <c r="V41" s="150"/>
      <c r="W41" s="150"/>
      <c r="X41" s="150"/>
      <c r="Y41" s="144"/>
      <c r="Z41" s="144"/>
      <c r="AA41" s="144"/>
      <c r="AB41" s="144"/>
      <c r="AC41" s="144"/>
      <c r="AD41" s="144"/>
      <c r="AE41" s="144"/>
      <c r="AF41" s="144"/>
      <c r="AG41" s="144" t="s">
        <v>106</v>
      </c>
      <c r="AH41" s="144">
        <v>3</v>
      </c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x14ac:dyDescent="0.2">
      <c r="A42" s="147"/>
      <c r="B42" s="148"/>
      <c r="C42" s="181" t="s">
        <v>150</v>
      </c>
      <c r="D42" s="153"/>
      <c r="E42" s="154"/>
      <c r="F42" s="150"/>
      <c r="G42" s="150"/>
      <c r="H42" s="150"/>
      <c r="I42" s="150"/>
      <c r="J42" s="150"/>
      <c r="K42" s="150"/>
      <c r="L42" s="150"/>
      <c r="M42" s="150"/>
      <c r="N42" s="149"/>
      <c r="O42" s="149"/>
      <c r="P42" s="149"/>
      <c r="Q42" s="149"/>
      <c r="R42" s="150"/>
      <c r="S42" s="150"/>
      <c r="T42" s="150"/>
      <c r="U42" s="150"/>
      <c r="V42" s="150"/>
      <c r="W42" s="150"/>
      <c r="X42" s="150"/>
      <c r="Y42" s="144"/>
      <c r="Z42" s="144"/>
      <c r="AA42" s="144"/>
      <c r="AB42" s="144"/>
      <c r="AC42" s="144"/>
      <c r="AD42" s="144"/>
      <c r="AE42" s="144"/>
      <c r="AF42" s="144"/>
      <c r="AG42" s="144" t="s">
        <v>106</v>
      </c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x14ac:dyDescent="0.2">
      <c r="A43" s="147"/>
      <c r="B43" s="148"/>
      <c r="C43" s="179" t="s">
        <v>154</v>
      </c>
      <c r="D43" s="151"/>
      <c r="E43" s="152">
        <v>13.8941</v>
      </c>
      <c r="F43" s="150"/>
      <c r="G43" s="150"/>
      <c r="H43" s="150"/>
      <c r="I43" s="150"/>
      <c r="J43" s="150"/>
      <c r="K43" s="150"/>
      <c r="L43" s="150"/>
      <c r="M43" s="150"/>
      <c r="N43" s="149"/>
      <c r="O43" s="149"/>
      <c r="P43" s="149"/>
      <c r="Q43" s="149"/>
      <c r="R43" s="150"/>
      <c r="S43" s="150"/>
      <c r="T43" s="150"/>
      <c r="U43" s="150"/>
      <c r="V43" s="150"/>
      <c r="W43" s="150"/>
      <c r="X43" s="150"/>
      <c r="Y43" s="144"/>
      <c r="Z43" s="144"/>
      <c r="AA43" s="144"/>
      <c r="AB43" s="144"/>
      <c r="AC43" s="144"/>
      <c r="AD43" s="144"/>
      <c r="AE43" s="144"/>
      <c r="AF43" s="144"/>
      <c r="AG43" s="144" t="s">
        <v>106</v>
      </c>
      <c r="AH43" s="144">
        <v>0</v>
      </c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x14ac:dyDescent="0.2">
      <c r="A44" s="165">
        <v>14</v>
      </c>
      <c r="B44" s="166" t="s">
        <v>155</v>
      </c>
      <c r="C44" s="178" t="s">
        <v>156</v>
      </c>
      <c r="D44" s="167" t="s">
        <v>142</v>
      </c>
      <c r="E44" s="168">
        <v>25.244160000000001</v>
      </c>
      <c r="F44" s="169">
        <v>0</v>
      </c>
      <c r="G44" s="176">
        <f>+F44*E44</f>
        <v>0</v>
      </c>
      <c r="H44" s="150">
        <v>268</v>
      </c>
      <c r="I44" s="150">
        <v>6765.4348799999998</v>
      </c>
      <c r="J44" s="150">
        <v>0</v>
      </c>
      <c r="K44" s="150">
        <v>0</v>
      </c>
      <c r="L44" s="150">
        <v>21</v>
      </c>
      <c r="M44" s="150">
        <v>8186.1702999999998</v>
      </c>
      <c r="N44" s="149">
        <v>1</v>
      </c>
      <c r="O44" s="149">
        <v>25.244160000000001</v>
      </c>
      <c r="P44" s="149">
        <v>0</v>
      </c>
      <c r="Q44" s="149">
        <v>0</v>
      </c>
      <c r="R44" s="150" t="s">
        <v>143</v>
      </c>
      <c r="S44" s="150" t="s">
        <v>102</v>
      </c>
      <c r="T44" s="150" t="s">
        <v>102</v>
      </c>
      <c r="U44" s="150">
        <v>0</v>
      </c>
      <c r="V44" s="150">
        <v>0</v>
      </c>
      <c r="W44" s="150"/>
      <c r="X44" s="150" t="s">
        <v>144</v>
      </c>
      <c r="Y44" s="144"/>
      <c r="Z44" s="144"/>
      <c r="AA44" s="144"/>
      <c r="AB44" s="144"/>
      <c r="AC44" s="144"/>
      <c r="AD44" s="144"/>
      <c r="AE44" s="144"/>
      <c r="AF44" s="144"/>
      <c r="AG44" s="144" t="s">
        <v>145</v>
      </c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x14ac:dyDescent="0.2">
      <c r="A45" s="147"/>
      <c r="B45" s="148"/>
      <c r="C45" s="181" t="s">
        <v>146</v>
      </c>
      <c r="D45" s="153"/>
      <c r="E45" s="154"/>
      <c r="F45" s="150"/>
      <c r="G45" s="150"/>
      <c r="H45" s="150"/>
      <c r="I45" s="150"/>
      <c r="J45" s="150"/>
      <c r="K45" s="150"/>
      <c r="L45" s="150"/>
      <c r="M45" s="150"/>
      <c r="N45" s="149"/>
      <c r="O45" s="149"/>
      <c r="P45" s="149"/>
      <c r="Q45" s="149"/>
      <c r="R45" s="150"/>
      <c r="S45" s="150"/>
      <c r="T45" s="150"/>
      <c r="U45" s="150"/>
      <c r="V45" s="150"/>
      <c r="W45" s="150"/>
      <c r="X45" s="150"/>
      <c r="Y45" s="144"/>
      <c r="Z45" s="144"/>
      <c r="AA45" s="144"/>
      <c r="AB45" s="144"/>
      <c r="AC45" s="144"/>
      <c r="AD45" s="144"/>
      <c r="AE45" s="144"/>
      <c r="AF45" s="144"/>
      <c r="AG45" s="144" t="s">
        <v>106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ht="22.5" x14ac:dyDescent="0.2">
      <c r="A46" s="147"/>
      <c r="B46" s="148"/>
      <c r="C46" s="182" t="s">
        <v>157</v>
      </c>
      <c r="D46" s="153"/>
      <c r="E46" s="154">
        <v>8.4968000000000004</v>
      </c>
      <c r="F46" s="150"/>
      <c r="G46" s="150"/>
      <c r="H46" s="150"/>
      <c r="I46" s="150"/>
      <c r="J46" s="150"/>
      <c r="K46" s="150"/>
      <c r="L46" s="150"/>
      <c r="M46" s="150"/>
      <c r="N46" s="149"/>
      <c r="O46" s="149"/>
      <c r="P46" s="149"/>
      <c r="Q46" s="149"/>
      <c r="R46" s="150"/>
      <c r="S46" s="150"/>
      <c r="T46" s="150"/>
      <c r="U46" s="150"/>
      <c r="V46" s="150"/>
      <c r="W46" s="150"/>
      <c r="X46" s="150"/>
      <c r="Y46" s="144"/>
      <c r="Z46" s="144"/>
      <c r="AA46" s="144"/>
      <c r="AB46" s="144"/>
      <c r="AC46" s="144"/>
      <c r="AD46" s="144"/>
      <c r="AE46" s="144"/>
      <c r="AF46" s="144"/>
      <c r="AG46" s="144" t="s">
        <v>106</v>
      </c>
      <c r="AH46" s="144">
        <v>2</v>
      </c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x14ac:dyDescent="0.2">
      <c r="A47" s="147"/>
      <c r="B47" s="148"/>
      <c r="C47" s="182" t="s">
        <v>158</v>
      </c>
      <c r="D47" s="153"/>
      <c r="E47" s="154">
        <v>-4.0128000000000004</v>
      </c>
      <c r="F47" s="150"/>
      <c r="G47" s="150"/>
      <c r="H47" s="150"/>
      <c r="I47" s="150"/>
      <c r="J47" s="150"/>
      <c r="K47" s="150"/>
      <c r="L47" s="150"/>
      <c r="M47" s="150"/>
      <c r="N47" s="149"/>
      <c r="O47" s="149"/>
      <c r="P47" s="149"/>
      <c r="Q47" s="149"/>
      <c r="R47" s="150"/>
      <c r="S47" s="150"/>
      <c r="T47" s="150"/>
      <c r="U47" s="150"/>
      <c r="V47" s="150"/>
      <c r="W47" s="150"/>
      <c r="X47" s="150"/>
      <c r="Y47" s="144"/>
      <c r="Z47" s="144"/>
      <c r="AA47" s="144"/>
      <c r="AB47" s="144"/>
      <c r="AC47" s="144"/>
      <c r="AD47" s="144"/>
      <c r="AE47" s="144"/>
      <c r="AF47" s="144"/>
      <c r="AG47" s="144" t="s">
        <v>106</v>
      </c>
      <c r="AH47" s="144">
        <v>2</v>
      </c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x14ac:dyDescent="0.2">
      <c r="A48" s="147"/>
      <c r="B48" s="148"/>
      <c r="C48" s="183" t="s">
        <v>149</v>
      </c>
      <c r="D48" s="155"/>
      <c r="E48" s="156">
        <v>4.484</v>
      </c>
      <c r="F48" s="150"/>
      <c r="G48" s="150"/>
      <c r="H48" s="150"/>
      <c r="I48" s="150"/>
      <c r="J48" s="150"/>
      <c r="K48" s="150"/>
      <c r="L48" s="150"/>
      <c r="M48" s="150"/>
      <c r="N48" s="149"/>
      <c r="O48" s="149"/>
      <c r="P48" s="149"/>
      <c r="Q48" s="149"/>
      <c r="R48" s="150"/>
      <c r="S48" s="150"/>
      <c r="T48" s="150"/>
      <c r="U48" s="150"/>
      <c r="V48" s="150"/>
      <c r="W48" s="150"/>
      <c r="X48" s="150"/>
      <c r="Y48" s="144"/>
      <c r="Z48" s="144"/>
      <c r="AA48" s="144"/>
      <c r="AB48" s="144"/>
      <c r="AC48" s="144"/>
      <c r="AD48" s="144"/>
      <c r="AE48" s="144"/>
      <c r="AF48" s="144"/>
      <c r="AG48" s="144" t="s">
        <v>106</v>
      </c>
      <c r="AH48" s="144">
        <v>3</v>
      </c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x14ac:dyDescent="0.2">
      <c r="A49" s="147"/>
      <c r="B49" s="148"/>
      <c r="C49" s="181" t="s">
        <v>150</v>
      </c>
      <c r="D49" s="153"/>
      <c r="E49" s="154"/>
      <c r="F49" s="150"/>
      <c r="G49" s="150"/>
      <c r="H49" s="150"/>
      <c r="I49" s="150"/>
      <c r="J49" s="150"/>
      <c r="K49" s="150"/>
      <c r="L49" s="150"/>
      <c r="M49" s="150"/>
      <c r="N49" s="149"/>
      <c r="O49" s="149"/>
      <c r="P49" s="149"/>
      <c r="Q49" s="149"/>
      <c r="R49" s="150"/>
      <c r="S49" s="150"/>
      <c r="T49" s="150"/>
      <c r="U49" s="150"/>
      <c r="V49" s="150"/>
      <c r="W49" s="150"/>
      <c r="X49" s="150"/>
      <c r="Y49" s="144"/>
      <c r="Z49" s="144"/>
      <c r="AA49" s="144"/>
      <c r="AB49" s="144"/>
      <c r="AC49" s="144"/>
      <c r="AD49" s="144"/>
      <c r="AE49" s="144"/>
      <c r="AF49" s="144"/>
      <c r="AG49" s="144" t="s">
        <v>106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x14ac:dyDescent="0.2">
      <c r="A50" s="147"/>
      <c r="B50" s="148"/>
      <c r="C50" s="179" t="s">
        <v>159</v>
      </c>
      <c r="D50" s="151"/>
      <c r="E50" s="152">
        <v>7.1744000000000003</v>
      </c>
      <c r="F50" s="150"/>
      <c r="G50" s="150"/>
      <c r="H50" s="150"/>
      <c r="I50" s="150"/>
      <c r="J50" s="150"/>
      <c r="K50" s="150"/>
      <c r="L50" s="150"/>
      <c r="M50" s="150"/>
      <c r="N50" s="149"/>
      <c r="O50" s="149"/>
      <c r="P50" s="149"/>
      <c r="Q50" s="149"/>
      <c r="R50" s="150"/>
      <c r="S50" s="150"/>
      <c r="T50" s="150"/>
      <c r="U50" s="150"/>
      <c r="V50" s="150"/>
      <c r="W50" s="150"/>
      <c r="X50" s="150"/>
      <c r="Y50" s="144"/>
      <c r="Z50" s="144"/>
      <c r="AA50" s="144"/>
      <c r="AB50" s="144"/>
      <c r="AC50" s="144"/>
      <c r="AD50" s="144"/>
      <c r="AE50" s="144"/>
      <c r="AF50" s="144"/>
      <c r="AG50" s="144" t="s">
        <v>106</v>
      </c>
      <c r="AH50" s="144">
        <v>0</v>
      </c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x14ac:dyDescent="0.2">
      <c r="A51" s="147"/>
      <c r="B51" s="148"/>
      <c r="C51" s="181" t="s">
        <v>146</v>
      </c>
      <c r="D51" s="153"/>
      <c r="E51" s="154"/>
      <c r="F51" s="150"/>
      <c r="G51" s="150"/>
      <c r="H51" s="150"/>
      <c r="I51" s="150"/>
      <c r="J51" s="150"/>
      <c r="K51" s="150"/>
      <c r="L51" s="150"/>
      <c r="M51" s="150"/>
      <c r="N51" s="149"/>
      <c r="O51" s="149"/>
      <c r="P51" s="149"/>
      <c r="Q51" s="149"/>
      <c r="R51" s="150"/>
      <c r="S51" s="150"/>
      <c r="T51" s="150"/>
      <c r="U51" s="150"/>
      <c r="V51" s="150"/>
      <c r="W51" s="150"/>
      <c r="X51" s="150"/>
      <c r="Y51" s="144"/>
      <c r="Z51" s="144"/>
      <c r="AA51" s="144"/>
      <c r="AB51" s="144"/>
      <c r="AC51" s="144"/>
      <c r="AD51" s="144"/>
      <c r="AE51" s="144"/>
      <c r="AF51" s="144"/>
      <c r="AG51" s="144" t="s">
        <v>106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x14ac:dyDescent="0.2">
      <c r="A52" s="147"/>
      <c r="B52" s="148"/>
      <c r="C52" s="182" t="s">
        <v>160</v>
      </c>
      <c r="D52" s="153"/>
      <c r="E52" s="154">
        <v>17.3736</v>
      </c>
      <c r="F52" s="150"/>
      <c r="G52" s="150"/>
      <c r="H52" s="150"/>
      <c r="I52" s="150"/>
      <c r="J52" s="150"/>
      <c r="K52" s="150"/>
      <c r="L52" s="150"/>
      <c r="M52" s="150"/>
      <c r="N52" s="149"/>
      <c r="O52" s="149"/>
      <c r="P52" s="149"/>
      <c r="Q52" s="149"/>
      <c r="R52" s="150"/>
      <c r="S52" s="150"/>
      <c r="T52" s="150"/>
      <c r="U52" s="150"/>
      <c r="V52" s="150"/>
      <c r="W52" s="150"/>
      <c r="X52" s="150"/>
      <c r="Y52" s="144"/>
      <c r="Z52" s="144"/>
      <c r="AA52" s="144"/>
      <c r="AB52" s="144"/>
      <c r="AC52" s="144"/>
      <c r="AD52" s="144"/>
      <c r="AE52" s="144"/>
      <c r="AF52" s="144"/>
      <c r="AG52" s="144" t="s">
        <v>106</v>
      </c>
      <c r="AH52" s="144">
        <v>2</v>
      </c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x14ac:dyDescent="0.2">
      <c r="A53" s="147"/>
      <c r="B53" s="148"/>
      <c r="C53" s="182" t="s">
        <v>161</v>
      </c>
      <c r="D53" s="153"/>
      <c r="E53" s="154">
        <v>-6.08</v>
      </c>
      <c r="F53" s="150"/>
      <c r="G53" s="150"/>
      <c r="H53" s="150"/>
      <c r="I53" s="150"/>
      <c r="J53" s="150"/>
      <c r="K53" s="150"/>
      <c r="L53" s="150"/>
      <c r="M53" s="150"/>
      <c r="N53" s="149"/>
      <c r="O53" s="149"/>
      <c r="P53" s="149"/>
      <c r="Q53" s="149"/>
      <c r="R53" s="150"/>
      <c r="S53" s="150"/>
      <c r="T53" s="150"/>
      <c r="U53" s="150"/>
      <c r="V53" s="150"/>
      <c r="W53" s="150"/>
      <c r="X53" s="150"/>
      <c r="Y53" s="144"/>
      <c r="Z53" s="144"/>
      <c r="AA53" s="144"/>
      <c r="AB53" s="144"/>
      <c r="AC53" s="144"/>
      <c r="AD53" s="144"/>
      <c r="AE53" s="144"/>
      <c r="AF53" s="144"/>
      <c r="AG53" s="144" t="s">
        <v>106</v>
      </c>
      <c r="AH53" s="144">
        <v>2</v>
      </c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x14ac:dyDescent="0.2">
      <c r="A54" s="147"/>
      <c r="B54" s="148"/>
      <c r="C54" s="183" t="s">
        <v>149</v>
      </c>
      <c r="D54" s="155"/>
      <c r="E54" s="156">
        <v>11.2936</v>
      </c>
      <c r="F54" s="150"/>
      <c r="G54" s="150"/>
      <c r="H54" s="150"/>
      <c r="I54" s="150"/>
      <c r="J54" s="150"/>
      <c r="K54" s="150"/>
      <c r="L54" s="150"/>
      <c r="M54" s="150"/>
      <c r="N54" s="149"/>
      <c r="O54" s="149"/>
      <c r="P54" s="149"/>
      <c r="Q54" s="149"/>
      <c r="R54" s="150"/>
      <c r="S54" s="150"/>
      <c r="T54" s="150"/>
      <c r="U54" s="150"/>
      <c r="V54" s="150"/>
      <c r="W54" s="150"/>
      <c r="X54" s="150"/>
      <c r="Y54" s="144"/>
      <c r="Z54" s="144"/>
      <c r="AA54" s="144"/>
      <c r="AB54" s="144"/>
      <c r="AC54" s="144"/>
      <c r="AD54" s="144"/>
      <c r="AE54" s="144"/>
      <c r="AF54" s="144"/>
      <c r="AG54" s="144" t="s">
        <v>106</v>
      </c>
      <c r="AH54" s="144">
        <v>3</v>
      </c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x14ac:dyDescent="0.2">
      <c r="A55" s="147"/>
      <c r="B55" s="148"/>
      <c r="C55" s="181" t="s">
        <v>150</v>
      </c>
      <c r="D55" s="153"/>
      <c r="E55" s="154"/>
      <c r="F55" s="150"/>
      <c r="G55" s="150"/>
      <c r="H55" s="150"/>
      <c r="I55" s="150"/>
      <c r="J55" s="150"/>
      <c r="K55" s="150"/>
      <c r="L55" s="150"/>
      <c r="M55" s="150"/>
      <c r="N55" s="149"/>
      <c r="O55" s="149"/>
      <c r="P55" s="149"/>
      <c r="Q55" s="149"/>
      <c r="R55" s="150"/>
      <c r="S55" s="150"/>
      <c r="T55" s="150"/>
      <c r="U55" s="150"/>
      <c r="V55" s="150"/>
      <c r="W55" s="150"/>
      <c r="X55" s="150"/>
      <c r="Y55" s="144"/>
      <c r="Z55" s="144"/>
      <c r="AA55" s="144"/>
      <c r="AB55" s="144"/>
      <c r="AC55" s="144"/>
      <c r="AD55" s="144"/>
      <c r="AE55" s="144"/>
      <c r="AF55" s="144"/>
      <c r="AG55" s="144" t="s">
        <v>106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x14ac:dyDescent="0.2">
      <c r="A56" s="147"/>
      <c r="B56" s="148"/>
      <c r="C56" s="179" t="s">
        <v>162</v>
      </c>
      <c r="D56" s="151"/>
      <c r="E56" s="152">
        <v>18.069759999999999</v>
      </c>
      <c r="F56" s="150"/>
      <c r="G56" s="150"/>
      <c r="H56" s="150"/>
      <c r="I56" s="150"/>
      <c r="J56" s="150"/>
      <c r="K56" s="150"/>
      <c r="L56" s="150"/>
      <c r="M56" s="150"/>
      <c r="N56" s="149"/>
      <c r="O56" s="149"/>
      <c r="P56" s="149"/>
      <c r="Q56" s="149"/>
      <c r="R56" s="150"/>
      <c r="S56" s="150"/>
      <c r="T56" s="150"/>
      <c r="U56" s="150"/>
      <c r="V56" s="150"/>
      <c r="W56" s="150"/>
      <c r="X56" s="150"/>
      <c r="Y56" s="144"/>
      <c r="Z56" s="144"/>
      <c r="AA56" s="144"/>
      <c r="AB56" s="144"/>
      <c r="AC56" s="144"/>
      <c r="AD56" s="144"/>
      <c r="AE56" s="144"/>
      <c r="AF56" s="144"/>
      <c r="AG56" s="144" t="s">
        <v>106</v>
      </c>
      <c r="AH56" s="144">
        <v>0</v>
      </c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ht="22.5" x14ac:dyDescent="0.2">
      <c r="A57" s="165">
        <v>15</v>
      </c>
      <c r="B57" s="166" t="s">
        <v>163</v>
      </c>
      <c r="C57" s="178" t="s">
        <v>164</v>
      </c>
      <c r="D57" s="167" t="s">
        <v>165</v>
      </c>
      <c r="E57" s="168">
        <v>25.31</v>
      </c>
      <c r="F57" s="169">
        <v>0</v>
      </c>
      <c r="G57" s="176">
        <f>+F57*E57</f>
        <v>0</v>
      </c>
      <c r="H57" s="150">
        <v>0</v>
      </c>
      <c r="I57" s="150">
        <v>0</v>
      </c>
      <c r="J57" s="150">
        <v>331.5</v>
      </c>
      <c r="K57" s="150">
        <v>8390.2649999999994</v>
      </c>
      <c r="L57" s="150">
        <v>21</v>
      </c>
      <c r="M57" s="150">
        <v>10152.226700000001</v>
      </c>
      <c r="N57" s="149">
        <v>3.0000000000000001E-5</v>
      </c>
      <c r="O57" s="149">
        <v>7.5929999999999997E-4</v>
      </c>
      <c r="P57" s="149">
        <v>0</v>
      </c>
      <c r="Q57" s="149">
        <v>0</v>
      </c>
      <c r="R57" s="150"/>
      <c r="S57" s="150" t="s">
        <v>102</v>
      </c>
      <c r="T57" s="150" t="s">
        <v>102</v>
      </c>
      <c r="U57" s="150">
        <v>0</v>
      </c>
      <c r="V57" s="150">
        <v>0</v>
      </c>
      <c r="W57" s="150"/>
      <c r="X57" s="150" t="s">
        <v>166</v>
      </c>
      <c r="Y57" s="144"/>
      <c r="Z57" s="144"/>
      <c r="AA57" s="144"/>
      <c r="AB57" s="144"/>
      <c r="AC57" s="144"/>
      <c r="AD57" s="144"/>
      <c r="AE57" s="144"/>
      <c r="AF57" s="144"/>
      <c r="AG57" s="144" t="s">
        <v>167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x14ac:dyDescent="0.2">
      <c r="A58" s="147"/>
      <c r="B58" s="148"/>
      <c r="C58" s="179" t="s">
        <v>168</v>
      </c>
      <c r="D58" s="151"/>
      <c r="E58" s="152">
        <v>25.31</v>
      </c>
      <c r="F58" s="150"/>
      <c r="G58" s="150"/>
      <c r="H58" s="150"/>
      <c r="I58" s="150"/>
      <c r="J58" s="150"/>
      <c r="K58" s="150"/>
      <c r="L58" s="150"/>
      <c r="M58" s="150"/>
      <c r="N58" s="149"/>
      <c r="O58" s="149"/>
      <c r="P58" s="149"/>
      <c r="Q58" s="149"/>
      <c r="R58" s="150"/>
      <c r="S58" s="150"/>
      <c r="T58" s="150"/>
      <c r="U58" s="150"/>
      <c r="V58" s="150"/>
      <c r="W58" s="150"/>
      <c r="X58" s="150"/>
      <c r="Y58" s="144"/>
      <c r="Z58" s="144"/>
      <c r="AA58" s="144"/>
      <c r="AB58" s="144"/>
      <c r="AC58" s="144"/>
      <c r="AD58" s="144"/>
      <c r="AE58" s="144"/>
      <c r="AF58" s="144"/>
      <c r="AG58" s="144" t="s">
        <v>106</v>
      </c>
      <c r="AH58" s="144">
        <v>0</v>
      </c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x14ac:dyDescent="0.2">
      <c r="A59" s="159" t="s">
        <v>97</v>
      </c>
      <c r="B59" s="160" t="s">
        <v>55</v>
      </c>
      <c r="C59" s="177" t="s">
        <v>56</v>
      </c>
      <c r="D59" s="161"/>
      <c r="E59" s="162"/>
      <c r="F59" s="163"/>
      <c r="G59" s="164">
        <f>SUM(G60:G71)</f>
        <v>0</v>
      </c>
      <c r="H59" s="158"/>
      <c r="I59" s="158">
        <v>12892.93</v>
      </c>
      <c r="J59" s="158"/>
      <c r="K59" s="158">
        <v>11963.65</v>
      </c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AG59" t="s">
        <v>98</v>
      </c>
    </row>
    <row r="60" spans="1:60" x14ac:dyDescent="0.2">
      <c r="A60" s="165">
        <v>16</v>
      </c>
      <c r="B60" s="166" t="s">
        <v>169</v>
      </c>
      <c r="C60" s="178" t="s">
        <v>170</v>
      </c>
      <c r="D60" s="167" t="s">
        <v>165</v>
      </c>
      <c r="E60" s="168">
        <v>34.04</v>
      </c>
      <c r="F60" s="169">
        <v>0</v>
      </c>
      <c r="G60" s="176">
        <f>+F60*E60</f>
        <v>0</v>
      </c>
      <c r="H60" s="150">
        <v>0</v>
      </c>
      <c r="I60" s="150">
        <v>0</v>
      </c>
      <c r="J60" s="150">
        <v>96.9</v>
      </c>
      <c r="K60" s="150">
        <v>3298.4760000000001</v>
      </c>
      <c r="L60" s="150">
        <v>21</v>
      </c>
      <c r="M60" s="150">
        <v>3991.1608000000001</v>
      </c>
      <c r="N60" s="149">
        <v>0</v>
      </c>
      <c r="O60" s="149">
        <v>0</v>
      </c>
      <c r="P60" s="149">
        <v>0</v>
      </c>
      <c r="Q60" s="149">
        <v>0</v>
      </c>
      <c r="R60" s="150"/>
      <c r="S60" s="150" t="s">
        <v>102</v>
      </c>
      <c r="T60" s="150" t="s">
        <v>102</v>
      </c>
      <c r="U60" s="150">
        <v>0.15</v>
      </c>
      <c r="V60" s="150">
        <v>5.1059999999999999</v>
      </c>
      <c r="W60" s="150"/>
      <c r="X60" s="150" t="s">
        <v>103</v>
      </c>
      <c r="Y60" s="144"/>
      <c r="Z60" s="144"/>
      <c r="AA60" s="144"/>
      <c r="AB60" s="144"/>
      <c r="AC60" s="144"/>
      <c r="AD60" s="144"/>
      <c r="AE60" s="144"/>
      <c r="AF60" s="144"/>
      <c r="AG60" s="144" t="s">
        <v>118</v>
      </c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x14ac:dyDescent="0.2">
      <c r="A61" s="147"/>
      <c r="B61" s="148"/>
      <c r="C61" s="179" t="s">
        <v>171</v>
      </c>
      <c r="D61" s="151"/>
      <c r="E61" s="152"/>
      <c r="F61" s="150"/>
      <c r="G61" s="150"/>
      <c r="H61" s="150"/>
      <c r="I61" s="150"/>
      <c r="J61" s="150"/>
      <c r="K61" s="150"/>
      <c r="L61" s="150"/>
      <c r="M61" s="150"/>
      <c r="N61" s="149"/>
      <c r="O61" s="149"/>
      <c r="P61" s="149"/>
      <c r="Q61" s="149"/>
      <c r="R61" s="150"/>
      <c r="S61" s="150"/>
      <c r="T61" s="150"/>
      <c r="U61" s="150"/>
      <c r="V61" s="150"/>
      <c r="W61" s="150"/>
      <c r="X61" s="150"/>
      <c r="Y61" s="144"/>
      <c r="Z61" s="144"/>
      <c r="AA61" s="144"/>
      <c r="AB61" s="144"/>
      <c r="AC61" s="144"/>
      <c r="AD61" s="144"/>
      <c r="AE61" s="144"/>
      <c r="AF61" s="144"/>
      <c r="AG61" s="144" t="s">
        <v>106</v>
      </c>
      <c r="AH61" s="144">
        <v>0</v>
      </c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x14ac:dyDescent="0.2">
      <c r="A62" s="147"/>
      <c r="B62" s="148"/>
      <c r="C62" s="179" t="s">
        <v>172</v>
      </c>
      <c r="D62" s="151"/>
      <c r="E62" s="152">
        <v>11.18</v>
      </c>
      <c r="F62" s="150"/>
      <c r="G62" s="150"/>
      <c r="H62" s="150"/>
      <c r="I62" s="150"/>
      <c r="J62" s="150"/>
      <c r="K62" s="150"/>
      <c r="L62" s="150"/>
      <c r="M62" s="150"/>
      <c r="N62" s="149"/>
      <c r="O62" s="149"/>
      <c r="P62" s="149"/>
      <c r="Q62" s="149"/>
      <c r="R62" s="150"/>
      <c r="S62" s="150"/>
      <c r="T62" s="150"/>
      <c r="U62" s="150"/>
      <c r="V62" s="150"/>
      <c r="W62" s="150"/>
      <c r="X62" s="150"/>
      <c r="Y62" s="144"/>
      <c r="Z62" s="144"/>
      <c r="AA62" s="144"/>
      <c r="AB62" s="144"/>
      <c r="AC62" s="144"/>
      <c r="AD62" s="144"/>
      <c r="AE62" s="144"/>
      <c r="AF62" s="144"/>
      <c r="AG62" s="144" t="s">
        <v>106</v>
      </c>
      <c r="AH62" s="144">
        <v>0</v>
      </c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x14ac:dyDescent="0.2">
      <c r="A63" s="147"/>
      <c r="B63" s="148"/>
      <c r="C63" s="179" t="s">
        <v>173</v>
      </c>
      <c r="D63" s="151"/>
      <c r="E63" s="152">
        <v>22.86</v>
      </c>
      <c r="F63" s="150"/>
      <c r="G63" s="150"/>
      <c r="H63" s="150"/>
      <c r="I63" s="150"/>
      <c r="J63" s="150"/>
      <c r="K63" s="150"/>
      <c r="L63" s="150"/>
      <c r="M63" s="150"/>
      <c r="N63" s="149"/>
      <c r="O63" s="149"/>
      <c r="P63" s="149"/>
      <c r="Q63" s="149"/>
      <c r="R63" s="150"/>
      <c r="S63" s="150"/>
      <c r="T63" s="150"/>
      <c r="U63" s="150"/>
      <c r="V63" s="150"/>
      <c r="W63" s="150"/>
      <c r="X63" s="150"/>
      <c r="Y63" s="144"/>
      <c r="Z63" s="144"/>
      <c r="AA63" s="144"/>
      <c r="AB63" s="144"/>
      <c r="AC63" s="144"/>
      <c r="AD63" s="144"/>
      <c r="AE63" s="144"/>
      <c r="AF63" s="144"/>
      <c r="AG63" s="144" t="s">
        <v>106</v>
      </c>
      <c r="AH63" s="144">
        <v>0</v>
      </c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x14ac:dyDescent="0.2">
      <c r="A64" s="165">
        <v>17</v>
      </c>
      <c r="B64" s="166" t="s">
        <v>174</v>
      </c>
      <c r="C64" s="178" t="s">
        <v>175</v>
      </c>
      <c r="D64" s="167" t="s">
        <v>101</v>
      </c>
      <c r="E64" s="168">
        <v>1.702</v>
      </c>
      <c r="F64" s="169">
        <v>0</v>
      </c>
      <c r="G64" s="176">
        <f>+F64*E64</f>
        <v>0</v>
      </c>
      <c r="H64" s="150">
        <v>712.33</v>
      </c>
      <c r="I64" s="150">
        <v>1212.3856600000001</v>
      </c>
      <c r="J64" s="150">
        <v>506.67</v>
      </c>
      <c r="K64" s="150">
        <v>862.35234000000003</v>
      </c>
      <c r="L64" s="150">
        <v>21</v>
      </c>
      <c r="M64" s="150">
        <v>2510.4353999999998</v>
      </c>
      <c r="N64" s="149">
        <v>1.9397</v>
      </c>
      <c r="O64" s="149">
        <v>3.3013694</v>
      </c>
      <c r="P64" s="149">
        <v>0</v>
      </c>
      <c r="Q64" s="149">
        <v>0</v>
      </c>
      <c r="R64" s="150"/>
      <c r="S64" s="150" t="s">
        <v>102</v>
      </c>
      <c r="T64" s="150" t="s">
        <v>102</v>
      </c>
      <c r="U64" s="150">
        <v>0.96499999999999997</v>
      </c>
      <c r="V64" s="150">
        <v>1.6424299999999998</v>
      </c>
      <c r="W64" s="150"/>
      <c r="X64" s="150" t="s">
        <v>103</v>
      </c>
      <c r="Y64" s="144"/>
      <c r="Z64" s="144"/>
      <c r="AA64" s="144"/>
      <c r="AB64" s="144"/>
      <c r="AC64" s="144"/>
      <c r="AD64" s="144"/>
      <c r="AE64" s="144"/>
      <c r="AF64" s="144"/>
      <c r="AG64" s="144" t="s">
        <v>118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x14ac:dyDescent="0.2">
      <c r="A65" s="147"/>
      <c r="B65" s="148"/>
      <c r="C65" s="179" t="s">
        <v>176</v>
      </c>
      <c r="D65" s="151"/>
      <c r="E65" s="152"/>
      <c r="F65" s="150"/>
      <c r="G65" s="150"/>
      <c r="H65" s="150"/>
      <c r="I65" s="150"/>
      <c r="J65" s="150"/>
      <c r="K65" s="150"/>
      <c r="L65" s="150"/>
      <c r="M65" s="150"/>
      <c r="N65" s="149"/>
      <c r="O65" s="149"/>
      <c r="P65" s="149"/>
      <c r="Q65" s="149"/>
      <c r="R65" s="150"/>
      <c r="S65" s="150"/>
      <c r="T65" s="150"/>
      <c r="U65" s="150"/>
      <c r="V65" s="150"/>
      <c r="W65" s="150"/>
      <c r="X65" s="150"/>
      <c r="Y65" s="144"/>
      <c r="Z65" s="144"/>
      <c r="AA65" s="144"/>
      <c r="AB65" s="144"/>
      <c r="AC65" s="144"/>
      <c r="AD65" s="144"/>
      <c r="AE65" s="144"/>
      <c r="AF65" s="144"/>
      <c r="AG65" s="144" t="s">
        <v>106</v>
      </c>
      <c r="AH65" s="144">
        <v>0</v>
      </c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x14ac:dyDescent="0.2">
      <c r="A66" s="147"/>
      <c r="B66" s="148"/>
      <c r="C66" s="179" t="s">
        <v>177</v>
      </c>
      <c r="D66" s="151"/>
      <c r="E66" s="152">
        <v>1.702</v>
      </c>
      <c r="F66" s="150"/>
      <c r="G66" s="150"/>
      <c r="H66" s="150"/>
      <c r="I66" s="150"/>
      <c r="J66" s="150"/>
      <c r="K66" s="150"/>
      <c r="L66" s="150"/>
      <c r="M66" s="150"/>
      <c r="N66" s="149"/>
      <c r="O66" s="149"/>
      <c r="P66" s="149"/>
      <c r="Q66" s="149"/>
      <c r="R66" s="150"/>
      <c r="S66" s="150"/>
      <c r="T66" s="150"/>
      <c r="U66" s="150"/>
      <c r="V66" s="150"/>
      <c r="W66" s="150"/>
      <c r="X66" s="150"/>
      <c r="Y66" s="144"/>
      <c r="Z66" s="144"/>
      <c r="AA66" s="144"/>
      <c r="AB66" s="144"/>
      <c r="AC66" s="144"/>
      <c r="AD66" s="144"/>
      <c r="AE66" s="144"/>
      <c r="AF66" s="144"/>
      <c r="AG66" s="144" t="s">
        <v>106</v>
      </c>
      <c r="AH66" s="144">
        <v>0</v>
      </c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ht="22.5" x14ac:dyDescent="0.2">
      <c r="A67" s="165">
        <v>18</v>
      </c>
      <c r="B67" s="166" t="s">
        <v>178</v>
      </c>
      <c r="C67" s="178" t="s">
        <v>179</v>
      </c>
      <c r="D67" s="167" t="s">
        <v>165</v>
      </c>
      <c r="E67" s="168">
        <v>7.0149999999999997</v>
      </c>
      <c r="F67" s="169">
        <v>0</v>
      </c>
      <c r="G67" s="176">
        <f>+F67*E67</f>
        <v>0</v>
      </c>
      <c r="H67" s="150">
        <v>991.16</v>
      </c>
      <c r="I67" s="150">
        <v>6952.9873999999991</v>
      </c>
      <c r="J67" s="150">
        <v>510.84</v>
      </c>
      <c r="K67" s="150">
        <v>3583.5425999999998</v>
      </c>
      <c r="L67" s="150">
        <v>21</v>
      </c>
      <c r="M67" s="150">
        <v>12749.201300000001</v>
      </c>
      <c r="N67" s="149">
        <v>0.6</v>
      </c>
      <c r="O67" s="149">
        <v>4.2089999999999996</v>
      </c>
      <c r="P67" s="149">
        <v>0</v>
      </c>
      <c r="Q67" s="149">
        <v>0</v>
      </c>
      <c r="R67" s="150"/>
      <c r="S67" s="150" t="s">
        <v>102</v>
      </c>
      <c r="T67" s="150" t="s">
        <v>102</v>
      </c>
      <c r="U67" s="150">
        <v>1</v>
      </c>
      <c r="V67" s="150">
        <v>7.0149999999999997</v>
      </c>
      <c r="W67" s="150"/>
      <c r="X67" s="150" t="s">
        <v>103</v>
      </c>
      <c r="Y67" s="144"/>
      <c r="Z67" s="144"/>
      <c r="AA67" s="144"/>
      <c r="AB67" s="144"/>
      <c r="AC67" s="144"/>
      <c r="AD67" s="144"/>
      <c r="AE67" s="144"/>
      <c r="AF67" s="144"/>
      <c r="AG67" s="144" t="s">
        <v>104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x14ac:dyDescent="0.2">
      <c r="A68" s="147"/>
      <c r="B68" s="148"/>
      <c r="C68" s="179" t="s">
        <v>180</v>
      </c>
      <c r="D68" s="151"/>
      <c r="E68" s="152">
        <v>7.0149999999999997</v>
      </c>
      <c r="F68" s="150"/>
      <c r="G68" s="150"/>
      <c r="H68" s="150"/>
      <c r="I68" s="150"/>
      <c r="J68" s="150"/>
      <c r="K68" s="150"/>
      <c r="L68" s="150"/>
      <c r="M68" s="150"/>
      <c r="N68" s="149"/>
      <c r="O68" s="149"/>
      <c r="P68" s="149"/>
      <c r="Q68" s="149"/>
      <c r="R68" s="150"/>
      <c r="S68" s="150"/>
      <c r="T68" s="150"/>
      <c r="U68" s="150"/>
      <c r="V68" s="150"/>
      <c r="W68" s="150"/>
      <c r="X68" s="150"/>
      <c r="Y68" s="144"/>
      <c r="Z68" s="144"/>
      <c r="AA68" s="144"/>
      <c r="AB68" s="144"/>
      <c r="AC68" s="144"/>
      <c r="AD68" s="144"/>
      <c r="AE68" s="144"/>
      <c r="AF68" s="144"/>
      <c r="AG68" s="144" t="s">
        <v>106</v>
      </c>
      <c r="AH68" s="144">
        <v>0</v>
      </c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x14ac:dyDescent="0.2">
      <c r="A69" s="165">
        <v>19</v>
      </c>
      <c r="B69" s="166" t="s">
        <v>181</v>
      </c>
      <c r="C69" s="178" t="s">
        <v>182</v>
      </c>
      <c r="D69" s="167" t="s">
        <v>142</v>
      </c>
      <c r="E69" s="168">
        <v>8.1879999999999994E-2</v>
      </c>
      <c r="F69" s="169">
        <v>0</v>
      </c>
      <c r="G69" s="176">
        <f>+F69*E69</f>
        <v>0</v>
      </c>
      <c r="H69" s="150">
        <v>40609.9</v>
      </c>
      <c r="I69" s="150">
        <v>3325.1386119999997</v>
      </c>
      <c r="J69" s="150">
        <v>15950.1</v>
      </c>
      <c r="K69" s="150">
        <v>1305.9941879999999</v>
      </c>
      <c r="L69" s="150">
        <v>21</v>
      </c>
      <c r="M69" s="150">
        <v>5603.6673000000001</v>
      </c>
      <c r="N69" s="149">
        <v>1.0210999999999999</v>
      </c>
      <c r="O69" s="149">
        <v>8.3607667999999982E-2</v>
      </c>
      <c r="P69" s="149">
        <v>0</v>
      </c>
      <c r="Q69" s="149">
        <v>0</v>
      </c>
      <c r="R69" s="150"/>
      <c r="S69" s="150" t="s">
        <v>102</v>
      </c>
      <c r="T69" s="150" t="s">
        <v>102</v>
      </c>
      <c r="U69" s="150">
        <v>29.292000000000002</v>
      </c>
      <c r="V69" s="150">
        <v>2.3984289599999999</v>
      </c>
      <c r="W69" s="150"/>
      <c r="X69" s="150" t="s">
        <v>103</v>
      </c>
      <c r="Y69" s="144"/>
      <c r="Z69" s="144"/>
      <c r="AA69" s="144"/>
      <c r="AB69" s="144"/>
      <c r="AC69" s="144"/>
      <c r="AD69" s="144"/>
      <c r="AE69" s="144"/>
      <c r="AF69" s="144"/>
      <c r="AG69" s="144" t="s">
        <v>104</v>
      </c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x14ac:dyDescent="0.2">
      <c r="A70" s="147"/>
      <c r="B70" s="148"/>
      <c r="C70" s="179" t="s">
        <v>183</v>
      </c>
      <c r="D70" s="151"/>
      <c r="E70" s="152">
        <v>8.1879999999999994E-2</v>
      </c>
      <c r="F70" s="150"/>
      <c r="G70" s="150"/>
      <c r="H70" s="150"/>
      <c r="I70" s="150"/>
      <c r="J70" s="150"/>
      <c r="K70" s="150"/>
      <c r="L70" s="150"/>
      <c r="M70" s="150"/>
      <c r="N70" s="149"/>
      <c r="O70" s="149"/>
      <c r="P70" s="149"/>
      <c r="Q70" s="149"/>
      <c r="R70" s="150"/>
      <c r="S70" s="150"/>
      <c r="T70" s="150"/>
      <c r="U70" s="150"/>
      <c r="V70" s="150"/>
      <c r="W70" s="150"/>
      <c r="X70" s="150"/>
      <c r="Y70" s="144"/>
      <c r="Z70" s="144"/>
      <c r="AA70" s="144"/>
      <c r="AB70" s="144"/>
      <c r="AC70" s="144"/>
      <c r="AD70" s="144"/>
      <c r="AE70" s="144"/>
      <c r="AF70" s="144"/>
      <c r="AG70" s="144" t="s">
        <v>106</v>
      </c>
      <c r="AH70" s="144">
        <v>0</v>
      </c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x14ac:dyDescent="0.2">
      <c r="A71" s="165">
        <v>20</v>
      </c>
      <c r="B71" s="166" t="s">
        <v>184</v>
      </c>
      <c r="C71" s="178" t="s">
        <v>185</v>
      </c>
      <c r="D71" s="167" t="s">
        <v>165</v>
      </c>
      <c r="E71" s="168">
        <v>38.192</v>
      </c>
      <c r="F71" s="169">
        <v>0</v>
      </c>
      <c r="G71" s="176">
        <f>+F71*E71</f>
        <v>0</v>
      </c>
      <c r="H71" s="150">
        <v>36.72</v>
      </c>
      <c r="I71" s="150">
        <v>1402.4102399999999</v>
      </c>
      <c r="J71" s="150">
        <v>76.28</v>
      </c>
      <c r="K71" s="150">
        <v>2913.2857600000002</v>
      </c>
      <c r="L71" s="150">
        <v>21</v>
      </c>
      <c r="M71" s="150">
        <v>5221.9969999999994</v>
      </c>
      <c r="N71" s="149">
        <v>5.0000000000000001E-4</v>
      </c>
      <c r="O71" s="149">
        <v>1.9096000000000002E-2</v>
      </c>
      <c r="P71" s="149">
        <v>0</v>
      </c>
      <c r="Q71" s="149">
        <v>0</v>
      </c>
      <c r="R71" s="150"/>
      <c r="S71" s="150" t="s">
        <v>102</v>
      </c>
      <c r="T71" s="150" t="s">
        <v>102</v>
      </c>
      <c r="U71" s="150">
        <v>9.4E-2</v>
      </c>
      <c r="V71" s="150">
        <v>3.5900479999999999</v>
      </c>
      <c r="W71" s="150"/>
      <c r="X71" s="150" t="s">
        <v>103</v>
      </c>
      <c r="Y71" s="144"/>
      <c r="Z71" s="144"/>
      <c r="AA71" s="144"/>
      <c r="AB71" s="144"/>
      <c r="AC71" s="144"/>
      <c r="AD71" s="144"/>
      <c r="AE71" s="144"/>
      <c r="AF71" s="144"/>
      <c r="AG71" s="144" t="s">
        <v>104</v>
      </c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x14ac:dyDescent="0.2">
      <c r="A72" s="147"/>
      <c r="B72" s="148"/>
      <c r="C72" s="179" t="s">
        <v>186</v>
      </c>
      <c r="D72" s="151"/>
      <c r="E72" s="152">
        <v>38.192</v>
      </c>
      <c r="F72" s="150"/>
      <c r="G72" s="150"/>
      <c r="H72" s="150"/>
      <c r="I72" s="150"/>
      <c r="J72" s="150"/>
      <c r="K72" s="150"/>
      <c r="L72" s="150"/>
      <c r="M72" s="150"/>
      <c r="N72" s="149"/>
      <c r="O72" s="149"/>
      <c r="P72" s="149"/>
      <c r="Q72" s="149"/>
      <c r="R72" s="150"/>
      <c r="S72" s="150"/>
      <c r="T72" s="150"/>
      <c r="U72" s="150"/>
      <c r="V72" s="150"/>
      <c r="W72" s="150"/>
      <c r="X72" s="150"/>
      <c r="Y72" s="144"/>
      <c r="Z72" s="144"/>
      <c r="AA72" s="144"/>
      <c r="AB72" s="144"/>
      <c r="AC72" s="144"/>
      <c r="AD72" s="144"/>
      <c r="AE72" s="144"/>
      <c r="AF72" s="144"/>
      <c r="AG72" s="144" t="s">
        <v>106</v>
      </c>
      <c r="AH72" s="144">
        <v>0</v>
      </c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x14ac:dyDescent="0.2">
      <c r="A73" s="159" t="s">
        <v>97</v>
      </c>
      <c r="B73" s="160" t="s">
        <v>57</v>
      </c>
      <c r="C73" s="177" t="s">
        <v>58</v>
      </c>
      <c r="D73" s="161"/>
      <c r="E73" s="162"/>
      <c r="F73" s="163"/>
      <c r="G73" s="164">
        <f>SUM(G74:G86)</f>
        <v>0</v>
      </c>
      <c r="H73" s="158"/>
      <c r="I73" s="158">
        <v>23085.71</v>
      </c>
      <c r="J73" s="158"/>
      <c r="K73" s="158">
        <v>26894.19</v>
      </c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AG73" t="s">
        <v>98</v>
      </c>
    </row>
    <row r="74" spans="1:60" x14ac:dyDescent="0.2">
      <c r="A74" s="165">
        <v>21</v>
      </c>
      <c r="B74" s="166" t="s">
        <v>187</v>
      </c>
      <c r="C74" s="178" t="s">
        <v>188</v>
      </c>
      <c r="D74" s="167" t="s">
        <v>165</v>
      </c>
      <c r="E74" s="168">
        <v>34.72</v>
      </c>
      <c r="F74" s="169">
        <v>0</v>
      </c>
      <c r="G74" s="176">
        <f>+F74*E74</f>
        <v>0</v>
      </c>
      <c r="H74" s="150">
        <v>248.96</v>
      </c>
      <c r="I74" s="150">
        <v>8643.8912</v>
      </c>
      <c r="J74" s="150">
        <v>33.04</v>
      </c>
      <c r="K74" s="150">
        <v>1147.1487999999999</v>
      </c>
      <c r="L74" s="150">
        <v>21</v>
      </c>
      <c r="M74" s="150">
        <v>11847.1584</v>
      </c>
      <c r="N74" s="149">
        <v>0.55125000000000002</v>
      </c>
      <c r="O74" s="149">
        <v>19.139399999999998</v>
      </c>
      <c r="P74" s="149">
        <v>0</v>
      </c>
      <c r="Q74" s="149">
        <v>0</v>
      </c>
      <c r="R74" s="150"/>
      <c r="S74" s="150" t="s">
        <v>102</v>
      </c>
      <c r="T74" s="150" t="s">
        <v>102</v>
      </c>
      <c r="U74" s="150">
        <v>2.7E-2</v>
      </c>
      <c r="V74" s="150">
        <v>0.93743999999999994</v>
      </c>
      <c r="W74" s="150"/>
      <c r="X74" s="150" t="s">
        <v>103</v>
      </c>
      <c r="Y74" s="144"/>
      <c r="Z74" s="144"/>
      <c r="AA74" s="144"/>
      <c r="AB74" s="144"/>
      <c r="AC74" s="144"/>
      <c r="AD74" s="144"/>
      <c r="AE74" s="144"/>
      <c r="AF74" s="144"/>
      <c r="AG74" s="144" t="s">
        <v>104</v>
      </c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x14ac:dyDescent="0.2">
      <c r="A75" s="147"/>
      <c r="B75" s="148"/>
      <c r="C75" s="179" t="s">
        <v>189</v>
      </c>
      <c r="D75" s="151"/>
      <c r="E75" s="152">
        <v>34.72</v>
      </c>
      <c r="F75" s="150"/>
      <c r="G75" s="150"/>
      <c r="H75" s="150"/>
      <c r="I75" s="150"/>
      <c r="J75" s="150"/>
      <c r="K75" s="150"/>
      <c r="L75" s="150"/>
      <c r="M75" s="150"/>
      <c r="N75" s="149"/>
      <c r="O75" s="149"/>
      <c r="P75" s="149"/>
      <c r="Q75" s="149"/>
      <c r="R75" s="150"/>
      <c r="S75" s="150"/>
      <c r="T75" s="150"/>
      <c r="U75" s="150"/>
      <c r="V75" s="150"/>
      <c r="W75" s="150"/>
      <c r="X75" s="150"/>
      <c r="Y75" s="144"/>
      <c r="Z75" s="144"/>
      <c r="AA75" s="144"/>
      <c r="AB75" s="144"/>
      <c r="AC75" s="144"/>
      <c r="AD75" s="144"/>
      <c r="AE75" s="144"/>
      <c r="AF75" s="144"/>
      <c r="AG75" s="144" t="s">
        <v>106</v>
      </c>
      <c r="AH75" s="144">
        <v>0</v>
      </c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x14ac:dyDescent="0.2">
      <c r="A76" s="165">
        <v>22</v>
      </c>
      <c r="B76" s="166" t="s">
        <v>190</v>
      </c>
      <c r="C76" s="178" t="s">
        <v>191</v>
      </c>
      <c r="D76" s="167" t="s">
        <v>165</v>
      </c>
      <c r="E76" s="168">
        <v>31.84</v>
      </c>
      <c r="F76" s="169">
        <v>0</v>
      </c>
      <c r="G76" s="176">
        <f>+F76*E76</f>
        <v>0</v>
      </c>
      <c r="H76" s="150">
        <v>31.81</v>
      </c>
      <c r="I76" s="150">
        <v>1012.8303999999999</v>
      </c>
      <c r="J76" s="150">
        <v>231.19</v>
      </c>
      <c r="K76" s="150">
        <v>7361.0896000000002</v>
      </c>
      <c r="L76" s="150">
        <v>21</v>
      </c>
      <c r="M76" s="150">
        <v>10132.4432</v>
      </c>
      <c r="N76" s="149">
        <v>5.5449999999999999E-2</v>
      </c>
      <c r="O76" s="149">
        <v>1.765528</v>
      </c>
      <c r="P76" s="149">
        <v>0</v>
      </c>
      <c r="Q76" s="149">
        <v>0</v>
      </c>
      <c r="R76" s="150"/>
      <c r="S76" s="150" t="s">
        <v>102</v>
      </c>
      <c r="T76" s="150" t="s">
        <v>102</v>
      </c>
      <c r="U76" s="150">
        <v>0.442</v>
      </c>
      <c r="V76" s="150">
        <v>14.07328</v>
      </c>
      <c r="W76" s="150"/>
      <c r="X76" s="150" t="s">
        <v>103</v>
      </c>
      <c r="Y76" s="144"/>
      <c r="Z76" s="144"/>
      <c r="AA76" s="144"/>
      <c r="AB76" s="144"/>
      <c r="AC76" s="144"/>
      <c r="AD76" s="144"/>
      <c r="AE76" s="144"/>
      <c r="AF76" s="144"/>
      <c r="AG76" s="144" t="s">
        <v>104</v>
      </c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x14ac:dyDescent="0.2">
      <c r="A77" s="147"/>
      <c r="B77" s="148"/>
      <c r="C77" s="179" t="s">
        <v>192</v>
      </c>
      <c r="D77" s="151"/>
      <c r="E77" s="152">
        <v>45.12</v>
      </c>
      <c r="F77" s="150"/>
      <c r="G77" s="150"/>
      <c r="H77" s="150"/>
      <c r="I77" s="150"/>
      <c r="J77" s="150"/>
      <c r="K77" s="150"/>
      <c r="L77" s="150"/>
      <c r="M77" s="150"/>
      <c r="N77" s="149"/>
      <c r="O77" s="149"/>
      <c r="P77" s="149"/>
      <c r="Q77" s="149"/>
      <c r="R77" s="150"/>
      <c r="S77" s="150"/>
      <c r="T77" s="150"/>
      <c r="U77" s="150"/>
      <c r="V77" s="150"/>
      <c r="W77" s="150"/>
      <c r="X77" s="150"/>
      <c r="Y77" s="144"/>
      <c r="Z77" s="144"/>
      <c r="AA77" s="144"/>
      <c r="AB77" s="144"/>
      <c r="AC77" s="144"/>
      <c r="AD77" s="144"/>
      <c r="AE77" s="144"/>
      <c r="AF77" s="144"/>
      <c r="AG77" s="144" t="s">
        <v>106</v>
      </c>
      <c r="AH77" s="144">
        <v>0</v>
      </c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x14ac:dyDescent="0.2">
      <c r="A78" s="147"/>
      <c r="B78" s="148"/>
      <c r="C78" s="179" t="s">
        <v>193</v>
      </c>
      <c r="D78" s="151"/>
      <c r="E78" s="152">
        <v>-8</v>
      </c>
      <c r="F78" s="150"/>
      <c r="G78" s="150"/>
      <c r="H78" s="150"/>
      <c r="I78" s="150"/>
      <c r="J78" s="150"/>
      <c r="K78" s="150"/>
      <c r="L78" s="150"/>
      <c r="M78" s="150"/>
      <c r="N78" s="149"/>
      <c r="O78" s="149"/>
      <c r="P78" s="149"/>
      <c r="Q78" s="149"/>
      <c r="R78" s="150"/>
      <c r="S78" s="150"/>
      <c r="T78" s="150"/>
      <c r="U78" s="150"/>
      <c r="V78" s="150"/>
      <c r="W78" s="150"/>
      <c r="X78" s="150"/>
      <c r="Y78" s="144"/>
      <c r="Z78" s="144"/>
      <c r="AA78" s="144"/>
      <c r="AB78" s="144"/>
      <c r="AC78" s="144"/>
      <c r="AD78" s="144"/>
      <c r="AE78" s="144"/>
      <c r="AF78" s="144"/>
      <c r="AG78" s="144" t="s">
        <v>106</v>
      </c>
      <c r="AH78" s="144">
        <v>0</v>
      </c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x14ac:dyDescent="0.2">
      <c r="A79" s="147"/>
      <c r="B79" s="148"/>
      <c r="C79" s="179" t="s">
        <v>194</v>
      </c>
      <c r="D79" s="151"/>
      <c r="E79" s="152">
        <v>-5.28</v>
      </c>
      <c r="F79" s="150"/>
      <c r="G79" s="150"/>
      <c r="H79" s="150"/>
      <c r="I79" s="150"/>
      <c r="J79" s="150"/>
      <c r="K79" s="150"/>
      <c r="L79" s="150"/>
      <c r="M79" s="150"/>
      <c r="N79" s="149"/>
      <c r="O79" s="149"/>
      <c r="P79" s="149"/>
      <c r="Q79" s="149"/>
      <c r="R79" s="150"/>
      <c r="S79" s="150"/>
      <c r="T79" s="150"/>
      <c r="U79" s="150"/>
      <c r="V79" s="150"/>
      <c r="W79" s="150"/>
      <c r="X79" s="150"/>
      <c r="Y79" s="144"/>
      <c r="Z79" s="144"/>
      <c r="AA79" s="144"/>
      <c r="AB79" s="144"/>
      <c r="AC79" s="144"/>
      <c r="AD79" s="144"/>
      <c r="AE79" s="144"/>
      <c r="AF79" s="144"/>
      <c r="AG79" s="144" t="s">
        <v>106</v>
      </c>
      <c r="AH79" s="144">
        <v>0</v>
      </c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x14ac:dyDescent="0.2">
      <c r="A80" s="165">
        <v>23</v>
      </c>
      <c r="B80" s="166" t="s">
        <v>195</v>
      </c>
      <c r="C80" s="178" t="s">
        <v>196</v>
      </c>
      <c r="D80" s="167" t="s">
        <v>165</v>
      </c>
      <c r="E80" s="168">
        <v>2.88</v>
      </c>
      <c r="F80" s="169">
        <v>0</v>
      </c>
      <c r="G80" s="176">
        <f>+F80*E80</f>
        <v>0</v>
      </c>
      <c r="H80" s="150">
        <v>53.14</v>
      </c>
      <c r="I80" s="150">
        <v>153.04319999999998</v>
      </c>
      <c r="J80" s="150">
        <v>281.36</v>
      </c>
      <c r="K80" s="150">
        <v>810.31680000000006</v>
      </c>
      <c r="L80" s="150">
        <v>21</v>
      </c>
      <c r="M80" s="150">
        <v>1165.6656</v>
      </c>
      <c r="N80" s="149">
        <v>9.2799999999999994E-2</v>
      </c>
      <c r="O80" s="149">
        <v>0.26726399999999995</v>
      </c>
      <c r="P80" s="149">
        <v>0</v>
      </c>
      <c r="Q80" s="149">
        <v>0</v>
      </c>
      <c r="R80" s="150"/>
      <c r="S80" s="150" t="s">
        <v>102</v>
      </c>
      <c r="T80" s="150" t="s">
        <v>102</v>
      </c>
      <c r="U80" s="150">
        <v>0.53800000000000003</v>
      </c>
      <c r="V80" s="150">
        <v>1.5494400000000002</v>
      </c>
      <c r="W80" s="150"/>
      <c r="X80" s="150" t="s">
        <v>103</v>
      </c>
      <c r="Y80" s="144"/>
      <c r="Z80" s="144"/>
      <c r="AA80" s="144"/>
      <c r="AB80" s="144"/>
      <c r="AC80" s="144"/>
      <c r="AD80" s="144"/>
      <c r="AE80" s="144"/>
      <c r="AF80" s="144"/>
      <c r="AG80" s="144" t="s">
        <v>118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x14ac:dyDescent="0.2">
      <c r="A81" s="147"/>
      <c r="B81" s="148"/>
      <c r="C81" s="179" t="s">
        <v>197</v>
      </c>
      <c r="D81" s="151"/>
      <c r="E81" s="152">
        <v>2.88</v>
      </c>
      <c r="F81" s="150"/>
      <c r="G81" s="150"/>
      <c r="H81" s="150"/>
      <c r="I81" s="150"/>
      <c r="J81" s="150"/>
      <c r="K81" s="150"/>
      <c r="L81" s="150"/>
      <c r="M81" s="150"/>
      <c r="N81" s="149"/>
      <c r="O81" s="149"/>
      <c r="P81" s="149"/>
      <c r="Q81" s="149"/>
      <c r="R81" s="150"/>
      <c r="S81" s="150"/>
      <c r="T81" s="150"/>
      <c r="U81" s="150"/>
      <c r="V81" s="150"/>
      <c r="W81" s="150"/>
      <c r="X81" s="150"/>
      <c r="Y81" s="144"/>
      <c r="Z81" s="144"/>
      <c r="AA81" s="144"/>
      <c r="AB81" s="144"/>
      <c r="AC81" s="144"/>
      <c r="AD81" s="144"/>
      <c r="AE81" s="144"/>
      <c r="AF81" s="144"/>
      <c r="AG81" s="144" t="s">
        <v>106</v>
      </c>
      <c r="AH81" s="144">
        <v>0</v>
      </c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x14ac:dyDescent="0.2">
      <c r="A82" s="165">
        <v>24</v>
      </c>
      <c r="B82" s="166" t="s">
        <v>198</v>
      </c>
      <c r="C82" s="178" t="s">
        <v>199</v>
      </c>
      <c r="D82" s="167" t="s">
        <v>165</v>
      </c>
      <c r="E82" s="168">
        <v>33.432000000000002</v>
      </c>
      <c r="F82" s="169">
        <v>0</v>
      </c>
      <c r="G82" s="176">
        <f>+F82*E82</f>
        <v>0</v>
      </c>
      <c r="H82" s="150">
        <v>336.5</v>
      </c>
      <c r="I82" s="150">
        <v>11249.868</v>
      </c>
      <c r="J82" s="150">
        <v>0</v>
      </c>
      <c r="K82" s="150">
        <v>0</v>
      </c>
      <c r="L82" s="150">
        <v>21</v>
      </c>
      <c r="M82" s="150">
        <v>13612.342700000001</v>
      </c>
      <c r="N82" s="149">
        <v>0.129</v>
      </c>
      <c r="O82" s="149">
        <v>4.3127280000000008</v>
      </c>
      <c r="P82" s="149">
        <v>0</v>
      </c>
      <c r="Q82" s="149">
        <v>0</v>
      </c>
      <c r="R82" s="150" t="s">
        <v>143</v>
      </c>
      <c r="S82" s="150" t="s">
        <v>102</v>
      </c>
      <c r="T82" s="150" t="s">
        <v>102</v>
      </c>
      <c r="U82" s="150">
        <v>0</v>
      </c>
      <c r="V82" s="150">
        <v>0</v>
      </c>
      <c r="W82" s="150"/>
      <c r="X82" s="150" t="s">
        <v>144</v>
      </c>
      <c r="Y82" s="144"/>
      <c r="Z82" s="144"/>
      <c r="AA82" s="144"/>
      <c r="AB82" s="144"/>
      <c r="AC82" s="144"/>
      <c r="AD82" s="144"/>
      <c r="AE82" s="144"/>
      <c r="AF82" s="144"/>
      <c r="AG82" s="144" t="s">
        <v>145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x14ac:dyDescent="0.2">
      <c r="A83" s="147"/>
      <c r="B83" s="148"/>
      <c r="C83" s="179" t="s">
        <v>200</v>
      </c>
      <c r="D83" s="151"/>
      <c r="E83" s="152">
        <v>33.432000000000002</v>
      </c>
      <c r="F83" s="150"/>
      <c r="G83" s="150"/>
      <c r="H83" s="150"/>
      <c r="I83" s="150"/>
      <c r="J83" s="150"/>
      <c r="K83" s="150"/>
      <c r="L83" s="150"/>
      <c r="M83" s="150"/>
      <c r="N83" s="149"/>
      <c r="O83" s="149"/>
      <c r="P83" s="149"/>
      <c r="Q83" s="149"/>
      <c r="R83" s="150"/>
      <c r="S83" s="150"/>
      <c r="T83" s="150"/>
      <c r="U83" s="150"/>
      <c r="V83" s="150"/>
      <c r="W83" s="150"/>
      <c r="X83" s="150"/>
      <c r="Y83" s="144"/>
      <c r="Z83" s="144"/>
      <c r="AA83" s="144"/>
      <c r="AB83" s="144"/>
      <c r="AC83" s="144"/>
      <c r="AD83" s="144"/>
      <c r="AE83" s="144"/>
      <c r="AF83" s="144"/>
      <c r="AG83" s="144" t="s">
        <v>106</v>
      </c>
      <c r="AH83" s="144">
        <v>0</v>
      </c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ht="22.5" x14ac:dyDescent="0.2">
      <c r="A84" s="165">
        <v>25</v>
      </c>
      <c r="B84" s="166" t="s">
        <v>201</v>
      </c>
      <c r="C84" s="178" t="s">
        <v>202</v>
      </c>
      <c r="D84" s="167" t="s">
        <v>165</v>
      </c>
      <c r="E84" s="168">
        <v>3.024</v>
      </c>
      <c r="F84" s="169">
        <v>0</v>
      </c>
      <c r="G84" s="176">
        <f>+F84*E84</f>
        <v>0</v>
      </c>
      <c r="H84" s="150">
        <v>670</v>
      </c>
      <c r="I84" s="150">
        <v>2026.08</v>
      </c>
      <c r="J84" s="150">
        <v>0</v>
      </c>
      <c r="K84" s="150">
        <v>0</v>
      </c>
      <c r="L84" s="150">
        <v>21</v>
      </c>
      <c r="M84" s="150">
        <v>2451.5567999999998</v>
      </c>
      <c r="N84" s="149">
        <v>0.17824000000000001</v>
      </c>
      <c r="O84" s="149">
        <v>0.53899775999999999</v>
      </c>
      <c r="P84" s="149">
        <v>0</v>
      </c>
      <c r="Q84" s="149">
        <v>0</v>
      </c>
      <c r="R84" s="150" t="s">
        <v>143</v>
      </c>
      <c r="S84" s="150" t="s">
        <v>102</v>
      </c>
      <c r="T84" s="150" t="s">
        <v>102</v>
      </c>
      <c r="U84" s="150">
        <v>0</v>
      </c>
      <c r="V84" s="150">
        <v>0</v>
      </c>
      <c r="W84" s="150"/>
      <c r="X84" s="150" t="s">
        <v>144</v>
      </c>
      <c r="Y84" s="144"/>
      <c r="Z84" s="144"/>
      <c r="AA84" s="144"/>
      <c r="AB84" s="144"/>
      <c r="AC84" s="144"/>
      <c r="AD84" s="144"/>
      <c r="AE84" s="144"/>
      <c r="AF84" s="144"/>
      <c r="AG84" s="144" t="s">
        <v>203</v>
      </c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x14ac:dyDescent="0.2">
      <c r="A85" s="147"/>
      <c r="B85" s="148"/>
      <c r="C85" s="179" t="s">
        <v>204</v>
      </c>
      <c r="D85" s="151"/>
      <c r="E85" s="152">
        <v>3.024</v>
      </c>
      <c r="F85" s="150"/>
      <c r="G85" s="150"/>
      <c r="H85" s="150"/>
      <c r="I85" s="150"/>
      <c r="J85" s="150"/>
      <c r="K85" s="150"/>
      <c r="L85" s="150"/>
      <c r="M85" s="150"/>
      <c r="N85" s="149"/>
      <c r="O85" s="149"/>
      <c r="P85" s="149"/>
      <c r="Q85" s="149"/>
      <c r="R85" s="150"/>
      <c r="S85" s="150"/>
      <c r="T85" s="150"/>
      <c r="U85" s="150"/>
      <c r="V85" s="150"/>
      <c r="W85" s="150"/>
      <c r="X85" s="150"/>
      <c r="Y85" s="144"/>
      <c r="Z85" s="144"/>
      <c r="AA85" s="144"/>
      <c r="AB85" s="144"/>
      <c r="AC85" s="144"/>
      <c r="AD85" s="144"/>
      <c r="AE85" s="144"/>
      <c r="AF85" s="144"/>
      <c r="AG85" s="144" t="s">
        <v>106</v>
      </c>
      <c r="AH85" s="144">
        <v>0</v>
      </c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x14ac:dyDescent="0.2">
      <c r="A86" s="165">
        <v>26</v>
      </c>
      <c r="B86" s="166" t="s">
        <v>205</v>
      </c>
      <c r="C86" s="178" t="s">
        <v>206</v>
      </c>
      <c r="D86" s="167" t="s">
        <v>165</v>
      </c>
      <c r="E86" s="168">
        <v>7.625</v>
      </c>
      <c r="F86" s="169">
        <v>0</v>
      </c>
      <c r="G86" s="176">
        <f>+F86*E86</f>
        <v>0</v>
      </c>
      <c r="H86" s="150">
        <v>0</v>
      </c>
      <c r="I86" s="150">
        <v>0</v>
      </c>
      <c r="J86" s="150">
        <v>2305</v>
      </c>
      <c r="K86" s="150">
        <v>17575.625</v>
      </c>
      <c r="L86" s="150">
        <v>21</v>
      </c>
      <c r="M86" s="150">
        <v>21266.512300000002</v>
      </c>
      <c r="N86" s="149">
        <v>0.65983000000000003</v>
      </c>
      <c r="O86" s="149">
        <v>5.0312037500000004</v>
      </c>
      <c r="P86" s="149">
        <v>0.88</v>
      </c>
      <c r="Q86" s="149">
        <v>6.71</v>
      </c>
      <c r="R86" s="150"/>
      <c r="S86" s="150" t="s">
        <v>102</v>
      </c>
      <c r="T86" s="150" t="s">
        <v>102</v>
      </c>
      <c r="U86" s="150">
        <v>0</v>
      </c>
      <c r="V86" s="150">
        <v>0</v>
      </c>
      <c r="W86" s="150"/>
      <c r="X86" s="150" t="s">
        <v>166</v>
      </c>
      <c r="Y86" s="144"/>
      <c r="Z86" s="144"/>
      <c r="AA86" s="144"/>
      <c r="AB86" s="144"/>
      <c r="AC86" s="144"/>
      <c r="AD86" s="144"/>
      <c r="AE86" s="144"/>
      <c r="AF86" s="144"/>
      <c r="AG86" s="144" t="s">
        <v>167</v>
      </c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x14ac:dyDescent="0.2">
      <c r="A87" s="147"/>
      <c r="B87" s="148"/>
      <c r="C87" s="179" t="s">
        <v>207</v>
      </c>
      <c r="D87" s="151"/>
      <c r="E87" s="152">
        <v>3.3</v>
      </c>
      <c r="F87" s="150"/>
      <c r="G87" s="150"/>
      <c r="H87" s="150"/>
      <c r="I87" s="150"/>
      <c r="J87" s="150"/>
      <c r="K87" s="150"/>
      <c r="L87" s="150"/>
      <c r="M87" s="150"/>
      <c r="N87" s="149"/>
      <c r="O87" s="149"/>
      <c r="P87" s="149"/>
      <c r="Q87" s="149"/>
      <c r="R87" s="150"/>
      <c r="S87" s="150"/>
      <c r="T87" s="150"/>
      <c r="U87" s="150"/>
      <c r="V87" s="150"/>
      <c r="W87" s="150"/>
      <c r="X87" s="150"/>
      <c r="Y87" s="144"/>
      <c r="Z87" s="144"/>
      <c r="AA87" s="144"/>
      <c r="AB87" s="144"/>
      <c r="AC87" s="144"/>
      <c r="AD87" s="144"/>
      <c r="AE87" s="144"/>
      <c r="AF87" s="144"/>
      <c r="AG87" s="144" t="s">
        <v>106</v>
      </c>
      <c r="AH87" s="144">
        <v>0</v>
      </c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x14ac:dyDescent="0.2">
      <c r="A88" s="147"/>
      <c r="B88" s="148"/>
      <c r="C88" s="179" t="s">
        <v>208</v>
      </c>
      <c r="D88" s="151"/>
      <c r="E88" s="152">
        <v>4.3250000000000002</v>
      </c>
      <c r="F88" s="150"/>
      <c r="G88" s="150"/>
      <c r="H88" s="150"/>
      <c r="I88" s="150"/>
      <c r="J88" s="150"/>
      <c r="K88" s="150"/>
      <c r="L88" s="150"/>
      <c r="M88" s="150"/>
      <c r="N88" s="149"/>
      <c r="O88" s="149"/>
      <c r="P88" s="149"/>
      <c r="Q88" s="149"/>
      <c r="R88" s="150"/>
      <c r="S88" s="150"/>
      <c r="T88" s="150"/>
      <c r="U88" s="150"/>
      <c r="V88" s="150"/>
      <c r="W88" s="150"/>
      <c r="X88" s="150"/>
      <c r="Y88" s="144"/>
      <c r="Z88" s="144"/>
      <c r="AA88" s="144"/>
      <c r="AB88" s="144"/>
      <c r="AC88" s="144"/>
      <c r="AD88" s="144"/>
      <c r="AE88" s="144"/>
      <c r="AF88" s="144"/>
      <c r="AG88" s="144" t="s">
        <v>106</v>
      </c>
      <c r="AH88" s="144">
        <v>0</v>
      </c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x14ac:dyDescent="0.2">
      <c r="A89" s="159" t="s">
        <v>97</v>
      </c>
      <c r="B89" s="160" t="s">
        <v>59</v>
      </c>
      <c r="C89" s="177" t="s">
        <v>60</v>
      </c>
      <c r="D89" s="161"/>
      <c r="E89" s="162"/>
      <c r="F89" s="163"/>
      <c r="G89" s="164">
        <f>SUM(G90:G110)</f>
        <v>0</v>
      </c>
      <c r="H89" s="158"/>
      <c r="I89" s="158">
        <v>18991.25</v>
      </c>
      <c r="J89" s="158"/>
      <c r="K89" s="158">
        <v>9305.11</v>
      </c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AG89" t="s">
        <v>98</v>
      </c>
    </row>
    <row r="90" spans="1:60" x14ac:dyDescent="0.2">
      <c r="A90" s="165">
        <v>27</v>
      </c>
      <c r="B90" s="166" t="s">
        <v>209</v>
      </c>
      <c r="C90" s="178" t="s">
        <v>210</v>
      </c>
      <c r="D90" s="167" t="s">
        <v>211</v>
      </c>
      <c r="E90" s="168">
        <v>1</v>
      </c>
      <c r="F90" s="169">
        <v>0</v>
      </c>
      <c r="G90" s="176">
        <f>+F90*E90</f>
        <v>0</v>
      </c>
      <c r="H90" s="150">
        <v>800.05</v>
      </c>
      <c r="I90" s="150">
        <v>800.05</v>
      </c>
      <c r="J90" s="150">
        <v>457.95</v>
      </c>
      <c r="K90" s="150">
        <v>457.95</v>
      </c>
      <c r="L90" s="150">
        <v>21</v>
      </c>
      <c r="M90" s="150">
        <v>1522.18</v>
      </c>
      <c r="N90" s="149">
        <v>0.1133</v>
      </c>
      <c r="O90" s="149">
        <v>0.1133</v>
      </c>
      <c r="P90" s="149">
        <v>0</v>
      </c>
      <c r="Q90" s="149">
        <v>0</v>
      </c>
      <c r="R90" s="150"/>
      <c r="S90" s="150" t="s">
        <v>102</v>
      </c>
      <c r="T90" s="150" t="s">
        <v>212</v>
      </c>
      <c r="U90" s="150">
        <v>0.91800000000000004</v>
      </c>
      <c r="V90" s="150">
        <v>0.91800000000000004</v>
      </c>
      <c r="W90" s="150"/>
      <c r="X90" s="150" t="s">
        <v>103</v>
      </c>
      <c r="Y90" s="144"/>
      <c r="Z90" s="144"/>
      <c r="AA90" s="144"/>
      <c r="AB90" s="144"/>
      <c r="AC90" s="144"/>
      <c r="AD90" s="144"/>
      <c r="AE90" s="144"/>
      <c r="AF90" s="144"/>
      <c r="AG90" s="144" t="s">
        <v>104</v>
      </c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</row>
    <row r="91" spans="1:60" x14ac:dyDescent="0.2">
      <c r="A91" s="147"/>
      <c r="B91" s="148"/>
      <c r="C91" s="179" t="s">
        <v>213</v>
      </c>
      <c r="D91" s="151"/>
      <c r="E91" s="152">
        <v>1</v>
      </c>
      <c r="F91" s="150"/>
      <c r="G91" s="150"/>
      <c r="H91" s="150"/>
      <c r="I91" s="150"/>
      <c r="J91" s="150"/>
      <c r="K91" s="150"/>
      <c r="L91" s="150"/>
      <c r="M91" s="150"/>
      <c r="N91" s="149"/>
      <c r="O91" s="149"/>
      <c r="P91" s="149"/>
      <c r="Q91" s="149"/>
      <c r="R91" s="150"/>
      <c r="S91" s="150"/>
      <c r="T91" s="150"/>
      <c r="U91" s="150"/>
      <c r="V91" s="150"/>
      <c r="W91" s="150"/>
      <c r="X91" s="150"/>
      <c r="Y91" s="144"/>
      <c r="Z91" s="144"/>
      <c r="AA91" s="144"/>
      <c r="AB91" s="144"/>
      <c r="AC91" s="144"/>
      <c r="AD91" s="144"/>
      <c r="AE91" s="144"/>
      <c r="AF91" s="144"/>
      <c r="AG91" s="144" t="s">
        <v>106</v>
      </c>
      <c r="AH91" s="144">
        <v>0</v>
      </c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x14ac:dyDescent="0.2">
      <c r="A92" s="165">
        <v>28</v>
      </c>
      <c r="B92" s="166" t="s">
        <v>214</v>
      </c>
      <c r="C92" s="178" t="s">
        <v>215</v>
      </c>
      <c r="D92" s="167" t="s">
        <v>216</v>
      </c>
      <c r="E92" s="168">
        <v>11.05</v>
      </c>
      <c r="F92" s="169">
        <v>0</v>
      </c>
      <c r="G92" s="176">
        <f>+F92*E92</f>
        <v>0</v>
      </c>
      <c r="H92" s="150">
        <v>63.34</v>
      </c>
      <c r="I92" s="150">
        <v>699.90700000000004</v>
      </c>
      <c r="J92" s="150">
        <v>20.46</v>
      </c>
      <c r="K92" s="150">
        <v>226.08300000000003</v>
      </c>
      <c r="L92" s="150">
        <v>21</v>
      </c>
      <c r="M92" s="150">
        <v>1120.4478999999999</v>
      </c>
      <c r="N92" s="149">
        <v>2.5000000000000001E-4</v>
      </c>
      <c r="O92" s="149">
        <v>2.7625000000000002E-3</v>
      </c>
      <c r="P92" s="149">
        <v>0</v>
      </c>
      <c r="Q92" s="149">
        <v>0</v>
      </c>
      <c r="R92" s="150"/>
      <c r="S92" s="150" t="s">
        <v>102</v>
      </c>
      <c r="T92" s="150" t="s">
        <v>102</v>
      </c>
      <c r="U92" s="150">
        <v>4.2999999999999997E-2</v>
      </c>
      <c r="V92" s="150">
        <v>0.47515000000000002</v>
      </c>
      <c r="W92" s="150"/>
      <c r="X92" s="150" t="s">
        <v>103</v>
      </c>
      <c r="Y92" s="144"/>
      <c r="Z92" s="144"/>
      <c r="AA92" s="144"/>
      <c r="AB92" s="144"/>
      <c r="AC92" s="144"/>
      <c r="AD92" s="144"/>
      <c r="AE92" s="144"/>
      <c r="AF92" s="144"/>
      <c r="AG92" s="144" t="s">
        <v>104</v>
      </c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x14ac:dyDescent="0.2">
      <c r="A93" s="147"/>
      <c r="B93" s="148"/>
      <c r="C93" s="179" t="s">
        <v>217</v>
      </c>
      <c r="D93" s="151"/>
      <c r="E93" s="152">
        <v>11.05</v>
      </c>
      <c r="F93" s="150"/>
      <c r="G93" s="150"/>
      <c r="H93" s="150"/>
      <c r="I93" s="150"/>
      <c r="J93" s="150"/>
      <c r="K93" s="150"/>
      <c r="L93" s="150"/>
      <c r="M93" s="150"/>
      <c r="N93" s="149"/>
      <c r="O93" s="149"/>
      <c r="P93" s="149"/>
      <c r="Q93" s="149"/>
      <c r="R93" s="150"/>
      <c r="S93" s="150"/>
      <c r="T93" s="150"/>
      <c r="U93" s="150"/>
      <c r="V93" s="150"/>
      <c r="W93" s="150"/>
      <c r="X93" s="150"/>
      <c r="Y93" s="144"/>
      <c r="Z93" s="144"/>
      <c r="AA93" s="144"/>
      <c r="AB93" s="144"/>
      <c r="AC93" s="144"/>
      <c r="AD93" s="144"/>
      <c r="AE93" s="144"/>
      <c r="AF93" s="144"/>
      <c r="AG93" s="144" t="s">
        <v>106</v>
      </c>
      <c r="AH93" s="144">
        <v>0</v>
      </c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x14ac:dyDescent="0.2">
      <c r="A94" s="165">
        <v>29</v>
      </c>
      <c r="B94" s="166" t="s">
        <v>218</v>
      </c>
      <c r="C94" s="178" t="s">
        <v>219</v>
      </c>
      <c r="D94" s="167" t="s">
        <v>216</v>
      </c>
      <c r="E94" s="168">
        <v>13.994999999999999</v>
      </c>
      <c r="F94" s="169">
        <v>0</v>
      </c>
      <c r="G94" s="176">
        <f>+F94*E94</f>
        <v>0</v>
      </c>
      <c r="H94" s="150">
        <v>171.45</v>
      </c>
      <c r="I94" s="150">
        <v>2399.4427499999997</v>
      </c>
      <c r="J94" s="150">
        <v>135.05000000000001</v>
      </c>
      <c r="K94" s="150">
        <v>1890.02475</v>
      </c>
      <c r="L94" s="150">
        <v>21</v>
      </c>
      <c r="M94" s="150">
        <v>5190.2587000000003</v>
      </c>
      <c r="N94" s="149">
        <v>0.188</v>
      </c>
      <c r="O94" s="149">
        <v>2.6310599999999997</v>
      </c>
      <c r="P94" s="149">
        <v>0</v>
      </c>
      <c r="Q94" s="149">
        <v>0</v>
      </c>
      <c r="R94" s="150"/>
      <c r="S94" s="150" t="s">
        <v>102</v>
      </c>
      <c r="T94" s="150" t="s">
        <v>102</v>
      </c>
      <c r="U94" s="150">
        <v>0.27200000000000002</v>
      </c>
      <c r="V94" s="150">
        <v>3.8066400000000002</v>
      </c>
      <c r="W94" s="150"/>
      <c r="X94" s="150" t="s">
        <v>103</v>
      </c>
      <c r="Y94" s="144"/>
      <c r="Z94" s="144"/>
      <c r="AA94" s="144"/>
      <c r="AB94" s="144"/>
      <c r="AC94" s="144"/>
      <c r="AD94" s="144"/>
      <c r="AE94" s="144"/>
      <c r="AF94" s="144"/>
      <c r="AG94" s="144" t="s">
        <v>118</v>
      </c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x14ac:dyDescent="0.2">
      <c r="A95" s="147"/>
      <c r="B95" s="148"/>
      <c r="C95" s="179" t="s">
        <v>220</v>
      </c>
      <c r="D95" s="151"/>
      <c r="E95" s="152">
        <v>3</v>
      </c>
      <c r="F95" s="150"/>
      <c r="G95" s="150"/>
      <c r="H95" s="150"/>
      <c r="I95" s="150"/>
      <c r="J95" s="150"/>
      <c r="K95" s="150"/>
      <c r="L95" s="150"/>
      <c r="M95" s="150"/>
      <c r="N95" s="149"/>
      <c r="O95" s="149"/>
      <c r="P95" s="149"/>
      <c r="Q95" s="149"/>
      <c r="R95" s="150"/>
      <c r="S95" s="150"/>
      <c r="T95" s="150"/>
      <c r="U95" s="150"/>
      <c r="V95" s="150"/>
      <c r="W95" s="150"/>
      <c r="X95" s="150"/>
      <c r="Y95" s="144"/>
      <c r="Z95" s="144"/>
      <c r="AA95" s="144"/>
      <c r="AB95" s="144"/>
      <c r="AC95" s="144"/>
      <c r="AD95" s="144"/>
      <c r="AE95" s="144"/>
      <c r="AF95" s="144"/>
      <c r="AG95" s="144" t="s">
        <v>106</v>
      </c>
      <c r="AH95" s="144">
        <v>0</v>
      </c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x14ac:dyDescent="0.2">
      <c r="A96" s="147"/>
      <c r="B96" s="148"/>
      <c r="C96" s="179" t="s">
        <v>221</v>
      </c>
      <c r="D96" s="151"/>
      <c r="E96" s="152">
        <v>10.994999999999999</v>
      </c>
      <c r="F96" s="150"/>
      <c r="G96" s="150"/>
      <c r="H96" s="150"/>
      <c r="I96" s="150"/>
      <c r="J96" s="150"/>
      <c r="K96" s="150"/>
      <c r="L96" s="150"/>
      <c r="M96" s="150"/>
      <c r="N96" s="149"/>
      <c r="O96" s="149"/>
      <c r="P96" s="149"/>
      <c r="Q96" s="149"/>
      <c r="R96" s="150"/>
      <c r="S96" s="150"/>
      <c r="T96" s="150"/>
      <c r="U96" s="150"/>
      <c r="V96" s="150"/>
      <c r="W96" s="150"/>
      <c r="X96" s="150"/>
      <c r="Y96" s="144"/>
      <c r="Z96" s="144"/>
      <c r="AA96" s="144"/>
      <c r="AB96" s="144"/>
      <c r="AC96" s="144"/>
      <c r="AD96" s="144"/>
      <c r="AE96" s="144"/>
      <c r="AF96" s="144"/>
      <c r="AG96" s="144" t="s">
        <v>106</v>
      </c>
      <c r="AH96" s="144">
        <v>0</v>
      </c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ht="22.5" x14ac:dyDescent="0.2">
      <c r="A97" s="165">
        <v>30</v>
      </c>
      <c r="B97" s="166" t="s">
        <v>218</v>
      </c>
      <c r="C97" s="178" t="s">
        <v>222</v>
      </c>
      <c r="D97" s="167" t="s">
        <v>216</v>
      </c>
      <c r="E97" s="168">
        <v>9.3000000000000007</v>
      </c>
      <c r="F97" s="169">
        <v>0</v>
      </c>
      <c r="G97" s="176">
        <f>+F97*E97</f>
        <v>0</v>
      </c>
      <c r="H97" s="150">
        <v>301.45</v>
      </c>
      <c r="I97" s="150">
        <v>2803.4850000000001</v>
      </c>
      <c r="J97" s="150">
        <v>135.05000000000001</v>
      </c>
      <c r="K97" s="150">
        <v>1255.9650000000001</v>
      </c>
      <c r="L97" s="150">
        <v>21</v>
      </c>
      <c r="M97" s="150">
        <v>4911.9344999999994</v>
      </c>
      <c r="N97" s="149">
        <v>0.22133</v>
      </c>
      <c r="O97" s="149">
        <v>2.0583690000000003</v>
      </c>
      <c r="P97" s="149">
        <v>0</v>
      </c>
      <c r="Q97" s="149">
        <v>0</v>
      </c>
      <c r="R97" s="150"/>
      <c r="S97" s="150" t="s">
        <v>102</v>
      </c>
      <c r="T97" s="150" t="s">
        <v>102</v>
      </c>
      <c r="U97" s="150">
        <v>0.27200000000000002</v>
      </c>
      <c r="V97" s="150">
        <v>2.5296000000000003</v>
      </c>
      <c r="W97" s="150"/>
      <c r="X97" s="150" t="s">
        <v>103</v>
      </c>
      <c r="Y97" s="144"/>
      <c r="Z97" s="144"/>
      <c r="AA97" s="144"/>
      <c r="AB97" s="144"/>
      <c r="AC97" s="144"/>
      <c r="AD97" s="144"/>
      <c r="AE97" s="144"/>
      <c r="AF97" s="144"/>
      <c r="AG97" s="144" t="s">
        <v>104</v>
      </c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x14ac:dyDescent="0.2">
      <c r="A98" s="147"/>
      <c r="B98" s="148"/>
      <c r="C98" s="179" t="s">
        <v>223</v>
      </c>
      <c r="D98" s="151"/>
      <c r="E98" s="152">
        <v>9.3000000000000007</v>
      </c>
      <c r="F98" s="150"/>
      <c r="G98" s="150"/>
      <c r="H98" s="150"/>
      <c r="I98" s="150"/>
      <c r="J98" s="150"/>
      <c r="K98" s="150"/>
      <c r="L98" s="150"/>
      <c r="M98" s="150"/>
      <c r="N98" s="149"/>
      <c r="O98" s="149"/>
      <c r="P98" s="149"/>
      <c r="Q98" s="149"/>
      <c r="R98" s="150"/>
      <c r="S98" s="150"/>
      <c r="T98" s="150"/>
      <c r="U98" s="150"/>
      <c r="V98" s="150"/>
      <c r="W98" s="150"/>
      <c r="X98" s="150"/>
      <c r="Y98" s="144"/>
      <c r="Z98" s="144"/>
      <c r="AA98" s="144"/>
      <c r="AB98" s="144"/>
      <c r="AC98" s="144"/>
      <c r="AD98" s="144"/>
      <c r="AE98" s="144"/>
      <c r="AF98" s="144"/>
      <c r="AG98" s="144" t="s">
        <v>106</v>
      </c>
      <c r="AH98" s="144">
        <v>0</v>
      </c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ht="22.5" x14ac:dyDescent="0.2">
      <c r="A99" s="165">
        <v>31</v>
      </c>
      <c r="B99" s="166" t="s">
        <v>218</v>
      </c>
      <c r="C99" s="178" t="s">
        <v>224</v>
      </c>
      <c r="D99" s="167" t="s">
        <v>216</v>
      </c>
      <c r="E99" s="168">
        <v>12.928000000000001</v>
      </c>
      <c r="F99" s="169">
        <v>0</v>
      </c>
      <c r="G99" s="176">
        <f>+F99*E99</f>
        <v>0</v>
      </c>
      <c r="H99" s="150">
        <v>364.45</v>
      </c>
      <c r="I99" s="150">
        <v>4711.6095999999998</v>
      </c>
      <c r="J99" s="150">
        <v>135.05000000000001</v>
      </c>
      <c r="K99" s="150">
        <v>1745.9264000000003</v>
      </c>
      <c r="L99" s="150">
        <v>21</v>
      </c>
      <c r="M99" s="150">
        <v>7813.6233999999995</v>
      </c>
      <c r="N99" s="149">
        <v>0.26980999999999999</v>
      </c>
      <c r="O99" s="149">
        <v>3.48810368</v>
      </c>
      <c r="P99" s="149">
        <v>0</v>
      </c>
      <c r="Q99" s="149">
        <v>0</v>
      </c>
      <c r="R99" s="150"/>
      <c r="S99" s="150" t="s">
        <v>102</v>
      </c>
      <c r="T99" s="150" t="s">
        <v>102</v>
      </c>
      <c r="U99" s="150">
        <v>0.27200000000000002</v>
      </c>
      <c r="V99" s="150">
        <v>3.5164160000000004</v>
      </c>
      <c r="W99" s="150"/>
      <c r="X99" s="150" t="s">
        <v>103</v>
      </c>
      <c r="Y99" s="144"/>
      <c r="Z99" s="144"/>
      <c r="AA99" s="144"/>
      <c r="AB99" s="144"/>
      <c r="AC99" s="144"/>
      <c r="AD99" s="144"/>
      <c r="AE99" s="144"/>
      <c r="AF99" s="144"/>
      <c r="AG99" s="144" t="s">
        <v>104</v>
      </c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x14ac:dyDescent="0.2">
      <c r="A100" s="147"/>
      <c r="B100" s="148"/>
      <c r="C100" s="179" t="s">
        <v>225</v>
      </c>
      <c r="D100" s="151"/>
      <c r="E100" s="152"/>
      <c r="F100" s="150"/>
      <c r="G100" s="150"/>
      <c r="H100" s="150"/>
      <c r="I100" s="150"/>
      <c r="J100" s="150"/>
      <c r="K100" s="150"/>
      <c r="L100" s="150"/>
      <c r="M100" s="150"/>
      <c r="N100" s="149"/>
      <c r="O100" s="149"/>
      <c r="P100" s="149"/>
      <c r="Q100" s="149"/>
      <c r="R100" s="150"/>
      <c r="S100" s="150"/>
      <c r="T100" s="150"/>
      <c r="U100" s="150"/>
      <c r="V100" s="150"/>
      <c r="W100" s="150"/>
      <c r="X100" s="150"/>
      <c r="Y100" s="144"/>
      <c r="Z100" s="144"/>
      <c r="AA100" s="144"/>
      <c r="AB100" s="144"/>
      <c r="AC100" s="144"/>
      <c r="AD100" s="144"/>
      <c r="AE100" s="144"/>
      <c r="AF100" s="144"/>
      <c r="AG100" s="144" t="s">
        <v>106</v>
      </c>
      <c r="AH100" s="144">
        <v>0</v>
      </c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x14ac:dyDescent="0.2">
      <c r="A101" s="147"/>
      <c r="B101" s="148"/>
      <c r="C101" s="179" t="s">
        <v>226</v>
      </c>
      <c r="D101" s="151"/>
      <c r="E101" s="152">
        <v>6.1</v>
      </c>
      <c r="F101" s="150"/>
      <c r="G101" s="150"/>
      <c r="H101" s="150"/>
      <c r="I101" s="150"/>
      <c r="J101" s="150"/>
      <c r="K101" s="150"/>
      <c r="L101" s="150"/>
      <c r="M101" s="150"/>
      <c r="N101" s="149"/>
      <c r="O101" s="149"/>
      <c r="P101" s="149"/>
      <c r="Q101" s="149"/>
      <c r="R101" s="150"/>
      <c r="S101" s="150"/>
      <c r="T101" s="150"/>
      <c r="U101" s="150"/>
      <c r="V101" s="150"/>
      <c r="W101" s="150"/>
      <c r="X101" s="150"/>
      <c r="Y101" s="144"/>
      <c r="Z101" s="144"/>
      <c r="AA101" s="144"/>
      <c r="AB101" s="144"/>
      <c r="AC101" s="144"/>
      <c r="AD101" s="144"/>
      <c r="AE101" s="144"/>
      <c r="AF101" s="144"/>
      <c r="AG101" s="144" t="s">
        <v>106</v>
      </c>
      <c r="AH101" s="144">
        <v>0</v>
      </c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x14ac:dyDescent="0.2">
      <c r="A102" s="147"/>
      <c r="B102" s="148"/>
      <c r="C102" s="179" t="s">
        <v>227</v>
      </c>
      <c r="D102" s="151"/>
      <c r="E102" s="152">
        <v>4.8150000000000004</v>
      </c>
      <c r="F102" s="150"/>
      <c r="G102" s="150"/>
      <c r="H102" s="150"/>
      <c r="I102" s="150"/>
      <c r="J102" s="150"/>
      <c r="K102" s="150"/>
      <c r="L102" s="150"/>
      <c r="M102" s="150"/>
      <c r="N102" s="149"/>
      <c r="O102" s="149"/>
      <c r="P102" s="149"/>
      <c r="Q102" s="149"/>
      <c r="R102" s="150"/>
      <c r="S102" s="150"/>
      <c r="T102" s="150"/>
      <c r="U102" s="150"/>
      <c r="V102" s="150"/>
      <c r="W102" s="150"/>
      <c r="X102" s="150"/>
      <c r="Y102" s="144"/>
      <c r="Z102" s="144"/>
      <c r="AA102" s="144"/>
      <c r="AB102" s="144"/>
      <c r="AC102" s="144"/>
      <c r="AD102" s="144"/>
      <c r="AE102" s="144"/>
      <c r="AF102" s="144"/>
      <c r="AG102" s="144" t="s">
        <v>106</v>
      </c>
      <c r="AH102" s="144">
        <v>0</v>
      </c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x14ac:dyDescent="0.2">
      <c r="A103" s="147"/>
      <c r="B103" s="148"/>
      <c r="C103" s="179" t="s">
        <v>228</v>
      </c>
      <c r="D103" s="151"/>
      <c r="E103" s="152">
        <v>2.0129999999999999</v>
      </c>
      <c r="F103" s="150"/>
      <c r="G103" s="150"/>
      <c r="H103" s="150"/>
      <c r="I103" s="150"/>
      <c r="J103" s="150"/>
      <c r="K103" s="150"/>
      <c r="L103" s="150"/>
      <c r="M103" s="150"/>
      <c r="N103" s="149"/>
      <c r="O103" s="149"/>
      <c r="P103" s="149"/>
      <c r="Q103" s="149"/>
      <c r="R103" s="150"/>
      <c r="S103" s="150"/>
      <c r="T103" s="150"/>
      <c r="U103" s="150"/>
      <c r="V103" s="150"/>
      <c r="W103" s="150"/>
      <c r="X103" s="150"/>
      <c r="Y103" s="144"/>
      <c r="Z103" s="144"/>
      <c r="AA103" s="144"/>
      <c r="AB103" s="144"/>
      <c r="AC103" s="144"/>
      <c r="AD103" s="144"/>
      <c r="AE103" s="144"/>
      <c r="AF103" s="144"/>
      <c r="AG103" s="144" t="s">
        <v>106</v>
      </c>
      <c r="AH103" s="144">
        <v>0</v>
      </c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ht="22.5" x14ac:dyDescent="0.2">
      <c r="A104" s="165">
        <v>32</v>
      </c>
      <c r="B104" s="166" t="s">
        <v>218</v>
      </c>
      <c r="C104" s="178" t="s">
        <v>229</v>
      </c>
      <c r="D104" s="167" t="s">
        <v>216</v>
      </c>
      <c r="E104" s="168">
        <v>8.86</v>
      </c>
      <c r="F104" s="169">
        <v>0</v>
      </c>
      <c r="G104" s="176">
        <f>+F104*E104</f>
        <v>0</v>
      </c>
      <c r="H104" s="150">
        <v>271.45</v>
      </c>
      <c r="I104" s="150">
        <v>2405.0469999999996</v>
      </c>
      <c r="J104" s="150">
        <v>135.05000000000001</v>
      </c>
      <c r="K104" s="150">
        <v>1196.5430000000001</v>
      </c>
      <c r="L104" s="150">
        <v>21</v>
      </c>
      <c r="M104" s="150">
        <v>4357.9238999999998</v>
      </c>
      <c r="N104" s="149">
        <v>0.19520000000000001</v>
      </c>
      <c r="O104" s="149">
        <v>1.7294719999999999</v>
      </c>
      <c r="P104" s="149">
        <v>0</v>
      </c>
      <c r="Q104" s="149">
        <v>0</v>
      </c>
      <c r="R104" s="150"/>
      <c r="S104" s="150" t="s">
        <v>102</v>
      </c>
      <c r="T104" s="150" t="s">
        <v>102</v>
      </c>
      <c r="U104" s="150">
        <v>0.27200000000000002</v>
      </c>
      <c r="V104" s="150">
        <v>2.4099200000000001</v>
      </c>
      <c r="W104" s="150"/>
      <c r="X104" s="150" t="s">
        <v>103</v>
      </c>
      <c r="Y104" s="144"/>
      <c r="Z104" s="144"/>
      <c r="AA104" s="144"/>
      <c r="AB104" s="144"/>
      <c r="AC104" s="144"/>
      <c r="AD104" s="144"/>
      <c r="AE104" s="144"/>
      <c r="AF104" s="144"/>
      <c r="AG104" s="144" t="s">
        <v>118</v>
      </c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4"/>
      <c r="AZ104" s="144"/>
      <c r="BA104" s="144"/>
      <c r="BB104" s="144"/>
      <c r="BC104" s="144"/>
      <c r="BD104" s="144"/>
      <c r="BE104" s="144"/>
      <c r="BF104" s="144"/>
      <c r="BG104" s="144"/>
      <c r="BH104" s="144"/>
    </row>
    <row r="105" spans="1:60" x14ac:dyDescent="0.2">
      <c r="A105" s="147"/>
      <c r="B105" s="148"/>
      <c r="C105" s="179" t="s">
        <v>230</v>
      </c>
      <c r="D105" s="151"/>
      <c r="E105" s="152">
        <v>8.86</v>
      </c>
      <c r="F105" s="150"/>
      <c r="G105" s="150"/>
      <c r="H105" s="150"/>
      <c r="I105" s="150"/>
      <c r="J105" s="150"/>
      <c r="K105" s="150"/>
      <c r="L105" s="150"/>
      <c r="M105" s="150"/>
      <c r="N105" s="149"/>
      <c r="O105" s="149"/>
      <c r="P105" s="149"/>
      <c r="Q105" s="149"/>
      <c r="R105" s="150"/>
      <c r="S105" s="150"/>
      <c r="T105" s="150"/>
      <c r="U105" s="150"/>
      <c r="V105" s="150"/>
      <c r="W105" s="150"/>
      <c r="X105" s="150"/>
      <c r="Y105" s="144"/>
      <c r="Z105" s="144"/>
      <c r="AA105" s="144"/>
      <c r="AB105" s="144"/>
      <c r="AC105" s="144"/>
      <c r="AD105" s="144"/>
      <c r="AE105" s="144"/>
      <c r="AF105" s="144"/>
      <c r="AG105" s="144" t="s">
        <v>106</v>
      </c>
      <c r="AH105" s="144">
        <v>0</v>
      </c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4"/>
      <c r="AZ105" s="144"/>
      <c r="BA105" s="144"/>
      <c r="BB105" s="144"/>
      <c r="BC105" s="144"/>
      <c r="BD105" s="144"/>
      <c r="BE105" s="144"/>
      <c r="BF105" s="144"/>
      <c r="BG105" s="144"/>
      <c r="BH105" s="144"/>
    </row>
    <row r="106" spans="1:60" x14ac:dyDescent="0.2">
      <c r="A106" s="171">
        <v>33</v>
      </c>
      <c r="B106" s="172" t="s">
        <v>231</v>
      </c>
      <c r="C106" s="180" t="s">
        <v>232</v>
      </c>
      <c r="D106" s="173" t="s">
        <v>233</v>
      </c>
      <c r="E106" s="174">
        <v>1</v>
      </c>
      <c r="F106" s="175">
        <v>0</v>
      </c>
      <c r="G106" s="176">
        <f>+F106*E106</f>
        <v>0</v>
      </c>
      <c r="H106" s="150">
        <v>2317.38</v>
      </c>
      <c r="I106" s="150">
        <v>2317.38</v>
      </c>
      <c r="J106" s="150">
        <v>2532.62</v>
      </c>
      <c r="K106" s="150">
        <v>2532.62</v>
      </c>
      <c r="L106" s="150">
        <v>21</v>
      </c>
      <c r="M106" s="150">
        <v>5868.5</v>
      </c>
      <c r="N106" s="149">
        <v>0.25</v>
      </c>
      <c r="O106" s="149">
        <v>0.25</v>
      </c>
      <c r="P106" s="149">
        <v>0</v>
      </c>
      <c r="Q106" s="149">
        <v>0</v>
      </c>
      <c r="R106" s="150"/>
      <c r="S106" s="150" t="s">
        <v>234</v>
      </c>
      <c r="T106" s="150" t="s">
        <v>212</v>
      </c>
      <c r="U106" s="150">
        <v>0.82201000000000002</v>
      </c>
      <c r="V106" s="150">
        <v>0.82201000000000002</v>
      </c>
      <c r="W106" s="150"/>
      <c r="X106" s="150" t="s">
        <v>235</v>
      </c>
      <c r="Y106" s="144"/>
      <c r="Z106" s="144"/>
      <c r="AA106" s="144"/>
      <c r="AB106" s="144"/>
      <c r="AC106" s="144"/>
      <c r="AD106" s="144"/>
      <c r="AE106" s="144"/>
      <c r="AF106" s="144"/>
      <c r="AG106" s="144" t="s">
        <v>236</v>
      </c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4"/>
      <c r="AZ106" s="144"/>
      <c r="BA106" s="144"/>
      <c r="BB106" s="144"/>
      <c r="BC106" s="144"/>
      <c r="BD106" s="144"/>
      <c r="BE106" s="144"/>
      <c r="BF106" s="144"/>
      <c r="BG106" s="144"/>
      <c r="BH106" s="144"/>
    </row>
    <row r="107" spans="1:60" ht="22.5" x14ac:dyDescent="0.2">
      <c r="A107" s="165">
        <v>34</v>
      </c>
      <c r="B107" s="166" t="s">
        <v>237</v>
      </c>
      <c r="C107" s="178" t="s">
        <v>238</v>
      </c>
      <c r="D107" s="167" t="s">
        <v>211</v>
      </c>
      <c r="E107" s="168">
        <v>11.874599999999999</v>
      </c>
      <c r="F107" s="169">
        <v>0</v>
      </c>
      <c r="G107" s="176">
        <f>+F107*E107</f>
        <v>0</v>
      </c>
      <c r="H107" s="150">
        <v>133</v>
      </c>
      <c r="I107" s="150">
        <v>1579.3217999999999</v>
      </c>
      <c r="J107" s="150">
        <v>0</v>
      </c>
      <c r="K107" s="150">
        <v>0</v>
      </c>
      <c r="L107" s="150">
        <v>21</v>
      </c>
      <c r="M107" s="150">
        <v>1910.9771999999998</v>
      </c>
      <c r="N107" s="149">
        <v>4.4999999999999998E-2</v>
      </c>
      <c r="O107" s="149">
        <v>0.53435699999999997</v>
      </c>
      <c r="P107" s="149">
        <v>0</v>
      </c>
      <c r="Q107" s="149">
        <v>0</v>
      </c>
      <c r="R107" s="150" t="s">
        <v>143</v>
      </c>
      <c r="S107" s="150" t="s">
        <v>102</v>
      </c>
      <c r="T107" s="150" t="s">
        <v>102</v>
      </c>
      <c r="U107" s="150">
        <v>0</v>
      </c>
      <c r="V107" s="150">
        <v>0</v>
      </c>
      <c r="W107" s="150"/>
      <c r="X107" s="150" t="s">
        <v>144</v>
      </c>
      <c r="Y107" s="144"/>
      <c r="Z107" s="144"/>
      <c r="AA107" s="144"/>
      <c r="AB107" s="144"/>
      <c r="AC107" s="144"/>
      <c r="AD107" s="144"/>
      <c r="AE107" s="144"/>
      <c r="AF107" s="144"/>
      <c r="AG107" s="144" t="s">
        <v>145</v>
      </c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4"/>
      <c r="AZ107" s="144"/>
      <c r="BA107" s="144"/>
      <c r="BB107" s="144"/>
      <c r="BC107" s="144"/>
      <c r="BD107" s="144"/>
      <c r="BE107" s="144"/>
      <c r="BF107" s="144"/>
      <c r="BG107" s="144"/>
      <c r="BH107" s="144"/>
    </row>
    <row r="108" spans="1:60" x14ac:dyDescent="0.2">
      <c r="A108" s="147"/>
      <c r="B108" s="148"/>
      <c r="C108" s="179" t="s">
        <v>239</v>
      </c>
      <c r="D108" s="151"/>
      <c r="E108" s="152">
        <v>11.874599999999999</v>
      </c>
      <c r="F108" s="150"/>
      <c r="G108" s="150"/>
      <c r="H108" s="150"/>
      <c r="I108" s="150"/>
      <c r="J108" s="150"/>
      <c r="K108" s="150"/>
      <c r="L108" s="150"/>
      <c r="M108" s="150"/>
      <c r="N108" s="149"/>
      <c r="O108" s="149"/>
      <c r="P108" s="149"/>
      <c r="Q108" s="149"/>
      <c r="R108" s="150"/>
      <c r="S108" s="150"/>
      <c r="T108" s="150"/>
      <c r="U108" s="150"/>
      <c r="V108" s="150"/>
      <c r="W108" s="150"/>
      <c r="X108" s="150"/>
      <c r="Y108" s="144"/>
      <c r="Z108" s="144"/>
      <c r="AA108" s="144"/>
      <c r="AB108" s="144"/>
      <c r="AC108" s="144"/>
      <c r="AD108" s="144"/>
      <c r="AE108" s="144"/>
      <c r="AF108" s="144"/>
      <c r="AG108" s="144" t="s">
        <v>106</v>
      </c>
      <c r="AH108" s="144">
        <v>0</v>
      </c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  <c r="BG108" s="144"/>
      <c r="BH108" s="144"/>
    </row>
    <row r="109" spans="1:60" x14ac:dyDescent="0.2">
      <c r="A109" s="171">
        <v>35</v>
      </c>
      <c r="B109" s="172" t="s">
        <v>240</v>
      </c>
      <c r="C109" s="180" t="s">
        <v>241</v>
      </c>
      <c r="D109" s="173" t="s">
        <v>211</v>
      </c>
      <c r="E109" s="174">
        <v>1</v>
      </c>
      <c r="F109" s="175">
        <v>0</v>
      </c>
      <c r="G109" s="176">
        <f>+F109*E109</f>
        <v>0</v>
      </c>
      <c r="H109" s="150">
        <v>425</v>
      </c>
      <c r="I109" s="150">
        <v>425</v>
      </c>
      <c r="J109" s="150">
        <v>0</v>
      </c>
      <c r="K109" s="150">
        <v>0</v>
      </c>
      <c r="L109" s="150">
        <v>21</v>
      </c>
      <c r="M109" s="150">
        <v>514.25</v>
      </c>
      <c r="N109" s="149">
        <v>6.7000000000000004E-2</v>
      </c>
      <c r="O109" s="149">
        <v>6.7000000000000004E-2</v>
      </c>
      <c r="P109" s="149">
        <v>0</v>
      </c>
      <c r="Q109" s="149">
        <v>0</v>
      </c>
      <c r="R109" s="150" t="s">
        <v>143</v>
      </c>
      <c r="S109" s="150" t="s">
        <v>102</v>
      </c>
      <c r="T109" s="150" t="s">
        <v>102</v>
      </c>
      <c r="U109" s="150">
        <v>0</v>
      </c>
      <c r="V109" s="150">
        <v>0</v>
      </c>
      <c r="W109" s="150"/>
      <c r="X109" s="150" t="s">
        <v>144</v>
      </c>
      <c r="Y109" s="144"/>
      <c r="Z109" s="144"/>
      <c r="AA109" s="144"/>
      <c r="AB109" s="144"/>
      <c r="AC109" s="144"/>
      <c r="AD109" s="144"/>
      <c r="AE109" s="144"/>
      <c r="AF109" s="144"/>
      <c r="AG109" s="144" t="s">
        <v>203</v>
      </c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4"/>
      <c r="AZ109" s="144"/>
      <c r="BA109" s="144"/>
      <c r="BB109" s="144"/>
      <c r="BC109" s="144"/>
      <c r="BD109" s="144"/>
      <c r="BE109" s="144"/>
      <c r="BF109" s="144"/>
      <c r="BG109" s="144"/>
      <c r="BH109" s="144"/>
    </row>
    <row r="110" spans="1:60" x14ac:dyDescent="0.2">
      <c r="A110" s="171">
        <v>36</v>
      </c>
      <c r="B110" s="172" t="s">
        <v>242</v>
      </c>
      <c r="C110" s="180" t="s">
        <v>243</v>
      </c>
      <c r="D110" s="173" t="s">
        <v>211</v>
      </c>
      <c r="E110" s="174">
        <v>2</v>
      </c>
      <c r="F110" s="175">
        <v>0</v>
      </c>
      <c r="G110" s="176">
        <f>+F110*E110</f>
        <v>0</v>
      </c>
      <c r="H110" s="150">
        <v>425</v>
      </c>
      <c r="I110" s="150">
        <v>850</v>
      </c>
      <c r="J110" s="150">
        <v>0</v>
      </c>
      <c r="K110" s="150">
        <v>0</v>
      </c>
      <c r="L110" s="150">
        <v>21</v>
      </c>
      <c r="M110" s="150">
        <v>1028.5</v>
      </c>
      <c r="N110" s="149">
        <v>6.7000000000000004E-2</v>
      </c>
      <c r="O110" s="149">
        <v>0.13400000000000001</v>
      </c>
      <c r="P110" s="149">
        <v>0</v>
      </c>
      <c r="Q110" s="149">
        <v>0</v>
      </c>
      <c r="R110" s="150" t="s">
        <v>143</v>
      </c>
      <c r="S110" s="150" t="s">
        <v>102</v>
      </c>
      <c r="T110" s="150" t="s">
        <v>102</v>
      </c>
      <c r="U110" s="150">
        <v>0</v>
      </c>
      <c r="V110" s="150">
        <v>0</v>
      </c>
      <c r="W110" s="150"/>
      <c r="X110" s="150" t="s">
        <v>144</v>
      </c>
      <c r="Y110" s="144"/>
      <c r="Z110" s="144"/>
      <c r="AA110" s="144"/>
      <c r="AB110" s="144"/>
      <c r="AC110" s="144"/>
      <c r="AD110" s="144"/>
      <c r="AE110" s="144"/>
      <c r="AF110" s="144"/>
      <c r="AG110" s="144" t="s">
        <v>203</v>
      </c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  <c r="BG110" s="144"/>
      <c r="BH110" s="144"/>
    </row>
    <row r="111" spans="1:60" x14ac:dyDescent="0.2">
      <c r="A111" s="159" t="s">
        <v>97</v>
      </c>
      <c r="B111" s="160" t="s">
        <v>61</v>
      </c>
      <c r="C111" s="177" t="s">
        <v>62</v>
      </c>
      <c r="D111" s="161"/>
      <c r="E111" s="162"/>
      <c r="F111" s="163"/>
      <c r="G111" s="164">
        <f>SUM(G112:G118)</f>
        <v>0</v>
      </c>
      <c r="H111" s="158"/>
      <c r="I111" s="158">
        <v>0</v>
      </c>
      <c r="J111" s="158"/>
      <c r="K111" s="158">
        <v>8441.76</v>
      </c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AG111" t="s">
        <v>98</v>
      </c>
    </row>
    <row r="112" spans="1:60" x14ac:dyDescent="0.2">
      <c r="A112" s="165">
        <v>37</v>
      </c>
      <c r="B112" s="166" t="s">
        <v>244</v>
      </c>
      <c r="C112" s="178" t="s">
        <v>245</v>
      </c>
      <c r="D112" s="167" t="s">
        <v>165</v>
      </c>
      <c r="E112" s="168">
        <v>36.386899999999997</v>
      </c>
      <c r="F112" s="169">
        <v>0</v>
      </c>
      <c r="G112" s="176">
        <f>+F112*E112</f>
        <v>0</v>
      </c>
      <c r="H112" s="150">
        <v>0</v>
      </c>
      <c r="I112" s="150">
        <v>0</v>
      </c>
      <c r="J112" s="150">
        <v>58.1</v>
      </c>
      <c r="K112" s="150">
        <v>2114.0788899999998</v>
      </c>
      <c r="L112" s="150">
        <v>21</v>
      </c>
      <c r="M112" s="150">
        <v>2558.0367999999999</v>
      </c>
      <c r="N112" s="149">
        <v>0</v>
      </c>
      <c r="O112" s="149">
        <v>0</v>
      </c>
      <c r="P112" s="149">
        <v>0.22500000000000001</v>
      </c>
      <c r="Q112" s="149">
        <v>8.1870525000000001</v>
      </c>
      <c r="R112" s="150"/>
      <c r="S112" s="150" t="s">
        <v>102</v>
      </c>
      <c r="T112" s="150" t="s">
        <v>102</v>
      </c>
      <c r="U112" s="150">
        <v>0.14199999999999999</v>
      </c>
      <c r="V112" s="150">
        <v>5.1669397999999989</v>
      </c>
      <c r="W112" s="150"/>
      <c r="X112" s="150" t="s">
        <v>103</v>
      </c>
      <c r="Y112" s="144"/>
      <c r="Z112" s="144"/>
      <c r="AA112" s="144"/>
      <c r="AB112" s="144"/>
      <c r="AC112" s="144"/>
      <c r="AD112" s="144"/>
      <c r="AE112" s="144"/>
      <c r="AF112" s="144"/>
      <c r="AG112" s="144" t="s">
        <v>118</v>
      </c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</row>
    <row r="113" spans="1:60" x14ac:dyDescent="0.2">
      <c r="A113" s="147"/>
      <c r="B113" s="148"/>
      <c r="C113" s="179" t="s">
        <v>246</v>
      </c>
      <c r="D113" s="151"/>
      <c r="E113" s="152">
        <v>28.196899999999999</v>
      </c>
      <c r="F113" s="150"/>
      <c r="G113" s="150"/>
      <c r="H113" s="150"/>
      <c r="I113" s="150"/>
      <c r="J113" s="150"/>
      <c r="K113" s="150"/>
      <c r="L113" s="150"/>
      <c r="M113" s="150"/>
      <c r="N113" s="149"/>
      <c r="O113" s="149"/>
      <c r="P113" s="149"/>
      <c r="Q113" s="149"/>
      <c r="R113" s="150"/>
      <c r="S113" s="150"/>
      <c r="T113" s="150"/>
      <c r="U113" s="150"/>
      <c r="V113" s="150"/>
      <c r="W113" s="150"/>
      <c r="X113" s="150"/>
      <c r="Y113" s="144"/>
      <c r="Z113" s="144"/>
      <c r="AA113" s="144"/>
      <c r="AB113" s="144"/>
      <c r="AC113" s="144"/>
      <c r="AD113" s="144"/>
      <c r="AE113" s="144"/>
      <c r="AF113" s="144"/>
      <c r="AG113" s="144" t="s">
        <v>106</v>
      </c>
      <c r="AH113" s="144">
        <v>0</v>
      </c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</row>
    <row r="114" spans="1:60" x14ac:dyDescent="0.2">
      <c r="A114" s="147"/>
      <c r="B114" s="148"/>
      <c r="C114" s="179" t="s">
        <v>247</v>
      </c>
      <c r="D114" s="151"/>
      <c r="E114" s="152">
        <v>8.19</v>
      </c>
      <c r="F114" s="150"/>
      <c r="G114" s="150"/>
      <c r="H114" s="150"/>
      <c r="I114" s="150"/>
      <c r="J114" s="150"/>
      <c r="K114" s="150"/>
      <c r="L114" s="150"/>
      <c r="M114" s="150"/>
      <c r="N114" s="149"/>
      <c r="O114" s="149"/>
      <c r="P114" s="149"/>
      <c r="Q114" s="149"/>
      <c r="R114" s="150"/>
      <c r="S114" s="150"/>
      <c r="T114" s="150"/>
      <c r="U114" s="150"/>
      <c r="V114" s="150"/>
      <c r="W114" s="150"/>
      <c r="X114" s="150"/>
      <c r="Y114" s="144"/>
      <c r="Z114" s="144"/>
      <c r="AA114" s="144"/>
      <c r="AB114" s="144"/>
      <c r="AC114" s="144"/>
      <c r="AD114" s="144"/>
      <c r="AE114" s="144"/>
      <c r="AF114" s="144"/>
      <c r="AG114" s="144" t="s">
        <v>106</v>
      </c>
      <c r="AH114" s="144">
        <v>0</v>
      </c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  <c r="BG114" s="144"/>
      <c r="BH114" s="144"/>
    </row>
    <row r="115" spans="1:60" x14ac:dyDescent="0.2">
      <c r="A115" s="165">
        <v>38</v>
      </c>
      <c r="B115" s="166" t="s">
        <v>248</v>
      </c>
      <c r="C115" s="178" t="s">
        <v>249</v>
      </c>
      <c r="D115" s="167" t="s">
        <v>216</v>
      </c>
      <c r="E115" s="168">
        <v>27.39</v>
      </c>
      <c r="F115" s="169">
        <v>0</v>
      </c>
      <c r="G115" s="176">
        <f>+F115*E115</f>
        <v>0</v>
      </c>
      <c r="H115" s="150">
        <v>0</v>
      </c>
      <c r="I115" s="150">
        <v>0</v>
      </c>
      <c r="J115" s="150">
        <v>112</v>
      </c>
      <c r="K115" s="150">
        <v>3067.6800000000003</v>
      </c>
      <c r="L115" s="150">
        <v>21</v>
      </c>
      <c r="M115" s="150">
        <v>3711.8927999999996</v>
      </c>
      <c r="N115" s="149">
        <v>0</v>
      </c>
      <c r="O115" s="149">
        <v>0</v>
      </c>
      <c r="P115" s="149">
        <v>0.22</v>
      </c>
      <c r="Q115" s="149">
        <v>6.0258000000000003</v>
      </c>
      <c r="R115" s="150"/>
      <c r="S115" s="150" t="s">
        <v>102</v>
      </c>
      <c r="T115" s="150" t="s">
        <v>102</v>
      </c>
      <c r="U115" s="150">
        <v>0.14299999999999999</v>
      </c>
      <c r="V115" s="150">
        <v>3.9167699999999996</v>
      </c>
      <c r="W115" s="150"/>
      <c r="X115" s="150" t="s">
        <v>103</v>
      </c>
      <c r="Y115" s="144"/>
      <c r="Z115" s="144"/>
      <c r="AA115" s="144"/>
      <c r="AB115" s="144"/>
      <c r="AC115" s="144"/>
      <c r="AD115" s="144"/>
      <c r="AE115" s="144"/>
      <c r="AF115" s="144"/>
      <c r="AG115" s="144" t="s">
        <v>118</v>
      </c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  <c r="BG115" s="144"/>
      <c r="BH115" s="144"/>
    </row>
    <row r="116" spans="1:60" x14ac:dyDescent="0.2">
      <c r="A116" s="147"/>
      <c r="B116" s="148"/>
      <c r="C116" s="179" t="s">
        <v>250</v>
      </c>
      <c r="D116" s="151"/>
      <c r="E116" s="152">
        <v>9.85</v>
      </c>
      <c r="F116" s="150"/>
      <c r="G116" s="150"/>
      <c r="H116" s="150"/>
      <c r="I116" s="150"/>
      <c r="J116" s="150"/>
      <c r="K116" s="150"/>
      <c r="L116" s="150"/>
      <c r="M116" s="150"/>
      <c r="N116" s="149"/>
      <c r="O116" s="149"/>
      <c r="P116" s="149"/>
      <c r="Q116" s="149"/>
      <c r="R116" s="150"/>
      <c r="S116" s="150"/>
      <c r="T116" s="150"/>
      <c r="U116" s="150"/>
      <c r="V116" s="150"/>
      <c r="W116" s="150"/>
      <c r="X116" s="150"/>
      <c r="Y116" s="144"/>
      <c r="Z116" s="144"/>
      <c r="AA116" s="144"/>
      <c r="AB116" s="144"/>
      <c r="AC116" s="144"/>
      <c r="AD116" s="144"/>
      <c r="AE116" s="144"/>
      <c r="AF116" s="144"/>
      <c r="AG116" s="144" t="s">
        <v>106</v>
      </c>
      <c r="AH116" s="144">
        <v>0</v>
      </c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4"/>
      <c r="AZ116" s="144"/>
      <c r="BA116" s="144"/>
      <c r="BB116" s="144"/>
      <c r="BC116" s="144"/>
      <c r="BD116" s="144"/>
      <c r="BE116" s="144"/>
      <c r="BF116" s="144"/>
      <c r="BG116" s="144"/>
      <c r="BH116" s="144"/>
    </row>
    <row r="117" spans="1:60" x14ac:dyDescent="0.2">
      <c r="A117" s="147"/>
      <c r="B117" s="148"/>
      <c r="C117" s="179" t="s">
        <v>251</v>
      </c>
      <c r="D117" s="151"/>
      <c r="E117" s="152">
        <v>17.54</v>
      </c>
      <c r="F117" s="150"/>
      <c r="G117" s="150"/>
      <c r="H117" s="150"/>
      <c r="I117" s="150"/>
      <c r="J117" s="150"/>
      <c r="K117" s="150"/>
      <c r="L117" s="150"/>
      <c r="M117" s="150"/>
      <c r="N117" s="149"/>
      <c r="O117" s="149"/>
      <c r="P117" s="149"/>
      <c r="Q117" s="149"/>
      <c r="R117" s="150"/>
      <c r="S117" s="150"/>
      <c r="T117" s="150"/>
      <c r="U117" s="150"/>
      <c r="V117" s="150"/>
      <c r="W117" s="150"/>
      <c r="X117" s="150"/>
      <c r="Y117" s="144"/>
      <c r="Z117" s="144"/>
      <c r="AA117" s="144"/>
      <c r="AB117" s="144"/>
      <c r="AC117" s="144"/>
      <c r="AD117" s="144"/>
      <c r="AE117" s="144"/>
      <c r="AF117" s="144"/>
      <c r="AG117" s="144" t="s">
        <v>106</v>
      </c>
      <c r="AH117" s="144">
        <v>0</v>
      </c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144"/>
      <c r="BE117" s="144"/>
      <c r="BF117" s="144"/>
      <c r="BG117" s="144"/>
      <c r="BH117" s="144"/>
    </row>
    <row r="118" spans="1:60" x14ac:dyDescent="0.2">
      <c r="A118" s="171">
        <v>39</v>
      </c>
      <c r="B118" s="172" t="s">
        <v>252</v>
      </c>
      <c r="C118" s="180" t="s">
        <v>253</v>
      </c>
      <c r="D118" s="173" t="s">
        <v>254</v>
      </c>
      <c r="E118" s="174">
        <v>1</v>
      </c>
      <c r="F118" s="175">
        <v>0</v>
      </c>
      <c r="G118" s="176">
        <f>+F118*E118</f>
        <v>0</v>
      </c>
      <c r="H118" s="150">
        <v>0</v>
      </c>
      <c r="I118" s="150">
        <v>0</v>
      </c>
      <c r="J118" s="150">
        <v>3260</v>
      </c>
      <c r="K118" s="150">
        <v>3260</v>
      </c>
      <c r="L118" s="150">
        <v>21</v>
      </c>
      <c r="M118" s="150">
        <v>3944.6</v>
      </c>
      <c r="N118" s="149">
        <v>0</v>
      </c>
      <c r="O118" s="149">
        <v>0</v>
      </c>
      <c r="P118" s="149">
        <v>0</v>
      </c>
      <c r="Q118" s="149">
        <v>0</v>
      </c>
      <c r="R118" s="150"/>
      <c r="S118" s="150" t="s">
        <v>234</v>
      </c>
      <c r="T118" s="150" t="s">
        <v>212</v>
      </c>
      <c r="U118" s="150">
        <v>0</v>
      </c>
      <c r="V118" s="150">
        <v>0</v>
      </c>
      <c r="W118" s="150"/>
      <c r="X118" s="150" t="s">
        <v>235</v>
      </c>
      <c r="Y118" s="144"/>
      <c r="Z118" s="144"/>
      <c r="AA118" s="144"/>
      <c r="AB118" s="144"/>
      <c r="AC118" s="144"/>
      <c r="AD118" s="144"/>
      <c r="AE118" s="144"/>
      <c r="AF118" s="144"/>
      <c r="AG118" s="144" t="s">
        <v>255</v>
      </c>
      <c r="AH118" s="144"/>
      <c r="AI118" s="144"/>
      <c r="AJ118" s="144"/>
      <c r="AK118" s="144"/>
      <c r="AL118" s="144"/>
      <c r="AM118" s="144"/>
      <c r="AN118" s="144"/>
      <c r="AO118" s="144"/>
      <c r="AP118" s="144"/>
      <c r="AQ118" s="144"/>
      <c r="AR118" s="144"/>
      <c r="AS118" s="144"/>
      <c r="AT118" s="144"/>
      <c r="AU118" s="144"/>
      <c r="AV118" s="144"/>
      <c r="AW118" s="144"/>
      <c r="AX118" s="144"/>
      <c r="AY118" s="144"/>
      <c r="AZ118" s="144"/>
      <c r="BA118" s="144"/>
      <c r="BB118" s="144"/>
      <c r="BC118" s="144"/>
      <c r="BD118" s="144"/>
      <c r="BE118" s="144"/>
      <c r="BF118" s="144"/>
      <c r="BG118" s="144"/>
      <c r="BH118" s="144"/>
    </row>
    <row r="119" spans="1:60" x14ac:dyDescent="0.2">
      <c r="A119" s="159" t="s">
        <v>97</v>
      </c>
      <c r="B119" s="160" t="s">
        <v>63</v>
      </c>
      <c r="C119" s="177" t="s">
        <v>64</v>
      </c>
      <c r="D119" s="161"/>
      <c r="E119" s="162"/>
      <c r="F119" s="163"/>
      <c r="G119" s="164">
        <f>+G120</f>
        <v>0</v>
      </c>
      <c r="H119" s="158"/>
      <c r="I119" s="158">
        <v>0</v>
      </c>
      <c r="J119" s="158"/>
      <c r="K119" s="158">
        <v>22156.34</v>
      </c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AG119" t="s">
        <v>98</v>
      </c>
    </row>
    <row r="120" spans="1:60" x14ac:dyDescent="0.2">
      <c r="A120" s="171">
        <v>40</v>
      </c>
      <c r="B120" s="172" t="s">
        <v>256</v>
      </c>
      <c r="C120" s="180" t="s">
        <v>257</v>
      </c>
      <c r="D120" s="173" t="s">
        <v>142</v>
      </c>
      <c r="E120" s="174">
        <v>94.082139999999995</v>
      </c>
      <c r="F120" s="175">
        <v>0</v>
      </c>
      <c r="G120" s="176">
        <f>+F120*E120</f>
        <v>0</v>
      </c>
      <c r="H120" s="150">
        <v>0</v>
      </c>
      <c r="I120" s="150">
        <v>0</v>
      </c>
      <c r="J120" s="150">
        <v>235.5</v>
      </c>
      <c r="K120" s="150">
        <v>22156.343969999998</v>
      </c>
      <c r="L120" s="150">
        <v>21</v>
      </c>
      <c r="M120" s="150">
        <v>26809.171399999999</v>
      </c>
      <c r="N120" s="149">
        <v>0</v>
      </c>
      <c r="O120" s="149">
        <v>0</v>
      </c>
      <c r="P120" s="149">
        <v>0</v>
      </c>
      <c r="Q120" s="149">
        <v>0</v>
      </c>
      <c r="R120" s="150"/>
      <c r="S120" s="150" t="s">
        <v>102</v>
      </c>
      <c r="T120" s="150" t="s">
        <v>102</v>
      </c>
      <c r="U120" s="150">
        <v>0.39</v>
      </c>
      <c r="V120" s="150">
        <v>36.6920346</v>
      </c>
      <c r="W120" s="150"/>
      <c r="X120" s="150" t="s">
        <v>258</v>
      </c>
      <c r="Y120" s="144"/>
      <c r="Z120" s="144"/>
      <c r="AA120" s="144"/>
      <c r="AB120" s="144"/>
      <c r="AC120" s="144"/>
      <c r="AD120" s="144"/>
      <c r="AE120" s="144"/>
      <c r="AF120" s="144"/>
      <c r="AG120" s="144" t="s">
        <v>259</v>
      </c>
      <c r="AH120" s="144"/>
      <c r="AI120" s="144"/>
      <c r="AJ120" s="144"/>
      <c r="AK120" s="144"/>
      <c r="AL120" s="144"/>
      <c r="AM120" s="144"/>
      <c r="AN120" s="144"/>
      <c r="AO120" s="144"/>
      <c r="AP120" s="144"/>
      <c r="AQ120" s="144"/>
      <c r="AR120" s="144"/>
      <c r="AS120" s="144"/>
      <c r="AT120" s="144"/>
      <c r="AU120" s="144"/>
      <c r="AV120" s="144"/>
      <c r="AW120" s="144"/>
      <c r="AX120" s="144"/>
      <c r="AY120" s="144"/>
      <c r="AZ120" s="144"/>
      <c r="BA120" s="144"/>
      <c r="BB120" s="144"/>
      <c r="BC120" s="144"/>
      <c r="BD120" s="144"/>
      <c r="BE120" s="144"/>
      <c r="BF120" s="144"/>
      <c r="BG120" s="144"/>
      <c r="BH120" s="144"/>
    </row>
    <row r="121" spans="1:60" x14ac:dyDescent="0.2">
      <c r="A121" s="159" t="s">
        <v>97</v>
      </c>
      <c r="B121" s="160" t="s">
        <v>65</v>
      </c>
      <c r="C121" s="177" t="s">
        <v>66</v>
      </c>
      <c r="D121" s="161"/>
      <c r="E121" s="162"/>
      <c r="F121" s="163"/>
      <c r="G121" s="164">
        <f>+G122</f>
        <v>0</v>
      </c>
      <c r="H121" s="158"/>
      <c r="I121" s="158">
        <v>0</v>
      </c>
      <c r="J121" s="158"/>
      <c r="K121" s="158">
        <v>0</v>
      </c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AG121" t="s">
        <v>98</v>
      </c>
    </row>
    <row r="122" spans="1:60" x14ac:dyDescent="0.2">
      <c r="A122" s="171">
        <v>41</v>
      </c>
      <c r="B122" s="172" t="s">
        <v>260</v>
      </c>
      <c r="C122" s="180" t="s">
        <v>261</v>
      </c>
      <c r="D122" s="173" t="s">
        <v>233</v>
      </c>
      <c r="E122" s="174">
        <v>1</v>
      </c>
      <c r="F122" s="175">
        <v>0</v>
      </c>
      <c r="G122" s="176">
        <f>+F122*E122</f>
        <v>0</v>
      </c>
      <c r="H122" s="150">
        <v>0</v>
      </c>
      <c r="I122" s="150">
        <v>0</v>
      </c>
      <c r="J122" s="150">
        <v>0</v>
      </c>
      <c r="K122" s="150">
        <v>0</v>
      </c>
      <c r="L122" s="150">
        <v>21</v>
      </c>
      <c r="M122" s="150">
        <v>0</v>
      </c>
      <c r="N122" s="149">
        <v>0</v>
      </c>
      <c r="O122" s="149">
        <v>0</v>
      </c>
      <c r="P122" s="149">
        <v>0</v>
      </c>
      <c r="Q122" s="149">
        <v>0</v>
      </c>
      <c r="R122" s="150"/>
      <c r="S122" s="150" t="s">
        <v>234</v>
      </c>
      <c r="T122" s="150" t="s">
        <v>262</v>
      </c>
      <c r="U122" s="150">
        <v>0</v>
      </c>
      <c r="V122" s="150">
        <v>0</v>
      </c>
      <c r="W122" s="150"/>
      <c r="X122" s="150" t="s">
        <v>103</v>
      </c>
      <c r="Y122" s="144"/>
      <c r="Z122" s="144"/>
      <c r="AA122" s="144"/>
      <c r="AB122" s="144"/>
      <c r="AC122" s="144"/>
      <c r="AD122" s="144"/>
      <c r="AE122" s="144"/>
      <c r="AF122" s="144"/>
      <c r="AG122" s="144" t="s">
        <v>104</v>
      </c>
      <c r="AH122" s="144"/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  <c r="BG122" s="144"/>
      <c r="BH122" s="144"/>
    </row>
    <row r="123" spans="1:60" x14ac:dyDescent="0.2">
      <c r="A123" s="159" t="s">
        <v>97</v>
      </c>
      <c r="B123" s="160" t="s">
        <v>67</v>
      </c>
      <c r="C123" s="177" t="s">
        <v>68</v>
      </c>
      <c r="D123" s="161"/>
      <c r="E123" s="162"/>
      <c r="F123" s="163"/>
      <c r="G123" s="164">
        <f>SUM(G124:G128)</f>
        <v>0</v>
      </c>
      <c r="H123" s="158"/>
      <c r="I123" s="158">
        <v>0</v>
      </c>
      <c r="J123" s="158"/>
      <c r="K123" s="158">
        <v>46530.32</v>
      </c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AG123" t="s">
        <v>98</v>
      </c>
    </row>
    <row r="124" spans="1:60" x14ac:dyDescent="0.2">
      <c r="A124" s="171">
        <v>42</v>
      </c>
      <c r="B124" s="172" t="s">
        <v>263</v>
      </c>
      <c r="C124" s="180" t="s">
        <v>264</v>
      </c>
      <c r="D124" s="173" t="s">
        <v>142</v>
      </c>
      <c r="E124" s="174">
        <v>20.92285</v>
      </c>
      <c r="F124" s="175">
        <v>0</v>
      </c>
      <c r="G124" s="176">
        <f>+F124*E124</f>
        <v>0</v>
      </c>
      <c r="H124" s="150">
        <v>0</v>
      </c>
      <c r="I124" s="150">
        <v>0</v>
      </c>
      <c r="J124" s="150">
        <v>46.1</v>
      </c>
      <c r="K124" s="150">
        <v>964.54338500000006</v>
      </c>
      <c r="L124" s="150">
        <v>21</v>
      </c>
      <c r="M124" s="150">
        <v>1167.0934</v>
      </c>
      <c r="N124" s="149">
        <v>0</v>
      </c>
      <c r="O124" s="149">
        <v>0</v>
      </c>
      <c r="P124" s="149">
        <v>0</v>
      </c>
      <c r="Q124" s="149">
        <v>0</v>
      </c>
      <c r="R124" s="150"/>
      <c r="S124" s="150" t="s">
        <v>102</v>
      </c>
      <c r="T124" s="150" t="s">
        <v>102</v>
      </c>
      <c r="U124" s="150">
        <v>0.01</v>
      </c>
      <c r="V124" s="150">
        <v>0.20922850000000001</v>
      </c>
      <c r="W124" s="150"/>
      <c r="X124" s="150" t="s">
        <v>265</v>
      </c>
      <c r="Y124" s="144"/>
      <c r="Z124" s="144"/>
      <c r="AA124" s="144"/>
      <c r="AB124" s="144"/>
      <c r="AC124" s="144"/>
      <c r="AD124" s="144"/>
      <c r="AE124" s="144"/>
      <c r="AF124" s="144"/>
      <c r="AG124" s="144" t="s">
        <v>266</v>
      </c>
      <c r="AH124" s="144"/>
      <c r="AI124" s="144"/>
      <c r="AJ124" s="144"/>
      <c r="AK124" s="144"/>
      <c r="AL124" s="144"/>
      <c r="AM124" s="144"/>
      <c r="AN124" s="14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</row>
    <row r="125" spans="1:60" x14ac:dyDescent="0.2">
      <c r="A125" s="171">
        <v>43</v>
      </c>
      <c r="B125" s="172" t="s">
        <v>267</v>
      </c>
      <c r="C125" s="180" t="s">
        <v>268</v>
      </c>
      <c r="D125" s="173" t="s">
        <v>142</v>
      </c>
      <c r="E125" s="174">
        <v>397.5342</v>
      </c>
      <c r="F125" s="175">
        <v>0</v>
      </c>
      <c r="G125" s="176">
        <f>+F125*E125</f>
        <v>0</v>
      </c>
      <c r="H125" s="150">
        <v>0</v>
      </c>
      <c r="I125" s="150">
        <v>0</v>
      </c>
      <c r="J125" s="150">
        <v>11.7</v>
      </c>
      <c r="K125" s="150">
        <v>4651.1501399999997</v>
      </c>
      <c r="L125" s="150">
        <v>21</v>
      </c>
      <c r="M125" s="150">
        <v>5627.8914999999997</v>
      </c>
      <c r="N125" s="149">
        <v>0</v>
      </c>
      <c r="O125" s="149">
        <v>0</v>
      </c>
      <c r="P125" s="149">
        <v>0</v>
      </c>
      <c r="Q125" s="149">
        <v>0</v>
      </c>
      <c r="R125" s="150"/>
      <c r="S125" s="150" t="s">
        <v>102</v>
      </c>
      <c r="T125" s="150" t="s">
        <v>102</v>
      </c>
      <c r="U125" s="150">
        <v>0</v>
      </c>
      <c r="V125" s="150">
        <v>0</v>
      </c>
      <c r="W125" s="150"/>
      <c r="X125" s="150" t="s">
        <v>265</v>
      </c>
      <c r="Y125" s="144"/>
      <c r="Z125" s="144"/>
      <c r="AA125" s="144"/>
      <c r="AB125" s="144"/>
      <c r="AC125" s="144"/>
      <c r="AD125" s="144"/>
      <c r="AE125" s="144"/>
      <c r="AF125" s="144"/>
      <c r="AG125" s="144" t="s">
        <v>266</v>
      </c>
      <c r="AH125" s="144"/>
      <c r="AI125" s="144"/>
      <c r="AJ125" s="144"/>
      <c r="AK125" s="144"/>
      <c r="AL125" s="144"/>
      <c r="AM125" s="144"/>
      <c r="AN125" s="144"/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</row>
    <row r="126" spans="1:60" x14ac:dyDescent="0.2">
      <c r="A126" s="171">
        <v>44</v>
      </c>
      <c r="B126" s="172" t="s">
        <v>269</v>
      </c>
      <c r="C126" s="180" t="s">
        <v>270</v>
      </c>
      <c r="D126" s="173" t="s">
        <v>142</v>
      </c>
      <c r="E126" s="174">
        <v>20.92285</v>
      </c>
      <c r="F126" s="175">
        <v>0</v>
      </c>
      <c r="G126" s="176">
        <f>+F126*E126</f>
        <v>0</v>
      </c>
      <c r="H126" s="150">
        <v>0</v>
      </c>
      <c r="I126" s="150">
        <v>0</v>
      </c>
      <c r="J126" s="150">
        <v>139</v>
      </c>
      <c r="K126" s="150">
        <v>2908.2761500000001</v>
      </c>
      <c r="L126" s="150">
        <v>21</v>
      </c>
      <c r="M126" s="150">
        <v>3519.0188000000003</v>
      </c>
      <c r="N126" s="149">
        <v>0</v>
      </c>
      <c r="O126" s="149">
        <v>0</v>
      </c>
      <c r="P126" s="149">
        <v>0</v>
      </c>
      <c r="Q126" s="149">
        <v>0</v>
      </c>
      <c r="R126" s="150"/>
      <c r="S126" s="150" t="s">
        <v>102</v>
      </c>
      <c r="T126" s="150" t="s">
        <v>102</v>
      </c>
      <c r="U126" s="150">
        <v>9.9000000000000005E-2</v>
      </c>
      <c r="V126" s="150">
        <v>2.0713621500000001</v>
      </c>
      <c r="W126" s="150"/>
      <c r="X126" s="150" t="s">
        <v>265</v>
      </c>
      <c r="Y126" s="144"/>
      <c r="Z126" s="144"/>
      <c r="AA126" s="144"/>
      <c r="AB126" s="144"/>
      <c r="AC126" s="144"/>
      <c r="AD126" s="144"/>
      <c r="AE126" s="144"/>
      <c r="AF126" s="144"/>
      <c r="AG126" s="144" t="s">
        <v>266</v>
      </c>
      <c r="AH126" s="144"/>
      <c r="AI126" s="144"/>
      <c r="AJ126" s="144"/>
      <c r="AK126" s="144"/>
      <c r="AL126" s="144"/>
      <c r="AM126" s="144"/>
      <c r="AN126" s="144"/>
      <c r="AO126" s="144"/>
      <c r="AP126" s="144"/>
      <c r="AQ126" s="144"/>
      <c r="AR126" s="144"/>
      <c r="AS126" s="144"/>
      <c r="AT126" s="144"/>
      <c r="AU126" s="144"/>
      <c r="AV126" s="144"/>
      <c r="AW126" s="144"/>
      <c r="AX126" s="144"/>
      <c r="AY126" s="144"/>
      <c r="AZ126" s="144"/>
      <c r="BA126" s="144"/>
      <c r="BB126" s="144"/>
      <c r="BC126" s="144"/>
      <c r="BD126" s="144"/>
      <c r="BE126" s="144"/>
      <c r="BF126" s="144"/>
      <c r="BG126" s="144"/>
      <c r="BH126" s="144"/>
    </row>
    <row r="127" spans="1:60" x14ac:dyDescent="0.2">
      <c r="A127" s="171">
        <v>45</v>
      </c>
      <c r="B127" s="172" t="s">
        <v>271</v>
      </c>
      <c r="C127" s="180" t="s">
        <v>272</v>
      </c>
      <c r="D127" s="173" t="s">
        <v>142</v>
      </c>
      <c r="E127" s="174">
        <v>20.92285</v>
      </c>
      <c r="F127" s="175">
        <v>0</v>
      </c>
      <c r="G127" s="176">
        <f>+F127*E127</f>
        <v>0</v>
      </c>
      <c r="H127" s="150">
        <v>0</v>
      </c>
      <c r="I127" s="150">
        <v>0</v>
      </c>
      <c r="J127" s="150">
        <v>341.5</v>
      </c>
      <c r="K127" s="150">
        <v>7145.1532750000006</v>
      </c>
      <c r="L127" s="150">
        <v>21</v>
      </c>
      <c r="M127" s="150">
        <v>8645.6314999999995</v>
      </c>
      <c r="N127" s="149">
        <v>0</v>
      </c>
      <c r="O127" s="149">
        <v>0</v>
      </c>
      <c r="P127" s="149">
        <v>0</v>
      </c>
      <c r="Q127" s="149">
        <v>0</v>
      </c>
      <c r="R127" s="150"/>
      <c r="S127" s="150" t="s">
        <v>102</v>
      </c>
      <c r="T127" s="150" t="s">
        <v>102</v>
      </c>
      <c r="U127" s="150">
        <v>0.94199999999999995</v>
      </c>
      <c r="V127" s="150">
        <v>19.7093247</v>
      </c>
      <c r="W127" s="150"/>
      <c r="X127" s="150" t="s">
        <v>265</v>
      </c>
      <c r="Y127" s="144"/>
      <c r="Z127" s="144"/>
      <c r="AA127" s="144"/>
      <c r="AB127" s="144"/>
      <c r="AC127" s="144"/>
      <c r="AD127" s="144"/>
      <c r="AE127" s="144"/>
      <c r="AF127" s="144"/>
      <c r="AG127" s="144" t="s">
        <v>266</v>
      </c>
      <c r="AH127" s="144"/>
      <c r="AI127" s="144"/>
      <c r="AJ127" s="144"/>
      <c r="AK127" s="144"/>
      <c r="AL127" s="144"/>
      <c r="AM127" s="144"/>
      <c r="AN127" s="144"/>
      <c r="AO127" s="144"/>
      <c r="AP127" s="144"/>
      <c r="AQ127" s="144"/>
      <c r="AR127" s="144"/>
      <c r="AS127" s="144"/>
      <c r="AT127" s="144"/>
      <c r="AU127" s="144"/>
      <c r="AV127" s="144"/>
      <c r="AW127" s="144"/>
      <c r="AX127" s="144"/>
      <c r="AY127" s="144"/>
      <c r="AZ127" s="144"/>
      <c r="BA127" s="144"/>
      <c r="BB127" s="144"/>
      <c r="BC127" s="144"/>
      <c r="BD127" s="144"/>
      <c r="BE127" s="144"/>
      <c r="BF127" s="144"/>
      <c r="BG127" s="144"/>
      <c r="BH127" s="144"/>
    </row>
    <row r="128" spans="1:60" x14ac:dyDescent="0.2">
      <c r="A128" s="171">
        <v>46</v>
      </c>
      <c r="B128" s="172" t="s">
        <v>273</v>
      </c>
      <c r="C128" s="180" t="s">
        <v>274</v>
      </c>
      <c r="D128" s="173" t="s">
        <v>142</v>
      </c>
      <c r="E128" s="174">
        <v>20.92285</v>
      </c>
      <c r="F128" s="175">
        <v>0</v>
      </c>
      <c r="G128" s="176">
        <f>+F128*E128</f>
        <v>0</v>
      </c>
      <c r="H128" s="150">
        <v>0</v>
      </c>
      <c r="I128" s="150">
        <v>0</v>
      </c>
      <c r="J128" s="150">
        <v>1475</v>
      </c>
      <c r="K128" s="150">
        <v>30861.203750000001</v>
      </c>
      <c r="L128" s="150">
        <v>21</v>
      </c>
      <c r="M128" s="150">
        <v>37342.052000000003</v>
      </c>
      <c r="N128" s="149">
        <v>0</v>
      </c>
      <c r="O128" s="149">
        <v>0</v>
      </c>
      <c r="P128" s="149">
        <v>0</v>
      </c>
      <c r="Q128" s="149">
        <v>0</v>
      </c>
      <c r="R128" s="150"/>
      <c r="S128" s="150" t="s">
        <v>102</v>
      </c>
      <c r="T128" s="150" t="s">
        <v>102</v>
      </c>
      <c r="U128" s="150">
        <v>0</v>
      </c>
      <c r="V128" s="150">
        <v>0</v>
      </c>
      <c r="W128" s="150"/>
      <c r="X128" s="150" t="s">
        <v>265</v>
      </c>
      <c r="Y128" s="144"/>
      <c r="Z128" s="144"/>
      <c r="AA128" s="144"/>
      <c r="AB128" s="144"/>
      <c r="AC128" s="144"/>
      <c r="AD128" s="144"/>
      <c r="AE128" s="144"/>
      <c r="AF128" s="144"/>
      <c r="AG128" s="144" t="s">
        <v>266</v>
      </c>
      <c r="AH128" s="144"/>
      <c r="AI128" s="144"/>
      <c r="AJ128" s="144"/>
      <c r="AK128" s="144"/>
      <c r="AL128" s="144"/>
      <c r="AM128" s="144"/>
      <c r="AN128" s="144"/>
      <c r="AO128" s="144"/>
      <c r="AP128" s="144"/>
      <c r="AQ128" s="144"/>
      <c r="AR128" s="144"/>
      <c r="AS128" s="144"/>
      <c r="AT128" s="144"/>
      <c r="AU128" s="144"/>
      <c r="AV128" s="144"/>
      <c r="AW128" s="144"/>
      <c r="AX128" s="144"/>
      <c r="AY128" s="144"/>
      <c r="AZ128" s="144"/>
      <c r="BA128" s="144"/>
      <c r="BB128" s="144"/>
      <c r="BC128" s="144"/>
      <c r="BD128" s="144"/>
      <c r="BE128" s="144"/>
      <c r="BF128" s="144"/>
      <c r="BG128" s="144"/>
      <c r="BH128" s="144"/>
    </row>
    <row r="129" spans="1:60" x14ac:dyDescent="0.2">
      <c r="A129" s="159" t="s">
        <v>97</v>
      </c>
      <c r="B129" s="160" t="s">
        <v>70</v>
      </c>
      <c r="C129" s="177" t="s">
        <v>28</v>
      </c>
      <c r="D129" s="161"/>
      <c r="E129" s="162"/>
      <c r="F129" s="163"/>
      <c r="G129" s="164">
        <f>SUM(G130:G131)</f>
        <v>0</v>
      </c>
      <c r="H129" s="158"/>
      <c r="I129" s="158">
        <v>0</v>
      </c>
      <c r="J129" s="158"/>
      <c r="K129" s="158">
        <v>12101.41</v>
      </c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AG129" t="s">
        <v>98</v>
      </c>
    </row>
    <row r="130" spans="1:60" x14ac:dyDescent="0.2">
      <c r="A130" s="171">
        <v>47</v>
      </c>
      <c r="B130" s="172" t="s">
        <v>275</v>
      </c>
      <c r="C130" s="180" t="s">
        <v>276</v>
      </c>
      <c r="D130" s="173" t="s">
        <v>277</v>
      </c>
      <c r="E130" s="174">
        <v>1</v>
      </c>
      <c r="F130" s="175">
        <v>0</v>
      </c>
      <c r="G130" s="176">
        <f>+F130*E130</f>
        <v>0</v>
      </c>
      <c r="H130" s="150">
        <v>0</v>
      </c>
      <c r="I130" s="150">
        <v>0</v>
      </c>
      <c r="J130" s="150">
        <v>8542.17</v>
      </c>
      <c r="K130" s="150">
        <v>8542.17</v>
      </c>
      <c r="L130" s="150">
        <v>21</v>
      </c>
      <c r="M130" s="150">
        <v>10336.0257</v>
      </c>
      <c r="N130" s="149">
        <v>0</v>
      </c>
      <c r="O130" s="149">
        <v>0</v>
      </c>
      <c r="P130" s="149">
        <v>0</v>
      </c>
      <c r="Q130" s="149">
        <v>0</v>
      </c>
      <c r="R130" s="150"/>
      <c r="S130" s="150" t="s">
        <v>102</v>
      </c>
      <c r="T130" s="150" t="s">
        <v>212</v>
      </c>
      <c r="U130" s="150">
        <v>0</v>
      </c>
      <c r="V130" s="150">
        <v>0</v>
      </c>
      <c r="W130" s="150"/>
      <c r="X130" s="150" t="s">
        <v>278</v>
      </c>
      <c r="Y130" s="144"/>
      <c r="Z130" s="144"/>
      <c r="AA130" s="144"/>
      <c r="AB130" s="144"/>
      <c r="AC130" s="144"/>
      <c r="AD130" s="144"/>
      <c r="AE130" s="144"/>
      <c r="AF130" s="144"/>
      <c r="AG130" s="144" t="s">
        <v>279</v>
      </c>
      <c r="AH130" s="144"/>
      <c r="AI130" s="144"/>
      <c r="AJ130" s="144"/>
      <c r="AK130" s="144"/>
      <c r="AL130" s="144"/>
      <c r="AM130" s="144"/>
      <c r="AN130" s="144"/>
      <c r="AO130" s="144"/>
      <c r="AP130" s="144"/>
      <c r="AQ130" s="144"/>
      <c r="AR130" s="144"/>
      <c r="AS130" s="144"/>
      <c r="AT130" s="144"/>
      <c r="AU130" s="144"/>
      <c r="AV130" s="144"/>
      <c r="AW130" s="144"/>
      <c r="AX130" s="144"/>
      <c r="AY130" s="144"/>
      <c r="AZ130" s="144"/>
      <c r="BA130" s="144"/>
      <c r="BB130" s="144"/>
      <c r="BC130" s="144"/>
      <c r="BD130" s="144"/>
      <c r="BE130" s="144"/>
      <c r="BF130" s="144"/>
      <c r="BG130" s="144"/>
      <c r="BH130" s="144"/>
    </row>
    <row r="131" spans="1:60" x14ac:dyDescent="0.2">
      <c r="A131" s="171">
        <v>48</v>
      </c>
      <c r="B131" s="172" t="s">
        <v>280</v>
      </c>
      <c r="C131" s="180" t="s">
        <v>281</v>
      </c>
      <c r="D131" s="173" t="s">
        <v>277</v>
      </c>
      <c r="E131" s="174">
        <v>1</v>
      </c>
      <c r="F131" s="175">
        <v>0</v>
      </c>
      <c r="G131" s="176">
        <f>+F131*E131</f>
        <v>0</v>
      </c>
      <c r="H131" s="150">
        <v>0</v>
      </c>
      <c r="I131" s="150">
        <v>0</v>
      </c>
      <c r="J131" s="150">
        <v>3559.24</v>
      </c>
      <c r="K131" s="150">
        <v>3559.24</v>
      </c>
      <c r="L131" s="150">
        <v>21</v>
      </c>
      <c r="M131" s="150">
        <v>4306.6803999999993</v>
      </c>
      <c r="N131" s="149">
        <v>0</v>
      </c>
      <c r="O131" s="149">
        <v>0</v>
      </c>
      <c r="P131" s="149">
        <v>0</v>
      </c>
      <c r="Q131" s="149">
        <v>0</v>
      </c>
      <c r="R131" s="150"/>
      <c r="S131" s="150" t="s">
        <v>102</v>
      </c>
      <c r="T131" s="150" t="s">
        <v>212</v>
      </c>
      <c r="U131" s="150">
        <v>0</v>
      </c>
      <c r="V131" s="150">
        <v>0</v>
      </c>
      <c r="W131" s="150"/>
      <c r="X131" s="150" t="s">
        <v>278</v>
      </c>
      <c r="Y131" s="144"/>
      <c r="Z131" s="144"/>
      <c r="AA131" s="144"/>
      <c r="AB131" s="144"/>
      <c r="AC131" s="144"/>
      <c r="AD131" s="144"/>
      <c r="AE131" s="144"/>
      <c r="AF131" s="144"/>
      <c r="AG131" s="144" t="s">
        <v>282</v>
      </c>
      <c r="AH131" s="144"/>
      <c r="AI131" s="144"/>
      <c r="AJ131" s="144"/>
      <c r="AK131" s="144"/>
      <c r="AL131" s="144"/>
      <c r="AM131" s="144"/>
      <c r="AN131" s="144"/>
      <c r="AO131" s="144"/>
      <c r="AP131" s="144"/>
      <c r="AQ131" s="144"/>
      <c r="AR131" s="144"/>
      <c r="AS131" s="144"/>
      <c r="AT131" s="144"/>
      <c r="AU131" s="144"/>
      <c r="AV131" s="144"/>
      <c r="AW131" s="144"/>
      <c r="AX131" s="144"/>
      <c r="AY131" s="144"/>
      <c r="AZ131" s="144"/>
      <c r="BA131" s="144"/>
      <c r="BB131" s="144"/>
      <c r="BC131" s="144"/>
      <c r="BD131" s="144"/>
      <c r="BE131" s="144"/>
      <c r="BF131" s="144"/>
      <c r="BG131" s="144"/>
      <c r="BH131" s="144"/>
    </row>
    <row r="132" spans="1:60" x14ac:dyDescent="0.2">
      <c r="A132" s="159" t="s">
        <v>97</v>
      </c>
      <c r="B132" s="160" t="s">
        <v>71</v>
      </c>
      <c r="C132" s="177" t="s">
        <v>29</v>
      </c>
      <c r="D132" s="161"/>
      <c r="E132" s="162"/>
      <c r="F132" s="163"/>
      <c r="G132" s="164">
        <f>SUM(G133:G136)</f>
        <v>0</v>
      </c>
      <c r="H132" s="158"/>
      <c r="I132" s="158">
        <v>0</v>
      </c>
      <c r="J132" s="158"/>
      <c r="K132" s="158">
        <v>19400</v>
      </c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AG132" t="s">
        <v>98</v>
      </c>
    </row>
    <row r="133" spans="1:60" x14ac:dyDescent="0.2">
      <c r="A133" s="171">
        <v>49</v>
      </c>
      <c r="B133" s="172" t="s">
        <v>283</v>
      </c>
      <c r="C133" s="180" t="s">
        <v>284</v>
      </c>
      <c r="D133" s="173" t="s">
        <v>277</v>
      </c>
      <c r="E133" s="174">
        <v>1</v>
      </c>
      <c r="F133" s="175">
        <v>0</v>
      </c>
      <c r="G133" s="176">
        <f>+F133*E133</f>
        <v>0</v>
      </c>
      <c r="H133" s="150">
        <v>0</v>
      </c>
      <c r="I133" s="150">
        <v>0</v>
      </c>
      <c r="J133" s="150">
        <v>5800</v>
      </c>
      <c r="K133" s="150">
        <v>5800</v>
      </c>
      <c r="L133" s="150">
        <v>21</v>
      </c>
      <c r="M133" s="150">
        <v>7018</v>
      </c>
      <c r="N133" s="149">
        <v>0</v>
      </c>
      <c r="O133" s="149">
        <v>0</v>
      </c>
      <c r="P133" s="149">
        <v>0</v>
      </c>
      <c r="Q133" s="149">
        <v>0</v>
      </c>
      <c r="R133" s="150"/>
      <c r="S133" s="150" t="s">
        <v>102</v>
      </c>
      <c r="T133" s="150" t="s">
        <v>212</v>
      </c>
      <c r="U133" s="150">
        <v>0</v>
      </c>
      <c r="V133" s="150">
        <v>0</v>
      </c>
      <c r="W133" s="150"/>
      <c r="X133" s="150" t="s">
        <v>278</v>
      </c>
      <c r="Y133" s="144"/>
      <c r="Z133" s="144"/>
      <c r="AA133" s="144"/>
      <c r="AB133" s="144"/>
      <c r="AC133" s="144"/>
      <c r="AD133" s="144"/>
      <c r="AE133" s="144"/>
      <c r="AF133" s="144"/>
      <c r="AG133" s="144" t="s">
        <v>285</v>
      </c>
      <c r="AH133" s="144"/>
      <c r="AI133" s="144"/>
      <c r="AJ133" s="144"/>
      <c r="AK133" s="144"/>
      <c r="AL133" s="144"/>
      <c r="AM133" s="144"/>
      <c r="AN133" s="144"/>
      <c r="AO133" s="144"/>
      <c r="AP133" s="144"/>
      <c r="AQ133" s="144"/>
      <c r="AR133" s="144"/>
      <c r="AS133" s="144"/>
      <c r="AT133" s="144"/>
      <c r="AU133" s="144"/>
      <c r="AV133" s="144"/>
      <c r="AW133" s="144"/>
      <c r="AX133" s="144"/>
      <c r="AY133" s="144"/>
      <c r="AZ133" s="144"/>
      <c r="BA133" s="144"/>
      <c r="BB133" s="144"/>
      <c r="BC133" s="144"/>
      <c r="BD133" s="144"/>
      <c r="BE133" s="144"/>
      <c r="BF133" s="144"/>
      <c r="BG133" s="144"/>
      <c r="BH133" s="144"/>
    </row>
    <row r="134" spans="1:60" x14ac:dyDescent="0.2">
      <c r="A134" s="171">
        <v>50</v>
      </c>
      <c r="B134" s="172" t="s">
        <v>286</v>
      </c>
      <c r="C134" s="180" t="s">
        <v>287</v>
      </c>
      <c r="D134" s="173" t="s">
        <v>277</v>
      </c>
      <c r="E134" s="174">
        <v>1</v>
      </c>
      <c r="F134" s="175">
        <v>0</v>
      </c>
      <c r="G134" s="176">
        <f>+F134*E134</f>
        <v>0</v>
      </c>
      <c r="H134" s="150">
        <v>0</v>
      </c>
      <c r="I134" s="150">
        <v>0</v>
      </c>
      <c r="J134" s="150">
        <v>6100</v>
      </c>
      <c r="K134" s="150">
        <v>6100</v>
      </c>
      <c r="L134" s="150">
        <v>21</v>
      </c>
      <c r="M134" s="150">
        <v>7381</v>
      </c>
      <c r="N134" s="149">
        <v>0</v>
      </c>
      <c r="O134" s="149">
        <v>0</v>
      </c>
      <c r="P134" s="149">
        <v>0</v>
      </c>
      <c r="Q134" s="149">
        <v>0</v>
      </c>
      <c r="R134" s="150"/>
      <c r="S134" s="150" t="s">
        <v>102</v>
      </c>
      <c r="T134" s="150" t="s">
        <v>212</v>
      </c>
      <c r="U134" s="150">
        <v>0</v>
      </c>
      <c r="V134" s="150">
        <v>0</v>
      </c>
      <c r="W134" s="150"/>
      <c r="X134" s="150" t="s">
        <v>278</v>
      </c>
      <c r="Y134" s="144"/>
      <c r="Z134" s="144"/>
      <c r="AA134" s="144"/>
      <c r="AB134" s="144"/>
      <c r="AC134" s="144"/>
      <c r="AD134" s="144"/>
      <c r="AE134" s="144"/>
      <c r="AF134" s="144"/>
      <c r="AG134" s="144" t="s">
        <v>285</v>
      </c>
      <c r="AH134" s="144"/>
      <c r="AI134" s="144"/>
      <c r="AJ134" s="144"/>
      <c r="AK134" s="144"/>
      <c r="AL134" s="144"/>
      <c r="AM134" s="144"/>
      <c r="AN134" s="144"/>
      <c r="AO134" s="144"/>
      <c r="AP134" s="144"/>
      <c r="AQ134" s="144"/>
      <c r="AR134" s="144"/>
      <c r="AS134" s="144"/>
      <c r="AT134" s="144"/>
      <c r="AU134" s="144"/>
      <c r="AV134" s="144"/>
      <c r="AW134" s="144"/>
      <c r="AX134" s="144"/>
      <c r="AY134" s="144"/>
      <c r="AZ134" s="144"/>
      <c r="BA134" s="144"/>
      <c r="BB134" s="144"/>
      <c r="BC134" s="144"/>
      <c r="BD134" s="144"/>
      <c r="BE134" s="144"/>
      <c r="BF134" s="144"/>
      <c r="BG134" s="144"/>
      <c r="BH134" s="144"/>
    </row>
    <row r="135" spans="1:60" x14ac:dyDescent="0.2">
      <c r="A135" s="171">
        <v>51</v>
      </c>
      <c r="B135" s="172" t="s">
        <v>288</v>
      </c>
      <c r="C135" s="180" t="s">
        <v>289</v>
      </c>
      <c r="D135" s="173" t="s">
        <v>277</v>
      </c>
      <c r="E135" s="174">
        <v>1</v>
      </c>
      <c r="F135" s="175">
        <v>0</v>
      </c>
      <c r="G135" s="176">
        <f>+F135*E135</f>
        <v>0</v>
      </c>
      <c r="H135" s="150">
        <v>0</v>
      </c>
      <c r="I135" s="150">
        <v>0</v>
      </c>
      <c r="J135" s="150">
        <v>3000</v>
      </c>
      <c r="K135" s="150">
        <v>3000</v>
      </c>
      <c r="L135" s="150">
        <v>21</v>
      </c>
      <c r="M135" s="150">
        <v>3630</v>
      </c>
      <c r="N135" s="149">
        <v>0</v>
      </c>
      <c r="O135" s="149">
        <v>0</v>
      </c>
      <c r="P135" s="149">
        <v>0</v>
      </c>
      <c r="Q135" s="149">
        <v>0</v>
      </c>
      <c r="R135" s="150"/>
      <c r="S135" s="150" t="s">
        <v>102</v>
      </c>
      <c r="T135" s="150" t="s">
        <v>212</v>
      </c>
      <c r="U135" s="150">
        <v>0</v>
      </c>
      <c r="V135" s="150">
        <v>0</v>
      </c>
      <c r="W135" s="150"/>
      <c r="X135" s="150" t="s">
        <v>278</v>
      </c>
      <c r="Y135" s="144"/>
      <c r="Z135" s="144"/>
      <c r="AA135" s="144"/>
      <c r="AB135" s="144"/>
      <c r="AC135" s="144"/>
      <c r="AD135" s="144"/>
      <c r="AE135" s="144"/>
      <c r="AF135" s="144"/>
      <c r="AG135" s="144" t="s">
        <v>285</v>
      </c>
      <c r="AH135" s="144"/>
      <c r="AI135" s="144"/>
      <c r="AJ135" s="144"/>
      <c r="AK135" s="144"/>
      <c r="AL135" s="144"/>
      <c r="AM135" s="144"/>
      <c r="AN135" s="144"/>
      <c r="AO135" s="144"/>
      <c r="AP135" s="144"/>
      <c r="AQ135" s="144"/>
      <c r="AR135" s="144"/>
      <c r="AS135" s="144"/>
      <c r="AT135" s="144"/>
      <c r="AU135" s="144"/>
      <c r="AV135" s="144"/>
      <c r="AW135" s="144"/>
      <c r="AX135" s="144"/>
      <c r="AY135" s="144"/>
      <c r="AZ135" s="144"/>
      <c r="BA135" s="144"/>
      <c r="BB135" s="144"/>
      <c r="BC135" s="144"/>
      <c r="BD135" s="144"/>
      <c r="BE135" s="144"/>
      <c r="BF135" s="144"/>
      <c r="BG135" s="144"/>
      <c r="BH135" s="144"/>
    </row>
    <row r="136" spans="1:60" x14ac:dyDescent="0.2">
      <c r="A136" s="165">
        <v>52</v>
      </c>
      <c r="B136" s="166" t="s">
        <v>290</v>
      </c>
      <c r="C136" s="178" t="s">
        <v>291</v>
      </c>
      <c r="D136" s="167" t="s">
        <v>277</v>
      </c>
      <c r="E136" s="168">
        <v>1</v>
      </c>
      <c r="F136" s="169">
        <v>0</v>
      </c>
      <c r="G136" s="176">
        <f>+F136*E136</f>
        <v>0</v>
      </c>
      <c r="H136" s="150">
        <v>0</v>
      </c>
      <c r="I136" s="150">
        <v>0</v>
      </c>
      <c r="J136" s="150">
        <v>4500</v>
      </c>
      <c r="K136" s="150">
        <v>4500</v>
      </c>
      <c r="L136" s="150">
        <v>21</v>
      </c>
      <c r="M136" s="150">
        <v>5445</v>
      </c>
      <c r="N136" s="149">
        <v>0</v>
      </c>
      <c r="O136" s="149">
        <v>0</v>
      </c>
      <c r="P136" s="149">
        <v>0</v>
      </c>
      <c r="Q136" s="149">
        <v>0</v>
      </c>
      <c r="R136" s="150"/>
      <c r="S136" s="150" t="s">
        <v>102</v>
      </c>
      <c r="T136" s="150" t="s">
        <v>212</v>
      </c>
      <c r="U136" s="150">
        <v>0</v>
      </c>
      <c r="V136" s="150">
        <v>0</v>
      </c>
      <c r="W136" s="150"/>
      <c r="X136" s="150" t="s">
        <v>278</v>
      </c>
      <c r="Y136" s="144"/>
      <c r="Z136" s="144"/>
      <c r="AA136" s="144"/>
      <c r="AB136" s="144"/>
      <c r="AC136" s="144"/>
      <c r="AD136" s="144"/>
      <c r="AE136" s="144"/>
      <c r="AF136" s="144"/>
      <c r="AG136" s="144" t="s">
        <v>292</v>
      </c>
      <c r="AH136" s="144"/>
      <c r="AI136" s="144"/>
      <c r="AJ136" s="144"/>
      <c r="AK136" s="144"/>
      <c r="AL136" s="144"/>
      <c r="AM136" s="144"/>
      <c r="AN136" s="144"/>
      <c r="AO136" s="144"/>
      <c r="AP136" s="144"/>
      <c r="AQ136" s="144"/>
      <c r="AR136" s="144"/>
      <c r="AS136" s="144"/>
      <c r="AT136" s="144"/>
      <c r="AU136" s="144"/>
      <c r="AV136" s="144"/>
      <c r="AW136" s="144"/>
      <c r="AX136" s="144"/>
      <c r="AY136" s="144"/>
      <c r="AZ136" s="144"/>
      <c r="BA136" s="144"/>
      <c r="BB136" s="144"/>
      <c r="BC136" s="144"/>
      <c r="BD136" s="144"/>
      <c r="BE136" s="144"/>
      <c r="BF136" s="144"/>
      <c r="BG136" s="144"/>
      <c r="BH136" s="144"/>
    </row>
    <row r="137" spans="1:60" x14ac:dyDescent="0.2">
      <c r="A137" s="3"/>
      <c r="B137" s="4"/>
      <c r="C137" s="184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AE137">
        <v>15</v>
      </c>
      <c r="AF137">
        <v>21</v>
      </c>
      <c r="AG137" t="s">
        <v>84</v>
      </c>
    </row>
    <row r="138" spans="1:60" x14ac:dyDescent="0.2">
      <c r="C138" s="185"/>
      <c r="D138" s="10"/>
      <c r="AG138" t="s">
        <v>293</v>
      </c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6"/>
  <sheetViews>
    <sheetView workbookViewId="0">
      <selection activeCell="F28" sqref="F28"/>
    </sheetView>
  </sheetViews>
  <sheetFormatPr defaultRowHeight="12.75" x14ac:dyDescent="0.2"/>
  <cols>
    <col min="2" max="2" width="19.5703125" customWidth="1"/>
    <col min="3" max="3" width="21.5703125" customWidth="1"/>
    <col min="6" max="6" width="24.140625" customWidth="1"/>
    <col min="7" max="7" width="28" customWidth="1"/>
  </cols>
  <sheetData>
    <row r="4" spans="1:7" ht="15.75" x14ac:dyDescent="0.25">
      <c r="A4" s="298" t="s">
        <v>6</v>
      </c>
      <c r="B4" s="298"/>
      <c r="C4" s="298"/>
      <c r="D4" s="298"/>
      <c r="E4" s="298"/>
      <c r="F4" s="298"/>
      <c r="G4" s="188"/>
    </row>
    <row r="5" spans="1:7" x14ac:dyDescent="0.2">
      <c r="A5" s="189" t="s">
        <v>7</v>
      </c>
      <c r="B5" s="190" t="s">
        <v>300</v>
      </c>
      <c r="C5" s="299"/>
      <c r="D5" s="300"/>
      <c r="E5" s="300"/>
      <c r="F5" s="301"/>
      <c r="G5" s="191"/>
    </row>
    <row r="6" spans="1:7" x14ac:dyDescent="0.2">
      <c r="A6" s="189" t="s">
        <v>8</v>
      </c>
      <c r="B6" s="190" t="s">
        <v>301</v>
      </c>
      <c r="C6" s="302" t="s">
        <v>317</v>
      </c>
      <c r="D6" s="303"/>
      <c r="E6" s="303"/>
      <c r="F6" s="304"/>
    </row>
    <row r="8" spans="1:7" ht="15.75" x14ac:dyDescent="0.25">
      <c r="B8" s="192" t="s">
        <v>302</v>
      </c>
    </row>
    <row r="9" spans="1:7" x14ac:dyDescent="0.2">
      <c r="C9" s="51"/>
    </row>
    <row r="10" spans="1:7" x14ac:dyDescent="0.2">
      <c r="B10" s="193" t="s">
        <v>303</v>
      </c>
      <c r="C10" s="193" t="s">
        <v>304</v>
      </c>
      <c r="D10" s="194" t="s">
        <v>305</v>
      </c>
      <c r="E10" s="195" t="s">
        <v>211</v>
      </c>
      <c r="F10" s="193" t="s">
        <v>306</v>
      </c>
      <c r="G10" s="196" t="s">
        <v>307</v>
      </c>
    </row>
    <row r="11" spans="1:7" x14ac:dyDescent="0.2">
      <c r="B11" s="197"/>
      <c r="C11" s="198"/>
      <c r="D11" s="198"/>
      <c r="E11" s="198"/>
      <c r="F11" s="199" t="s">
        <v>308</v>
      </c>
      <c r="G11" s="200" t="s">
        <v>308</v>
      </c>
    </row>
    <row r="12" spans="1:7" ht="60" x14ac:dyDescent="0.25">
      <c r="B12" s="201" t="s">
        <v>309</v>
      </c>
      <c r="C12" s="202" t="s">
        <v>310</v>
      </c>
      <c r="D12" s="14" t="s">
        <v>311</v>
      </c>
      <c r="E12" s="203">
        <v>2</v>
      </c>
      <c r="F12" s="204">
        <v>0</v>
      </c>
      <c r="G12" s="204">
        <f>+F12*E12</f>
        <v>0</v>
      </c>
    </row>
    <row r="13" spans="1:7" x14ac:dyDescent="0.2">
      <c r="B13" s="201"/>
      <c r="C13" s="205"/>
      <c r="D13" s="205" t="s">
        <v>312</v>
      </c>
      <c r="E13" s="205">
        <v>1</v>
      </c>
      <c r="F13" s="204">
        <v>0</v>
      </c>
      <c r="G13" s="204">
        <f>+F13*E13</f>
        <v>0</v>
      </c>
    </row>
    <row r="14" spans="1:7" x14ac:dyDescent="0.2">
      <c r="B14" s="201"/>
      <c r="C14" s="206"/>
      <c r="D14" s="14" t="s">
        <v>313</v>
      </c>
      <c r="E14" s="203">
        <v>2</v>
      </c>
      <c r="F14" s="204">
        <v>0</v>
      </c>
      <c r="G14" s="204">
        <f>+F14*E14</f>
        <v>0</v>
      </c>
    </row>
    <row r="15" spans="1:7" x14ac:dyDescent="0.2">
      <c r="B15" s="207"/>
      <c r="C15" s="203"/>
      <c r="D15" s="14"/>
      <c r="E15" s="208"/>
      <c r="F15" s="204"/>
      <c r="G15" s="209"/>
    </row>
    <row r="16" spans="1:7" x14ac:dyDescent="0.2">
      <c r="B16" s="207"/>
      <c r="C16" s="203"/>
      <c r="D16" s="14"/>
      <c r="E16" s="203"/>
      <c r="F16" s="204"/>
      <c r="G16" s="209">
        <f>+G14+G13+G12</f>
        <v>0</v>
      </c>
    </row>
    <row r="17" spans="2:7" x14ac:dyDescent="0.2">
      <c r="F17" s="83"/>
      <c r="G17" s="83"/>
    </row>
    <row r="18" spans="2:7" x14ac:dyDescent="0.2">
      <c r="B18" s="210" t="s">
        <v>314</v>
      </c>
      <c r="C18" s="210"/>
      <c r="G18" s="83"/>
    </row>
    <row r="19" spans="2:7" x14ac:dyDescent="0.2">
      <c r="B19" s="211"/>
      <c r="C19" s="212"/>
      <c r="D19" s="212"/>
      <c r="E19" s="213"/>
      <c r="F19" s="214"/>
      <c r="G19" s="215"/>
    </row>
    <row r="20" spans="2:7" x14ac:dyDescent="0.2">
      <c r="B20" s="216"/>
      <c r="C20" s="217"/>
      <c r="D20" s="217"/>
      <c r="E20" s="218"/>
      <c r="F20" s="219"/>
      <c r="G20" s="220">
        <f>E20*F20</f>
        <v>0</v>
      </c>
    </row>
    <row r="21" spans="2:7" x14ac:dyDescent="0.2">
      <c r="B21" s="207"/>
      <c r="C21" s="14"/>
      <c r="D21" s="14"/>
      <c r="E21" s="203"/>
      <c r="F21" s="204"/>
      <c r="G21" s="209"/>
    </row>
    <row r="22" spans="2:7" x14ac:dyDescent="0.2">
      <c r="B22" s="221" t="s">
        <v>315</v>
      </c>
      <c r="F22" s="83"/>
      <c r="G22" s="83">
        <f>SUM(G19:G21)</f>
        <v>0</v>
      </c>
    </row>
    <row r="23" spans="2:7" x14ac:dyDescent="0.2">
      <c r="F23" s="83"/>
      <c r="G23" s="83"/>
    </row>
    <row r="24" spans="2:7" x14ac:dyDescent="0.2">
      <c r="F24" s="83"/>
      <c r="G24" s="83"/>
    </row>
    <row r="26" spans="2:7" x14ac:dyDescent="0.2">
      <c r="B26" s="210" t="s">
        <v>316</v>
      </c>
      <c r="C26" s="210"/>
      <c r="D26" s="210"/>
      <c r="E26" s="210"/>
      <c r="F26" s="210"/>
      <c r="G26" s="222">
        <f>+G16+G22+G24</f>
        <v>0</v>
      </c>
    </row>
  </sheetData>
  <mergeCells count="3">
    <mergeCell ref="A4:F4"/>
    <mergeCell ref="C5:F5"/>
    <mergeCell ref="C6:F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092021 1 Pol</vt:lpstr>
      <vt:lpstr>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'092021 1 Pol'!Názvy_tisku</vt:lpstr>
      <vt:lpstr>oadresa</vt:lpstr>
      <vt:lpstr>Stavba!Objednatel</vt:lpstr>
      <vt:lpstr>Stavba!Objekt</vt:lpstr>
      <vt:lpstr>'092021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Uzivatel</cp:lastModifiedBy>
  <cp:lastPrinted>2022-02-14T14:25:14Z</cp:lastPrinted>
  <dcterms:created xsi:type="dcterms:W3CDTF">2009-04-08T07:15:50Z</dcterms:created>
  <dcterms:modified xsi:type="dcterms:W3CDTF">2022-05-05T11:36:35Z</dcterms:modified>
</cp:coreProperties>
</file>